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420" windowWidth="18840" windowHeight="13725"/>
  </bookViews>
  <sheets>
    <sheet name="Rekapitulace zakázky" sheetId="1" r:id="rId1"/>
    <sheet name="SO01 - SO01--Rekonstrukce..." sheetId="2" r:id="rId2"/>
    <sheet name="SO02 - SO02 - Rampa" sheetId="3" r:id="rId3"/>
    <sheet name="Pokyny pro vyplnění" sheetId="4" r:id="rId4"/>
  </sheets>
  <definedNames>
    <definedName name="_xlnm._FilterDatabase" localSheetId="1" hidden="1">'SO01 - SO01--Rekonstrukce...'!$C$93:$K$410</definedName>
    <definedName name="_xlnm._FilterDatabase" localSheetId="2" hidden="1">'SO02 - SO02 - Rampa'!$C$78:$K$123</definedName>
    <definedName name="_xlnm.Print_Titles" localSheetId="0">'Rekapitulace zakázky'!$49:$49</definedName>
    <definedName name="_xlnm.Print_Titles" localSheetId="1">'SO01 - SO01--Rekonstrukce...'!$93:$93</definedName>
    <definedName name="_xlnm.Print_Titles" localSheetId="2">'SO02 - SO02 - Rampa'!$78:$78</definedName>
    <definedName name="_xlnm.Print_Area" localSheetId="0">'Rekapitulace zakázky'!$D$4:$AO$33,'Rekapitulace zakázky'!$C$39:$AQ$54</definedName>
    <definedName name="_xlnm.Print_Area" localSheetId="1">'SO01 - SO01--Rekonstrukce...'!$C$4:$J$36,'SO01 - SO01--Rekonstrukce...'!$C$42:$J$75,'SO01 - SO01--Rekonstrukce...'!$C$81:$K$410</definedName>
    <definedName name="_xlnm.Print_Area" localSheetId="2">'SO02 - SO02 - Rampa'!$C$4:$J$36,'SO02 - SO02 - Rampa'!$C$42:$J$60,'SO02 - SO02 - Rampa'!$C$66:$K$123</definedName>
  </definedNames>
  <calcPr calcId="114210" fullCalcOnLoad="1"/>
</workbook>
</file>

<file path=xl/calcChain.xml><?xml version="1.0" encoding="utf-8"?>
<calcChain xmlns="http://schemas.openxmlformats.org/spreadsheetml/2006/main">
  <c r="T104" i="3"/>
  <c r="T110"/>
  <c r="T117"/>
  <c r="T103"/>
  <c r="R104"/>
  <c r="R110"/>
  <c r="R117"/>
  <c r="R103"/>
  <c r="P104"/>
  <c r="P110"/>
  <c r="P117"/>
  <c r="P103"/>
  <c r="BK104"/>
  <c r="BK110"/>
  <c r="BK117"/>
  <c r="BK103"/>
  <c r="J103"/>
  <c r="T82"/>
  <c r="T92"/>
  <c r="T102"/>
  <c r="T81"/>
  <c r="R82"/>
  <c r="R92"/>
  <c r="R102"/>
  <c r="R81"/>
  <c r="P82"/>
  <c r="P92"/>
  <c r="P102"/>
  <c r="P81"/>
  <c r="BK82"/>
  <c r="BK92"/>
  <c r="BK102"/>
  <c r="BK81"/>
  <c r="J81"/>
  <c r="T80"/>
  <c r="R80"/>
  <c r="P80"/>
  <c r="BK80"/>
  <c r="J80"/>
  <c r="T79"/>
  <c r="R79"/>
  <c r="P79"/>
  <c r="BK79"/>
  <c r="J79"/>
  <c r="BI82"/>
  <c r="BI92"/>
  <c r="BI102"/>
  <c r="BI104"/>
  <c r="BI110"/>
  <c r="BI117"/>
  <c r="F34"/>
  <c r="BD53" i="1"/>
  <c r="BH82" i="3"/>
  <c r="BH92"/>
  <c r="BH102"/>
  <c r="BH104"/>
  <c r="BH110"/>
  <c r="BH117"/>
  <c r="F33"/>
  <c r="BC53" i="1"/>
  <c r="BG82" i="3"/>
  <c r="BG92"/>
  <c r="BG102"/>
  <c r="BG104"/>
  <c r="BG110"/>
  <c r="BG117"/>
  <c r="F32"/>
  <c r="BB53" i="1"/>
  <c r="BF82" i="3"/>
  <c r="BF92"/>
  <c r="BF102"/>
  <c r="BF104"/>
  <c r="BF110"/>
  <c r="BF117"/>
  <c r="F31"/>
  <c r="BA53" i="1"/>
  <c r="J82" i="3"/>
  <c r="BE82"/>
  <c r="J92"/>
  <c r="BE92"/>
  <c r="J102"/>
  <c r="BE102"/>
  <c r="J104"/>
  <c r="BE104"/>
  <c r="J110"/>
  <c r="BE110"/>
  <c r="J117"/>
  <c r="BE117"/>
  <c r="F30"/>
  <c r="AZ53" i="1"/>
  <c r="AY53"/>
  <c r="AX53"/>
  <c r="J31" i="3"/>
  <c r="AW53" i="1"/>
  <c r="J30" i="3"/>
  <c r="AV53" i="1"/>
  <c r="AU53"/>
  <c r="J27" i="3"/>
  <c r="AG53" i="1"/>
  <c r="J56" i="3"/>
  <c r="J59"/>
  <c r="J58"/>
  <c r="J57"/>
  <c r="E18"/>
  <c r="F76"/>
  <c r="J75"/>
  <c r="F75"/>
  <c r="J12"/>
  <c r="J73"/>
  <c r="F73"/>
  <c r="E71"/>
  <c r="E7"/>
  <c r="E69"/>
  <c r="F52"/>
  <c r="J51"/>
  <c r="F51"/>
  <c r="J49"/>
  <c r="F49"/>
  <c r="E47"/>
  <c r="E45"/>
  <c r="J36"/>
  <c r="J18"/>
  <c r="J17"/>
  <c r="T409" i="2"/>
  <c r="T408"/>
  <c r="R409"/>
  <c r="R408"/>
  <c r="P409"/>
  <c r="P408"/>
  <c r="BK409"/>
  <c r="BK408"/>
  <c r="J408"/>
  <c r="T407"/>
  <c r="R407"/>
  <c r="P407"/>
  <c r="BK407"/>
  <c r="J407"/>
  <c r="T389"/>
  <c r="T396"/>
  <c r="T388"/>
  <c r="R389"/>
  <c r="R396"/>
  <c r="R388"/>
  <c r="P389"/>
  <c r="P396"/>
  <c r="P388"/>
  <c r="BK389"/>
  <c r="BK396"/>
  <c r="BK388"/>
  <c r="J388"/>
  <c r="T358"/>
  <c r="T368"/>
  <c r="T378"/>
  <c r="T357"/>
  <c r="R358"/>
  <c r="R368"/>
  <c r="R378"/>
  <c r="R357"/>
  <c r="P358"/>
  <c r="P368"/>
  <c r="P378"/>
  <c r="P357"/>
  <c r="BK358"/>
  <c r="BK368"/>
  <c r="BK378"/>
  <c r="BK357"/>
  <c r="J357"/>
  <c r="T328"/>
  <c r="T335"/>
  <c r="T343"/>
  <c r="T350"/>
  <c r="T356"/>
  <c r="T327"/>
  <c r="R328"/>
  <c r="R335"/>
  <c r="R343"/>
  <c r="R350"/>
  <c r="R356"/>
  <c r="R327"/>
  <c r="P328"/>
  <c r="P335"/>
  <c r="P343"/>
  <c r="P350"/>
  <c r="P356"/>
  <c r="P327"/>
  <c r="BK328"/>
  <c r="BK335"/>
  <c r="BK343"/>
  <c r="BK350"/>
  <c r="BK356"/>
  <c r="BK327"/>
  <c r="J327"/>
  <c r="T256"/>
  <c r="T262"/>
  <c r="T268"/>
  <c r="T274"/>
  <c r="T281"/>
  <c r="T287"/>
  <c r="T294"/>
  <c r="T301"/>
  <c r="T307"/>
  <c r="T313"/>
  <c r="T320"/>
  <c r="T326"/>
  <c r="T255"/>
  <c r="R256"/>
  <c r="R262"/>
  <c r="R268"/>
  <c r="R274"/>
  <c r="R281"/>
  <c r="R287"/>
  <c r="R294"/>
  <c r="R301"/>
  <c r="R307"/>
  <c r="R313"/>
  <c r="R320"/>
  <c r="R326"/>
  <c r="R255"/>
  <c r="P256"/>
  <c r="P262"/>
  <c r="P268"/>
  <c r="P274"/>
  <c r="P281"/>
  <c r="P287"/>
  <c r="P294"/>
  <c r="P301"/>
  <c r="P307"/>
  <c r="P313"/>
  <c r="P320"/>
  <c r="P326"/>
  <c r="P255"/>
  <c r="BK256"/>
  <c r="BK262"/>
  <c r="BK268"/>
  <c r="BK274"/>
  <c r="BK281"/>
  <c r="BK287"/>
  <c r="BK294"/>
  <c r="BK301"/>
  <c r="BK307"/>
  <c r="BK313"/>
  <c r="BK320"/>
  <c r="BK326"/>
  <c r="BK255"/>
  <c r="J255"/>
  <c r="T230"/>
  <c r="T237"/>
  <c r="T244"/>
  <c r="T249"/>
  <c r="T229"/>
  <c r="R230"/>
  <c r="R237"/>
  <c r="R244"/>
  <c r="R249"/>
  <c r="R229"/>
  <c r="P230"/>
  <c r="P237"/>
  <c r="P244"/>
  <c r="P249"/>
  <c r="P229"/>
  <c r="BK230"/>
  <c r="BK237"/>
  <c r="BK244"/>
  <c r="BK249"/>
  <c r="BK229"/>
  <c r="J229"/>
  <c r="T191"/>
  <c r="T197"/>
  <c r="T204"/>
  <c r="T211"/>
  <c r="T216"/>
  <c r="T222"/>
  <c r="T228"/>
  <c r="T190"/>
  <c r="R191"/>
  <c r="R197"/>
  <c r="R204"/>
  <c r="R211"/>
  <c r="R216"/>
  <c r="R222"/>
  <c r="R228"/>
  <c r="R190"/>
  <c r="P191"/>
  <c r="P197"/>
  <c r="P204"/>
  <c r="P211"/>
  <c r="P216"/>
  <c r="P222"/>
  <c r="P228"/>
  <c r="P190"/>
  <c r="BK191"/>
  <c r="BK197"/>
  <c r="BK204"/>
  <c r="BK211"/>
  <c r="BK216"/>
  <c r="BK222"/>
  <c r="BK228"/>
  <c r="BK190"/>
  <c r="J190"/>
  <c r="T184"/>
  <c r="T183"/>
  <c r="R184"/>
  <c r="R183"/>
  <c r="P184"/>
  <c r="P183"/>
  <c r="BK184"/>
  <c r="BK183"/>
  <c r="J183"/>
  <c r="T180"/>
  <c r="T179"/>
  <c r="R180"/>
  <c r="R179"/>
  <c r="P180"/>
  <c r="P179"/>
  <c r="BK180"/>
  <c r="BK179"/>
  <c r="J179"/>
  <c r="T176"/>
  <c r="T175"/>
  <c r="R176"/>
  <c r="R175"/>
  <c r="P176"/>
  <c r="P175"/>
  <c r="BK176"/>
  <c r="BK175"/>
  <c r="J175"/>
  <c r="T174"/>
  <c r="R174"/>
  <c r="P174"/>
  <c r="BK174"/>
  <c r="J174"/>
  <c r="T173"/>
  <c r="T172"/>
  <c r="R173"/>
  <c r="R172"/>
  <c r="P173"/>
  <c r="P172"/>
  <c r="BK173"/>
  <c r="BK172"/>
  <c r="J172"/>
  <c r="T168"/>
  <c r="T169"/>
  <c r="T171"/>
  <c r="T167"/>
  <c r="R168"/>
  <c r="R169"/>
  <c r="R171"/>
  <c r="R167"/>
  <c r="P168"/>
  <c r="P169"/>
  <c r="P171"/>
  <c r="P167"/>
  <c r="BK168"/>
  <c r="BK169"/>
  <c r="BK171"/>
  <c r="BK167"/>
  <c r="J167"/>
  <c r="T131"/>
  <c r="T137"/>
  <c r="T143"/>
  <c r="T149"/>
  <c r="T155"/>
  <c r="T161"/>
  <c r="T130"/>
  <c r="R131"/>
  <c r="R137"/>
  <c r="R143"/>
  <c r="R149"/>
  <c r="R155"/>
  <c r="R161"/>
  <c r="R130"/>
  <c r="P131"/>
  <c r="P137"/>
  <c r="P143"/>
  <c r="P149"/>
  <c r="P155"/>
  <c r="P161"/>
  <c r="P130"/>
  <c r="BK131"/>
  <c r="BK137"/>
  <c r="BK143"/>
  <c r="BK149"/>
  <c r="BK155"/>
  <c r="BK161"/>
  <c r="BK130"/>
  <c r="J130"/>
  <c r="T104"/>
  <c r="T110"/>
  <c r="T118"/>
  <c r="T124"/>
  <c r="T103"/>
  <c r="R104"/>
  <c r="R110"/>
  <c r="R118"/>
  <c r="R124"/>
  <c r="R103"/>
  <c r="P104"/>
  <c r="P110"/>
  <c r="P118"/>
  <c r="P124"/>
  <c r="P103"/>
  <c r="BK104"/>
  <c r="BK110"/>
  <c r="BK118"/>
  <c r="BK124"/>
  <c r="BK103"/>
  <c r="J103"/>
  <c r="T97"/>
  <c r="T96"/>
  <c r="R97"/>
  <c r="R96"/>
  <c r="P97"/>
  <c r="P96"/>
  <c r="BK97"/>
  <c r="BK96"/>
  <c r="J96"/>
  <c r="T95"/>
  <c r="R95"/>
  <c r="P95"/>
  <c r="BK95"/>
  <c r="J95"/>
  <c r="T94"/>
  <c r="R94"/>
  <c r="P94"/>
  <c r="BK94"/>
  <c r="J94"/>
  <c r="BI97"/>
  <c r="BI104"/>
  <c r="BI110"/>
  <c r="BI118"/>
  <c r="BI124"/>
  <c r="BI131"/>
  <c r="BI137"/>
  <c r="BI143"/>
  <c r="BI149"/>
  <c r="BI155"/>
  <c r="BI161"/>
  <c r="BI168"/>
  <c r="BI169"/>
  <c r="BI171"/>
  <c r="BI173"/>
  <c r="BI176"/>
  <c r="BI180"/>
  <c r="BI184"/>
  <c r="BI191"/>
  <c r="BI197"/>
  <c r="BI204"/>
  <c r="BI211"/>
  <c r="BI216"/>
  <c r="BI222"/>
  <c r="BI228"/>
  <c r="BI230"/>
  <c r="BI237"/>
  <c r="BI244"/>
  <c r="BI249"/>
  <c r="BI256"/>
  <c r="BI262"/>
  <c r="BI268"/>
  <c r="BI274"/>
  <c r="BI281"/>
  <c r="BI287"/>
  <c r="BI294"/>
  <c r="BI301"/>
  <c r="BI307"/>
  <c r="BI313"/>
  <c r="BI320"/>
  <c r="BI326"/>
  <c r="BI328"/>
  <c r="BI335"/>
  <c r="BI343"/>
  <c r="BI350"/>
  <c r="BI356"/>
  <c r="BI358"/>
  <c r="BI368"/>
  <c r="BI378"/>
  <c r="BI389"/>
  <c r="BI396"/>
  <c r="BI409"/>
  <c r="F34"/>
  <c r="BD52" i="1"/>
  <c r="BH97" i="2"/>
  <c r="BH104"/>
  <c r="BH110"/>
  <c r="BH118"/>
  <c r="BH124"/>
  <c r="BH131"/>
  <c r="BH137"/>
  <c r="BH143"/>
  <c r="BH149"/>
  <c r="BH155"/>
  <c r="BH161"/>
  <c r="BH168"/>
  <c r="BH169"/>
  <c r="BH171"/>
  <c r="BH173"/>
  <c r="BH176"/>
  <c r="BH180"/>
  <c r="BH184"/>
  <c r="BH191"/>
  <c r="BH197"/>
  <c r="BH204"/>
  <c r="BH211"/>
  <c r="BH216"/>
  <c r="BH222"/>
  <c r="BH228"/>
  <c r="BH230"/>
  <c r="BH237"/>
  <c r="BH244"/>
  <c r="BH249"/>
  <c r="BH256"/>
  <c r="BH262"/>
  <c r="BH268"/>
  <c r="BH274"/>
  <c r="BH281"/>
  <c r="BH287"/>
  <c r="BH294"/>
  <c r="BH301"/>
  <c r="BH307"/>
  <c r="BH313"/>
  <c r="BH320"/>
  <c r="BH326"/>
  <c r="BH328"/>
  <c r="BH335"/>
  <c r="BH343"/>
  <c r="BH350"/>
  <c r="BH356"/>
  <c r="BH358"/>
  <c r="BH368"/>
  <c r="BH378"/>
  <c r="BH389"/>
  <c r="BH396"/>
  <c r="BH409"/>
  <c r="F33"/>
  <c r="BC52" i="1"/>
  <c r="BG97" i="2"/>
  <c r="BG104"/>
  <c r="BG110"/>
  <c r="BG118"/>
  <c r="BG124"/>
  <c r="BG131"/>
  <c r="BG137"/>
  <c r="BG143"/>
  <c r="BG149"/>
  <c r="BG155"/>
  <c r="BG161"/>
  <c r="BG168"/>
  <c r="BG169"/>
  <c r="BG171"/>
  <c r="BG173"/>
  <c r="BG176"/>
  <c r="BG180"/>
  <c r="BG184"/>
  <c r="BG191"/>
  <c r="BG197"/>
  <c r="BG204"/>
  <c r="BG211"/>
  <c r="BG216"/>
  <c r="BG222"/>
  <c r="BG228"/>
  <c r="BG230"/>
  <c r="BG237"/>
  <c r="BG244"/>
  <c r="BG249"/>
  <c r="BG256"/>
  <c r="BG262"/>
  <c r="BG268"/>
  <c r="BG274"/>
  <c r="BG281"/>
  <c r="BG287"/>
  <c r="BG294"/>
  <c r="BG301"/>
  <c r="BG307"/>
  <c r="BG313"/>
  <c r="BG320"/>
  <c r="BG326"/>
  <c r="BG328"/>
  <c r="BG335"/>
  <c r="BG343"/>
  <c r="BG350"/>
  <c r="BG356"/>
  <c r="BG358"/>
  <c r="BG368"/>
  <c r="BG378"/>
  <c r="BG389"/>
  <c r="BG396"/>
  <c r="BG409"/>
  <c r="F32"/>
  <c r="BB52" i="1"/>
  <c r="BF97" i="2"/>
  <c r="BF104"/>
  <c r="BF110"/>
  <c r="BF118"/>
  <c r="BF124"/>
  <c r="BF131"/>
  <c r="BF137"/>
  <c r="BF143"/>
  <c r="BF149"/>
  <c r="BF155"/>
  <c r="BF161"/>
  <c r="BF168"/>
  <c r="BF169"/>
  <c r="BF171"/>
  <c r="BF173"/>
  <c r="BF176"/>
  <c r="BF180"/>
  <c r="BF184"/>
  <c r="BF191"/>
  <c r="BF197"/>
  <c r="BF204"/>
  <c r="BF211"/>
  <c r="BF216"/>
  <c r="BF222"/>
  <c r="BF228"/>
  <c r="BF230"/>
  <c r="BF237"/>
  <c r="BF244"/>
  <c r="BF249"/>
  <c r="BF256"/>
  <c r="BF262"/>
  <c r="BF268"/>
  <c r="BF274"/>
  <c r="BF281"/>
  <c r="BF287"/>
  <c r="BF294"/>
  <c r="BF301"/>
  <c r="BF307"/>
  <c r="BF313"/>
  <c r="BF320"/>
  <c r="BF326"/>
  <c r="BF328"/>
  <c r="BF335"/>
  <c r="BF343"/>
  <c r="BF350"/>
  <c r="BF356"/>
  <c r="BF358"/>
  <c r="BF368"/>
  <c r="BF378"/>
  <c r="BF389"/>
  <c r="BF396"/>
  <c r="BF409"/>
  <c r="F31"/>
  <c r="BA52" i="1"/>
  <c r="J97" i="2"/>
  <c r="BE97"/>
  <c r="J104"/>
  <c r="BE104"/>
  <c r="J110"/>
  <c r="BE110"/>
  <c r="J118"/>
  <c r="BE118"/>
  <c r="J124"/>
  <c r="BE124"/>
  <c r="J131"/>
  <c r="BE131"/>
  <c r="J137"/>
  <c r="BE137"/>
  <c r="J143"/>
  <c r="BE143"/>
  <c r="J149"/>
  <c r="BE149"/>
  <c r="J155"/>
  <c r="BE155"/>
  <c r="J161"/>
  <c r="BE161"/>
  <c r="J168"/>
  <c r="BE168"/>
  <c r="J169"/>
  <c r="BE169"/>
  <c r="J171"/>
  <c r="BE171"/>
  <c r="J173"/>
  <c r="BE173"/>
  <c r="J176"/>
  <c r="BE176"/>
  <c r="J180"/>
  <c r="BE180"/>
  <c r="J184"/>
  <c r="BE184"/>
  <c r="J191"/>
  <c r="BE191"/>
  <c r="J197"/>
  <c r="BE197"/>
  <c r="J204"/>
  <c r="BE204"/>
  <c r="J211"/>
  <c r="BE211"/>
  <c r="J216"/>
  <c r="BE216"/>
  <c r="J222"/>
  <c r="BE222"/>
  <c r="J228"/>
  <c r="BE228"/>
  <c r="J230"/>
  <c r="BE230"/>
  <c r="J237"/>
  <c r="BE237"/>
  <c r="J244"/>
  <c r="BE244"/>
  <c r="J249"/>
  <c r="BE249"/>
  <c r="J256"/>
  <c r="BE256"/>
  <c r="J262"/>
  <c r="BE262"/>
  <c r="J268"/>
  <c r="BE268"/>
  <c r="J274"/>
  <c r="BE274"/>
  <c r="J281"/>
  <c r="BE281"/>
  <c r="J287"/>
  <c r="BE287"/>
  <c r="J294"/>
  <c r="BE294"/>
  <c r="J301"/>
  <c r="BE301"/>
  <c r="J307"/>
  <c r="BE307"/>
  <c r="J313"/>
  <c r="BE313"/>
  <c r="J320"/>
  <c r="BE320"/>
  <c r="J326"/>
  <c r="BE326"/>
  <c r="J328"/>
  <c r="BE328"/>
  <c r="J335"/>
  <c r="BE335"/>
  <c r="J343"/>
  <c r="BE343"/>
  <c r="J350"/>
  <c r="BE350"/>
  <c r="J356"/>
  <c r="BE356"/>
  <c r="J358"/>
  <c r="BE358"/>
  <c r="J368"/>
  <c r="BE368"/>
  <c r="J378"/>
  <c r="BE378"/>
  <c r="J389"/>
  <c r="BE389"/>
  <c r="J396"/>
  <c r="BE396"/>
  <c r="J409"/>
  <c r="BE409"/>
  <c r="F30"/>
  <c r="AZ52" i="1"/>
  <c r="AY52"/>
  <c r="AX52"/>
  <c r="J31" i="2"/>
  <c r="AW52" i="1"/>
  <c r="J30" i="2"/>
  <c r="AV52" i="1"/>
  <c r="AU52"/>
  <c r="J27" i="2"/>
  <c r="AG52" i="1"/>
  <c r="J56" i="2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E18"/>
  <c r="F91"/>
  <c r="J90"/>
  <c r="F90"/>
  <c r="J12"/>
  <c r="J88"/>
  <c r="F88"/>
  <c r="E86"/>
  <c r="E7"/>
  <c r="E84"/>
  <c r="F52"/>
  <c r="J51"/>
  <c r="F51"/>
  <c r="J49"/>
  <c r="F49"/>
  <c r="E47"/>
  <c r="E45"/>
  <c r="J36"/>
  <c r="J18"/>
  <c r="J17"/>
  <c r="BD51" i="1"/>
  <c r="W30"/>
  <c r="BC51"/>
  <c r="W29"/>
  <c r="BB51"/>
  <c r="W28"/>
  <c r="BA51"/>
  <c r="AW51"/>
  <c r="AK27"/>
  <c r="W27"/>
  <c r="AZ51"/>
  <c r="AV51"/>
  <c r="AK26"/>
  <c r="W26"/>
  <c r="AG51"/>
  <c r="AK23"/>
  <c r="AY51"/>
  <c r="AX51"/>
  <c r="AU51"/>
  <c r="AT51"/>
  <c r="AS51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<sst xmlns="http://schemas.openxmlformats.org/spreadsheetml/2006/main" count="4547" uniqueCount="689">
  <si>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</si>
  <si>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</si>
  <si>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</si>
  <si>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</si>
  <si>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</si>
  <si>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</si>
  <si>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</si>
  <si>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{2f0a9a8c-28e5-4c91-ad26-8038d3242e91}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</si>
  <si>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</si>
  <si>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</si>
  <si>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</si>
  <si>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</si>
  <si>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</si>
  <si>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</si>
  <si>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</si>
  <si>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</si>
  <si>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ROK1712A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</si>
  <si>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</si>
  <si>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</si>
  <si>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Zakázka:</t>
  </si>
  <si>
    <t>REKONSTRUKCE LABORATOŘE CHEMIE,ZŠ Dr.Malíka,Chrudim-rev.č.1</t>
  </si>
  <si>
    <t>KSO:</t>
  </si>
  <si>
    <t/>
  </si>
  <si>
    <t>CC-CZ:</t>
  </si>
  <si>
    <t>Místo:</t>
  </si>
  <si>
    <t>ZŠ Dr.Malíka 958, Chrudim</t>
  </si>
  <si>
    <t>Datum:</t>
  </si>
  <si>
    <t>11. 9. 2017</t>
  </si>
  <si>
    <t>Zadavatel:</t>
  </si>
  <si>
    <t>IČ:</t>
  </si>
  <si>
    <t>Město Chrudim,Resselovo nám. 77, Chrudim</t>
  </si>
  <si>
    <t>DIČ:</t>
  </si>
  <si>
    <t>Uchazeč:</t>
  </si>
  <si>
    <t>Vyplň údaj</t>
  </si>
  <si>
    <t>Projektant:</t>
  </si>
  <si>
    <t>ing.Josef Dvořák, Mšstský park 274, Chrudim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</si>
  <si>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</si>
  <si>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</si>
  <si>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</si>
  <si>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</si>
  <si>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</si>
  <si>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</si>
  <si>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</si>
  <si>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</si>
  <si>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</si>
  <si>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</si>
  <si>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</si>
  <si>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</si>
  <si>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</si>
  <si>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</si>
  <si>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</si>
  <si>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</si>
  <si>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</si>
  <si>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</si>
  <si>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</si>
  <si>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</si>
  <si>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</si>
  <si>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</si>
  <si>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</si>
  <si>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</si>
  <si>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</si>
  <si>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</si>
  <si>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</si>
  <si>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</si>
  <si>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</si>
  <si>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</si>
  <si>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</si>
  <si>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</si>
  <si>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</si>
  <si>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</si>
  <si>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</si>
  <si>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</si>
  <si>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</si>
  <si>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</si>
  <si>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</si>
  <si>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</si>
  <si>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</si>
  <si>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</si>
  <si>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SO01--Rekonstrukce laboratoře CH</t>
  </si>
  <si>
    <t>STA</t>
  </si>
  <si>
    <t>1</t>
  </si>
  <si>
    <t>{a90d2e8f-d0a7-49b3-853b-a1236209a603}</t>
  </si>
  <si>
    <t>2</t>
  </si>
  <si>
    <t>SO02</t>
  </si>
  <si>
    <t>SO02 - Rampa</t>
  </si>
  <si>
    <t>{39f3b18b-b45f-47c3-9627-1a3891c58bae}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</si>
  <si>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</si>
  <si>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</si>
  <si>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</si>
  <si>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</si>
  <si>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</si>
  <si>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</si>
  <si>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</si>
  <si>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SO01 - SO01--Rekonstrukce laboratoře CH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</si>
  <si>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</si>
  <si>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</si>
  <si>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</si>
  <si>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</si>
  <si>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</si>
  <si>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</si>
  <si>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</si>
  <si>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</si>
  <si>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</si>
  <si>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</si>
  <si>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</si>
  <si>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</si>
  <si>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</si>
  <si>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</si>
  <si>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</si>
  <si>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</si>
  <si>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766A - Konstrukce truhlářské-vybavení učebny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</si>
  <si>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</si>
  <si>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</si>
  <si>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</si>
  <si>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</si>
  <si>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</si>
  <si>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</si>
  <si>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</si>
  <si>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</si>
  <si>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</si>
  <si>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</si>
  <si>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</si>
  <si>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</si>
  <si>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</si>
  <si>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</si>
  <si>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</si>
  <si>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</si>
  <si>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</si>
  <si>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</si>
  <si>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</si>
  <si>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</si>
  <si>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</si>
  <si>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</si>
  <si>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</si>
  <si>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</si>
  <si>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</si>
  <si>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</si>
  <si>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</si>
  <si>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</si>
  <si>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</si>
  <si>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CS ÚRS 2017 01</t>
  </si>
  <si>
    <t>4</t>
  </si>
  <si>
    <t>1296798557</t>
  </si>
  <si>
    <t>VV</t>
  </si>
  <si>
    <t>"vysprávka a zazdívka po průrazech instalací cca 0,10m3 zdiva z CP na MVC 2,5"</t>
  </si>
  <si>
    <t>"v.č.D.1-104-půdorys-nový stav"</t>
  </si>
  <si>
    <t>"pozn."</t>
  </si>
  <si>
    <t>0,10</t>
  </si>
  <si>
    <t>Součet</t>
  </si>
  <si>
    <t>6</t>
  </si>
  <si>
    <t>Úpravy povrchů, podlahy a osazování výplní</t>
  </si>
  <si>
    <t>611311131</t>
  </si>
  <si>
    <t>Potažení vnitřních rovných stropů vápenným štukem tloušťky do 3 mm</t>
  </si>
  <si>
    <t>m2</t>
  </si>
  <si>
    <t>-935248501</t>
  </si>
  <si>
    <t>"strop kompletně přeštukovat"</t>
  </si>
  <si>
    <t>3,43*6,95+2,38*7,70+1,50</t>
  </si>
  <si>
    <t>612311131</t>
  </si>
  <si>
    <t>Potažení vnitřních stěn vápenným štukem tloušťky do 3 mm</t>
  </si>
  <si>
    <t>934275425</t>
  </si>
  <si>
    <t>"stěny kompletně přeštukovat"</t>
  </si>
  <si>
    <t>(7,70*2+5,80)*3,25+3,00+10,00</t>
  </si>
  <si>
    <t>"odpočet obkladu"</t>
  </si>
  <si>
    <t>-(3,64+3,43+0,73+1,28)*1,58</t>
  </si>
  <si>
    <t>612321121</t>
  </si>
  <si>
    <t>Vápenocementová omítka hladká jednovrstvá vnitřních stěn nanášená ručně</t>
  </si>
  <si>
    <t>-1486427879</t>
  </si>
  <si>
    <t>"stěnu opatřit jádrovou VC omítkou po osekaných obkladech"</t>
  </si>
  <si>
    <t>"v.č.D.1-103-půdorys-stávající stav"</t>
  </si>
  <si>
    <t>"pozn.č.1"</t>
  </si>
  <si>
    <t>(3,64+3,43+0,73+1,28)*1,58+1,00</t>
  </si>
  <si>
    <t>5</t>
  </si>
  <si>
    <t>619991011</t>
  </si>
  <si>
    <t>Obalení konstrukcí a prvků fólií přilepenou lepící páskou</t>
  </si>
  <si>
    <t>-312677525</t>
  </si>
  <si>
    <t>"po dobu oprav přelepit z vnitřní strany okna a parapet ochr.Pe folií"</t>
  </si>
  <si>
    <t>(2,90+2,50)*2,40+(2,90+2,50)*(0,50+0,90)+5,00</t>
  </si>
  <si>
    <t>9</t>
  </si>
  <si>
    <t>Ostatní konstrukce a práce, bourání</t>
  </si>
  <si>
    <t>953941411</t>
  </si>
  <si>
    <t>Osazování železných ventilací pl do 0,1 m2</t>
  </si>
  <si>
    <t>kus</t>
  </si>
  <si>
    <t>-82896936</t>
  </si>
  <si>
    <t>"ochrana UT-do parapetu osadit větrací AL mřížky vel.500*100mm"</t>
  </si>
  <si>
    <t>"pozn.č,2"</t>
  </si>
  <si>
    <t>4,00</t>
  </si>
  <si>
    <t>7</t>
  </si>
  <si>
    <t>M</t>
  </si>
  <si>
    <t>55341425A</t>
  </si>
  <si>
    <t>mřížka větrací AL500 x 100mm</t>
  </si>
  <si>
    <t>8</t>
  </si>
  <si>
    <t>1746176490</t>
  </si>
  <si>
    <t>978013191</t>
  </si>
  <si>
    <t>Otlučení vnitřní vápenné nebo vápenocementové omítky stěn v rozsahu do 100 %</t>
  </si>
  <si>
    <t>-851463430</t>
  </si>
  <si>
    <t>"osekat omítky pod obklady vč.proškrábnutí spár"</t>
  </si>
  <si>
    <t>(3,64+3,43+0,73+1,28)*1,58+1,00+10,00</t>
  </si>
  <si>
    <t>978059541</t>
  </si>
  <si>
    <t>Odsekání a odebrání obkladů stěn z vnitřních obkládaček plochy přes 1 m2</t>
  </si>
  <si>
    <t>-19081955</t>
  </si>
  <si>
    <t>"keram.obklady osekat vč.podhozu"</t>
  </si>
  <si>
    <t>10</t>
  </si>
  <si>
    <t>985131311</t>
  </si>
  <si>
    <t>Ruční dočištění ploch stěn, rubu kleneb a podlah ocelových kartáči</t>
  </si>
  <si>
    <t>-2060164985</t>
  </si>
  <si>
    <t>"stěnu okartáčovat-keram.obklady osekat vč.podhozu"</t>
  </si>
  <si>
    <t>11</t>
  </si>
  <si>
    <t>776222111</t>
  </si>
  <si>
    <t>Lepení pásů z PVC 2-složkovým lepidlem</t>
  </si>
  <si>
    <t>16</t>
  </si>
  <si>
    <t>479090533</t>
  </si>
  <si>
    <t>"nová podlahová krytina PVC tř.zátěže min.34-dle výběru investora"</t>
  </si>
  <si>
    <t>3,43*6,95+2,38*7,70+1,00</t>
  </si>
  <si>
    <t>997</t>
  </si>
  <si>
    <t>Přesun sutě</t>
  </si>
  <si>
    <t>12</t>
  </si>
  <si>
    <t>997013501</t>
  </si>
  <si>
    <t>Odvoz suti a vybouraných hmot na skládku nebo meziskládku do 1 km se složením</t>
  </si>
  <si>
    <t>t</t>
  </si>
  <si>
    <t>1243190147</t>
  </si>
  <si>
    <t>13</t>
  </si>
  <si>
    <t>997013509</t>
  </si>
  <si>
    <t>Příplatek k odvozu suti a vybouraných hmot na skládku ZKD 1 km přes 1 km</t>
  </si>
  <si>
    <t>-1060334979</t>
  </si>
  <si>
    <t>2,804*12 'Přepočtené koeficientem množství</t>
  </si>
  <si>
    <t>14</t>
  </si>
  <si>
    <t>9970138A</t>
  </si>
  <si>
    <t>Poplatek za uložení stavebního směsného odpadu na skládce (skládkovné)</t>
  </si>
  <si>
    <t>-192382333</t>
  </si>
  <si>
    <t>998</t>
  </si>
  <si>
    <t>Přesun hmot</t>
  </si>
  <si>
    <t>99928111A</t>
  </si>
  <si>
    <t>Přesun hmot pro opravy a údržbu do výšky 25m</t>
  </si>
  <si>
    <t>-1759049340</t>
  </si>
  <si>
    <t>PSV</t>
  </si>
  <si>
    <t>Práce a dodávky PSV</t>
  </si>
  <si>
    <t>721</t>
  </si>
  <si>
    <t>Zdravotechnika - vnitřní kanalizace</t>
  </si>
  <si>
    <t>721000005</t>
  </si>
  <si>
    <t>Zdravotechnika-vnitřní vodovod, kanalizace,plyn,vzduchotechnika-komplet dodávka a montáž</t>
  </si>
  <si>
    <t>soubor</t>
  </si>
  <si>
    <t>2004356532</t>
  </si>
  <si>
    <t>"dle samostatné části projektu"</t>
  </si>
  <si>
    <t>1,00</t>
  </si>
  <si>
    <t>741</t>
  </si>
  <si>
    <t>Elektroinstalace - silnoproud</t>
  </si>
  <si>
    <t>17</t>
  </si>
  <si>
    <t>74100009A</t>
  </si>
  <si>
    <t>Elektroinstalace-komplet dodávka a montáž</t>
  </si>
  <si>
    <t>602942698</t>
  </si>
  <si>
    <t>762</t>
  </si>
  <si>
    <t>Konstrukce tesařské</t>
  </si>
  <si>
    <t>18</t>
  </si>
  <si>
    <t>762132811</t>
  </si>
  <si>
    <t>Demontáž bednění svislých stěn z prken hoblovaných jednostranně</t>
  </si>
  <si>
    <t>254784742</t>
  </si>
  <si>
    <t>"stáv.dřevěný obklad na OK kci demontovat,dřev.prvky k likvidaci"</t>
  </si>
  <si>
    <t>"pozn.č.2- stěna a parapet"</t>
  </si>
  <si>
    <t>2,93*(0,90+0,40)+0,50</t>
  </si>
  <si>
    <t>766</t>
  </si>
  <si>
    <t>Konstrukce truhlářské</t>
  </si>
  <si>
    <t>19</t>
  </si>
  <si>
    <t>766662811</t>
  </si>
  <si>
    <t>Demontáž truhlářských prahů dveří jednokřídlových</t>
  </si>
  <si>
    <t>-1444195154</t>
  </si>
  <si>
    <t>"stáv.dveřní práh demontovat"</t>
  </si>
  <si>
    <t>"pozn.č.3"</t>
  </si>
  <si>
    <t>"vel.0,90m-1ks, vel.0,80m-2ks"   1,00+2,00</t>
  </si>
  <si>
    <t>20</t>
  </si>
  <si>
    <t>766699611</t>
  </si>
  <si>
    <t>Montáž krytů topného tělesa dřevěných povrchově upravených</t>
  </si>
  <si>
    <t>650706066</t>
  </si>
  <si>
    <t>"ochrana UT-z čelní stranyosadit 2* lamino desku tl.16mm vel.250*2700mm"</t>
  </si>
  <si>
    <t>"PVC narážecí hrana 2mm,povrch lamina dle vybavení učebny"</t>
  </si>
  <si>
    <t>2,70*0,25*2</t>
  </si>
  <si>
    <t>60722268A</t>
  </si>
  <si>
    <t>deska dřevotřísková laminovaná tl. 16 mm povrch lamina dle vybavení učebny</t>
  </si>
  <si>
    <t>32</t>
  </si>
  <si>
    <t>-1338128923</t>
  </si>
  <si>
    <t>22</t>
  </si>
  <si>
    <t>76669991B</t>
  </si>
  <si>
    <t>Mon.+Dod. - Ochrana UT-z vrchní strany osadit novou parapetní desku HPL š.cca 450mm- s nosem-bílá</t>
  </si>
  <si>
    <t>m</t>
  </si>
  <si>
    <t>699376361</t>
  </si>
  <si>
    <t>2,93</t>
  </si>
  <si>
    <t>23</t>
  </si>
  <si>
    <t>76682581B</t>
  </si>
  <si>
    <t>Demontáž pracovních stolů k likvidaci</t>
  </si>
  <si>
    <t>2112728325</t>
  </si>
  <si>
    <t>"stáv.pracovní stoly odpojit a odstranit k likvidaci (hmotn.1ks=50kg-6ks"</t>
  </si>
  <si>
    <t>6,00</t>
  </si>
  <si>
    <t>24</t>
  </si>
  <si>
    <t>76682581C</t>
  </si>
  <si>
    <t>Demontáž stávající digestoř k likvidaci</t>
  </si>
  <si>
    <t>1974271625</t>
  </si>
  <si>
    <t>"stáv.digestoř odpojit a odstranit k likvidaci (hmotn.1ks=60kg-1ks"</t>
  </si>
  <si>
    <t>25</t>
  </si>
  <si>
    <t>998766202</t>
  </si>
  <si>
    <t>Přesun hmot procentní pro konstrukce truhlářské v objektech v do 12 m</t>
  </si>
  <si>
    <t>%</t>
  </si>
  <si>
    <t>1688294407</t>
  </si>
  <si>
    <t>766A</t>
  </si>
  <si>
    <t>Konstrukce truhlářské-vybavení učebny</t>
  </si>
  <si>
    <t>26</t>
  </si>
  <si>
    <t>76682109C</t>
  </si>
  <si>
    <t>Vybavení učebny-Žákovské pracoviště rozměr 1600 x 750 mm, 2x křídlová skříň, pracovní deska HPL, nástavba s kovovou konstrukcí</t>
  </si>
  <si>
    <t>sobor</t>
  </si>
  <si>
    <t>37412793</t>
  </si>
  <si>
    <t>"nástavba s kovovou konstrukcí, 1x nerezový dřez, 1x páková baterie, 1x vývod zemní plyn, 1x zásuvka 230V"</t>
  </si>
  <si>
    <t>"1x konsktory 12/24V, 5ks s dřezem umístěným vpravo, 3ks s dřezem umístěným vlevo"</t>
  </si>
  <si>
    <t>"tabulka vybavení učebny"</t>
  </si>
  <si>
    <t>"BAREVNOST POUŽITÝCH MATERIÁLŮ BUDE ŘEŠENA DLE STANDARDNÍHO VZORNÍKU KONKRÉTNÍHO DODAVATELE ZAŘÍZENÍ"</t>
  </si>
  <si>
    <t>"SOUČÁSTÍ CENY VYBAVENÍ JE DODÁVKA, MONTÁŽ A ZAPOJENÍ NA POŽADOVANÁ MÉDIA"</t>
  </si>
  <si>
    <t>"pos.č.01"   8,00</t>
  </si>
  <si>
    <t>27</t>
  </si>
  <si>
    <t>76682109D</t>
  </si>
  <si>
    <t>Vybavení učebny-Stolní školní digestoř 1000x700x1400mm, kovová s plnými zády, pracovní deska s dlažbou a polypropylenovou vaničkou</t>
  </si>
  <si>
    <t>2132865216</t>
  </si>
  <si>
    <t>"studená voda, zemní plyn, 2x 230V, vnitřní osvětlení, zabudovaný ventilátor cca 370m3/hod, odtahový komín"</t>
  </si>
  <si>
    <t>"prosklená výsuvná dvířka s bezpečnostním sklem 4,4mm, včetně insatalční dvoudvéřové skříňky výšky 750mm"</t>
  </si>
  <si>
    <t>"pos.č.02"   1,00</t>
  </si>
  <si>
    <t>28</t>
  </si>
  <si>
    <t>76682109E</t>
  </si>
  <si>
    <t>Vybavení učebny-Věšáková stěna 4000 x 2000 mm, polička š. 200 mm, 20x ocelový dvojháček (odolný proti vandalizmu), deska tl. 19 mm, hrana 2 mm</t>
  </si>
  <si>
    <t>647090281</t>
  </si>
  <si>
    <t>"pos.č.03"   1,00</t>
  </si>
  <si>
    <t>29</t>
  </si>
  <si>
    <t>76682109F</t>
  </si>
  <si>
    <t>Vybavení učebny-Skříň 1200 x 720 x 500 mm, 2x posuvné zamykací dveře, 2x nastavitelná police, korpus materiál tl. 19 mm</t>
  </si>
  <si>
    <t>1831363502</t>
  </si>
  <si>
    <t>"záda tl. 12 mm, viditelné hrany 2 mm, nepohledové hrany tl. 1 mm, kotveno do podlahy 2x chemická kotva M8"</t>
  </si>
  <si>
    <t>"pos.č.04"   2,00</t>
  </si>
  <si>
    <t>776</t>
  </si>
  <si>
    <t>Podlahy povlakové</t>
  </si>
  <si>
    <t>30</t>
  </si>
  <si>
    <t>776111116</t>
  </si>
  <si>
    <t>Odstranění zbytků lepidla z podkladu povlakových podlah broušením</t>
  </si>
  <si>
    <t>-2002683318</t>
  </si>
  <si>
    <t>"stáv.podlahovinu PVC strhnout k likvidaci vč.lišt"</t>
  </si>
  <si>
    <t>31</t>
  </si>
  <si>
    <t>776111311</t>
  </si>
  <si>
    <t>Vysátí podkladu povlakových podlah</t>
  </si>
  <si>
    <t>-484155709</t>
  </si>
  <si>
    <t>776121111</t>
  </si>
  <si>
    <t>Vodou ředitelná penetrace savého podkladu povlakových podlah ředěná v poměru 1:3</t>
  </si>
  <si>
    <t>-1226632535</t>
  </si>
  <si>
    <t>33</t>
  </si>
  <si>
    <t>776141121</t>
  </si>
  <si>
    <t>Vyrovnání podkladu povlakových podlah stěrkou pevnosti 30 MPa tl 3 mm</t>
  </si>
  <si>
    <t>621678080</t>
  </si>
  <si>
    <t>"podlahu opatřit samobnivelační stěrkou min.25MPa,tl.1-5mm"</t>
  </si>
  <si>
    <t>34</t>
  </si>
  <si>
    <t>776201812</t>
  </si>
  <si>
    <t>Demontáž lepených povlakových podlah s podložkou ručně</t>
  </si>
  <si>
    <t>701813350</t>
  </si>
  <si>
    <t>35</t>
  </si>
  <si>
    <t>28411017B</t>
  </si>
  <si>
    <t>PVC heterogenní zátěžové, třída zátěže 34,-upřesnit výběr dle investora</t>
  </si>
  <si>
    <t>-1041851854</t>
  </si>
  <si>
    <t>43,165*1,1 'Přepočtené koeficientem množství</t>
  </si>
  <si>
    <t>36</t>
  </si>
  <si>
    <t>776223111</t>
  </si>
  <si>
    <t>Spoj povlakových podlahovin z PVC svařováním za tepla</t>
  </si>
  <si>
    <t>-1704947304</t>
  </si>
  <si>
    <t>Mezisoučet</t>
  </si>
  <si>
    <t>43,165*1,50</t>
  </si>
  <si>
    <t>37</t>
  </si>
  <si>
    <t>776410811</t>
  </si>
  <si>
    <t>Odstranění soklíků a lišt pryžových nebo plastových</t>
  </si>
  <si>
    <t>-618436811</t>
  </si>
  <si>
    <t>(5,80+7,70)*2-0,80*2-0,90+2,00</t>
  </si>
  <si>
    <t>38</t>
  </si>
  <si>
    <t>776411112</t>
  </si>
  <si>
    <t>Montáž obvodových soklíků výšky  do 100 mm</t>
  </si>
  <si>
    <t>2091063093</t>
  </si>
  <si>
    <t>"po obvodu plast.sokl. lišta pro fabion s přilepením PVC v.50mm"</t>
  </si>
  <si>
    <t>(7,70+5,80)*2-0,80*2-0,90+1,00</t>
  </si>
  <si>
    <t>sokl</t>
  </si>
  <si>
    <t>39</t>
  </si>
  <si>
    <t>28342179B</t>
  </si>
  <si>
    <t>soklová plastová lišta</t>
  </si>
  <si>
    <t>-1498526106</t>
  </si>
  <si>
    <t>25,5*1,02 'Přepočtené koeficientem množství</t>
  </si>
  <si>
    <t>40</t>
  </si>
  <si>
    <t>77642131B</t>
  </si>
  <si>
    <t>Mont. a Doid. přechodových AL lišt</t>
  </si>
  <si>
    <t>78662529</t>
  </si>
  <si>
    <t>"pod dveřní křídlo osadit AL přechodovou lištu kotvit na hmoždinky"</t>
  </si>
  <si>
    <t>0,90+0,80*2</t>
  </si>
  <si>
    <t>41</t>
  </si>
  <si>
    <t>998776202</t>
  </si>
  <si>
    <t>Přesun hmot procentní pro podlahy povlakové v objektech v do 12 m</t>
  </si>
  <si>
    <t>154318802</t>
  </si>
  <si>
    <t>781</t>
  </si>
  <si>
    <t>Dokončovací práce - obklady</t>
  </si>
  <si>
    <t>42</t>
  </si>
  <si>
    <t>781474114</t>
  </si>
  <si>
    <t>Montáž obkladů vnitřních keramických hladkých do 22 ks/m2 lepených flexibilním lepidlem</t>
  </si>
  <si>
    <t>-1049364164</t>
  </si>
  <si>
    <t>"nové keramické obklady založit 50mm nad čistou podlahou"</t>
  </si>
  <si>
    <t>"světle šedý obklad hladký,matný vel.200*250mm-výběr upřesnit dle investora"</t>
  </si>
  <si>
    <t>(4,65+3,43+0,73+1,28)*1,55+1,00</t>
  </si>
  <si>
    <t>43</t>
  </si>
  <si>
    <t>59761000B</t>
  </si>
  <si>
    <t>obkládačky keramické standard - upřesnit dle požadavku investora</t>
  </si>
  <si>
    <t>-358580573</t>
  </si>
  <si>
    <t>16,64*1,1 'Přepočtené koeficientem množství</t>
  </si>
  <si>
    <t>44</t>
  </si>
  <si>
    <t>781479191</t>
  </si>
  <si>
    <t>Příplatek k montáži obkladů vnitřních keramických hladkých za plochu do 10 m2</t>
  </si>
  <si>
    <t>-1303973257</t>
  </si>
  <si>
    <t>45</t>
  </si>
  <si>
    <t>781494111</t>
  </si>
  <si>
    <t>Plastové profily rohové lepené flexibilním lepidlem</t>
  </si>
  <si>
    <t>256007471</t>
  </si>
  <si>
    <t>"boky a vrch keramického oébkladu lemovat syst.plast.lištou bílou"</t>
  </si>
  <si>
    <t>1,55*2+4,65+3,43+0,73+1,28+2,00</t>
  </si>
  <si>
    <t>46</t>
  </si>
  <si>
    <t>998781202</t>
  </si>
  <si>
    <t>Přesun hmot procentní pro obklady keramické v objektech v do 12 m</t>
  </si>
  <si>
    <t>-1565015832</t>
  </si>
  <si>
    <t>783</t>
  </si>
  <si>
    <t>Dokončovací práce - nátěry</t>
  </si>
  <si>
    <t>47</t>
  </si>
  <si>
    <t>783306809</t>
  </si>
  <si>
    <t>Odstranění nátěru ze zámečnických konstrukcí okartáčováním</t>
  </si>
  <si>
    <t>1333442580</t>
  </si>
  <si>
    <t>"stáv.ocel.kci z jaklu mechanicky očistit"</t>
  </si>
  <si>
    <t>(2,93*(0,90+0,40)+0,50)*3</t>
  </si>
  <si>
    <t>"očištění ocel.revizních dvířek"</t>
  </si>
  <si>
    <t>2,00</t>
  </si>
  <si>
    <t>48</t>
  </si>
  <si>
    <t>783314201</t>
  </si>
  <si>
    <t>Základní antikorozní jednonásobný syntetický standardní nátěr zámečnických konstrukcí</t>
  </si>
  <si>
    <t>-1023803561</t>
  </si>
  <si>
    <t>"stáv.ocel.kci z jaklu-opatřit 2* základním protikorozním nátěrem"</t>
  </si>
  <si>
    <t>(2,93*(0,90+0,40)+0,50)*3*2</t>
  </si>
  <si>
    <t>"2* nátěr ocel.revizních dvířek"</t>
  </si>
  <si>
    <t>2,00*2</t>
  </si>
  <si>
    <t>49</t>
  </si>
  <si>
    <t>783317101</t>
  </si>
  <si>
    <t>Krycí jednonásobný syntetický standardní nátěr zámečnických konstrukcí</t>
  </si>
  <si>
    <t>883963406</t>
  </si>
  <si>
    <t>"stáv.ocel.kci z jaklu-opatřit 2*vrchní ochr.-nátěr světle šedý matný nátěrem"</t>
  </si>
  <si>
    <t>784</t>
  </si>
  <si>
    <t>Dokončovací práce - malby a tapety</t>
  </si>
  <si>
    <t>50</t>
  </si>
  <si>
    <t>784121001</t>
  </si>
  <si>
    <t>Oškrabání malby v mísnostech výšky do 3,80 m</t>
  </si>
  <si>
    <t>663101898</t>
  </si>
  <si>
    <t>"stěny a strop kompletně oškrábat od maleb"</t>
  </si>
  <si>
    <t>3,43*6,95+2,38*7,70+(7,70*2+5,80)*3,25+3,00</t>
  </si>
  <si>
    <t>"odpočet obkladu"    -(3,64+3,43+0,73+1,28)*1,58+1,00</t>
  </si>
  <si>
    <t>51</t>
  </si>
  <si>
    <t>78422109B</t>
  </si>
  <si>
    <t>Dvojnásobné bílé malby vnitřní disperzní otěruvzdorné vč.penetrace  v místnostech do 3,80 m</t>
  </si>
  <si>
    <t>286972860</t>
  </si>
  <si>
    <t>"strop-2* malba vnitřní otěruvzdorná disperzní vč.penetrace"</t>
  </si>
  <si>
    <t>"stěny-2* malba vnitřní otěruvzdorná disperzní vč.penetrace"</t>
  </si>
  <si>
    <t>(7,70*2+5,80)*3,25+3,00</t>
  </si>
  <si>
    <t>VRN</t>
  </si>
  <si>
    <t>Vedlejší rozpočtové náklady</t>
  </si>
  <si>
    <t>VRN3</t>
  </si>
  <si>
    <t>Zařízení staveniště</t>
  </si>
  <si>
    <t>52</t>
  </si>
  <si>
    <t>030001A</t>
  </si>
  <si>
    <t>Doplňkové rozpočtové náklady (zařízení staveniště,mimostav.doprava,provozní a uzemní vlivy,ostatní náklady)</t>
  </si>
  <si>
    <t>Kč</t>
  </si>
  <si>
    <t>1024</t>
  </si>
  <si>
    <t>673532612</t>
  </si>
  <si>
    <t>SO02 - SO02 - Rampa</t>
  </si>
  <si>
    <t xml:space="preserve">    767 - Konstrukce zámečnické</t>
  </si>
  <si>
    <t>767</t>
  </si>
  <si>
    <t>Konstrukce zámečnické</t>
  </si>
  <si>
    <t>767995114</t>
  </si>
  <si>
    <t>Montáž atypických zámečnických konstrukcí hmotnosti do 50 kg</t>
  </si>
  <si>
    <t>kg</t>
  </si>
  <si>
    <t>-1641519919</t>
  </si>
  <si>
    <t>"OK rampy-kompletní konstrukce"</t>
  </si>
  <si>
    <t>"v.č.D.1.103-Ocel.konstrukce rampy"</t>
  </si>
  <si>
    <t>"montáž na stěnu-2*chemická kotva do zdiva M12"</t>
  </si>
  <si>
    <t>"rampa sklopná s uchycením na stěnu na zámek s vložkou FAB se střelkou"</t>
  </si>
  <si>
    <t>"systém centrálního klíče školy"</t>
  </si>
  <si>
    <t>"spodní stranu rampy podlepit pruhy PVC pro ochranu schodiště"</t>
  </si>
  <si>
    <t>"rampu tvarově spasovat na stávající schodiště"</t>
  </si>
  <si>
    <t>"celková hmotnost=35,00kg"</t>
  </si>
  <si>
    <t>35,00</t>
  </si>
  <si>
    <t>55390001C</t>
  </si>
  <si>
    <t>Dodávka-OK rampy-komplet vč.všech doplňků a detailů</t>
  </si>
  <si>
    <t>kpl</t>
  </si>
  <si>
    <t>326771375</t>
  </si>
  <si>
    <t>"celková hmotnost=35,00kg+prořez a svary 5%"</t>
  </si>
  <si>
    <t>998767201</t>
  </si>
  <si>
    <t>Přesun hmot procentní pro zámečnické konstrukce v objektech v do 6 m</t>
  </si>
  <si>
    <t>655015509</t>
  </si>
  <si>
    <t>783301303</t>
  </si>
  <si>
    <t>Bezoplachové odrezivění zámečnických konstrukcí</t>
  </si>
  <si>
    <t>1756883360</t>
  </si>
  <si>
    <t>"nátěrová plocha=36m2/t"</t>
  </si>
  <si>
    <t>35,00*0,001*36,00</t>
  </si>
  <si>
    <t>-1019569600</t>
  </si>
  <si>
    <t>"veškeré prvky 2* základní protikorozní nátěr"</t>
  </si>
  <si>
    <t>35,00*0,001*36,00*2</t>
  </si>
  <si>
    <t>-1514265329</t>
  </si>
  <si>
    <t>"veškeré prvky 2* vrchní nátěr matný RAL 7016"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</si>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</sst>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18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50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21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1" fillId="0" borderId="21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2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166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4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0" fillId="0" borderId="27" xfId="0" applyFont="1" applyBorder="1" applyAlignment="1" applyProtection="1">
      <alignment horizontal="center" vertical="center"/>
    </xf>
    <xf numFmtId="49" fontId="40" fillId="0" borderId="27" xfId="0" applyNumberFormat="1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center" vertical="center" wrapText="1"/>
    </xf>
    <xf numFmtId="167" fontId="40" fillId="0" borderId="27" xfId="0" applyNumberFormat="1" applyFont="1" applyBorder="1" applyAlignment="1" applyProtection="1">
      <alignment vertical="center"/>
    </xf>
    <xf numFmtId="4" fontId="40" fillId="3" borderId="27" xfId="0" applyNumberFormat="1" applyFont="1" applyFill="1" applyBorder="1" applyAlignment="1" applyProtection="1">
      <alignment vertical="center"/>
      <protection locked="0"/>
    </xf>
    <xf numFmtId="4" fontId="40" fillId="0" borderId="27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40" fillId="3" borderId="27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8" xfId="0" applyFont="1" applyBorder="1" applyAlignment="1" applyProtection="1">
      <alignment vertical="center" wrapText="1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3" fillId="0" borderId="0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49" fontId="44" fillId="0" borderId="0" xfId="0" applyNumberFormat="1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8" xfId="0" applyFont="1" applyBorder="1" applyAlignment="1" applyProtection="1">
      <alignment horizontal="left" vertical="center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center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6" fillId="0" borderId="3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0" xfId="0" applyFont="1" applyBorder="1" applyAlignment="1" applyProtection="1">
      <alignment horizontal="left" vertical="top"/>
      <protection locked="0"/>
    </xf>
    <xf numFmtId="0" fontId="44" fillId="0" borderId="0" xfId="0" applyFont="1" applyBorder="1" applyAlignment="1" applyProtection="1">
      <alignment horizontal="center" vertical="top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0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4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1" xfId="0" applyFont="1" applyBorder="1" applyAlignment="1" applyProtection="1">
      <alignment vertical="top"/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0" xfId="0" applyFont="1" applyBorder="1" applyAlignment="1" applyProtection="1">
      <alignment horizontal="center" vertical="center"/>
      <protection locked="0"/>
    </xf>
    <xf numFmtId="0" fontId="41" fillId="0" borderId="0" xfId="0" applyFont="1" applyBorder="1" applyAlignment="1" applyProtection="1">
      <alignment horizontal="left"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2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4" fillId="0" borderId="0" xfId="0" applyFont="1" applyBorder="1" applyAlignment="1" applyProtection="1">
      <alignment horizontal="left" vertical="top"/>
      <protection locked="0"/>
    </xf>
    <xf numFmtId="49" fontId="44" fillId="0" borderId="0" xfId="0" applyNumberFormat="1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0" xfId="0" applyFont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76" t="s">
        <v>16</v>
      </c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29"/>
      <c r="AQ5" s="31"/>
      <c r="BE5" s="374" t="s">
        <v>17</v>
      </c>
      <c r="BS5" s="24" t="s">
        <v>18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78" t="s">
        <v>20</v>
      </c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29"/>
      <c r="AQ6" s="31"/>
      <c r="BE6" s="375"/>
      <c r="BS6" s="24" t="s">
        <v>18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75"/>
      <c r="BS7" s="24" t="s">
        <v>18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75"/>
      <c r="BS8" s="24" t="s">
        <v>18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75"/>
      <c r="BS9" s="24" t="s">
        <v>18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22</v>
      </c>
      <c r="AO10" s="29"/>
      <c r="AP10" s="29"/>
      <c r="AQ10" s="31"/>
      <c r="BE10" s="375"/>
      <c r="BS10" s="24" t="s">
        <v>18</v>
      </c>
    </row>
    <row r="11" spans="1:74" ht="18.399999999999999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22</v>
      </c>
      <c r="AO11" s="29"/>
      <c r="AP11" s="29"/>
      <c r="AQ11" s="31"/>
      <c r="BE11" s="375"/>
      <c r="BS11" s="24" t="s">
        <v>18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75"/>
      <c r="BS12" s="24" t="s">
        <v>18</v>
      </c>
    </row>
    <row r="13" spans="1:74" ht="14.45" customHeight="1">
      <c r="B13" s="28"/>
      <c r="C13" s="29"/>
      <c r="D13" s="37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33</v>
      </c>
      <c r="AO13" s="29"/>
      <c r="AP13" s="29"/>
      <c r="AQ13" s="31"/>
      <c r="BE13" s="375"/>
      <c r="BS13" s="24" t="s">
        <v>18</v>
      </c>
    </row>
    <row r="14" spans="1:74" ht="15">
      <c r="B14" s="28"/>
      <c r="C14" s="29"/>
      <c r="D14" s="29"/>
      <c r="E14" s="379" t="s">
        <v>33</v>
      </c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7" t="s">
        <v>31</v>
      </c>
      <c r="AL14" s="29"/>
      <c r="AM14" s="29"/>
      <c r="AN14" s="39" t="s">
        <v>33</v>
      </c>
      <c r="AO14" s="29"/>
      <c r="AP14" s="29"/>
      <c r="AQ14" s="31"/>
      <c r="BE14" s="375"/>
      <c r="BS14" s="24" t="s">
        <v>18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75"/>
      <c r="BS15" s="24" t="s">
        <v>6</v>
      </c>
    </row>
    <row r="16" spans="1:74" ht="14.45" customHeight="1">
      <c r="B16" s="28"/>
      <c r="C16" s="29"/>
      <c r="D16" s="37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22</v>
      </c>
      <c r="AO16" s="29"/>
      <c r="AP16" s="29"/>
      <c r="AQ16" s="31"/>
      <c r="BE16" s="375"/>
      <c r="BS16" s="24" t="s">
        <v>6</v>
      </c>
    </row>
    <row r="17" spans="2:71" ht="18.399999999999999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22</v>
      </c>
      <c r="AO17" s="29"/>
      <c r="AP17" s="29"/>
      <c r="AQ17" s="31"/>
      <c r="BE17" s="375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75"/>
      <c r="BS18" s="24" t="s">
        <v>8</v>
      </c>
    </row>
    <row r="19" spans="2:71" ht="14.45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75"/>
      <c r="BS19" s="24" t="s">
        <v>8</v>
      </c>
    </row>
    <row r="20" spans="2:71" ht="22.5" customHeight="1">
      <c r="B20" s="28"/>
      <c r="C20" s="29"/>
      <c r="D20" s="29"/>
      <c r="E20" s="381" t="s">
        <v>22</v>
      </c>
      <c r="F20" s="381"/>
      <c r="G20" s="381"/>
      <c r="H20" s="381"/>
      <c r="I20" s="381"/>
      <c r="J20" s="381"/>
      <c r="K20" s="381"/>
      <c r="L20" s="381"/>
      <c r="M20" s="381"/>
      <c r="N20" s="381"/>
      <c r="O20" s="381"/>
      <c r="P20" s="381"/>
      <c r="Q20" s="381"/>
      <c r="R20" s="381"/>
      <c r="S20" s="381"/>
      <c r="T20" s="381"/>
      <c r="U20" s="381"/>
      <c r="V20" s="381"/>
      <c r="W20" s="381"/>
      <c r="X20" s="381"/>
      <c r="Y20" s="381"/>
      <c r="Z20" s="381"/>
      <c r="AA20" s="381"/>
      <c r="AB20" s="381"/>
      <c r="AC20" s="381"/>
      <c r="AD20" s="381"/>
      <c r="AE20" s="381"/>
      <c r="AF20" s="381"/>
      <c r="AG20" s="381"/>
      <c r="AH20" s="381"/>
      <c r="AI20" s="381"/>
      <c r="AJ20" s="381"/>
      <c r="AK20" s="381"/>
      <c r="AL20" s="381"/>
      <c r="AM20" s="381"/>
      <c r="AN20" s="381"/>
      <c r="AO20" s="29"/>
      <c r="AP20" s="29"/>
      <c r="AQ20" s="31"/>
      <c r="BE20" s="375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7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75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0">
        <f>ROUND(AG51,2)</f>
        <v>0</v>
      </c>
      <c r="AL23" s="351"/>
      <c r="AM23" s="351"/>
      <c r="AN23" s="351"/>
      <c r="AO23" s="351"/>
      <c r="AP23" s="42"/>
      <c r="AQ23" s="45"/>
      <c r="BE23" s="37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75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2" t="s">
        <v>39</v>
      </c>
      <c r="M25" s="352"/>
      <c r="N25" s="352"/>
      <c r="O25" s="352"/>
      <c r="P25" s="42"/>
      <c r="Q25" s="42"/>
      <c r="R25" s="42"/>
      <c r="S25" s="42"/>
      <c r="T25" s="42"/>
      <c r="U25" s="42"/>
      <c r="V25" s="42"/>
      <c r="W25" s="352" t="s">
        <v>40</v>
      </c>
      <c r="X25" s="352"/>
      <c r="Y25" s="352"/>
      <c r="Z25" s="352"/>
      <c r="AA25" s="352"/>
      <c r="AB25" s="352"/>
      <c r="AC25" s="352"/>
      <c r="AD25" s="352"/>
      <c r="AE25" s="352"/>
      <c r="AF25" s="42"/>
      <c r="AG25" s="42"/>
      <c r="AH25" s="42"/>
      <c r="AI25" s="42"/>
      <c r="AJ25" s="42"/>
      <c r="AK25" s="352" t="s">
        <v>41</v>
      </c>
      <c r="AL25" s="352"/>
      <c r="AM25" s="352"/>
      <c r="AN25" s="352"/>
      <c r="AO25" s="352"/>
      <c r="AP25" s="42"/>
      <c r="AQ25" s="45"/>
      <c r="BE25" s="375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48">
        <v>0.21</v>
      </c>
      <c r="M26" s="349"/>
      <c r="N26" s="349"/>
      <c r="O26" s="349"/>
      <c r="P26" s="48"/>
      <c r="Q26" s="48"/>
      <c r="R26" s="48"/>
      <c r="S26" s="48"/>
      <c r="T26" s="48"/>
      <c r="U26" s="48"/>
      <c r="V26" s="48"/>
      <c r="W26" s="369">
        <f>ROUND(AZ51,2)</f>
        <v>0</v>
      </c>
      <c r="X26" s="349"/>
      <c r="Y26" s="349"/>
      <c r="Z26" s="349"/>
      <c r="AA26" s="349"/>
      <c r="AB26" s="349"/>
      <c r="AC26" s="349"/>
      <c r="AD26" s="349"/>
      <c r="AE26" s="349"/>
      <c r="AF26" s="48"/>
      <c r="AG26" s="48"/>
      <c r="AH26" s="48"/>
      <c r="AI26" s="48"/>
      <c r="AJ26" s="48"/>
      <c r="AK26" s="369">
        <f>ROUND(AV51,2)</f>
        <v>0</v>
      </c>
      <c r="AL26" s="349"/>
      <c r="AM26" s="349"/>
      <c r="AN26" s="349"/>
      <c r="AO26" s="349"/>
      <c r="AP26" s="48"/>
      <c r="AQ26" s="50"/>
      <c r="BE26" s="375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48">
        <v>0.15</v>
      </c>
      <c r="M27" s="349"/>
      <c r="N27" s="349"/>
      <c r="O27" s="349"/>
      <c r="P27" s="48"/>
      <c r="Q27" s="48"/>
      <c r="R27" s="48"/>
      <c r="S27" s="48"/>
      <c r="T27" s="48"/>
      <c r="U27" s="48"/>
      <c r="V27" s="48"/>
      <c r="W27" s="369">
        <f>ROUND(BA51,2)</f>
        <v>0</v>
      </c>
      <c r="X27" s="349"/>
      <c r="Y27" s="349"/>
      <c r="Z27" s="349"/>
      <c r="AA27" s="349"/>
      <c r="AB27" s="349"/>
      <c r="AC27" s="349"/>
      <c r="AD27" s="349"/>
      <c r="AE27" s="349"/>
      <c r="AF27" s="48"/>
      <c r="AG27" s="48"/>
      <c r="AH27" s="48"/>
      <c r="AI27" s="48"/>
      <c r="AJ27" s="48"/>
      <c r="AK27" s="369">
        <f>ROUND(AW51,2)</f>
        <v>0</v>
      </c>
      <c r="AL27" s="349"/>
      <c r="AM27" s="349"/>
      <c r="AN27" s="349"/>
      <c r="AO27" s="349"/>
      <c r="AP27" s="48"/>
      <c r="AQ27" s="50"/>
      <c r="BE27" s="375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48">
        <v>0.21</v>
      </c>
      <c r="M28" s="349"/>
      <c r="N28" s="349"/>
      <c r="O28" s="349"/>
      <c r="P28" s="48"/>
      <c r="Q28" s="48"/>
      <c r="R28" s="48"/>
      <c r="S28" s="48"/>
      <c r="T28" s="48"/>
      <c r="U28" s="48"/>
      <c r="V28" s="48"/>
      <c r="W28" s="369">
        <f>ROUND(BB51,2)</f>
        <v>0</v>
      </c>
      <c r="X28" s="349"/>
      <c r="Y28" s="349"/>
      <c r="Z28" s="349"/>
      <c r="AA28" s="349"/>
      <c r="AB28" s="349"/>
      <c r="AC28" s="349"/>
      <c r="AD28" s="349"/>
      <c r="AE28" s="349"/>
      <c r="AF28" s="48"/>
      <c r="AG28" s="48"/>
      <c r="AH28" s="48"/>
      <c r="AI28" s="48"/>
      <c r="AJ28" s="48"/>
      <c r="AK28" s="369">
        <v>0</v>
      </c>
      <c r="AL28" s="349"/>
      <c r="AM28" s="349"/>
      <c r="AN28" s="349"/>
      <c r="AO28" s="349"/>
      <c r="AP28" s="48"/>
      <c r="AQ28" s="50"/>
      <c r="BE28" s="375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48">
        <v>0.15</v>
      </c>
      <c r="M29" s="349"/>
      <c r="N29" s="349"/>
      <c r="O29" s="349"/>
      <c r="P29" s="48"/>
      <c r="Q29" s="48"/>
      <c r="R29" s="48"/>
      <c r="S29" s="48"/>
      <c r="T29" s="48"/>
      <c r="U29" s="48"/>
      <c r="V29" s="48"/>
      <c r="W29" s="369">
        <f>ROUND(BC51,2)</f>
        <v>0</v>
      </c>
      <c r="X29" s="349"/>
      <c r="Y29" s="349"/>
      <c r="Z29" s="349"/>
      <c r="AA29" s="349"/>
      <c r="AB29" s="349"/>
      <c r="AC29" s="349"/>
      <c r="AD29" s="349"/>
      <c r="AE29" s="349"/>
      <c r="AF29" s="48"/>
      <c r="AG29" s="48"/>
      <c r="AH29" s="48"/>
      <c r="AI29" s="48"/>
      <c r="AJ29" s="48"/>
      <c r="AK29" s="369">
        <v>0</v>
      </c>
      <c r="AL29" s="349"/>
      <c r="AM29" s="349"/>
      <c r="AN29" s="349"/>
      <c r="AO29" s="349"/>
      <c r="AP29" s="48"/>
      <c r="AQ29" s="50"/>
      <c r="BE29" s="375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48">
        <v>0</v>
      </c>
      <c r="M30" s="349"/>
      <c r="N30" s="349"/>
      <c r="O30" s="349"/>
      <c r="P30" s="48"/>
      <c r="Q30" s="48"/>
      <c r="R30" s="48"/>
      <c r="S30" s="48"/>
      <c r="T30" s="48"/>
      <c r="U30" s="48"/>
      <c r="V30" s="48"/>
      <c r="W30" s="369">
        <f>ROUND(BD51,2)</f>
        <v>0</v>
      </c>
      <c r="X30" s="349"/>
      <c r="Y30" s="349"/>
      <c r="Z30" s="349"/>
      <c r="AA30" s="349"/>
      <c r="AB30" s="349"/>
      <c r="AC30" s="349"/>
      <c r="AD30" s="349"/>
      <c r="AE30" s="349"/>
      <c r="AF30" s="48"/>
      <c r="AG30" s="48"/>
      <c r="AH30" s="48"/>
      <c r="AI30" s="48"/>
      <c r="AJ30" s="48"/>
      <c r="AK30" s="369">
        <v>0</v>
      </c>
      <c r="AL30" s="349"/>
      <c r="AM30" s="349"/>
      <c r="AN30" s="349"/>
      <c r="AO30" s="349"/>
      <c r="AP30" s="48"/>
      <c r="AQ30" s="50"/>
      <c r="BE30" s="37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75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44" t="s">
        <v>50</v>
      </c>
      <c r="Y32" s="345"/>
      <c r="Z32" s="345"/>
      <c r="AA32" s="345"/>
      <c r="AB32" s="345"/>
      <c r="AC32" s="53"/>
      <c r="AD32" s="53"/>
      <c r="AE32" s="53"/>
      <c r="AF32" s="53"/>
      <c r="AG32" s="53"/>
      <c r="AH32" s="53"/>
      <c r="AI32" s="53"/>
      <c r="AJ32" s="53"/>
      <c r="AK32" s="346">
        <f>SUM(AK23:AK30)</f>
        <v>0</v>
      </c>
      <c r="AL32" s="345"/>
      <c r="AM32" s="345"/>
      <c r="AN32" s="345"/>
      <c r="AO32" s="347"/>
      <c r="AP32" s="51"/>
      <c r="AQ32" s="55"/>
      <c r="BE32" s="37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ROK1712A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19</v>
      </c>
      <c r="D42" s="70"/>
      <c r="E42" s="70"/>
      <c r="F42" s="70"/>
      <c r="G42" s="70"/>
      <c r="H42" s="70"/>
      <c r="I42" s="70"/>
      <c r="J42" s="70"/>
      <c r="K42" s="70"/>
      <c r="L42" s="358" t="str">
        <f>K6</f>
        <v>REKONSTRUKCE LABORATOŘE CHEMIE,ZŠ Dr.Malíka,Chrudim-rev.č.1</v>
      </c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ZŠ Dr.Malíka 958, Chrudim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0" t="str">
        <f>IF(AN8= "","",AN8)</f>
        <v>11. 9. 2017</v>
      </c>
      <c r="AN44" s="36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Chrudim,Resselovo nám. 77, Chrudim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34</v>
      </c>
      <c r="AJ46" s="63"/>
      <c r="AK46" s="63"/>
      <c r="AL46" s="63"/>
      <c r="AM46" s="361" t="str">
        <f>IF(E17="","",E17)</f>
        <v>ing.Josef Dvořák, Mšstský park 274, Chrudim</v>
      </c>
      <c r="AN46" s="361"/>
      <c r="AO46" s="361"/>
      <c r="AP46" s="361"/>
      <c r="AQ46" s="63"/>
      <c r="AR46" s="61"/>
      <c r="AS46" s="362" t="s">
        <v>52</v>
      </c>
      <c r="AT46" s="36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32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4"/>
      <c r="AT47" s="36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6"/>
      <c r="AT48" s="36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0" t="s">
        <v>53</v>
      </c>
      <c r="D49" s="371"/>
      <c r="E49" s="371"/>
      <c r="F49" s="371"/>
      <c r="G49" s="371"/>
      <c r="H49" s="53"/>
      <c r="I49" s="372" t="s">
        <v>54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55</v>
      </c>
      <c r="AH49" s="371"/>
      <c r="AI49" s="371"/>
      <c r="AJ49" s="371"/>
      <c r="AK49" s="371"/>
      <c r="AL49" s="371"/>
      <c r="AM49" s="371"/>
      <c r="AN49" s="372" t="s">
        <v>56</v>
      </c>
      <c r="AO49" s="371"/>
      <c r="AP49" s="371"/>
      <c r="AQ49" s="79" t="s">
        <v>57</v>
      </c>
      <c r="AR49" s="61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8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3">
        <f>ROUND(SUM(AG52:AG53),2)</f>
        <v>0</v>
      </c>
      <c r="AH51" s="353"/>
      <c r="AI51" s="353"/>
      <c r="AJ51" s="353"/>
      <c r="AK51" s="353"/>
      <c r="AL51" s="353"/>
      <c r="AM51" s="353"/>
      <c r="AN51" s="354">
        <f>SUM(AG51,AT51)</f>
        <v>0</v>
      </c>
      <c r="AO51" s="354"/>
      <c r="AP51" s="354"/>
      <c r="AQ51" s="88" t="s">
        <v>22</v>
      </c>
      <c r="AR51" s="71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22</v>
      </c>
    </row>
    <row r="52" spans="1:91" s="5" customFormat="1" ht="22.5" customHeight="1">
      <c r="A52" s="95" t="s">
        <v>76</v>
      </c>
      <c r="B52" s="96"/>
      <c r="C52" s="97"/>
      <c r="D52" s="368" t="s">
        <v>77</v>
      </c>
      <c r="E52" s="368"/>
      <c r="F52" s="368"/>
      <c r="G52" s="368"/>
      <c r="H52" s="368"/>
      <c r="I52" s="98"/>
      <c r="J52" s="368" t="s">
        <v>78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56">
        <f ca="1">'SO01 - SO01--Rekonstrukce...'!J27</f>
        <v>0</v>
      </c>
      <c r="AH52" s="357"/>
      <c r="AI52" s="357"/>
      <c r="AJ52" s="357"/>
      <c r="AK52" s="357"/>
      <c r="AL52" s="357"/>
      <c r="AM52" s="357"/>
      <c r="AN52" s="356">
        <f>SUM(AG52,AT52)</f>
        <v>0</v>
      </c>
      <c r="AO52" s="357"/>
      <c r="AP52" s="357"/>
      <c r="AQ52" s="99" t="s">
        <v>79</v>
      </c>
      <c r="AR52" s="100"/>
      <c r="AS52" s="101">
        <v>0</v>
      </c>
      <c r="AT52" s="102">
        <f>ROUND(SUM(AV52:AW52),2)</f>
        <v>0</v>
      </c>
      <c r="AU52" s="103">
        <f ca="1">'SO01 - SO01--Rekonstrukce...'!P94</f>
        <v>0</v>
      </c>
      <c r="AV52" s="102">
        <f ca="1">'SO01 - SO01--Rekonstrukce...'!J30</f>
        <v>0</v>
      </c>
      <c r="AW52" s="102">
        <f ca="1">'SO01 - SO01--Rekonstrukce...'!J31</f>
        <v>0</v>
      </c>
      <c r="AX52" s="102">
        <f ca="1">'SO01 - SO01--Rekonstrukce...'!J32</f>
        <v>0</v>
      </c>
      <c r="AY52" s="102">
        <f ca="1">'SO01 - SO01--Rekonstrukce...'!J33</f>
        <v>0</v>
      </c>
      <c r="AZ52" s="102">
        <f ca="1">'SO01 - SO01--Rekonstrukce...'!F30</f>
        <v>0</v>
      </c>
      <c r="BA52" s="102">
        <f ca="1">'SO01 - SO01--Rekonstrukce...'!F31</f>
        <v>0</v>
      </c>
      <c r="BB52" s="102">
        <f ca="1">'SO01 - SO01--Rekonstrukce...'!F32</f>
        <v>0</v>
      </c>
      <c r="BC52" s="102">
        <f ca="1">'SO01 - SO01--Rekonstrukce...'!F33</f>
        <v>0</v>
      </c>
      <c r="BD52" s="104">
        <f ca="1">'SO01 - SO01--Rekonstrukce...'!F34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22</v>
      </c>
      <c r="CM52" s="105" t="s">
        <v>82</v>
      </c>
    </row>
    <row r="53" spans="1:91" s="5" customFormat="1" ht="22.5" customHeight="1">
      <c r="A53" s="95" t="s">
        <v>76</v>
      </c>
      <c r="B53" s="96"/>
      <c r="C53" s="97"/>
      <c r="D53" s="368" t="s">
        <v>83</v>
      </c>
      <c r="E53" s="368"/>
      <c r="F53" s="368"/>
      <c r="G53" s="368"/>
      <c r="H53" s="368"/>
      <c r="I53" s="98"/>
      <c r="J53" s="368" t="s">
        <v>84</v>
      </c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56">
        <f ca="1">'SO02 - SO02 - Rampa'!J27</f>
        <v>0</v>
      </c>
      <c r="AH53" s="357"/>
      <c r="AI53" s="357"/>
      <c r="AJ53" s="357"/>
      <c r="AK53" s="357"/>
      <c r="AL53" s="357"/>
      <c r="AM53" s="357"/>
      <c r="AN53" s="356">
        <f>SUM(AG53,AT53)</f>
        <v>0</v>
      </c>
      <c r="AO53" s="357"/>
      <c r="AP53" s="357"/>
      <c r="AQ53" s="99" t="s">
        <v>79</v>
      </c>
      <c r="AR53" s="100"/>
      <c r="AS53" s="106">
        <v>0</v>
      </c>
      <c r="AT53" s="107">
        <f>ROUND(SUM(AV53:AW53),2)</f>
        <v>0</v>
      </c>
      <c r="AU53" s="108">
        <f ca="1">'SO02 - SO02 - Rampa'!P79</f>
        <v>0</v>
      </c>
      <c r="AV53" s="107">
        <f ca="1">'SO02 - SO02 - Rampa'!J30</f>
        <v>0</v>
      </c>
      <c r="AW53" s="107">
        <f ca="1">'SO02 - SO02 - Rampa'!J31</f>
        <v>0</v>
      </c>
      <c r="AX53" s="107">
        <f ca="1">'SO02 - SO02 - Rampa'!J32</f>
        <v>0</v>
      </c>
      <c r="AY53" s="107">
        <f ca="1">'SO02 - SO02 - Rampa'!J33</f>
        <v>0</v>
      </c>
      <c r="AZ53" s="107">
        <f ca="1">'SO02 - SO02 - Rampa'!F30</f>
        <v>0</v>
      </c>
      <c r="BA53" s="107">
        <f ca="1">'SO02 - SO02 - Rampa'!F31</f>
        <v>0</v>
      </c>
      <c r="BB53" s="107">
        <f ca="1">'SO02 - SO02 - Rampa'!F32</f>
        <v>0</v>
      </c>
      <c r="BC53" s="107">
        <f ca="1">'SO02 - SO02 - Rampa'!F33</f>
        <v>0</v>
      </c>
      <c r="BD53" s="109">
        <f ca="1">'SO02 - SO02 - Rampa'!F34</f>
        <v>0</v>
      </c>
      <c r="BT53" s="105" t="s">
        <v>80</v>
      </c>
      <c r="BV53" s="105" t="s">
        <v>74</v>
      </c>
      <c r="BW53" s="105" t="s">
        <v>85</v>
      </c>
      <c r="BX53" s="105" t="s">
        <v>7</v>
      </c>
      <c r="CL53" s="105" t="s">
        <v>22</v>
      </c>
      <c r="CM53" s="105" t="s">
        <v>82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password="CC35" sheet="1" objects="1" scenarios="1" formatCells="0" formatColumns="0" formatRows="0" sort="0" autoFilter="0"/>
  <mergeCells count="45">
    <mergeCell ref="BE5:BE32"/>
    <mergeCell ref="K5:AO5"/>
    <mergeCell ref="K6:AO6"/>
    <mergeCell ref="E14:AJ14"/>
    <mergeCell ref="E20:AN20"/>
    <mergeCell ref="AK25:AO25"/>
    <mergeCell ref="L26:O26"/>
    <mergeCell ref="W28:AE28"/>
    <mergeCell ref="AK28:AO28"/>
    <mergeCell ref="W26:AE26"/>
    <mergeCell ref="AK30:AO30"/>
    <mergeCell ref="C49:G49"/>
    <mergeCell ref="I49:AF49"/>
    <mergeCell ref="AG49:AM49"/>
    <mergeCell ref="AN49:AP49"/>
    <mergeCell ref="AK26:AO26"/>
    <mergeCell ref="L27:O27"/>
    <mergeCell ref="W27:AE27"/>
    <mergeCell ref="AK27:AO27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30:O30"/>
    <mergeCell ref="X32:AB32"/>
    <mergeCell ref="AK32:AO32"/>
    <mergeCell ref="L28:O28"/>
    <mergeCell ref="AK23:AO23"/>
    <mergeCell ref="L25:O25"/>
    <mergeCell ref="W25:AE25"/>
    <mergeCell ref="L29:O29"/>
    <mergeCell ref="W29:AE29"/>
    <mergeCell ref="AK29:AO29"/>
    <mergeCell ref="W30:AE30"/>
  </mergeCells>
  <phoneticPr fontId="49" type="noConversion"/>
  <hyperlinks>
    <hyperlink ref="K1:S1" location="C2" display="1) Rekapitulace stavby"/>
    <hyperlink ref="W1:AI1" location="C51" display="2) Rekapitulace objektů stavby a soupisů prací"/>
    <hyperlink ref="A52" location="'SO01 - SO01--Rekonstrukce...'!C2" display="/"/>
    <hyperlink ref="A53" location="'SO02 - SO02 - Ramp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11"/>
  <sheetViews>
    <sheetView showGridLines="0" workbookViewId="0">
      <pane ySplit="1" topLeftCell="A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111"/>
      <c r="C1" s="111"/>
      <c r="D1" s="112" t="s">
        <v>1</v>
      </c>
      <c r="E1" s="111"/>
      <c r="F1" s="113" t="s">
        <v>86</v>
      </c>
      <c r="G1" s="385" t="s">
        <v>87</v>
      </c>
      <c r="H1" s="385"/>
      <c r="I1" s="114"/>
      <c r="J1" s="113" t="s">
        <v>88</v>
      </c>
      <c r="K1" s="112" t="s">
        <v>89</v>
      </c>
      <c r="L1" s="113" t="s">
        <v>90</v>
      </c>
      <c r="M1" s="113"/>
      <c r="N1" s="113"/>
      <c r="O1" s="113"/>
      <c r="P1" s="113"/>
      <c r="Q1" s="113"/>
      <c r="R1" s="113"/>
      <c r="S1" s="113"/>
      <c r="T1" s="11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5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1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6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6"/>
      <c r="J6" s="29"/>
      <c r="K6" s="31"/>
    </row>
    <row r="7" spans="1:70" ht="22.5" customHeight="1">
      <c r="B7" s="28"/>
      <c r="C7" s="29"/>
      <c r="D7" s="29"/>
      <c r="E7" s="386" t="str">
        <f ca="1">'Rekapitulace zakázky'!K6</f>
        <v>REKONSTRUKCE LABORATOŘE CHEMIE,ZŠ Dr.Malíka,Chrudim-rev.č.1</v>
      </c>
      <c r="F7" s="387"/>
      <c r="G7" s="387"/>
      <c r="H7" s="387"/>
      <c r="I7" s="116"/>
      <c r="J7" s="29"/>
      <c r="K7" s="31"/>
    </row>
    <row r="8" spans="1:70" s="1" customFormat="1" ht="15">
      <c r="B8" s="41"/>
      <c r="C8" s="42"/>
      <c r="D8" s="37" t="s">
        <v>92</v>
      </c>
      <c r="E8" s="42"/>
      <c r="F8" s="42"/>
      <c r="G8" s="42"/>
      <c r="H8" s="42"/>
      <c r="I8" s="117"/>
      <c r="J8" s="42"/>
      <c r="K8" s="45"/>
    </row>
    <row r="9" spans="1:70" s="1" customFormat="1" ht="36.950000000000003" customHeight="1">
      <c r="B9" s="41"/>
      <c r="C9" s="42"/>
      <c r="D9" s="42"/>
      <c r="E9" s="388" t="s">
        <v>93</v>
      </c>
      <c r="F9" s="389"/>
      <c r="G9" s="389"/>
      <c r="H9" s="389"/>
      <c r="I9" s="117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7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8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8" t="s">
        <v>26</v>
      </c>
      <c r="J12" s="119" t="str">
        <f ca="1">'Rekapitulace zakázky'!AN8</f>
        <v>11. 9. 2017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7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8" t="s">
        <v>29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8" t="s">
        <v>31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7"/>
      <c r="J16" s="42"/>
      <c r="K16" s="45"/>
    </row>
    <row r="17" spans="2:11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18" t="s">
        <v>29</v>
      </c>
      <c r="J17" s="35" t="str">
        <f ca="1">IF('Rekapitulace zakázky'!AN13="Vyplň údaj","",IF('Rekapitulace zakázky'!AN13="","",'Rekapitulace zakázky'!AN13))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zakázky'!E14="Vyplň údaj","",IF('Rekapitulace zakázky'!E14="","",'Rekapitulace zakázky'!E14))</f>
        <v/>
      </c>
      <c r="F18" s="42"/>
      <c r="G18" s="42"/>
      <c r="H18" s="42"/>
      <c r="I18" s="118" t="s">
        <v>31</v>
      </c>
      <c r="J18" s="35" t="str">
        <f ca="1">IF('Rekapitulace zakázky'!AN14="Vyplň údaj","",IF('Rekapitulace zakázky'!AN14="","",'Rekapitulace zakázky'!AN14))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7"/>
      <c r="J19" s="42"/>
      <c r="K19" s="45"/>
    </row>
    <row r="20" spans="2:11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18" t="s">
        <v>29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18" t="s">
        <v>31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7"/>
      <c r="J22" s="42"/>
      <c r="K22" s="45"/>
    </row>
    <row r="23" spans="2:11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7"/>
      <c r="J23" s="42"/>
      <c r="K23" s="45"/>
    </row>
    <row r="24" spans="2:11" s="6" customFormat="1" ht="22.5" customHeight="1">
      <c r="B24" s="120"/>
      <c r="C24" s="121"/>
      <c r="D24" s="121"/>
      <c r="E24" s="381" t="s">
        <v>22</v>
      </c>
      <c r="F24" s="381"/>
      <c r="G24" s="381"/>
      <c r="H24" s="381"/>
      <c r="I24" s="122"/>
      <c r="J24" s="121"/>
      <c r="K24" s="12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7"/>
      <c r="J25" s="42"/>
      <c r="K25" s="45"/>
    </row>
    <row r="26" spans="2:11" s="1" customFormat="1" ht="6.95" customHeight="1">
      <c r="B26" s="41"/>
      <c r="C26" s="42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1"/>
      <c r="C27" s="42"/>
      <c r="D27" s="126" t="s">
        <v>38</v>
      </c>
      <c r="E27" s="42"/>
      <c r="F27" s="42"/>
      <c r="G27" s="42"/>
      <c r="H27" s="42"/>
      <c r="I27" s="117"/>
      <c r="J27" s="127">
        <f>ROUND(J94,2)</f>
        <v>0</v>
      </c>
      <c r="K27" s="45"/>
    </row>
    <row r="28" spans="2:11" s="1" customFormat="1" ht="6.95" customHeight="1">
      <c r="B28" s="41"/>
      <c r="C28" s="42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8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29">
        <f>ROUND(SUM(BE94:BE410), 2)</f>
        <v>0</v>
      </c>
      <c r="G30" s="42"/>
      <c r="H30" s="42"/>
      <c r="I30" s="130">
        <v>0.21</v>
      </c>
      <c r="J30" s="129">
        <f>ROUND(ROUND((SUM(BE94:BE410)),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29">
        <f>ROUND(SUM(BF94:BF410), 2)</f>
        <v>0</v>
      </c>
      <c r="G31" s="42"/>
      <c r="H31" s="42"/>
      <c r="I31" s="130">
        <v>0.15</v>
      </c>
      <c r="J31" s="129">
        <f>ROUND(ROUND((SUM(BF94:BF410)),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29">
        <f>ROUND(SUM(BG94:BG410), 2)</f>
        <v>0</v>
      </c>
      <c r="G32" s="42"/>
      <c r="H32" s="42"/>
      <c r="I32" s="130">
        <v>0.21</v>
      </c>
      <c r="J32" s="12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29">
        <f>ROUND(SUM(BH94:BH410), 2)</f>
        <v>0</v>
      </c>
      <c r="G33" s="42"/>
      <c r="H33" s="42"/>
      <c r="I33" s="130">
        <v>0.15</v>
      </c>
      <c r="J33" s="12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29">
        <f>ROUND(SUM(BI94:BI410), 2)</f>
        <v>0</v>
      </c>
      <c r="G34" s="42"/>
      <c r="H34" s="42"/>
      <c r="I34" s="130">
        <v>0</v>
      </c>
      <c r="J34" s="12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7"/>
      <c r="J35" s="42"/>
      <c r="K35" s="45"/>
    </row>
    <row r="36" spans="2:11" s="1" customFormat="1" ht="25.35" customHeight="1">
      <c r="B36" s="41"/>
      <c r="C36" s="51"/>
      <c r="D36" s="52" t="s">
        <v>48</v>
      </c>
      <c r="E36" s="53"/>
      <c r="F36" s="53"/>
      <c r="G36" s="131" t="s">
        <v>49</v>
      </c>
      <c r="H36" s="54" t="s">
        <v>50</v>
      </c>
      <c r="I36" s="132"/>
      <c r="J36" s="133">
        <f>SUM(J27:J34)</f>
        <v>0</v>
      </c>
      <c r="K36" s="13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5"/>
      <c r="J37" s="57"/>
      <c r="K37" s="58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1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7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7"/>
      <c r="J44" s="42"/>
      <c r="K44" s="45"/>
    </row>
    <row r="45" spans="2:11" s="1" customFormat="1" ht="22.5" customHeight="1">
      <c r="B45" s="41"/>
      <c r="C45" s="42"/>
      <c r="D45" s="42"/>
      <c r="E45" s="386" t="str">
        <f>E7</f>
        <v>REKONSTRUKCE LABORATOŘE CHEMIE,ZŠ Dr.Malíka,Chrudim-rev.č.1</v>
      </c>
      <c r="F45" s="387"/>
      <c r="G45" s="387"/>
      <c r="H45" s="387"/>
      <c r="I45" s="117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17"/>
      <c r="J46" s="42"/>
      <c r="K46" s="45"/>
    </row>
    <row r="47" spans="2:11" s="1" customFormat="1" ht="23.25" customHeight="1">
      <c r="B47" s="41"/>
      <c r="C47" s="42"/>
      <c r="D47" s="42"/>
      <c r="E47" s="388" t="str">
        <f>E9</f>
        <v>SO01 - SO01--Rekonstrukce laboratoře CH</v>
      </c>
      <c r="F47" s="389"/>
      <c r="G47" s="389"/>
      <c r="H47" s="389"/>
      <c r="I47" s="11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ZŠ Dr.Malíka 958, Chrudim</v>
      </c>
      <c r="G49" s="42"/>
      <c r="H49" s="42"/>
      <c r="I49" s="118" t="s">
        <v>26</v>
      </c>
      <c r="J49" s="119" t="str">
        <f>IF(J12="","",J12)</f>
        <v>11. 9. 2017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7"/>
      <c r="J50" s="42"/>
      <c r="K50" s="45"/>
    </row>
    <row r="51" spans="2:47" s="1" customFormat="1" ht="15">
      <c r="B51" s="41"/>
      <c r="C51" s="37" t="s">
        <v>28</v>
      </c>
      <c r="D51" s="42"/>
      <c r="E51" s="42"/>
      <c r="F51" s="35" t="str">
        <f>E15</f>
        <v>Město Chrudim,Resselovo nám. 77, Chrudim</v>
      </c>
      <c r="G51" s="42"/>
      <c r="H51" s="42"/>
      <c r="I51" s="118" t="s">
        <v>34</v>
      </c>
      <c r="J51" s="35" t="str">
        <f>E21</f>
        <v>ing.Josef Dvořák, Mšstský park 274, Chrudim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7"/>
      <c r="J53" s="42"/>
      <c r="K53" s="45"/>
    </row>
    <row r="54" spans="2:47" s="1" customFormat="1" ht="29.25" customHeight="1">
      <c r="B54" s="41"/>
      <c r="C54" s="140" t="s">
        <v>95</v>
      </c>
      <c r="D54" s="51"/>
      <c r="E54" s="51"/>
      <c r="F54" s="51"/>
      <c r="G54" s="51"/>
      <c r="H54" s="51"/>
      <c r="I54" s="141"/>
      <c r="J54" s="142" t="s">
        <v>96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7"/>
      <c r="J55" s="42"/>
      <c r="K55" s="45"/>
    </row>
    <row r="56" spans="2:47" s="1" customFormat="1" ht="29.25" customHeight="1">
      <c r="B56" s="41"/>
      <c r="C56" s="143" t="s">
        <v>97</v>
      </c>
      <c r="D56" s="42"/>
      <c r="E56" s="42"/>
      <c r="F56" s="42"/>
      <c r="G56" s="42"/>
      <c r="H56" s="42"/>
      <c r="I56" s="117"/>
      <c r="J56" s="127">
        <f>J94</f>
        <v>0</v>
      </c>
      <c r="K56" s="45"/>
      <c r="AU56" s="24" t="s">
        <v>98</v>
      </c>
    </row>
    <row r="57" spans="2:47" s="7" customFormat="1" ht="24.95" customHeight="1">
      <c r="B57" s="144"/>
      <c r="C57" s="145"/>
      <c r="D57" s="146" t="s">
        <v>99</v>
      </c>
      <c r="E57" s="147"/>
      <c r="F57" s="147"/>
      <c r="G57" s="147"/>
      <c r="H57" s="147"/>
      <c r="I57" s="148"/>
      <c r="J57" s="149">
        <f>J95</f>
        <v>0</v>
      </c>
      <c r="K57" s="150"/>
    </row>
    <row r="58" spans="2:47" s="8" customFormat="1" ht="19.899999999999999" customHeight="1">
      <c r="B58" s="151"/>
      <c r="C58" s="152"/>
      <c r="D58" s="153" t="s">
        <v>100</v>
      </c>
      <c r="E58" s="154"/>
      <c r="F58" s="154"/>
      <c r="G58" s="154"/>
      <c r="H58" s="154"/>
      <c r="I58" s="155"/>
      <c r="J58" s="156">
        <f>J96</f>
        <v>0</v>
      </c>
      <c r="K58" s="157"/>
    </row>
    <row r="59" spans="2:47" s="8" customFormat="1" ht="19.899999999999999" customHeight="1">
      <c r="B59" s="151"/>
      <c r="C59" s="152"/>
      <c r="D59" s="153" t="s">
        <v>101</v>
      </c>
      <c r="E59" s="154"/>
      <c r="F59" s="154"/>
      <c r="G59" s="154"/>
      <c r="H59" s="154"/>
      <c r="I59" s="155"/>
      <c r="J59" s="156">
        <f>J103</f>
        <v>0</v>
      </c>
      <c r="K59" s="157"/>
    </row>
    <row r="60" spans="2:47" s="8" customFormat="1" ht="19.899999999999999" customHeight="1">
      <c r="B60" s="151"/>
      <c r="C60" s="152"/>
      <c r="D60" s="153" t="s">
        <v>102</v>
      </c>
      <c r="E60" s="154"/>
      <c r="F60" s="154"/>
      <c r="G60" s="154"/>
      <c r="H60" s="154"/>
      <c r="I60" s="155"/>
      <c r="J60" s="156">
        <f>J130</f>
        <v>0</v>
      </c>
      <c r="K60" s="157"/>
    </row>
    <row r="61" spans="2:47" s="8" customFormat="1" ht="19.899999999999999" customHeight="1">
      <c r="B61" s="151"/>
      <c r="C61" s="152"/>
      <c r="D61" s="153" t="s">
        <v>103</v>
      </c>
      <c r="E61" s="154"/>
      <c r="F61" s="154"/>
      <c r="G61" s="154"/>
      <c r="H61" s="154"/>
      <c r="I61" s="155"/>
      <c r="J61" s="156">
        <f>J167</f>
        <v>0</v>
      </c>
      <c r="K61" s="157"/>
    </row>
    <row r="62" spans="2:47" s="8" customFormat="1" ht="19.899999999999999" customHeight="1">
      <c r="B62" s="151"/>
      <c r="C62" s="152"/>
      <c r="D62" s="153" t="s">
        <v>104</v>
      </c>
      <c r="E62" s="154"/>
      <c r="F62" s="154"/>
      <c r="G62" s="154"/>
      <c r="H62" s="154"/>
      <c r="I62" s="155"/>
      <c r="J62" s="156">
        <f>J172</f>
        <v>0</v>
      </c>
      <c r="K62" s="157"/>
    </row>
    <row r="63" spans="2:47" s="7" customFormat="1" ht="24.95" customHeight="1">
      <c r="B63" s="144"/>
      <c r="C63" s="145"/>
      <c r="D63" s="146" t="s">
        <v>105</v>
      </c>
      <c r="E63" s="147"/>
      <c r="F63" s="147"/>
      <c r="G63" s="147"/>
      <c r="H63" s="147"/>
      <c r="I63" s="148"/>
      <c r="J63" s="149">
        <f>J174</f>
        <v>0</v>
      </c>
      <c r="K63" s="150"/>
    </row>
    <row r="64" spans="2:47" s="8" customFormat="1" ht="19.899999999999999" customHeight="1">
      <c r="B64" s="151"/>
      <c r="C64" s="152"/>
      <c r="D64" s="153" t="s">
        <v>106</v>
      </c>
      <c r="E64" s="154"/>
      <c r="F64" s="154"/>
      <c r="G64" s="154"/>
      <c r="H64" s="154"/>
      <c r="I64" s="155"/>
      <c r="J64" s="156">
        <f>J175</f>
        <v>0</v>
      </c>
      <c r="K64" s="157"/>
    </row>
    <row r="65" spans="2:12" s="8" customFormat="1" ht="19.899999999999999" customHeight="1">
      <c r="B65" s="151"/>
      <c r="C65" s="152"/>
      <c r="D65" s="153" t="s">
        <v>107</v>
      </c>
      <c r="E65" s="154"/>
      <c r="F65" s="154"/>
      <c r="G65" s="154"/>
      <c r="H65" s="154"/>
      <c r="I65" s="155"/>
      <c r="J65" s="156">
        <f>J179</f>
        <v>0</v>
      </c>
      <c r="K65" s="157"/>
    </row>
    <row r="66" spans="2:12" s="8" customFormat="1" ht="19.899999999999999" customHeight="1">
      <c r="B66" s="151"/>
      <c r="C66" s="152"/>
      <c r="D66" s="153" t="s">
        <v>108</v>
      </c>
      <c r="E66" s="154"/>
      <c r="F66" s="154"/>
      <c r="G66" s="154"/>
      <c r="H66" s="154"/>
      <c r="I66" s="155"/>
      <c r="J66" s="156">
        <f>J183</f>
        <v>0</v>
      </c>
      <c r="K66" s="157"/>
    </row>
    <row r="67" spans="2:12" s="8" customFormat="1" ht="19.899999999999999" customHeight="1">
      <c r="B67" s="151"/>
      <c r="C67" s="152"/>
      <c r="D67" s="153" t="s">
        <v>109</v>
      </c>
      <c r="E67" s="154"/>
      <c r="F67" s="154"/>
      <c r="G67" s="154"/>
      <c r="H67" s="154"/>
      <c r="I67" s="155"/>
      <c r="J67" s="156">
        <f>J190</f>
        <v>0</v>
      </c>
      <c r="K67" s="157"/>
    </row>
    <row r="68" spans="2:12" s="8" customFormat="1" ht="19.899999999999999" customHeight="1">
      <c r="B68" s="151"/>
      <c r="C68" s="152"/>
      <c r="D68" s="153" t="s">
        <v>110</v>
      </c>
      <c r="E68" s="154"/>
      <c r="F68" s="154"/>
      <c r="G68" s="154"/>
      <c r="H68" s="154"/>
      <c r="I68" s="155"/>
      <c r="J68" s="156">
        <f>J229</f>
        <v>0</v>
      </c>
      <c r="K68" s="157"/>
    </row>
    <row r="69" spans="2:12" s="8" customFormat="1" ht="19.899999999999999" customHeight="1">
      <c r="B69" s="151"/>
      <c r="C69" s="152"/>
      <c r="D69" s="153" t="s">
        <v>111</v>
      </c>
      <c r="E69" s="154"/>
      <c r="F69" s="154"/>
      <c r="G69" s="154"/>
      <c r="H69" s="154"/>
      <c r="I69" s="155"/>
      <c r="J69" s="156">
        <f>J255</f>
        <v>0</v>
      </c>
      <c r="K69" s="157"/>
    </row>
    <row r="70" spans="2:12" s="8" customFormat="1" ht="19.899999999999999" customHeight="1">
      <c r="B70" s="151"/>
      <c r="C70" s="152"/>
      <c r="D70" s="153" t="s">
        <v>112</v>
      </c>
      <c r="E70" s="154"/>
      <c r="F70" s="154"/>
      <c r="G70" s="154"/>
      <c r="H70" s="154"/>
      <c r="I70" s="155"/>
      <c r="J70" s="156">
        <f>J327</f>
        <v>0</v>
      </c>
      <c r="K70" s="157"/>
    </row>
    <row r="71" spans="2:12" s="8" customFormat="1" ht="19.899999999999999" customHeight="1">
      <c r="B71" s="151"/>
      <c r="C71" s="152"/>
      <c r="D71" s="153" t="s">
        <v>113</v>
      </c>
      <c r="E71" s="154"/>
      <c r="F71" s="154"/>
      <c r="G71" s="154"/>
      <c r="H71" s="154"/>
      <c r="I71" s="155"/>
      <c r="J71" s="156">
        <f>J357</f>
        <v>0</v>
      </c>
      <c r="K71" s="157"/>
    </row>
    <row r="72" spans="2:12" s="8" customFormat="1" ht="19.899999999999999" customHeight="1">
      <c r="B72" s="151"/>
      <c r="C72" s="152"/>
      <c r="D72" s="153" t="s">
        <v>114</v>
      </c>
      <c r="E72" s="154"/>
      <c r="F72" s="154"/>
      <c r="G72" s="154"/>
      <c r="H72" s="154"/>
      <c r="I72" s="155"/>
      <c r="J72" s="156">
        <f>J388</f>
        <v>0</v>
      </c>
      <c r="K72" s="157"/>
    </row>
    <row r="73" spans="2:12" s="7" customFormat="1" ht="24.95" customHeight="1">
      <c r="B73" s="144"/>
      <c r="C73" s="145"/>
      <c r="D73" s="146" t="s">
        <v>115</v>
      </c>
      <c r="E73" s="147"/>
      <c r="F73" s="147"/>
      <c r="G73" s="147"/>
      <c r="H73" s="147"/>
      <c r="I73" s="148"/>
      <c r="J73" s="149">
        <f>J407</f>
        <v>0</v>
      </c>
      <c r="K73" s="150"/>
    </row>
    <row r="74" spans="2:12" s="8" customFormat="1" ht="19.899999999999999" customHeight="1">
      <c r="B74" s="151"/>
      <c r="C74" s="152"/>
      <c r="D74" s="153" t="s">
        <v>116</v>
      </c>
      <c r="E74" s="154"/>
      <c r="F74" s="154"/>
      <c r="G74" s="154"/>
      <c r="H74" s="154"/>
      <c r="I74" s="155"/>
      <c r="J74" s="156">
        <f>J408</f>
        <v>0</v>
      </c>
      <c r="K74" s="157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7"/>
      <c r="J75" s="42"/>
      <c r="K75" s="4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35"/>
      <c r="J76" s="57"/>
      <c r="K76" s="58"/>
    </row>
    <row r="80" spans="2:12" s="1" customFormat="1" ht="6.95" customHeight="1">
      <c r="B80" s="59"/>
      <c r="C80" s="60"/>
      <c r="D80" s="60"/>
      <c r="E80" s="60"/>
      <c r="F80" s="60"/>
      <c r="G80" s="60"/>
      <c r="H80" s="60"/>
      <c r="I80" s="138"/>
      <c r="J80" s="60"/>
      <c r="K80" s="60"/>
      <c r="L80" s="61"/>
    </row>
    <row r="81" spans="2:63" s="1" customFormat="1" ht="36.950000000000003" customHeight="1">
      <c r="B81" s="41"/>
      <c r="C81" s="62" t="s">
        <v>117</v>
      </c>
      <c r="D81" s="63"/>
      <c r="E81" s="63"/>
      <c r="F81" s="63"/>
      <c r="G81" s="63"/>
      <c r="H81" s="63"/>
      <c r="I81" s="158"/>
      <c r="J81" s="63"/>
      <c r="K81" s="63"/>
      <c r="L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58"/>
      <c r="J82" s="63"/>
      <c r="K82" s="63"/>
      <c r="L82" s="61"/>
    </row>
    <row r="83" spans="2:63" s="1" customFormat="1" ht="14.45" customHeight="1">
      <c r="B83" s="41"/>
      <c r="C83" s="65" t="s">
        <v>19</v>
      </c>
      <c r="D83" s="63"/>
      <c r="E83" s="63"/>
      <c r="F83" s="63"/>
      <c r="G83" s="63"/>
      <c r="H83" s="63"/>
      <c r="I83" s="158"/>
      <c r="J83" s="63"/>
      <c r="K83" s="63"/>
      <c r="L83" s="61"/>
    </row>
    <row r="84" spans="2:63" s="1" customFormat="1" ht="22.5" customHeight="1">
      <c r="B84" s="41"/>
      <c r="C84" s="63"/>
      <c r="D84" s="63"/>
      <c r="E84" s="382" t="str">
        <f>E7</f>
        <v>REKONSTRUKCE LABORATOŘE CHEMIE,ZŠ Dr.Malíka,Chrudim-rev.č.1</v>
      </c>
      <c r="F84" s="383"/>
      <c r="G84" s="383"/>
      <c r="H84" s="383"/>
      <c r="I84" s="158"/>
      <c r="J84" s="63"/>
      <c r="K84" s="63"/>
      <c r="L84" s="61"/>
    </row>
    <row r="85" spans="2:63" s="1" customFormat="1" ht="14.45" customHeight="1">
      <c r="B85" s="41"/>
      <c r="C85" s="65" t="s">
        <v>92</v>
      </c>
      <c r="D85" s="63"/>
      <c r="E85" s="63"/>
      <c r="F85" s="63"/>
      <c r="G85" s="63"/>
      <c r="H85" s="63"/>
      <c r="I85" s="158"/>
      <c r="J85" s="63"/>
      <c r="K85" s="63"/>
      <c r="L85" s="61"/>
    </row>
    <row r="86" spans="2:63" s="1" customFormat="1" ht="23.25" customHeight="1">
      <c r="B86" s="41"/>
      <c r="C86" s="63"/>
      <c r="D86" s="63"/>
      <c r="E86" s="358" t="str">
        <f>E9</f>
        <v>SO01 - SO01--Rekonstrukce laboratoře CH</v>
      </c>
      <c r="F86" s="384"/>
      <c r="G86" s="384"/>
      <c r="H86" s="384"/>
      <c r="I86" s="158"/>
      <c r="J86" s="63"/>
      <c r="K86" s="63"/>
      <c r="L86" s="61"/>
    </row>
    <row r="87" spans="2:63" s="1" customFormat="1" ht="6.95" customHeight="1">
      <c r="B87" s="41"/>
      <c r="C87" s="63"/>
      <c r="D87" s="63"/>
      <c r="E87" s="63"/>
      <c r="F87" s="63"/>
      <c r="G87" s="63"/>
      <c r="H87" s="63"/>
      <c r="I87" s="158"/>
      <c r="J87" s="63"/>
      <c r="K87" s="63"/>
      <c r="L87" s="61"/>
    </row>
    <row r="88" spans="2:63" s="1" customFormat="1" ht="18" customHeight="1">
      <c r="B88" s="41"/>
      <c r="C88" s="65" t="s">
        <v>24</v>
      </c>
      <c r="D88" s="63"/>
      <c r="E88" s="63"/>
      <c r="F88" s="159" t="str">
        <f>F12</f>
        <v>ZŠ Dr.Malíka 958, Chrudim</v>
      </c>
      <c r="G88" s="63"/>
      <c r="H88" s="63"/>
      <c r="I88" s="160" t="s">
        <v>26</v>
      </c>
      <c r="J88" s="73" t="str">
        <f>IF(J12="","",J12)</f>
        <v>11. 9. 2017</v>
      </c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58"/>
      <c r="J89" s="63"/>
      <c r="K89" s="63"/>
      <c r="L89" s="61"/>
    </row>
    <row r="90" spans="2:63" s="1" customFormat="1" ht="15">
      <c r="B90" s="41"/>
      <c r="C90" s="65" t="s">
        <v>28</v>
      </c>
      <c r="D90" s="63"/>
      <c r="E90" s="63"/>
      <c r="F90" s="159" t="str">
        <f>E15</f>
        <v>Město Chrudim,Resselovo nám. 77, Chrudim</v>
      </c>
      <c r="G90" s="63"/>
      <c r="H90" s="63"/>
      <c r="I90" s="160" t="s">
        <v>34</v>
      </c>
      <c r="J90" s="159" t="str">
        <f>E21</f>
        <v>ing.Josef Dvořák, Mšstský park 274, Chrudim</v>
      </c>
      <c r="K90" s="63"/>
      <c r="L90" s="61"/>
    </row>
    <row r="91" spans="2:63" s="1" customFormat="1" ht="14.45" customHeight="1">
      <c r="B91" s="41"/>
      <c r="C91" s="65" t="s">
        <v>32</v>
      </c>
      <c r="D91" s="63"/>
      <c r="E91" s="63"/>
      <c r="F91" s="159" t="str">
        <f>IF(E18="","",E18)</f>
        <v/>
      </c>
      <c r="G91" s="63"/>
      <c r="H91" s="63"/>
      <c r="I91" s="158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58"/>
      <c r="J92" s="63"/>
      <c r="K92" s="63"/>
      <c r="L92" s="61"/>
    </row>
    <row r="93" spans="2:63" s="9" customFormat="1" ht="29.25" customHeight="1">
      <c r="B93" s="161"/>
      <c r="C93" s="162" t="s">
        <v>118</v>
      </c>
      <c r="D93" s="163" t="s">
        <v>57</v>
      </c>
      <c r="E93" s="163" t="s">
        <v>53</v>
      </c>
      <c r="F93" s="163" t="s">
        <v>119</v>
      </c>
      <c r="G93" s="163" t="s">
        <v>120</v>
      </c>
      <c r="H93" s="163" t="s">
        <v>121</v>
      </c>
      <c r="I93" s="164" t="s">
        <v>122</v>
      </c>
      <c r="J93" s="163" t="s">
        <v>96</v>
      </c>
      <c r="K93" s="165" t="s">
        <v>123</v>
      </c>
      <c r="L93" s="166"/>
      <c r="M93" s="80" t="s">
        <v>124</v>
      </c>
      <c r="N93" s="81" t="s">
        <v>42</v>
      </c>
      <c r="O93" s="81" t="s">
        <v>125</v>
      </c>
      <c r="P93" s="81" t="s">
        <v>126</v>
      </c>
      <c r="Q93" s="81" t="s">
        <v>127</v>
      </c>
      <c r="R93" s="81" t="s">
        <v>128</v>
      </c>
      <c r="S93" s="81" t="s">
        <v>129</v>
      </c>
      <c r="T93" s="82" t="s">
        <v>130</v>
      </c>
    </row>
    <row r="94" spans="2:63" s="1" customFormat="1" ht="29.25" customHeight="1">
      <c r="B94" s="41"/>
      <c r="C94" s="86" t="s">
        <v>97</v>
      </c>
      <c r="D94" s="63"/>
      <c r="E94" s="63"/>
      <c r="F94" s="63"/>
      <c r="G94" s="63"/>
      <c r="H94" s="63"/>
      <c r="I94" s="158"/>
      <c r="J94" s="167">
        <f>BK94</f>
        <v>0</v>
      </c>
      <c r="K94" s="63"/>
      <c r="L94" s="61"/>
      <c r="M94" s="83"/>
      <c r="N94" s="84"/>
      <c r="O94" s="84"/>
      <c r="P94" s="168">
        <f>P95+P174+P407</f>
        <v>0</v>
      </c>
      <c r="Q94" s="84"/>
      <c r="R94" s="168">
        <f>R95+R174+R407</f>
        <v>1.57321453</v>
      </c>
      <c r="S94" s="84"/>
      <c r="T94" s="169">
        <f>T95+T174+T407</f>
        <v>2.8038378900000001</v>
      </c>
      <c r="AT94" s="24" t="s">
        <v>71</v>
      </c>
      <c r="AU94" s="24" t="s">
        <v>98</v>
      </c>
      <c r="BK94" s="170">
        <f>BK95+BK174+BK407</f>
        <v>0</v>
      </c>
    </row>
    <row r="95" spans="2:63" s="10" customFormat="1" ht="37.35" customHeight="1">
      <c r="B95" s="171"/>
      <c r="C95" s="172"/>
      <c r="D95" s="173" t="s">
        <v>71</v>
      </c>
      <c r="E95" s="174" t="s">
        <v>131</v>
      </c>
      <c r="F95" s="174" t="s">
        <v>132</v>
      </c>
      <c r="G95" s="172"/>
      <c r="H95" s="172"/>
      <c r="I95" s="175"/>
      <c r="J95" s="176">
        <f>BK95</f>
        <v>0</v>
      </c>
      <c r="K95" s="172"/>
      <c r="L95" s="177"/>
      <c r="M95" s="178"/>
      <c r="N95" s="179"/>
      <c r="O95" s="179"/>
      <c r="P95" s="180">
        <f>P96+P103+P130+P167+P172</f>
        <v>0</v>
      </c>
      <c r="Q95" s="179"/>
      <c r="R95" s="180">
        <f>R96+R103+R130+R167+R172</f>
        <v>0.83303569999999993</v>
      </c>
      <c r="S95" s="179"/>
      <c r="T95" s="181">
        <f>T96+T103+T130+T167+T172</f>
        <v>2.209444</v>
      </c>
      <c r="AR95" s="182" t="s">
        <v>80</v>
      </c>
      <c r="AT95" s="183" t="s">
        <v>71</v>
      </c>
      <c r="AU95" s="183" t="s">
        <v>72</v>
      </c>
      <c r="AY95" s="182" t="s">
        <v>133</v>
      </c>
      <c r="BK95" s="184">
        <f>BK96+BK103+BK130+BK167+BK172</f>
        <v>0</v>
      </c>
    </row>
    <row r="96" spans="2:63" s="10" customFormat="1" ht="19.899999999999999" customHeight="1">
      <c r="B96" s="171"/>
      <c r="C96" s="172"/>
      <c r="D96" s="185" t="s">
        <v>71</v>
      </c>
      <c r="E96" s="186" t="s">
        <v>134</v>
      </c>
      <c r="F96" s="186" t="s">
        <v>135</v>
      </c>
      <c r="G96" s="172"/>
      <c r="H96" s="172"/>
      <c r="I96" s="175"/>
      <c r="J96" s="187">
        <f>BK96</f>
        <v>0</v>
      </c>
      <c r="K96" s="172"/>
      <c r="L96" s="177"/>
      <c r="M96" s="178"/>
      <c r="N96" s="179"/>
      <c r="O96" s="179"/>
      <c r="P96" s="180">
        <f>SUM(P97:P102)</f>
        <v>0</v>
      </c>
      <c r="Q96" s="179"/>
      <c r="R96" s="180">
        <f>SUM(R97:R102)</f>
        <v>0.18775</v>
      </c>
      <c r="S96" s="179"/>
      <c r="T96" s="181">
        <f>SUM(T97:T102)</f>
        <v>0</v>
      </c>
      <c r="AR96" s="182" t="s">
        <v>80</v>
      </c>
      <c r="AT96" s="183" t="s">
        <v>71</v>
      </c>
      <c r="AU96" s="183" t="s">
        <v>80</v>
      </c>
      <c r="AY96" s="182" t="s">
        <v>133</v>
      </c>
      <c r="BK96" s="184">
        <f>SUM(BK97:BK102)</f>
        <v>0</v>
      </c>
    </row>
    <row r="97" spans="2:65" s="1" customFormat="1" ht="22.5" customHeight="1">
      <c r="B97" s="41"/>
      <c r="C97" s="188" t="s">
        <v>80</v>
      </c>
      <c r="D97" s="188" t="s">
        <v>136</v>
      </c>
      <c r="E97" s="189" t="s">
        <v>137</v>
      </c>
      <c r="F97" s="190" t="s">
        <v>138</v>
      </c>
      <c r="G97" s="191" t="s">
        <v>139</v>
      </c>
      <c r="H97" s="192">
        <v>0.1</v>
      </c>
      <c r="I97" s="193"/>
      <c r="J97" s="194">
        <f>ROUND(I97*H97,2)</f>
        <v>0</v>
      </c>
      <c r="K97" s="190" t="s">
        <v>140</v>
      </c>
      <c r="L97" s="61"/>
      <c r="M97" s="195" t="s">
        <v>22</v>
      </c>
      <c r="N97" s="196" t="s">
        <v>43</v>
      </c>
      <c r="O97" s="42"/>
      <c r="P97" s="197">
        <f>O97*H97</f>
        <v>0</v>
      </c>
      <c r="Q97" s="197">
        <v>1.8774999999999999</v>
      </c>
      <c r="R97" s="197">
        <f>Q97*H97</f>
        <v>0.18775</v>
      </c>
      <c r="S97" s="197">
        <v>0</v>
      </c>
      <c r="T97" s="198">
        <f>S97*H97</f>
        <v>0</v>
      </c>
      <c r="AR97" s="24" t="s">
        <v>141</v>
      </c>
      <c r="AT97" s="24" t="s">
        <v>136</v>
      </c>
      <c r="AU97" s="24" t="s">
        <v>82</v>
      </c>
      <c r="AY97" s="24" t="s">
        <v>133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24" t="s">
        <v>80</v>
      </c>
      <c r="BK97" s="199">
        <f>ROUND(I97*H97,2)</f>
        <v>0</v>
      </c>
      <c r="BL97" s="24" t="s">
        <v>141</v>
      </c>
      <c r="BM97" s="24" t="s">
        <v>142</v>
      </c>
    </row>
    <row r="98" spans="2:65" s="11" customFormat="1">
      <c r="B98" s="200"/>
      <c r="C98" s="201"/>
      <c r="D98" s="202" t="s">
        <v>143</v>
      </c>
      <c r="E98" s="203" t="s">
        <v>22</v>
      </c>
      <c r="F98" s="204" t="s">
        <v>144</v>
      </c>
      <c r="G98" s="201"/>
      <c r="H98" s="205" t="s">
        <v>22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143</v>
      </c>
      <c r="AU98" s="211" t="s">
        <v>82</v>
      </c>
      <c r="AV98" s="11" t="s">
        <v>80</v>
      </c>
      <c r="AW98" s="11" t="s">
        <v>36</v>
      </c>
      <c r="AX98" s="11" t="s">
        <v>72</v>
      </c>
      <c r="AY98" s="211" t="s">
        <v>133</v>
      </c>
    </row>
    <row r="99" spans="2:65" s="11" customFormat="1">
      <c r="B99" s="200"/>
      <c r="C99" s="201"/>
      <c r="D99" s="202" t="s">
        <v>143</v>
      </c>
      <c r="E99" s="203" t="s">
        <v>22</v>
      </c>
      <c r="F99" s="204" t="s">
        <v>145</v>
      </c>
      <c r="G99" s="201"/>
      <c r="H99" s="205" t="s">
        <v>22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143</v>
      </c>
      <c r="AU99" s="211" t="s">
        <v>82</v>
      </c>
      <c r="AV99" s="11" t="s">
        <v>80</v>
      </c>
      <c r="AW99" s="11" t="s">
        <v>36</v>
      </c>
      <c r="AX99" s="11" t="s">
        <v>72</v>
      </c>
      <c r="AY99" s="211" t="s">
        <v>133</v>
      </c>
    </row>
    <row r="100" spans="2:65" s="11" customFormat="1">
      <c r="B100" s="200"/>
      <c r="C100" s="201"/>
      <c r="D100" s="202" t="s">
        <v>143</v>
      </c>
      <c r="E100" s="203" t="s">
        <v>22</v>
      </c>
      <c r="F100" s="204" t="s">
        <v>146</v>
      </c>
      <c r="G100" s="201"/>
      <c r="H100" s="205" t="s">
        <v>22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143</v>
      </c>
      <c r="AU100" s="211" t="s">
        <v>82</v>
      </c>
      <c r="AV100" s="11" t="s">
        <v>80</v>
      </c>
      <c r="AW100" s="11" t="s">
        <v>36</v>
      </c>
      <c r="AX100" s="11" t="s">
        <v>72</v>
      </c>
      <c r="AY100" s="211" t="s">
        <v>133</v>
      </c>
    </row>
    <row r="101" spans="2:65" s="12" customFormat="1">
      <c r="B101" s="212"/>
      <c r="C101" s="213"/>
      <c r="D101" s="202" t="s">
        <v>143</v>
      </c>
      <c r="E101" s="214" t="s">
        <v>22</v>
      </c>
      <c r="F101" s="215" t="s">
        <v>147</v>
      </c>
      <c r="G101" s="213"/>
      <c r="H101" s="216">
        <v>0.1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143</v>
      </c>
      <c r="AU101" s="222" t="s">
        <v>82</v>
      </c>
      <c r="AV101" s="12" t="s">
        <v>82</v>
      </c>
      <c r="AW101" s="12" t="s">
        <v>36</v>
      </c>
      <c r="AX101" s="12" t="s">
        <v>72</v>
      </c>
      <c r="AY101" s="222" t="s">
        <v>133</v>
      </c>
    </row>
    <row r="102" spans="2:65" s="13" customFormat="1">
      <c r="B102" s="223"/>
      <c r="C102" s="224"/>
      <c r="D102" s="202" t="s">
        <v>143</v>
      </c>
      <c r="E102" s="225" t="s">
        <v>22</v>
      </c>
      <c r="F102" s="226" t="s">
        <v>148</v>
      </c>
      <c r="G102" s="224"/>
      <c r="H102" s="227">
        <v>0.1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AT102" s="233" t="s">
        <v>143</v>
      </c>
      <c r="AU102" s="233" t="s">
        <v>82</v>
      </c>
      <c r="AV102" s="13" t="s">
        <v>141</v>
      </c>
      <c r="AW102" s="13" t="s">
        <v>36</v>
      </c>
      <c r="AX102" s="13" t="s">
        <v>80</v>
      </c>
      <c r="AY102" s="233" t="s">
        <v>133</v>
      </c>
    </row>
    <row r="103" spans="2:65" s="10" customFormat="1" ht="29.85" customHeight="1">
      <c r="B103" s="171"/>
      <c r="C103" s="172"/>
      <c r="D103" s="185" t="s">
        <v>71</v>
      </c>
      <c r="E103" s="186" t="s">
        <v>149</v>
      </c>
      <c r="F103" s="186" t="s">
        <v>150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SUM(P104:P129)</f>
        <v>0</v>
      </c>
      <c r="Q103" s="179"/>
      <c r="R103" s="180">
        <f>SUM(R104:R129)</f>
        <v>0.57611020000000002</v>
      </c>
      <c r="S103" s="179"/>
      <c r="T103" s="181">
        <f>SUM(T104:T129)</f>
        <v>0</v>
      </c>
      <c r="AR103" s="182" t="s">
        <v>80</v>
      </c>
      <c r="AT103" s="183" t="s">
        <v>71</v>
      </c>
      <c r="AU103" s="183" t="s">
        <v>80</v>
      </c>
      <c r="AY103" s="182" t="s">
        <v>133</v>
      </c>
      <c r="BK103" s="184">
        <f>SUM(BK104:BK129)</f>
        <v>0</v>
      </c>
    </row>
    <row r="104" spans="2:65" s="1" customFormat="1" ht="22.5" customHeight="1">
      <c r="B104" s="41"/>
      <c r="C104" s="188" t="s">
        <v>82</v>
      </c>
      <c r="D104" s="188" t="s">
        <v>136</v>
      </c>
      <c r="E104" s="189" t="s">
        <v>151</v>
      </c>
      <c r="F104" s="190" t="s">
        <v>152</v>
      </c>
      <c r="G104" s="191" t="s">
        <v>153</v>
      </c>
      <c r="H104" s="192">
        <v>43.664999999999999</v>
      </c>
      <c r="I104" s="193"/>
      <c r="J104" s="194">
        <f>ROUND(I104*H104,2)</f>
        <v>0</v>
      </c>
      <c r="K104" s="190" t="s">
        <v>140</v>
      </c>
      <c r="L104" s="61"/>
      <c r="M104" s="195" t="s">
        <v>22</v>
      </c>
      <c r="N104" s="196" t="s">
        <v>43</v>
      </c>
      <c r="O104" s="42"/>
      <c r="P104" s="197">
        <f>O104*H104</f>
        <v>0</v>
      </c>
      <c r="Q104" s="197">
        <v>3.0000000000000001E-3</v>
      </c>
      <c r="R104" s="197">
        <f>Q104*H104</f>
        <v>0.130995</v>
      </c>
      <c r="S104" s="197">
        <v>0</v>
      </c>
      <c r="T104" s="198">
        <f>S104*H104</f>
        <v>0</v>
      </c>
      <c r="AR104" s="24" t="s">
        <v>141</v>
      </c>
      <c r="AT104" s="24" t="s">
        <v>136</v>
      </c>
      <c r="AU104" s="24" t="s">
        <v>82</v>
      </c>
      <c r="AY104" s="24" t="s">
        <v>133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4" t="s">
        <v>80</v>
      </c>
      <c r="BK104" s="199">
        <f>ROUND(I104*H104,2)</f>
        <v>0</v>
      </c>
      <c r="BL104" s="24" t="s">
        <v>141</v>
      </c>
      <c r="BM104" s="24" t="s">
        <v>154</v>
      </c>
    </row>
    <row r="105" spans="2:65" s="11" customFormat="1">
      <c r="B105" s="200"/>
      <c r="C105" s="201"/>
      <c r="D105" s="202" t="s">
        <v>143</v>
      </c>
      <c r="E105" s="203" t="s">
        <v>22</v>
      </c>
      <c r="F105" s="204" t="s">
        <v>155</v>
      </c>
      <c r="G105" s="201"/>
      <c r="H105" s="205" t="s">
        <v>22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143</v>
      </c>
      <c r="AU105" s="211" t="s">
        <v>82</v>
      </c>
      <c r="AV105" s="11" t="s">
        <v>80</v>
      </c>
      <c r="AW105" s="11" t="s">
        <v>36</v>
      </c>
      <c r="AX105" s="11" t="s">
        <v>72</v>
      </c>
      <c r="AY105" s="211" t="s">
        <v>133</v>
      </c>
    </row>
    <row r="106" spans="2:65" s="11" customFormat="1">
      <c r="B106" s="200"/>
      <c r="C106" s="201"/>
      <c r="D106" s="202" t="s">
        <v>143</v>
      </c>
      <c r="E106" s="203" t="s">
        <v>22</v>
      </c>
      <c r="F106" s="204" t="s">
        <v>145</v>
      </c>
      <c r="G106" s="201"/>
      <c r="H106" s="205" t="s">
        <v>22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143</v>
      </c>
      <c r="AU106" s="211" t="s">
        <v>82</v>
      </c>
      <c r="AV106" s="11" t="s">
        <v>80</v>
      </c>
      <c r="AW106" s="11" t="s">
        <v>36</v>
      </c>
      <c r="AX106" s="11" t="s">
        <v>72</v>
      </c>
      <c r="AY106" s="211" t="s">
        <v>133</v>
      </c>
    </row>
    <row r="107" spans="2:65" s="11" customFormat="1">
      <c r="B107" s="200"/>
      <c r="C107" s="201"/>
      <c r="D107" s="202" t="s">
        <v>143</v>
      </c>
      <c r="E107" s="203" t="s">
        <v>22</v>
      </c>
      <c r="F107" s="204" t="s">
        <v>146</v>
      </c>
      <c r="G107" s="201"/>
      <c r="H107" s="205" t="s">
        <v>22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143</v>
      </c>
      <c r="AU107" s="211" t="s">
        <v>82</v>
      </c>
      <c r="AV107" s="11" t="s">
        <v>80</v>
      </c>
      <c r="AW107" s="11" t="s">
        <v>36</v>
      </c>
      <c r="AX107" s="11" t="s">
        <v>72</v>
      </c>
      <c r="AY107" s="211" t="s">
        <v>133</v>
      </c>
    </row>
    <row r="108" spans="2:65" s="12" customFormat="1">
      <c r="B108" s="212"/>
      <c r="C108" s="213"/>
      <c r="D108" s="202" t="s">
        <v>143</v>
      </c>
      <c r="E108" s="214" t="s">
        <v>22</v>
      </c>
      <c r="F108" s="215" t="s">
        <v>156</v>
      </c>
      <c r="G108" s="213"/>
      <c r="H108" s="216">
        <v>43.664999999999999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143</v>
      </c>
      <c r="AU108" s="222" t="s">
        <v>82</v>
      </c>
      <c r="AV108" s="12" t="s">
        <v>82</v>
      </c>
      <c r="AW108" s="12" t="s">
        <v>36</v>
      </c>
      <c r="AX108" s="12" t="s">
        <v>72</v>
      </c>
      <c r="AY108" s="222" t="s">
        <v>133</v>
      </c>
    </row>
    <row r="109" spans="2:65" s="13" customFormat="1">
      <c r="B109" s="223"/>
      <c r="C109" s="224"/>
      <c r="D109" s="234" t="s">
        <v>143</v>
      </c>
      <c r="E109" s="235" t="s">
        <v>22</v>
      </c>
      <c r="F109" s="236" t="s">
        <v>148</v>
      </c>
      <c r="G109" s="224"/>
      <c r="H109" s="237">
        <v>43.664999999999999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143</v>
      </c>
      <c r="AU109" s="233" t="s">
        <v>82</v>
      </c>
      <c r="AV109" s="13" t="s">
        <v>141</v>
      </c>
      <c r="AW109" s="13" t="s">
        <v>36</v>
      </c>
      <c r="AX109" s="13" t="s">
        <v>80</v>
      </c>
      <c r="AY109" s="233" t="s">
        <v>133</v>
      </c>
    </row>
    <row r="110" spans="2:65" s="1" customFormat="1" ht="22.5" customHeight="1">
      <c r="B110" s="41"/>
      <c r="C110" s="188" t="s">
        <v>134</v>
      </c>
      <c r="D110" s="188" t="s">
        <v>136</v>
      </c>
      <c r="E110" s="189" t="s">
        <v>157</v>
      </c>
      <c r="F110" s="190" t="s">
        <v>158</v>
      </c>
      <c r="G110" s="191" t="s">
        <v>153</v>
      </c>
      <c r="H110" s="192">
        <v>67.554000000000002</v>
      </c>
      <c r="I110" s="193"/>
      <c r="J110" s="194">
        <f>ROUND(I110*H110,2)</f>
        <v>0</v>
      </c>
      <c r="K110" s="190" t="s">
        <v>140</v>
      </c>
      <c r="L110" s="61"/>
      <c r="M110" s="195" t="s">
        <v>22</v>
      </c>
      <c r="N110" s="196" t="s">
        <v>43</v>
      </c>
      <c r="O110" s="42"/>
      <c r="P110" s="197">
        <f>O110*H110</f>
        <v>0</v>
      </c>
      <c r="Q110" s="197">
        <v>3.0000000000000001E-3</v>
      </c>
      <c r="R110" s="197">
        <f>Q110*H110</f>
        <v>0.20266200000000001</v>
      </c>
      <c r="S110" s="197">
        <v>0</v>
      </c>
      <c r="T110" s="198">
        <f>S110*H110</f>
        <v>0</v>
      </c>
      <c r="AR110" s="24" t="s">
        <v>141</v>
      </c>
      <c r="AT110" s="24" t="s">
        <v>136</v>
      </c>
      <c r="AU110" s="24" t="s">
        <v>82</v>
      </c>
      <c r="AY110" s="24" t="s">
        <v>133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24" t="s">
        <v>80</v>
      </c>
      <c r="BK110" s="199">
        <f>ROUND(I110*H110,2)</f>
        <v>0</v>
      </c>
      <c r="BL110" s="24" t="s">
        <v>141</v>
      </c>
      <c r="BM110" s="24" t="s">
        <v>159</v>
      </c>
    </row>
    <row r="111" spans="2:65" s="11" customFormat="1">
      <c r="B111" s="200"/>
      <c r="C111" s="201"/>
      <c r="D111" s="202" t="s">
        <v>143</v>
      </c>
      <c r="E111" s="203" t="s">
        <v>22</v>
      </c>
      <c r="F111" s="204" t="s">
        <v>160</v>
      </c>
      <c r="G111" s="201"/>
      <c r="H111" s="205" t="s">
        <v>22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143</v>
      </c>
      <c r="AU111" s="211" t="s">
        <v>82</v>
      </c>
      <c r="AV111" s="11" t="s">
        <v>80</v>
      </c>
      <c r="AW111" s="11" t="s">
        <v>36</v>
      </c>
      <c r="AX111" s="11" t="s">
        <v>72</v>
      </c>
      <c r="AY111" s="211" t="s">
        <v>133</v>
      </c>
    </row>
    <row r="112" spans="2:65" s="11" customFormat="1">
      <c r="B112" s="200"/>
      <c r="C112" s="201"/>
      <c r="D112" s="202" t="s">
        <v>143</v>
      </c>
      <c r="E112" s="203" t="s">
        <v>22</v>
      </c>
      <c r="F112" s="204" t="s">
        <v>145</v>
      </c>
      <c r="G112" s="201"/>
      <c r="H112" s="205" t="s">
        <v>22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143</v>
      </c>
      <c r="AU112" s="211" t="s">
        <v>82</v>
      </c>
      <c r="AV112" s="11" t="s">
        <v>80</v>
      </c>
      <c r="AW112" s="11" t="s">
        <v>36</v>
      </c>
      <c r="AX112" s="11" t="s">
        <v>72</v>
      </c>
      <c r="AY112" s="211" t="s">
        <v>133</v>
      </c>
    </row>
    <row r="113" spans="2:65" s="11" customFormat="1">
      <c r="B113" s="200"/>
      <c r="C113" s="201"/>
      <c r="D113" s="202" t="s">
        <v>143</v>
      </c>
      <c r="E113" s="203" t="s">
        <v>22</v>
      </c>
      <c r="F113" s="204" t="s">
        <v>146</v>
      </c>
      <c r="G113" s="201"/>
      <c r="H113" s="205" t="s">
        <v>22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143</v>
      </c>
      <c r="AU113" s="211" t="s">
        <v>82</v>
      </c>
      <c r="AV113" s="11" t="s">
        <v>80</v>
      </c>
      <c r="AW113" s="11" t="s">
        <v>36</v>
      </c>
      <c r="AX113" s="11" t="s">
        <v>72</v>
      </c>
      <c r="AY113" s="211" t="s">
        <v>133</v>
      </c>
    </row>
    <row r="114" spans="2:65" s="12" customFormat="1">
      <c r="B114" s="212"/>
      <c r="C114" s="213"/>
      <c r="D114" s="202" t="s">
        <v>143</v>
      </c>
      <c r="E114" s="214" t="s">
        <v>22</v>
      </c>
      <c r="F114" s="215" t="s">
        <v>161</v>
      </c>
      <c r="G114" s="213"/>
      <c r="H114" s="216">
        <v>81.900000000000006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143</v>
      </c>
      <c r="AU114" s="222" t="s">
        <v>82</v>
      </c>
      <c r="AV114" s="12" t="s">
        <v>82</v>
      </c>
      <c r="AW114" s="12" t="s">
        <v>36</v>
      </c>
      <c r="AX114" s="12" t="s">
        <v>72</v>
      </c>
      <c r="AY114" s="222" t="s">
        <v>133</v>
      </c>
    </row>
    <row r="115" spans="2:65" s="11" customFormat="1">
      <c r="B115" s="200"/>
      <c r="C115" s="201"/>
      <c r="D115" s="202" t="s">
        <v>143</v>
      </c>
      <c r="E115" s="203" t="s">
        <v>22</v>
      </c>
      <c r="F115" s="204" t="s">
        <v>162</v>
      </c>
      <c r="G115" s="201"/>
      <c r="H115" s="205" t="s">
        <v>22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143</v>
      </c>
      <c r="AU115" s="211" t="s">
        <v>82</v>
      </c>
      <c r="AV115" s="11" t="s">
        <v>80</v>
      </c>
      <c r="AW115" s="11" t="s">
        <v>36</v>
      </c>
      <c r="AX115" s="11" t="s">
        <v>72</v>
      </c>
      <c r="AY115" s="211" t="s">
        <v>133</v>
      </c>
    </row>
    <row r="116" spans="2:65" s="12" customFormat="1">
      <c r="B116" s="212"/>
      <c r="C116" s="213"/>
      <c r="D116" s="202" t="s">
        <v>143</v>
      </c>
      <c r="E116" s="214" t="s">
        <v>22</v>
      </c>
      <c r="F116" s="215" t="s">
        <v>163</v>
      </c>
      <c r="G116" s="213"/>
      <c r="H116" s="216">
        <v>-14.346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143</v>
      </c>
      <c r="AU116" s="222" t="s">
        <v>82</v>
      </c>
      <c r="AV116" s="12" t="s">
        <v>82</v>
      </c>
      <c r="AW116" s="12" t="s">
        <v>36</v>
      </c>
      <c r="AX116" s="12" t="s">
        <v>72</v>
      </c>
      <c r="AY116" s="222" t="s">
        <v>133</v>
      </c>
    </row>
    <row r="117" spans="2:65" s="13" customFormat="1">
      <c r="B117" s="223"/>
      <c r="C117" s="224"/>
      <c r="D117" s="234" t="s">
        <v>143</v>
      </c>
      <c r="E117" s="235" t="s">
        <v>22</v>
      </c>
      <c r="F117" s="236" t="s">
        <v>148</v>
      </c>
      <c r="G117" s="224"/>
      <c r="H117" s="237">
        <v>67.554000000000002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AT117" s="233" t="s">
        <v>143</v>
      </c>
      <c r="AU117" s="233" t="s">
        <v>82</v>
      </c>
      <c r="AV117" s="13" t="s">
        <v>141</v>
      </c>
      <c r="AW117" s="13" t="s">
        <v>36</v>
      </c>
      <c r="AX117" s="13" t="s">
        <v>80</v>
      </c>
      <c r="AY117" s="233" t="s">
        <v>133</v>
      </c>
    </row>
    <row r="118" spans="2:65" s="1" customFormat="1" ht="22.5" customHeight="1">
      <c r="B118" s="41"/>
      <c r="C118" s="188" t="s">
        <v>141</v>
      </c>
      <c r="D118" s="188" t="s">
        <v>136</v>
      </c>
      <c r="E118" s="189" t="s">
        <v>164</v>
      </c>
      <c r="F118" s="190" t="s">
        <v>165</v>
      </c>
      <c r="G118" s="191" t="s">
        <v>153</v>
      </c>
      <c r="H118" s="192">
        <v>15.346</v>
      </c>
      <c r="I118" s="193"/>
      <c r="J118" s="194">
        <f>ROUND(I118*H118,2)</f>
        <v>0</v>
      </c>
      <c r="K118" s="190" t="s">
        <v>140</v>
      </c>
      <c r="L118" s="61"/>
      <c r="M118" s="195" t="s">
        <v>22</v>
      </c>
      <c r="N118" s="196" t="s">
        <v>43</v>
      </c>
      <c r="O118" s="42"/>
      <c r="P118" s="197">
        <f>O118*H118</f>
        <v>0</v>
      </c>
      <c r="Q118" s="197">
        <v>1.54E-2</v>
      </c>
      <c r="R118" s="197">
        <f>Q118*H118</f>
        <v>0.23632840000000002</v>
      </c>
      <c r="S118" s="197">
        <v>0</v>
      </c>
      <c r="T118" s="198">
        <f>S118*H118</f>
        <v>0</v>
      </c>
      <c r="AR118" s="24" t="s">
        <v>141</v>
      </c>
      <c r="AT118" s="24" t="s">
        <v>136</v>
      </c>
      <c r="AU118" s="24" t="s">
        <v>82</v>
      </c>
      <c r="AY118" s="24" t="s">
        <v>133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24" t="s">
        <v>80</v>
      </c>
      <c r="BK118" s="199">
        <f>ROUND(I118*H118,2)</f>
        <v>0</v>
      </c>
      <c r="BL118" s="24" t="s">
        <v>141</v>
      </c>
      <c r="BM118" s="24" t="s">
        <v>166</v>
      </c>
    </row>
    <row r="119" spans="2:65" s="11" customFormat="1">
      <c r="B119" s="200"/>
      <c r="C119" s="201"/>
      <c r="D119" s="202" t="s">
        <v>143</v>
      </c>
      <c r="E119" s="203" t="s">
        <v>22</v>
      </c>
      <c r="F119" s="204" t="s">
        <v>167</v>
      </c>
      <c r="G119" s="201"/>
      <c r="H119" s="205" t="s">
        <v>22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143</v>
      </c>
      <c r="AU119" s="211" t="s">
        <v>82</v>
      </c>
      <c r="AV119" s="11" t="s">
        <v>80</v>
      </c>
      <c r="AW119" s="11" t="s">
        <v>36</v>
      </c>
      <c r="AX119" s="11" t="s">
        <v>72</v>
      </c>
      <c r="AY119" s="211" t="s">
        <v>133</v>
      </c>
    </row>
    <row r="120" spans="2:65" s="11" customFormat="1">
      <c r="B120" s="200"/>
      <c r="C120" s="201"/>
      <c r="D120" s="202" t="s">
        <v>143</v>
      </c>
      <c r="E120" s="203" t="s">
        <v>22</v>
      </c>
      <c r="F120" s="204" t="s">
        <v>168</v>
      </c>
      <c r="G120" s="201"/>
      <c r="H120" s="205" t="s">
        <v>22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143</v>
      </c>
      <c r="AU120" s="211" t="s">
        <v>82</v>
      </c>
      <c r="AV120" s="11" t="s">
        <v>80</v>
      </c>
      <c r="AW120" s="11" t="s">
        <v>36</v>
      </c>
      <c r="AX120" s="11" t="s">
        <v>72</v>
      </c>
      <c r="AY120" s="211" t="s">
        <v>133</v>
      </c>
    </row>
    <row r="121" spans="2:65" s="11" customFormat="1">
      <c r="B121" s="200"/>
      <c r="C121" s="201"/>
      <c r="D121" s="202" t="s">
        <v>143</v>
      </c>
      <c r="E121" s="203" t="s">
        <v>22</v>
      </c>
      <c r="F121" s="204" t="s">
        <v>169</v>
      </c>
      <c r="G121" s="201"/>
      <c r="H121" s="205" t="s">
        <v>22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143</v>
      </c>
      <c r="AU121" s="211" t="s">
        <v>82</v>
      </c>
      <c r="AV121" s="11" t="s">
        <v>80</v>
      </c>
      <c r="AW121" s="11" t="s">
        <v>36</v>
      </c>
      <c r="AX121" s="11" t="s">
        <v>72</v>
      </c>
      <c r="AY121" s="211" t="s">
        <v>133</v>
      </c>
    </row>
    <row r="122" spans="2:65" s="12" customFormat="1">
      <c r="B122" s="212"/>
      <c r="C122" s="213"/>
      <c r="D122" s="202" t="s">
        <v>143</v>
      </c>
      <c r="E122" s="214" t="s">
        <v>22</v>
      </c>
      <c r="F122" s="215" t="s">
        <v>170</v>
      </c>
      <c r="G122" s="213"/>
      <c r="H122" s="216">
        <v>15.346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143</v>
      </c>
      <c r="AU122" s="222" t="s">
        <v>82</v>
      </c>
      <c r="AV122" s="12" t="s">
        <v>82</v>
      </c>
      <c r="AW122" s="12" t="s">
        <v>36</v>
      </c>
      <c r="AX122" s="12" t="s">
        <v>72</v>
      </c>
      <c r="AY122" s="222" t="s">
        <v>133</v>
      </c>
    </row>
    <row r="123" spans="2:65" s="13" customFormat="1">
      <c r="B123" s="223"/>
      <c r="C123" s="224"/>
      <c r="D123" s="234" t="s">
        <v>143</v>
      </c>
      <c r="E123" s="235" t="s">
        <v>22</v>
      </c>
      <c r="F123" s="236" t="s">
        <v>148</v>
      </c>
      <c r="G123" s="224"/>
      <c r="H123" s="237">
        <v>15.346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AT123" s="233" t="s">
        <v>143</v>
      </c>
      <c r="AU123" s="233" t="s">
        <v>82</v>
      </c>
      <c r="AV123" s="13" t="s">
        <v>141</v>
      </c>
      <c r="AW123" s="13" t="s">
        <v>36</v>
      </c>
      <c r="AX123" s="13" t="s">
        <v>80</v>
      </c>
      <c r="AY123" s="233" t="s">
        <v>133</v>
      </c>
    </row>
    <row r="124" spans="2:65" s="1" customFormat="1" ht="22.5" customHeight="1">
      <c r="B124" s="41"/>
      <c r="C124" s="188" t="s">
        <v>171</v>
      </c>
      <c r="D124" s="188" t="s">
        <v>136</v>
      </c>
      <c r="E124" s="189" t="s">
        <v>172</v>
      </c>
      <c r="F124" s="190" t="s">
        <v>173</v>
      </c>
      <c r="G124" s="191" t="s">
        <v>153</v>
      </c>
      <c r="H124" s="192">
        <v>25.52</v>
      </c>
      <c r="I124" s="193"/>
      <c r="J124" s="194">
        <f>ROUND(I124*H124,2)</f>
        <v>0</v>
      </c>
      <c r="K124" s="190" t="s">
        <v>140</v>
      </c>
      <c r="L124" s="61"/>
      <c r="M124" s="195" t="s">
        <v>22</v>
      </c>
      <c r="N124" s="196" t="s">
        <v>43</v>
      </c>
      <c r="O124" s="42"/>
      <c r="P124" s="197">
        <f>O124*H124</f>
        <v>0</v>
      </c>
      <c r="Q124" s="197">
        <v>2.4000000000000001E-4</v>
      </c>
      <c r="R124" s="197">
        <f>Q124*H124</f>
        <v>6.1247999999999997E-3</v>
      </c>
      <c r="S124" s="197">
        <v>0</v>
      </c>
      <c r="T124" s="198">
        <f>S124*H124</f>
        <v>0</v>
      </c>
      <c r="AR124" s="24" t="s">
        <v>141</v>
      </c>
      <c r="AT124" s="24" t="s">
        <v>136</v>
      </c>
      <c r="AU124" s="24" t="s">
        <v>82</v>
      </c>
      <c r="AY124" s="24" t="s">
        <v>133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24" t="s">
        <v>80</v>
      </c>
      <c r="BK124" s="199">
        <f>ROUND(I124*H124,2)</f>
        <v>0</v>
      </c>
      <c r="BL124" s="24" t="s">
        <v>141</v>
      </c>
      <c r="BM124" s="24" t="s">
        <v>174</v>
      </c>
    </row>
    <row r="125" spans="2:65" s="11" customFormat="1">
      <c r="B125" s="200"/>
      <c r="C125" s="201"/>
      <c r="D125" s="202" t="s">
        <v>143</v>
      </c>
      <c r="E125" s="203" t="s">
        <v>22</v>
      </c>
      <c r="F125" s="204" t="s">
        <v>175</v>
      </c>
      <c r="G125" s="201"/>
      <c r="H125" s="205" t="s">
        <v>22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143</v>
      </c>
      <c r="AU125" s="211" t="s">
        <v>82</v>
      </c>
      <c r="AV125" s="11" t="s">
        <v>80</v>
      </c>
      <c r="AW125" s="11" t="s">
        <v>36</v>
      </c>
      <c r="AX125" s="11" t="s">
        <v>72</v>
      </c>
      <c r="AY125" s="211" t="s">
        <v>133</v>
      </c>
    </row>
    <row r="126" spans="2:65" s="11" customFormat="1">
      <c r="B126" s="200"/>
      <c r="C126" s="201"/>
      <c r="D126" s="202" t="s">
        <v>143</v>
      </c>
      <c r="E126" s="203" t="s">
        <v>22</v>
      </c>
      <c r="F126" s="204" t="s">
        <v>145</v>
      </c>
      <c r="G126" s="201"/>
      <c r="H126" s="205" t="s">
        <v>22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143</v>
      </c>
      <c r="AU126" s="211" t="s">
        <v>82</v>
      </c>
      <c r="AV126" s="11" t="s">
        <v>80</v>
      </c>
      <c r="AW126" s="11" t="s">
        <v>36</v>
      </c>
      <c r="AX126" s="11" t="s">
        <v>72</v>
      </c>
      <c r="AY126" s="211" t="s">
        <v>133</v>
      </c>
    </row>
    <row r="127" spans="2:65" s="11" customFormat="1">
      <c r="B127" s="200"/>
      <c r="C127" s="201"/>
      <c r="D127" s="202" t="s">
        <v>143</v>
      </c>
      <c r="E127" s="203" t="s">
        <v>22</v>
      </c>
      <c r="F127" s="204" t="s">
        <v>146</v>
      </c>
      <c r="G127" s="201"/>
      <c r="H127" s="205" t="s">
        <v>22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143</v>
      </c>
      <c r="AU127" s="211" t="s">
        <v>82</v>
      </c>
      <c r="AV127" s="11" t="s">
        <v>80</v>
      </c>
      <c r="AW127" s="11" t="s">
        <v>36</v>
      </c>
      <c r="AX127" s="11" t="s">
        <v>72</v>
      </c>
      <c r="AY127" s="211" t="s">
        <v>133</v>
      </c>
    </row>
    <row r="128" spans="2:65" s="12" customFormat="1">
      <c r="B128" s="212"/>
      <c r="C128" s="213"/>
      <c r="D128" s="202" t="s">
        <v>143</v>
      </c>
      <c r="E128" s="214" t="s">
        <v>22</v>
      </c>
      <c r="F128" s="215" t="s">
        <v>176</v>
      </c>
      <c r="G128" s="213"/>
      <c r="H128" s="216">
        <v>25.52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143</v>
      </c>
      <c r="AU128" s="222" t="s">
        <v>82</v>
      </c>
      <c r="AV128" s="12" t="s">
        <v>82</v>
      </c>
      <c r="AW128" s="12" t="s">
        <v>36</v>
      </c>
      <c r="AX128" s="12" t="s">
        <v>72</v>
      </c>
      <c r="AY128" s="222" t="s">
        <v>133</v>
      </c>
    </row>
    <row r="129" spans="2:65" s="13" customFormat="1">
      <c r="B129" s="223"/>
      <c r="C129" s="224"/>
      <c r="D129" s="202" t="s">
        <v>143</v>
      </c>
      <c r="E129" s="225" t="s">
        <v>22</v>
      </c>
      <c r="F129" s="226" t="s">
        <v>148</v>
      </c>
      <c r="G129" s="224"/>
      <c r="H129" s="227">
        <v>25.52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143</v>
      </c>
      <c r="AU129" s="233" t="s">
        <v>82</v>
      </c>
      <c r="AV129" s="13" t="s">
        <v>141</v>
      </c>
      <c r="AW129" s="13" t="s">
        <v>36</v>
      </c>
      <c r="AX129" s="13" t="s">
        <v>80</v>
      </c>
      <c r="AY129" s="233" t="s">
        <v>133</v>
      </c>
    </row>
    <row r="130" spans="2:65" s="10" customFormat="1" ht="29.85" customHeight="1">
      <c r="B130" s="171"/>
      <c r="C130" s="172"/>
      <c r="D130" s="185" t="s">
        <v>71</v>
      </c>
      <c r="E130" s="186" t="s">
        <v>177</v>
      </c>
      <c r="F130" s="186" t="s">
        <v>178</v>
      </c>
      <c r="G130" s="172"/>
      <c r="H130" s="172"/>
      <c r="I130" s="175"/>
      <c r="J130" s="187">
        <f>BK130</f>
        <v>0</v>
      </c>
      <c r="K130" s="172"/>
      <c r="L130" s="177"/>
      <c r="M130" s="178"/>
      <c r="N130" s="179"/>
      <c r="O130" s="179"/>
      <c r="P130" s="180">
        <f>SUM(P131:P166)</f>
        <v>0</v>
      </c>
      <c r="Q130" s="179"/>
      <c r="R130" s="180">
        <f>SUM(R131:R166)</f>
        <v>6.9175500000000001E-2</v>
      </c>
      <c r="S130" s="179"/>
      <c r="T130" s="181">
        <f>SUM(T131:T166)</f>
        <v>2.209444</v>
      </c>
      <c r="AR130" s="182" t="s">
        <v>80</v>
      </c>
      <c r="AT130" s="183" t="s">
        <v>71</v>
      </c>
      <c r="AU130" s="183" t="s">
        <v>80</v>
      </c>
      <c r="AY130" s="182" t="s">
        <v>133</v>
      </c>
      <c r="BK130" s="184">
        <f>SUM(BK131:BK166)</f>
        <v>0</v>
      </c>
    </row>
    <row r="131" spans="2:65" s="1" customFormat="1" ht="22.5" customHeight="1">
      <c r="B131" s="41"/>
      <c r="C131" s="188" t="s">
        <v>149</v>
      </c>
      <c r="D131" s="188" t="s">
        <v>136</v>
      </c>
      <c r="E131" s="189" t="s">
        <v>179</v>
      </c>
      <c r="F131" s="190" t="s">
        <v>180</v>
      </c>
      <c r="G131" s="191" t="s">
        <v>181</v>
      </c>
      <c r="H131" s="192">
        <v>4</v>
      </c>
      <c r="I131" s="193"/>
      <c r="J131" s="194">
        <f>ROUND(I131*H131,2)</f>
        <v>0</v>
      </c>
      <c r="K131" s="190" t="s">
        <v>140</v>
      </c>
      <c r="L131" s="61"/>
      <c r="M131" s="195" t="s">
        <v>22</v>
      </c>
      <c r="N131" s="196" t="s">
        <v>43</v>
      </c>
      <c r="O131" s="42"/>
      <c r="P131" s="197">
        <f>O131*H131</f>
        <v>0</v>
      </c>
      <c r="Q131" s="197">
        <v>9.2800000000000001E-3</v>
      </c>
      <c r="R131" s="197">
        <f>Q131*H131</f>
        <v>3.712E-2</v>
      </c>
      <c r="S131" s="197">
        <v>0</v>
      </c>
      <c r="T131" s="198">
        <f>S131*H131</f>
        <v>0</v>
      </c>
      <c r="AR131" s="24" t="s">
        <v>141</v>
      </c>
      <c r="AT131" s="24" t="s">
        <v>136</v>
      </c>
      <c r="AU131" s="24" t="s">
        <v>82</v>
      </c>
      <c r="AY131" s="24" t="s">
        <v>133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24" t="s">
        <v>80</v>
      </c>
      <c r="BK131" s="199">
        <f>ROUND(I131*H131,2)</f>
        <v>0</v>
      </c>
      <c r="BL131" s="24" t="s">
        <v>141</v>
      </c>
      <c r="BM131" s="24" t="s">
        <v>182</v>
      </c>
    </row>
    <row r="132" spans="2:65" s="11" customFormat="1">
      <c r="B132" s="200"/>
      <c r="C132" s="201"/>
      <c r="D132" s="202" t="s">
        <v>143</v>
      </c>
      <c r="E132" s="203" t="s">
        <v>22</v>
      </c>
      <c r="F132" s="204" t="s">
        <v>183</v>
      </c>
      <c r="G132" s="201"/>
      <c r="H132" s="205" t="s">
        <v>22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143</v>
      </c>
      <c r="AU132" s="211" t="s">
        <v>82</v>
      </c>
      <c r="AV132" s="11" t="s">
        <v>80</v>
      </c>
      <c r="AW132" s="11" t="s">
        <v>36</v>
      </c>
      <c r="AX132" s="11" t="s">
        <v>72</v>
      </c>
      <c r="AY132" s="211" t="s">
        <v>133</v>
      </c>
    </row>
    <row r="133" spans="2:65" s="11" customFormat="1">
      <c r="B133" s="200"/>
      <c r="C133" s="201"/>
      <c r="D133" s="202" t="s">
        <v>143</v>
      </c>
      <c r="E133" s="203" t="s">
        <v>22</v>
      </c>
      <c r="F133" s="204" t="s">
        <v>145</v>
      </c>
      <c r="G133" s="201"/>
      <c r="H133" s="205" t="s">
        <v>22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143</v>
      </c>
      <c r="AU133" s="211" t="s">
        <v>82</v>
      </c>
      <c r="AV133" s="11" t="s">
        <v>80</v>
      </c>
      <c r="AW133" s="11" t="s">
        <v>36</v>
      </c>
      <c r="AX133" s="11" t="s">
        <v>72</v>
      </c>
      <c r="AY133" s="211" t="s">
        <v>133</v>
      </c>
    </row>
    <row r="134" spans="2:65" s="11" customFormat="1">
      <c r="B134" s="200"/>
      <c r="C134" s="201"/>
      <c r="D134" s="202" t="s">
        <v>143</v>
      </c>
      <c r="E134" s="203" t="s">
        <v>22</v>
      </c>
      <c r="F134" s="204" t="s">
        <v>184</v>
      </c>
      <c r="G134" s="201"/>
      <c r="H134" s="205" t="s">
        <v>22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143</v>
      </c>
      <c r="AU134" s="211" t="s">
        <v>82</v>
      </c>
      <c r="AV134" s="11" t="s">
        <v>80</v>
      </c>
      <c r="AW134" s="11" t="s">
        <v>36</v>
      </c>
      <c r="AX134" s="11" t="s">
        <v>72</v>
      </c>
      <c r="AY134" s="211" t="s">
        <v>133</v>
      </c>
    </row>
    <row r="135" spans="2:65" s="12" customFormat="1">
      <c r="B135" s="212"/>
      <c r="C135" s="213"/>
      <c r="D135" s="202" t="s">
        <v>143</v>
      </c>
      <c r="E135" s="214" t="s">
        <v>22</v>
      </c>
      <c r="F135" s="215" t="s">
        <v>185</v>
      </c>
      <c r="G135" s="213"/>
      <c r="H135" s="216">
        <v>4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143</v>
      </c>
      <c r="AU135" s="222" t="s">
        <v>82</v>
      </c>
      <c r="AV135" s="12" t="s">
        <v>82</v>
      </c>
      <c r="AW135" s="12" t="s">
        <v>36</v>
      </c>
      <c r="AX135" s="12" t="s">
        <v>72</v>
      </c>
      <c r="AY135" s="222" t="s">
        <v>133</v>
      </c>
    </row>
    <row r="136" spans="2:65" s="13" customFormat="1">
      <c r="B136" s="223"/>
      <c r="C136" s="224"/>
      <c r="D136" s="234" t="s">
        <v>143</v>
      </c>
      <c r="E136" s="235" t="s">
        <v>22</v>
      </c>
      <c r="F136" s="236" t="s">
        <v>148</v>
      </c>
      <c r="G136" s="224"/>
      <c r="H136" s="237">
        <v>4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143</v>
      </c>
      <c r="AU136" s="233" t="s">
        <v>82</v>
      </c>
      <c r="AV136" s="13" t="s">
        <v>141</v>
      </c>
      <c r="AW136" s="13" t="s">
        <v>36</v>
      </c>
      <c r="AX136" s="13" t="s">
        <v>80</v>
      </c>
      <c r="AY136" s="233" t="s">
        <v>133</v>
      </c>
    </row>
    <row r="137" spans="2:65" s="1" customFormat="1" ht="22.5" customHeight="1">
      <c r="B137" s="41"/>
      <c r="C137" s="238" t="s">
        <v>186</v>
      </c>
      <c r="D137" s="238" t="s">
        <v>187</v>
      </c>
      <c r="E137" s="239" t="s">
        <v>188</v>
      </c>
      <c r="F137" s="240" t="s">
        <v>189</v>
      </c>
      <c r="G137" s="241" t="s">
        <v>181</v>
      </c>
      <c r="H137" s="242">
        <v>4</v>
      </c>
      <c r="I137" s="243"/>
      <c r="J137" s="244">
        <f>ROUND(I137*H137,2)</f>
        <v>0</v>
      </c>
      <c r="K137" s="240" t="s">
        <v>22</v>
      </c>
      <c r="L137" s="245"/>
      <c r="M137" s="246" t="s">
        <v>22</v>
      </c>
      <c r="N137" s="247" t="s">
        <v>43</v>
      </c>
      <c r="O137" s="42"/>
      <c r="P137" s="197">
        <f>O137*H137</f>
        <v>0</v>
      </c>
      <c r="Q137" s="197">
        <v>4.6000000000000001E-4</v>
      </c>
      <c r="R137" s="197">
        <f>Q137*H137</f>
        <v>1.8400000000000001E-3</v>
      </c>
      <c r="S137" s="197">
        <v>0</v>
      </c>
      <c r="T137" s="198">
        <f>S137*H137</f>
        <v>0</v>
      </c>
      <c r="AR137" s="24" t="s">
        <v>190</v>
      </c>
      <c r="AT137" s="24" t="s">
        <v>187</v>
      </c>
      <c r="AU137" s="24" t="s">
        <v>82</v>
      </c>
      <c r="AY137" s="24" t="s">
        <v>133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24" t="s">
        <v>80</v>
      </c>
      <c r="BK137" s="199">
        <f>ROUND(I137*H137,2)</f>
        <v>0</v>
      </c>
      <c r="BL137" s="24" t="s">
        <v>141</v>
      </c>
      <c r="BM137" s="24" t="s">
        <v>191</v>
      </c>
    </row>
    <row r="138" spans="2:65" s="11" customFormat="1">
      <c r="B138" s="200"/>
      <c r="C138" s="201"/>
      <c r="D138" s="202" t="s">
        <v>143</v>
      </c>
      <c r="E138" s="203" t="s">
        <v>22</v>
      </c>
      <c r="F138" s="204" t="s">
        <v>183</v>
      </c>
      <c r="G138" s="201"/>
      <c r="H138" s="205" t="s">
        <v>22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143</v>
      </c>
      <c r="AU138" s="211" t="s">
        <v>82</v>
      </c>
      <c r="AV138" s="11" t="s">
        <v>80</v>
      </c>
      <c r="AW138" s="11" t="s">
        <v>36</v>
      </c>
      <c r="AX138" s="11" t="s">
        <v>72</v>
      </c>
      <c r="AY138" s="211" t="s">
        <v>133</v>
      </c>
    </row>
    <row r="139" spans="2:65" s="11" customFormat="1">
      <c r="B139" s="200"/>
      <c r="C139" s="201"/>
      <c r="D139" s="202" t="s">
        <v>143</v>
      </c>
      <c r="E139" s="203" t="s">
        <v>22</v>
      </c>
      <c r="F139" s="204" t="s">
        <v>145</v>
      </c>
      <c r="G139" s="201"/>
      <c r="H139" s="205" t="s">
        <v>22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143</v>
      </c>
      <c r="AU139" s="211" t="s">
        <v>82</v>
      </c>
      <c r="AV139" s="11" t="s">
        <v>80</v>
      </c>
      <c r="AW139" s="11" t="s">
        <v>36</v>
      </c>
      <c r="AX139" s="11" t="s">
        <v>72</v>
      </c>
      <c r="AY139" s="211" t="s">
        <v>133</v>
      </c>
    </row>
    <row r="140" spans="2:65" s="11" customFormat="1">
      <c r="B140" s="200"/>
      <c r="C140" s="201"/>
      <c r="D140" s="202" t="s">
        <v>143</v>
      </c>
      <c r="E140" s="203" t="s">
        <v>22</v>
      </c>
      <c r="F140" s="204" t="s">
        <v>184</v>
      </c>
      <c r="G140" s="201"/>
      <c r="H140" s="205" t="s">
        <v>22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143</v>
      </c>
      <c r="AU140" s="211" t="s">
        <v>82</v>
      </c>
      <c r="AV140" s="11" t="s">
        <v>80</v>
      </c>
      <c r="AW140" s="11" t="s">
        <v>36</v>
      </c>
      <c r="AX140" s="11" t="s">
        <v>72</v>
      </c>
      <c r="AY140" s="211" t="s">
        <v>133</v>
      </c>
    </row>
    <row r="141" spans="2:65" s="12" customFormat="1">
      <c r="B141" s="212"/>
      <c r="C141" s="213"/>
      <c r="D141" s="202" t="s">
        <v>143</v>
      </c>
      <c r="E141" s="214" t="s">
        <v>22</v>
      </c>
      <c r="F141" s="215" t="s">
        <v>185</v>
      </c>
      <c r="G141" s="213"/>
      <c r="H141" s="216">
        <v>4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143</v>
      </c>
      <c r="AU141" s="222" t="s">
        <v>82</v>
      </c>
      <c r="AV141" s="12" t="s">
        <v>82</v>
      </c>
      <c r="AW141" s="12" t="s">
        <v>36</v>
      </c>
      <c r="AX141" s="12" t="s">
        <v>72</v>
      </c>
      <c r="AY141" s="222" t="s">
        <v>133</v>
      </c>
    </row>
    <row r="142" spans="2:65" s="13" customFormat="1">
      <c r="B142" s="223"/>
      <c r="C142" s="224"/>
      <c r="D142" s="234" t="s">
        <v>143</v>
      </c>
      <c r="E142" s="235" t="s">
        <v>22</v>
      </c>
      <c r="F142" s="236" t="s">
        <v>148</v>
      </c>
      <c r="G142" s="224"/>
      <c r="H142" s="237">
        <v>4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143</v>
      </c>
      <c r="AU142" s="233" t="s">
        <v>82</v>
      </c>
      <c r="AV142" s="13" t="s">
        <v>141</v>
      </c>
      <c r="AW142" s="13" t="s">
        <v>36</v>
      </c>
      <c r="AX142" s="13" t="s">
        <v>80</v>
      </c>
      <c r="AY142" s="233" t="s">
        <v>133</v>
      </c>
    </row>
    <row r="143" spans="2:65" s="1" customFormat="1" ht="22.5" customHeight="1">
      <c r="B143" s="41"/>
      <c r="C143" s="188" t="s">
        <v>190</v>
      </c>
      <c r="D143" s="188" t="s">
        <v>136</v>
      </c>
      <c r="E143" s="189" t="s">
        <v>192</v>
      </c>
      <c r="F143" s="190" t="s">
        <v>193</v>
      </c>
      <c r="G143" s="191" t="s">
        <v>153</v>
      </c>
      <c r="H143" s="192">
        <v>25.346</v>
      </c>
      <c r="I143" s="193"/>
      <c r="J143" s="194">
        <f>ROUND(I143*H143,2)</f>
        <v>0</v>
      </c>
      <c r="K143" s="190" t="s">
        <v>140</v>
      </c>
      <c r="L143" s="61"/>
      <c r="M143" s="195" t="s">
        <v>22</v>
      </c>
      <c r="N143" s="196" t="s">
        <v>43</v>
      </c>
      <c r="O143" s="42"/>
      <c r="P143" s="197">
        <f>O143*H143</f>
        <v>0</v>
      </c>
      <c r="Q143" s="197">
        <v>0</v>
      </c>
      <c r="R143" s="197">
        <f>Q143*H143</f>
        <v>0</v>
      </c>
      <c r="S143" s="197">
        <v>4.5999999999999999E-2</v>
      </c>
      <c r="T143" s="198">
        <f>S143*H143</f>
        <v>1.165916</v>
      </c>
      <c r="AR143" s="24" t="s">
        <v>141</v>
      </c>
      <c r="AT143" s="24" t="s">
        <v>136</v>
      </c>
      <c r="AU143" s="24" t="s">
        <v>82</v>
      </c>
      <c r="AY143" s="24" t="s">
        <v>133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24" t="s">
        <v>80</v>
      </c>
      <c r="BK143" s="199">
        <f>ROUND(I143*H143,2)</f>
        <v>0</v>
      </c>
      <c r="BL143" s="24" t="s">
        <v>141</v>
      </c>
      <c r="BM143" s="24" t="s">
        <v>194</v>
      </c>
    </row>
    <row r="144" spans="2:65" s="11" customFormat="1">
      <c r="B144" s="200"/>
      <c r="C144" s="201"/>
      <c r="D144" s="202" t="s">
        <v>143</v>
      </c>
      <c r="E144" s="203" t="s">
        <v>22</v>
      </c>
      <c r="F144" s="204" t="s">
        <v>195</v>
      </c>
      <c r="G144" s="201"/>
      <c r="H144" s="205" t="s">
        <v>22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143</v>
      </c>
      <c r="AU144" s="211" t="s">
        <v>82</v>
      </c>
      <c r="AV144" s="11" t="s">
        <v>80</v>
      </c>
      <c r="AW144" s="11" t="s">
        <v>36</v>
      </c>
      <c r="AX144" s="11" t="s">
        <v>72</v>
      </c>
      <c r="AY144" s="211" t="s">
        <v>133</v>
      </c>
    </row>
    <row r="145" spans="2:65" s="11" customFormat="1">
      <c r="B145" s="200"/>
      <c r="C145" s="201"/>
      <c r="D145" s="202" t="s">
        <v>143</v>
      </c>
      <c r="E145" s="203" t="s">
        <v>22</v>
      </c>
      <c r="F145" s="204" t="s">
        <v>168</v>
      </c>
      <c r="G145" s="201"/>
      <c r="H145" s="205" t="s">
        <v>22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143</v>
      </c>
      <c r="AU145" s="211" t="s">
        <v>82</v>
      </c>
      <c r="AV145" s="11" t="s">
        <v>80</v>
      </c>
      <c r="AW145" s="11" t="s">
        <v>36</v>
      </c>
      <c r="AX145" s="11" t="s">
        <v>72</v>
      </c>
      <c r="AY145" s="211" t="s">
        <v>133</v>
      </c>
    </row>
    <row r="146" spans="2:65" s="11" customFormat="1">
      <c r="B146" s="200"/>
      <c r="C146" s="201"/>
      <c r="D146" s="202" t="s">
        <v>143</v>
      </c>
      <c r="E146" s="203" t="s">
        <v>22</v>
      </c>
      <c r="F146" s="204" t="s">
        <v>169</v>
      </c>
      <c r="G146" s="201"/>
      <c r="H146" s="205" t="s">
        <v>22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143</v>
      </c>
      <c r="AU146" s="211" t="s">
        <v>82</v>
      </c>
      <c r="AV146" s="11" t="s">
        <v>80</v>
      </c>
      <c r="AW146" s="11" t="s">
        <v>36</v>
      </c>
      <c r="AX146" s="11" t="s">
        <v>72</v>
      </c>
      <c r="AY146" s="211" t="s">
        <v>133</v>
      </c>
    </row>
    <row r="147" spans="2:65" s="12" customFormat="1">
      <c r="B147" s="212"/>
      <c r="C147" s="213"/>
      <c r="D147" s="202" t="s">
        <v>143</v>
      </c>
      <c r="E147" s="214" t="s">
        <v>22</v>
      </c>
      <c r="F147" s="215" t="s">
        <v>196</v>
      </c>
      <c r="G147" s="213"/>
      <c r="H147" s="216">
        <v>25.346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143</v>
      </c>
      <c r="AU147" s="222" t="s">
        <v>82</v>
      </c>
      <c r="AV147" s="12" t="s">
        <v>82</v>
      </c>
      <c r="AW147" s="12" t="s">
        <v>36</v>
      </c>
      <c r="AX147" s="12" t="s">
        <v>72</v>
      </c>
      <c r="AY147" s="222" t="s">
        <v>133</v>
      </c>
    </row>
    <row r="148" spans="2:65" s="13" customFormat="1">
      <c r="B148" s="223"/>
      <c r="C148" s="224"/>
      <c r="D148" s="234" t="s">
        <v>143</v>
      </c>
      <c r="E148" s="235" t="s">
        <v>22</v>
      </c>
      <c r="F148" s="236" t="s">
        <v>148</v>
      </c>
      <c r="G148" s="224"/>
      <c r="H148" s="237">
        <v>25.346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143</v>
      </c>
      <c r="AU148" s="233" t="s">
        <v>82</v>
      </c>
      <c r="AV148" s="13" t="s">
        <v>141</v>
      </c>
      <c r="AW148" s="13" t="s">
        <v>36</v>
      </c>
      <c r="AX148" s="13" t="s">
        <v>80</v>
      </c>
      <c r="AY148" s="233" t="s">
        <v>133</v>
      </c>
    </row>
    <row r="149" spans="2:65" s="1" customFormat="1" ht="22.5" customHeight="1">
      <c r="B149" s="41"/>
      <c r="C149" s="188" t="s">
        <v>177</v>
      </c>
      <c r="D149" s="188" t="s">
        <v>136</v>
      </c>
      <c r="E149" s="189" t="s">
        <v>197</v>
      </c>
      <c r="F149" s="190" t="s">
        <v>198</v>
      </c>
      <c r="G149" s="191" t="s">
        <v>153</v>
      </c>
      <c r="H149" s="192">
        <v>15.346</v>
      </c>
      <c r="I149" s="193"/>
      <c r="J149" s="194">
        <f>ROUND(I149*H149,2)</f>
        <v>0</v>
      </c>
      <c r="K149" s="190" t="s">
        <v>140</v>
      </c>
      <c r="L149" s="61"/>
      <c r="M149" s="195" t="s">
        <v>22</v>
      </c>
      <c r="N149" s="196" t="s">
        <v>43</v>
      </c>
      <c r="O149" s="42"/>
      <c r="P149" s="197">
        <f>O149*H149</f>
        <v>0</v>
      </c>
      <c r="Q149" s="197">
        <v>0</v>
      </c>
      <c r="R149" s="197">
        <f>Q149*H149</f>
        <v>0</v>
      </c>
      <c r="S149" s="197">
        <v>6.8000000000000005E-2</v>
      </c>
      <c r="T149" s="198">
        <f>S149*H149</f>
        <v>1.043528</v>
      </c>
      <c r="AR149" s="24" t="s">
        <v>141</v>
      </c>
      <c r="AT149" s="24" t="s">
        <v>136</v>
      </c>
      <c r="AU149" s="24" t="s">
        <v>82</v>
      </c>
      <c r="AY149" s="24" t="s">
        <v>133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24" t="s">
        <v>80</v>
      </c>
      <c r="BK149" s="199">
        <f>ROUND(I149*H149,2)</f>
        <v>0</v>
      </c>
      <c r="BL149" s="24" t="s">
        <v>141</v>
      </c>
      <c r="BM149" s="24" t="s">
        <v>199</v>
      </c>
    </row>
    <row r="150" spans="2:65" s="11" customFormat="1">
      <c r="B150" s="200"/>
      <c r="C150" s="201"/>
      <c r="D150" s="202" t="s">
        <v>143</v>
      </c>
      <c r="E150" s="203" t="s">
        <v>22</v>
      </c>
      <c r="F150" s="204" t="s">
        <v>200</v>
      </c>
      <c r="G150" s="201"/>
      <c r="H150" s="205" t="s">
        <v>22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143</v>
      </c>
      <c r="AU150" s="211" t="s">
        <v>82</v>
      </c>
      <c r="AV150" s="11" t="s">
        <v>80</v>
      </c>
      <c r="AW150" s="11" t="s">
        <v>36</v>
      </c>
      <c r="AX150" s="11" t="s">
        <v>72</v>
      </c>
      <c r="AY150" s="211" t="s">
        <v>133</v>
      </c>
    </row>
    <row r="151" spans="2:65" s="11" customFormat="1">
      <c r="B151" s="200"/>
      <c r="C151" s="201"/>
      <c r="D151" s="202" t="s">
        <v>143</v>
      </c>
      <c r="E151" s="203" t="s">
        <v>22</v>
      </c>
      <c r="F151" s="204" t="s">
        <v>168</v>
      </c>
      <c r="G151" s="201"/>
      <c r="H151" s="205" t="s">
        <v>22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143</v>
      </c>
      <c r="AU151" s="211" t="s">
        <v>82</v>
      </c>
      <c r="AV151" s="11" t="s">
        <v>80</v>
      </c>
      <c r="AW151" s="11" t="s">
        <v>36</v>
      </c>
      <c r="AX151" s="11" t="s">
        <v>72</v>
      </c>
      <c r="AY151" s="211" t="s">
        <v>133</v>
      </c>
    </row>
    <row r="152" spans="2:65" s="11" customFormat="1">
      <c r="B152" s="200"/>
      <c r="C152" s="201"/>
      <c r="D152" s="202" t="s">
        <v>143</v>
      </c>
      <c r="E152" s="203" t="s">
        <v>22</v>
      </c>
      <c r="F152" s="204" t="s">
        <v>169</v>
      </c>
      <c r="G152" s="201"/>
      <c r="H152" s="205" t="s">
        <v>22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143</v>
      </c>
      <c r="AU152" s="211" t="s">
        <v>82</v>
      </c>
      <c r="AV152" s="11" t="s">
        <v>80</v>
      </c>
      <c r="AW152" s="11" t="s">
        <v>36</v>
      </c>
      <c r="AX152" s="11" t="s">
        <v>72</v>
      </c>
      <c r="AY152" s="211" t="s">
        <v>133</v>
      </c>
    </row>
    <row r="153" spans="2:65" s="12" customFormat="1">
      <c r="B153" s="212"/>
      <c r="C153" s="213"/>
      <c r="D153" s="202" t="s">
        <v>143</v>
      </c>
      <c r="E153" s="214" t="s">
        <v>22</v>
      </c>
      <c r="F153" s="215" t="s">
        <v>170</v>
      </c>
      <c r="G153" s="213"/>
      <c r="H153" s="216">
        <v>15.346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143</v>
      </c>
      <c r="AU153" s="222" t="s">
        <v>82</v>
      </c>
      <c r="AV153" s="12" t="s">
        <v>82</v>
      </c>
      <c r="AW153" s="12" t="s">
        <v>36</v>
      </c>
      <c r="AX153" s="12" t="s">
        <v>72</v>
      </c>
      <c r="AY153" s="222" t="s">
        <v>133</v>
      </c>
    </row>
    <row r="154" spans="2:65" s="13" customFormat="1">
      <c r="B154" s="223"/>
      <c r="C154" s="224"/>
      <c r="D154" s="234" t="s">
        <v>143</v>
      </c>
      <c r="E154" s="235" t="s">
        <v>22</v>
      </c>
      <c r="F154" s="236" t="s">
        <v>148</v>
      </c>
      <c r="G154" s="224"/>
      <c r="H154" s="237">
        <v>15.346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143</v>
      </c>
      <c r="AU154" s="233" t="s">
        <v>82</v>
      </c>
      <c r="AV154" s="13" t="s">
        <v>141</v>
      </c>
      <c r="AW154" s="13" t="s">
        <v>36</v>
      </c>
      <c r="AX154" s="13" t="s">
        <v>80</v>
      </c>
      <c r="AY154" s="233" t="s">
        <v>133</v>
      </c>
    </row>
    <row r="155" spans="2:65" s="1" customFormat="1" ht="22.5" customHeight="1">
      <c r="B155" s="41"/>
      <c r="C155" s="188" t="s">
        <v>201</v>
      </c>
      <c r="D155" s="188" t="s">
        <v>136</v>
      </c>
      <c r="E155" s="189" t="s">
        <v>202</v>
      </c>
      <c r="F155" s="190" t="s">
        <v>203</v>
      </c>
      <c r="G155" s="191" t="s">
        <v>153</v>
      </c>
      <c r="H155" s="192">
        <v>15.346</v>
      </c>
      <c r="I155" s="193"/>
      <c r="J155" s="194">
        <f>ROUND(I155*H155,2)</f>
        <v>0</v>
      </c>
      <c r="K155" s="190" t="s">
        <v>140</v>
      </c>
      <c r="L155" s="61"/>
      <c r="M155" s="195" t="s">
        <v>22</v>
      </c>
      <c r="N155" s="196" t="s">
        <v>43</v>
      </c>
      <c r="O155" s="42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24" t="s">
        <v>141</v>
      </c>
      <c r="AT155" s="24" t="s">
        <v>136</v>
      </c>
      <c r="AU155" s="24" t="s">
        <v>82</v>
      </c>
      <c r="AY155" s="24" t="s">
        <v>133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24" t="s">
        <v>80</v>
      </c>
      <c r="BK155" s="199">
        <f>ROUND(I155*H155,2)</f>
        <v>0</v>
      </c>
      <c r="BL155" s="24" t="s">
        <v>141</v>
      </c>
      <c r="BM155" s="24" t="s">
        <v>204</v>
      </c>
    </row>
    <row r="156" spans="2:65" s="11" customFormat="1">
      <c r="B156" s="200"/>
      <c r="C156" s="201"/>
      <c r="D156" s="202" t="s">
        <v>143</v>
      </c>
      <c r="E156" s="203" t="s">
        <v>22</v>
      </c>
      <c r="F156" s="204" t="s">
        <v>205</v>
      </c>
      <c r="G156" s="201"/>
      <c r="H156" s="205" t="s">
        <v>22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143</v>
      </c>
      <c r="AU156" s="211" t="s">
        <v>82</v>
      </c>
      <c r="AV156" s="11" t="s">
        <v>80</v>
      </c>
      <c r="AW156" s="11" t="s">
        <v>36</v>
      </c>
      <c r="AX156" s="11" t="s">
        <v>72</v>
      </c>
      <c r="AY156" s="211" t="s">
        <v>133</v>
      </c>
    </row>
    <row r="157" spans="2:65" s="11" customFormat="1">
      <c r="B157" s="200"/>
      <c r="C157" s="201"/>
      <c r="D157" s="202" t="s">
        <v>143</v>
      </c>
      <c r="E157" s="203" t="s">
        <v>22</v>
      </c>
      <c r="F157" s="204" t="s">
        <v>168</v>
      </c>
      <c r="G157" s="201"/>
      <c r="H157" s="205" t="s">
        <v>22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143</v>
      </c>
      <c r="AU157" s="211" t="s">
        <v>82</v>
      </c>
      <c r="AV157" s="11" t="s">
        <v>80</v>
      </c>
      <c r="AW157" s="11" t="s">
        <v>36</v>
      </c>
      <c r="AX157" s="11" t="s">
        <v>72</v>
      </c>
      <c r="AY157" s="211" t="s">
        <v>133</v>
      </c>
    </row>
    <row r="158" spans="2:65" s="11" customFormat="1">
      <c r="B158" s="200"/>
      <c r="C158" s="201"/>
      <c r="D158" s="202" t="s">
        <v>143</v>
      </c>
      <c r="E158" s="203" t="s">
        <v>22</v>
      </c>
      <c r="F158" s="204" t="s">
        <v>169</v>
      </c>
      <c r="G158" s="201"/>
      <c r="H158" s="205" t="s">
        <v>22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143</v>
      </c>
      <c r="AU158" s="211" t="s">
        <v>82</v>
      </c>
      <c r="AV158" s="11" t="s">
        <v>80</v>
      </c>
      <c r="AW158" s="11" t="s">
        <v>36</v>
      </c>
      <c r="AX158" s="11" t="s">
        <v>72</v>
      </c>
      <c r="AY158" s="211" t="s">
        <v>133</v>
      </c>
    </row>
    <row r="159" spans="2:65" s="12" customFormat="1">
      <c r="B159" s="212"/>
      <c r="C159" s="213"/>
      <c r="D159" s="202" t="s">
        <v>143</v>
      </c>
      <c r="E159" s="214" t="s">
        <v>22</v>
      </c>
      <c r="F159" s="215" t="s">
        <v>170</v>
      </c>
      <c r="G159" s="213"/>
      <c r="H159" s="216">
        <v>15.346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143</v>
      </c>
      <c r="AU159" s="222" t="s">
        <v>82</v>
      </c>
      <c r="AV159" s="12" t="s">
        <v>82</v>
      </c>
      <c r="AW159" s="12" t="s">
        <v>36</v>
      </c>
      <c r="AX159" s="12" t="s">
        <v>72</v>
      </c>
      <c r="AY159" s="222" t="s">
        <v>133</v>
      </c>
    </row>
    <row r="160" spans="2:65" s="13" customFormat="1">
      <c r="B160" s="223"/>
      <c r="C160" s="224"/>
      <c r="D160" s="234" t="s">
        <v>143</v>
      </c>
      <c r="E160" s="235" t="s">
        <v>22</v>
      </c>
      <c r="F160" s="236" t="s">
        <v>148</v>
      </c>
      <c r="G160" s="224"/>
      <c r="H160" s="237">
        <v>15.346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143</v>
      </c>
      <c r="AU160" s="233" t="s">
        <v>82</v>
      </c>
      <c r="AV160" s="13" t="s">
        <v>141</v>
      </c>
      <c r="AW160" s="13" t="s">
        <v>36</v>
      </c>
      <c r="AX160" s="13" t="s">
        <v>80</v>
      </c>
      <c r="AY160" s="233" t="s">
        <v>133</v>
      </c>
    </row>
    <row r="161" spans="2:65" s="1" customFormat="1" ht="22.5" customHeight="1">
      <c r="B161" s="41"/>
      <c r="C161" s="188" t="s">
        <v>206</v>
      </c>
      <c r="D161" s="188" t="s">
        <v>136</v>
      </c>
      <c r="E161" s="189" t="s">
        <v>207</v>
      </c>
      <c r="F161" s="190" t="s">
        <v>208</v>
      </c>
      <c r="G161" s="191" t="s">
        <v>153</v>
      </c>
      <c r="H161" s="192">
        <v>43.164999999999999</v>
      </c>
      <c r="I161" s="193"/>
      <c r="J161" s="194">
        <f>ROUND(I161*H161,2)</f>
        <v>0</v>
      </c>
      <c r="K161" s="190" t="s">
        <v>140</v>
      </c>
      <c r="L161" s="61"/>
      <c r="M161" s="195" t="s">
        <v>22</v>
      </c>
      <c r="N161" s="196" t="s">
        <v>43</v>
      </c>
      <c r="O161" s="42"/>
      <c r="P161" s="197">
        <f>O161*H161</f>
        <v>0</v>
      </c>
      <c r="Q161" s="197">
        <v>6.9999999999999999E-4</v>
      </c>
      <c r="R161" s="197">
        <f>Q161*H161</f>
        <v>3.0215499999999999E-2</v>
      </c>
      <c r="S161" s="197">
        <v>0</v>
      </c>
      <c r="T161" s="198">
        <f>S161*H161</f>
        <v>0</v>
      </c>
      <c r="AR161" s="24" t="s">
        <v>209</v>
      </c>
      <c r="AT161" s="24" t="s">
        <v>136</v>
      </c>
      <c r="AU161" s="24" t="s">
        <v>82</v>
      </c>
      <c r="AY161" s="24" t="s">
        <v>133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4" t="s">
        <v>80</v>
      </c>
      <c r="BK161" s="199">
        <f>ROUND(I161*H161,2)</f>
        <v>0</v>
      </c>
      <c r="BL161" s="24" t="s">
        <v>209</v>
      </c>
      <c r="BM161" s="24" t="s">
        <v>210</v>
      </c>
    </row>
    <row r="162" spans="2:65" s="11" customFormat="1">
      <c r="B162" s="200"/>
      <c r="C162" s="201"/>
      <c r="D162" s="202" t="s">
        <v>143</v>
      </c>
      <c r="E162" s="203" t="s">
        <v>22</v>
      </c>
      <c r="F162" s="204" t="s">
        <v>211</v>
      </c>
      <c r="G162" s="201"/>
      <c r="H162" s="205" t="s">
        <v>22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143</v>
      </c>
      <c r="AU162" s="211" t="s">
        <v>82</v>
      </c>
      <c r="AV162" s="11" t="s">
        <v>80</v>
      </c>
      <c r="AW162" s="11" t="s">
        <v>36</v>
      </c>
      <c r="AX162" s="11" t="s">
        <v>72</v>
      </c>
      <c r="AY162" s="211" t="s">
        <v>133</v>
      </c>
    </row>
    <row r="163" spans="2:65" s="11" customFormat="1">
      <c r="B163" s="200"/>
      <c r="C163" s="201"/>
      <c r="D163" s="202" t="s">
        <v>143</v>
      </c>
      <c r="E163" s="203" t="s">
        <v>22</v>
      </c>
      <c r="F163" s="204" t="s">
        <v>145</v>
      </c>
      <c r="G163" s="201"/>
      <c r="H163" s="205" t="s">
        <v>22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143</v>
      </c>
      <c r="AU163" s="211" t="s">
        <v>82</v>
      </c>
      <c r="AV163" s="11" t="s">
        <v>80</v>
      </c>
      <c r="AW163" s="11" t="s">
        <v>36</v>
      </c>
      <c r="AX163" s="11" t="s">
        <v>72</v>
      </c>
      <c r="AY163" s="211" t="s">
        <v>133</v>
      </c>
    </row>
    <row r="164" spans="2:65" s="11" customFormat="1">
      <c r="B164" s="200"/>
      <c r="C164" s="201"/>
      <c r="D164" s="202" t="s">
        <v>143</v>
      </c>
      <c r="E164" s="203" t="s">
        <v>22</v>
      </c>
      <c r="F164" s="204" t="s">
        <v>146</v>
      </c>
      <c r="G164" s="201"/>
      <c r="H164" s="205" t="s">
        <v>22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143</v>
      </c>
      <c r="AU164" s="211" t="s">
        <v>82</v>
      </c>
      <c r="AV164" s="11" t="s">
        <v>80</v>
      </c>
      <c r="AW164" s="11" t="s">
        <v>36</v>
      </c>
      <c r="AX164" s="11" t="s">
        <v>72</v>
      </c>
      <c r="AY164" s="211" t="s">
        <v>133</v>
      </c>
    </row>
    <row r="165" spans="2:65" s="12" customFormat="1">
      <c r="B165" s="212"/>
      <c r="C165" s="213"/>
      <c r="D165" s="202" t="s">
        <v>143</v>
      </c>
      <c r="E165" s="214" t="s">
        <v>22</v>
      </c>
      <c r="F165" s="215" t="s">
        <v>212</v>
      </c>
      <c r="G165" s="213"/>
      <c r="H165" s="216">
        <v>43.164999999999999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143</v>
      </c>
      <c r="AU165" s="222" t="s">
        <v>82</v>
      </c>
      <c r="AV165" s="12" t="s">
        <v>82</v>
      </c>
      <c r="AW165" s="12" t="s">
        <v>36</v>
      </c>
      <c r="AX165" s="12" t="s">
        <v>72</v>
      </c>
      <c r="AY165" s="222" t="s">
        <v>133</v>
      </c>
    </row>
    <row r="166" spans="2:65" s="13" customFormat="1">
      <c r="B166" s="223"/>
      <c r="C166" s="224"/>
      <c r="D166" s="202" t="s">
        <v>143</v>
      </c>
      <c r="E166" s="225" t="s">
        <v>22</v>
      </c>
      <c r="F166" s="226" t="s">
        <v>148</v>
      </c>
      <c r="G166" s="224"/>
      <c r="H166" s="227">
        <v>43.164999999999999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143</v>
      </c>
      <c r="AU166" s="233" t="s">
        <v>82</v>
      </c>
      <c r="AV166" s="13" t="s">
        <v>141</v>
      </c>
      <c r="AW166" s="13" t="s">
        <v>36</v>
      </c>
      <c r="AX166" s="13" t="s">
        <v>80</v>
      </c>
      <c r="AY166" s="233" t="s">
        <v>133</v>
      </c>
    </row>
    <row r="167" spans="2:65" s="10" customFormat="1" ht="29.85" customHeight="1">
      <c r="B167" s="171"/>
      <c r="C167" s="172"/>
      <c r="D167" s="185" t="s">
        <v>71</v>
      </c>
      <c r="E167" s="186" t="s">
        <v>213</v>
      </c>
      <c r="F167" s="186" t="s">
        <v>214</v>
      </c>
      <c r="G167" s="172"/>
      <c r="H167" s="172"/>
      <c r="I167" s="175"/>
      <c r="J167" s="187">
        <f>BK167</f>
        <v>0</v>
      </c>
      <c r="K167" s="172"/>
      <c r="L167" s="177"/>
      <c r="M167" s="178"/>
      <c r="N167" s="179"/>
      <c r="O167" s="179"/>
      <c r="P167" s="180">
        <f>SUM(P168:P171)</f>
        <v>0</v>
      </c>
      <c r="Q167" s="179"/>
      <c r="R167" s="180">
        <f>SUM(R168:R171)</f>
        <v>0</v>
      </c>
      <c r="S167" s="179"/>
      <c r="T167" s="181">
        <f>SUM(T168:T171)</f>
        <v>0</v>
      </c>
      <c r="AR167" s="182" t="s">
        <v>80</v>
      </c>
      <c r="AT167" s="183" t="s">
        <v>71</v>
      </c>
      <c r="AU167" s="183" t="s">
        <v>80</v>
      </c>
      <c r="AY167" s="182" t="s">
        <v>133</v>
      </c>
      <c r="BK167" s="184">
        <f>SUM(BK168:BK171)</f>
        <v>0</v>
      </c>
    </row>
    <row r="168" spans="2:65" s="1" customFormat="1" ht="22.5" customHeight="1">
      <c r="B168" s="41"/>
      <c r="C168" s="188" t="s">
        <v>215</v>
      </c>
      <c r="D168" s="188" t="s">
        <v>136</v>
      </c>
      <c r="E168" s="189" t="s">
        <v>216</v>
      </c>
      <c r="F168" s="190" t="s">
        <v>217</v>
      </c>
      <c r="G168" s="191" t="s">
        <v>218</v>
      </c>
      <c r="H168" s="192">
        <v>2.8039999999999998</v>
      </c>
      <c r="I168" s="193"/>
      <c r="J168" s="194">
        <f>ROUND(I168*H168,2)</f>
        <v>0</v>
      </c>
      <c r="K168" s="190" t="s">
        <v>140</v>
      </c>
      <c r="L168" s="61"/>
      <c r="M168" s="195" t="s">
        <v>22</v>
      </c>
      <c r="N168" s="196" t="s">
        <v>43</v>
      </c>
      <c r="O168" s="42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AR168" s="24" t="s">
        <v>141</v>
      </c>
      <c r="AT168" s="24" t="s">
        <v>136</v>
      </c>
      <c r="AU168" s="24" t="s">
        <v>82</v>
      </c>
      <c r="AY168" s="24" t="s">
        <v>133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24" t="s">
        <v>80</v>
      </c>
      <c r="BK168" s="199">
        <f>ROUND(I168*H168,2)</f>
        <v>0</v>
      </c>
      <c r="BL168" s="24" t="s">
        <v>141</v>
      </c>
      <c r="BM168" s="24" t="s">
        <v>219</v>
      </c>
    </row>
    <row r="169" spans="2:65" s="1" customFormat="1" ht="22.5" customHeight="1">
      <c r="B169" s="41"/>
      <c r="C169" s="188" t="s">
        <v>220</v>
      </c>
      <c r="D169" s="188" t="s">
        <v>136</v>
      </c>
      <c r="E169" s="189" t="s">
        <v>221</v>
      </c>
      <c r="F169" s="190" t="s">
        <v>222</v>
      </c>
      <c r="G169" s="191" t="s">
        <v>218</v>
      </c>
      <c r="H169" s="192">
        <v>33.648000000000003</v>
      </c>
      <c r="I169" s="193"/>
      <c r="J169" s="194">
        <f>ROUND(I169*H169,2)</f>
        <v>0</v>
      </c>
      <c r="K169" s="190" t="s">
        <v>140</v>
      </c>
      <c r="L169" s="61"/>
      <c r="M169" s="195" t="s">
        <v>22</v>
      </c>
      <c r="N169" s="196" t="s">
        <v>43</v>
      </c>
      <c r="O169" s="42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AR169" s="24" t="s">
        <v>141</v>
      </c>
      <c r="AT169" s="24" t="s">
        <v>136</v>
      </c>
      <c r="AU169" s="24" t="s">
        <v>82</v>
      </c>
      <c r="AY169" s="24" t="s">
        <v>133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24" t="s">
        <v>80</v>
      </c>
      <c r="BK169" s="199">
        <f>ROUND(I169*H169,2)</f>
        <v>0</v>
      </c>
      <c r="BL169" s="24" t="s">
        <v>141</v>
      </c>
      <c r="BM169" s="24" t="s">
        <v>223</v>
      </c>
    </row>
    <row r="170" spans="2:65" s="12" customFormat="1">
      <c r="B170" s="212"/>
      <c r="C170" s="213"/>
      <c r="D170" s="234" t="s">
        <v>143</v>
      </c>
      <c r="E170" s="213"/>
      <c r="F170" s="248" t="s">
        <v>224</v>
      </c>
      <c r="G170" s="213"/>
      <c r="H170" s="249">
        <v>33.648000000000003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143</v>
      </c>
      <c r="AU170" s="222" t="s">
        <v>82</v>
      </c>
      <c r="AV170" s="12" t="s">
        <v>82</v>
      </c>
      <c r="AW170" s="12" t="s">
        <v>6</v>
      </c>
      <c r="AX170" s="12" t="s">
        <v>80</v>
      </c>
      <c r="AY170" s="222" t="s">
        <v>133</v>
      </c>
    </row>
    <row r="171" spans="2:65" s="1" customFormat="1" ht="22.5" customHeight="1">
      <c r="B171" s="41"/>
      <c r="C171" s="188" t="s">
        <v>225</v>
      </c>
      <c r="D171" s="188" t="s">
        <v>136</v>
      </c>
      <c r="E171" s="189" t="s">
        <v>226</v>
      </c>
      <c r="F171" s="190" t="s">
        <v>227</v>
      </c>
      <c r="G171" s="191" t="s">
        <v>218</v>
      </c>
      <c r="H171" s="192">
        <v>2.8039999999999998</v>
      </c>
      <c r="I171" s="193"/>
      <c r="J171" s="194">
        <f>ROUND(I171*H171,2)</f>
        <v>0</v>
      </c>
      <c r="K171" s="190" t="s">
        <v>22</v>
      </c>
      <c r="L171" s="61"/>
      <c r="M171" s="195" t="s">
        <v>22</v>
      </c>
      <c r="N171" s="196" t="s">
        <v>43</v>
      </c>
      <c r="O171" s="42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AR171" s="24" t="s">
        <v>141</v>
      </c>
      <c r="AT171" s="24" t="s">
        <v>136</v>
      </c>
      <c r="AU171" s="24" t="s">
        <v>82</v>
      </c>
      <c r="AY171" s="24" t="s">
        <v>133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24" t="s">
        <v>80</v>
      </c>
      <c r="BK171" s="199">
        <f>ROUND(I171*H171,2)</f>
        <v>0</v>
      </c>
      <c r="BL171" s="24" t="s">
        <v>141</v>
      </c>
      <c r="BM171" s="24" t="s">
        <v>228</v>
      </c>
    </row>
    <row r="172" spans="2:65" s="10" customFormat="1" ht="29.85" customHeight="1">
      <c r="B172" s="171"/>
      <c r="C172" s="172"/>
      <c r="D172" s="185" t="s">
        <v>71</v>
      </c>
      <c r="E172" s="186" t="s">
        <v>229</v>
      </c>
      <c r="F172" s="186" t="s">
        <v>230</v>
      </c>
      <c r="G172" s="172"/>
      <c r="H172" s="172"/>
      <c r="I172" s="175"/>
      <c r="J172" s="187">
        <f>BK172</f>
        <v>0</v>
      </c>
      <c r="K172" s="172"/>
      <c r="L172" s="177"/>
      <c r="M172" s="178"/>
      <c r="N172" s="179"/>
      <c r="O172" s="179"/>
      <c r="P172" s="180">
        <f>P173</f>
        <v>0</v>
      </c>
      <c r="Q172" s="179"/>
      <c r="R172" s="180">
        <f>R173</f>
        <v>0</v>
      </c>
      <c r="S172" s="179"/>
      <c r="T172" s="181">
        <f>T173</f>
        <v>0</v>
      </c>
      <c r="AR172" s="182" t="s">
        <v>80</v>
      </c>
      <c r="AT172" s="183" t="s">
        <v>71</v>
      </c>
      <c r="AU172" s="183" t="s">
        <v>80</v>
      </c>
      <c r="AY172" s="182" t="s">
        <v>133</v>
      </c>
      <c r="BK172" s="184">
        <f>BK173</f>
        <v>0</v>
      </c>
    </row>
    <row r="173" spans="2:65" s="1" customFormat="1" ht="22.5" customHeight="1">
      <c r="B173" s="41"/>
      <c r="C173" s="188" t="s">
        <v>10</v>
      </c>
      <c r="D173" s="188" t="s">
        <v>136</v>
      </c>
      <c r="E173" s="189" t="s">
        <v>231</v>
      </c>
      <c r="F173" s="190" t="s">
        <v>232</v>
      </c>
      <c r="G173" s="191" t="s">
        <v>218</v>
      </c>
      <c r="H173" s="192">
        <v>0.80300000000000005</v>
      </c>
      <c r="I173" s="193"/>
      <c r="J173" s="194">
        <f>ROUND(I173*H173,2)</f>
        <v>0</v>
      </c>
      <c r="K173" s="190" t="s">
        <v>22</v>
      </c>
      <c r="L173" s="61"/>
      <c r="M173" s="195" t="s">
        <v>22</v>
      </c>
      <c r="N173" s="196" t="s">
        <v>43</v>
      </c>
      <c r="O173" s="42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24" t="s">
        <v>141</v>
      </c>
      <c r="AT173" s="24" t="s">
        <v>136</v>
      </c>
      <c r="AU173" s="24" t="s">
        <v>82</v>
      </c>
      <c r="AY173" s="24" t="s">
        <v>133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24" t="s">
        <v>80</v>
      </c>
      <c r="BK173" s="199">
        <f>ROUND(I173*H173,2)</f>
        <v>0</v>
      </c>
      <c r="BL173" s="24" t="s">
        <v>141</v>
      </c>
      <c r="BM173" s="24" t="s">
        <v>233</v>
      </c>
    </row>
    <row r="174" spans="2:65" s="10" customFormat="1" ht="37.35" customHeight="1">
      <c r="B174" s="171"/>
      <c r="C174" s="172"/>
      <c r="D174" s="173" t="s">
        <v>71</v>
      </c>
      <c r="E174" s="174" t="s">
        <v>234</v>
      </c>
      <c r="F174" s="174" t="s">
        <v>235</v>
      </c>
      <c r="G174" s="172"/>
      <c r="H174" s="172"/>
      <c r="I174" s="175"/>
      <c r="J174" s="176">
        <f>BK174</f>
        <v>0</v>
      </c>
      <c r="K174" s="172"/>
      <c r="L174" s="177"/>
      <c r="M174" s="178"/>
      <c r="N174" s="179"/>
      <c r="O174" s="179"/>
      <c r="P174" s="180">
        <f>P175+P179+P183+P190+P229+P255+P327+P357+P388</f>
        <v>0</v>
      </c>
      <c r="Q174" s="179"/>
      <c r="R174" s="180">
        <f>R175+R179+R183+R190+R229+R255+R327+R357+R388</f>
        <v>0.74017882999999995</v>
      </c>
      <c r="S174" s="179"/>
      <c r="T174" s="181">
        <f>T175+T179+T183+T190+T229+T255+T327+T357+T388</f>
        <v>0.59439389000000009</v>
      </c>
      <c r="AR174" s="182" t="s">
        <v>82</v>
      </c>
      <c r="AT174" s="183" t="s">
        <v>71</v>
      </c>
      <c r="AU174" s="183" t="s">
        <v>72</v>
      </c>
      <c r="AY174" s="182" t="s">
        <v>133</v>
      </c>
      <c r="BK174" s="184">
        <f>BK175+BK179+BK183+BK190+BK229+BK255+BK327+BK357+BK388</f>
        <v>0</v>
      </c>
    </row>
    <row r="175" spans="2:65" s="10" customFormat="1" ht="19.899999999999999" customHeight="1">
      <c r="B175" s="171"/>
      <c r="C175" s="172"/>
      <c r="D175" s="185" t="s">
        <v>71</v>
      </c>
      <c r="E175" s="186" t="s">
        <v>236</v>
      </c>
      <c r="F175" s="186" t="s">
        <v>237</v>
      </c>
      <c r="G175" s="172"/>
      <c r="H175" s="172"/>
      <c r="I175" s="175"/>
      <c r="J175" s="187">
        <f>BK175</f>
        <v>0</v>
      </c>
      <c r="K175" s="172"/>
      <c r="L175" s="177"/>
      <c r="M175" s="178"/>
      <c r="N175" s="179"/>
      <c r="O175" s="179"/>
      <c r="P175" s="180">
        <f>SUM(P176:P178)</f>
        <v>0</v>
      </c>
      <c r="Q175" s="179"/>
      <c r="R175" s="180">
        <f>SUM(R176:R178)</f>
        <v>0</v>
      </c>
      <c r="S175" s="179"/>
      <c r="T175" s="181">
        <f>SUM(T176:T178)</f>
        <v>0</v>
      </c>
      <c r="AR175" s="182" t="s">
        <v>82</v>
      </c>
      <c r="AT175" s="183" t="s">
        <v>71</v>
      </c>
      <c r="AU175" s="183" t="s">
        <v>80</v>
      </c>
      <c r="AY175" s="182" t="s">
        <v>133</v>
      </c>
      <c r="BK175" s="184">
        <f>SUM(BK176:BK178)</f>
        <v>0</v>
      </c>
    </row>
    <row r="176" spans="2:65" s="1" customFormat="1" ht="31.5" customHeight="1">
      <c r="B176" s="41"/>
      <c r="C176" s="188" t="s">
        <v>209</v>
      </c>
      <c r="D176" s="188" t="s">
        <v>136</v>
      </c>
      <c r="E176" s="189" t="s">
        <v>238</v>
      </c>
      <c r="F176" s="190" t="s">
        <v>239</v>
      </c>
      <c r="G176" s="191" t="s">
        <v>240</v>
      </c>
      <c r="H176" s="192">
        <v>1</v>
      </c>
      <c r="I176" s="193"/>
      <c r="J176" s="194">
        <f>ROUND(I176*H176,2)</f>
        <v>0</v>
      </c>
      <c r="K176" s="190" t="s">
        <v>22</v>
      </c>
      <c r="L176" s="61"/>
      <c r="M176" s="195" t="s">
        <v>22</v>
      </c>
      <c r="N176" s="196" t="s">
        <v>43</v>
      </c>
      <c r="O176" s="42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AR176" s="24" t="s">
        <v>209</v>
      </c>
      <c r="AT176" s="24" t="s">
        <v>136</v>
      </c>
      <c r="AU176" s="24" t="s">
        <v>82</v>
      </c>
      <c r="AY176" s="24" t="s">
        <v>133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24" t="s">
        <v>80</v>
      </c>
      <c r="BK176" s="199">
        <f>ROUND(I176*H176,2)</f>
        <v>0</v>
      </c>
      <c r="BL176" s="24" t="s">
        <v>209</v>
      </c>
      <c r="BM176" s="24" t="s">
        <v>241</v>
      </c>
    </row>
    <row r="177" spans="2:65" s="11" customFormat="1">
      <c r="B177" s="200"/>
      <c r="C177" s="201"/>
      <c r="D177" s="202" t="s">
        <v>143</v>
      </c>
      <c r="E177" s="203" t="s">
        <v>22</v>
      </c>
      <c r="F177" s="204" t="s">
        <v>242</v>
      </c>
      <c r="G177" s="201"/>
      <c r="H177" s="205" t="s">
        <v>22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143</v>
      </c>
      <c r="AU177" s="211" t="s">
        <v>82</v>
      </c>
      <c r="AV177" s="11" t="s">
        <v>80</v>
      </c>
      <c r="AW177" s="11" t="s">
        <v>36</v>
      </c>
      <c r="AX177" s="11" t="s">
        <v>72</v>
      </c>
      <c r="AY177" s="211" t="s">
        <v>133</v>
      </c>
    </row>
    <row r="178" spans="2:65" s="12" customFormat="1">
      <c r="B178" s="212"/>
      <c r="C178" s="213"/>
      <c r="D178" s="202" t="s">
        <v>143</v>
      </c>
      <c r="E178" s="214" t="s">
        <v>22</v>
      </c>
      <c r="F178" s="215" t="s">
        <v>243</v>
      </c>
      <c r="G178" s="213"/>
      <c r="H178" s="216">
        <v>1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143</v>
      </c>
      <c r="AU178" s="222" t="s">
        <v>82</v>
      </c>
      <c r="AV178" s="12" t="s">
        <v>82</v>
      </c>
      <c r="AW178" s="12" t="s">
        <v>36</v>
      </c>
      <c r="AX178" s="12" t="s">
        <v>80</v>
      </c>
      <c r="AY178" s="222" t="s">
        <v>133</v>
      </c>
    </row>
    <row r="179" spans="2:65" s="10" customFormat="1" ht="29.85" customHeight="1">
      <c r="B179" s="171"/>
      <c r="C179" s="172"/>
      <c r="D179" s="185" t="s">
        <v>71</v>
      </c>
      <c r="E179" s="186" t="s">
        <v>244</v>
      </c>
      <c r="F179" s="186" t="s">
        <v>245</v>
      </c>
      <c r="G179" s="172"/>
      <c r="H179" s="172"/>
      <c r="I179" s="175"/>
      <c r="J179" s="187">
        <f>BK179</f>
        <v>0</v>
      </c>
      <c r="K179" s="172"/>
      <c r="L179" s="177"/>
      <c r="M179" s="178"/>
      <c r="N179" s="179"/>
      <c r="O179" s="179"/>
      <c r="P179" s="180">
        <f>SUM(P180:P182)</f>
        <v>0</v>
      </c>
      <c r="Q179" s="179"/>
      <c r="R179" s="180">
        <f>SUM(R180:R182)</f>
        <v>0</v>
      </c>
      <c r="S179" s="179"/>
      <c r="T179" s="181">
        <f>SUM(T180:T182)</f>
        <v>0</v>
      </c>
      <c r="AR179" s="182" t="s">
        <v>82</v>
      </c>
      <c r="AT179" s="183" t="s">
        <v>71</v>
      </c>
      <c r="AU179" s="183" t="s">
        <v>80</v>
      </c>
      <c r="AY179" s="182" t="s">
        <v>133</v>
      </c>
      <c r="BK179" s="184">
        <f>SUM(BK180:BK182)</f>
        <v>0</v>
      </c>
    </row>
    <row r="180" spans="2:65" s="1" customFormat="1" ht="22.5" customHeight="1">
      <c r="B180" s="41"/>
      <c r="C180" s="188" t="s">
        <v>246</v>
      </c>
      <c r="D180" s="188" t="s">
        <v>136</v>
      </c>
      <c r="E180" s="189" t="s">
        <v>247</v>
      </c>
      <c r="F180" s="190" t="s">
        <v>248</v>
      </c>
      <c r="G180" s="191" t="s">
        <v>240</v>
      </c>
      <c r="H180" s="192">
        <v>1</v>
      </c>
      <c r="I180" s="193"/>
      <c r="J180" s="194">
        <f>ROUND(I180*H180,2)</f>
        <v>0</v>
      </c>
      <c r="K180" s="190" t="s">
        <v>22</v>
      </c>
      <c r="L180" s="61"/>
      <c r="M180" s="195" t="s">
        <v>22</v>
      </c>
      <c r="N180" s="196" t="s">
        <v>43</v>
      </c>
      <c r="O180" s="42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AR180" s="24" t="s">
        <v>209</v>
      </c>
      <c r="AT180" s="24" t="s">
        <v>136</v>
      </c>
      <c r="AU180" s="24" t="s">
        <v>82</v>
      </c>
      <c r="AY180" s="24" t="s">
        <v>133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24" t="s">
        <v>80</v>
      </c>
      <c r="BK180" s="199">
        <f>ROUND(I180*H180,2)</f>
        <v>0</v>
      </c>
      <c r="BL180" s="24" t="s">
        <v>209</v>
      </c>
      <c r="BM180" s="24" t="s">
        <v>249</v>
      </c>
    </row>
    <row r="181" spans="2:65" s="11" customFormat="1">
      <c r="B181" s="200"/>
      <c r="C181" s="201"/>
      <c r="D181" s="202" t="s">
        <v>143</v>
      </c>
      <c r="E181" s="203" t="s">
        <v>22</v>
      </c>
      <c r="F181" s="204" t="s">
        <v>242</v>
      </c>
      <c r="G181" s="201"/>
      <c r="H181" s="205" t="s">
        <v>22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143</v>
      </c>
      <c r="AU181" s="211" t="s">
        <v>82</v>
      </c>
      <c r="AV181" s="11" t="s">
        <v>80</v>
      </c>
      <c r="AW181" s="11" t="s">
        <v>36</v>
      </c>
      <c r="AX181" s="11" t="s">
        <v>72</v>
      </c>
      <c r="AY181" s="211" t="s">
        <v>133</v>
      </c>
    </row>
    <row r="182" spans="2:65" s="12" customFormat="1">
      <c r="B182" s="212"/>
      <c r="C182" s="213"/>
      <c r="D182" s="202" t="s">
        <v>143</v>
      </c>
      <c r="E182" s="214" t="s">
        <v>22</v>
      </c>
      <c r="F182" s="215" t="s">
        <v>243</v>
      </c>
      <c r="G182" s="213"/>
      <c r="H182" s="216">
        <v>1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143</v>
      </c>
      <c r="AU182" s="222" t="s">
        <v>82</v>
      </c>
      <c r="AV182" s="12" t="s">
        <v>82</v>
      </c>
      <c r="AW182" s="12" t="s">
        <v>36</v>
      </c>
      <c r="AX182" s="12" t="s">
        <v>80</v>
      </c>
      <c r="AY182" s="222" t="s">
        <v>133</v>
      </c>
    </row>
    <row r="183" spans="2:65" s="10" customFormat="1" ht="29.85" customHeight="1">
      <c r="B183" s="171"/>
      <c r="C183" s="172"/>
      <c r="D183" s="185" t="s">
        <v>71</v>
      </c>
      <c r="E183" s="186" t="s">
        <v>250</v>
      </c>
      <c r="F183" s="186" t="s">
        <v>251</v>
      </c>
      <c r="G183" s="172"/>
      <c r="H183" s="172"/>
      <c r="I183" s="175"/>
      <c r="J183" s="187">
        <f>BK183</f>
        <v>0</v>
      </c>
      <c r="K183" s="172"/>
      <c r="L183" s="177"/>
      <c r="M183" s="178"/>
      <c r="N183" s="179"/>
      <c r="O183" s="179"/>
      <c r="P183" s="180">
        <f>SUM(P184:P189)</f>
        <v>0</v>
      </c>
      <c r="Q183" s="179"/>
      <c r="R183" s="180">
        <f>SUM(R184:R189)</f>
        <v>0</v>
      </c>
      <c r="S183" s="179"/>
      <c r="T183" s="181">
        <f>SUM(T184:T189)</f>
        <v>6.0326000000000005E-2</v>
      </c>
      <c r="AR183" s="182" t="s">
        <v>82</v>
      </c>
      <c r="AT183" s="183" t="s">
        <v>71</v>
      </c>
      <c r="AU183" s="183" t="s">
        <v>80</v>
      </c>
      <c r="AY183" s="182" t="s">
        <v>133</v>
      </c>
      <c r="BK183" s="184">
        <f>SUM(BK184:BK189)</f>
        <v>0</v>
      </c>
    </row>
    <row r="184" spans="2:65" s="1" customFormat="1" ht="22.5" customHeight="1">
      <c r="B184" s="41"/>
      <c r="C184" s="188" t="s">
        <v>252</v>
      </c>
      <c r="D184" s="188" t="s">
        <v>136</v>
      </c>
      <c r="E184" s="189" t="s">
        <v>253</v>
      </c>
      <c r="F184" s="190" t="s">
        <v>254</v>
      </c>
      <c r="G184" s="191" t="s">
        <v>153</v>
      </c>
      <c r="H184" s="192">
        <v>4.3090000000000002</v>
      </c>
      <c r="I184" s="193"/>
      <c r="J184" s="194">
        <f>ROUND(I184*H184,2)</f>
        <v>0</v>
      </c>
      <c r="K184" s="190" t="s">
        <v>140</v>
      </c>
      <c r="L184" s="61"/>
      <c r="M184" s="195" t="s">
        <v>22</v>
      </c>
      <c r="N184" s="196" t="s">
        <v>43</v>
      </c>
      <c r="O184" s="42"/>
      <c r="P184" s="197">
        <f>O184*H184</f>
        <v>0</v>
      </c>
      <c r="Q184" s="197">
        <v>0</v>
      </c>
      <c r="R184" s="197">
        <f>Q184*H184</f>
        <v>0</v>
      </c>
      <c r="S184" s="197">
        <v>1.4E-2</v>
      </c>
      <c r="T184" s="198">
        <f>S184*H184</f>
        <v>6.0326000000000005E-2</v>
      </c>
      <c r="AR184" s="24" t="s">
        <v>209</v>
      </c>
      <c r="AT184" s="24" t="s">
        <v>136</v>
      </c>
      <c r="AU184" s="24" t="s">
        <v>82</v>
      </c>
      <c r="AY184" s="24" t="s">
        <v>133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24" t="s">
        <v>80</v>
      </c>
      <c r="BK184" s="199">
        <f>ROUND(I184*H184,2)</f>
        <v>0</v>
      </c>
      <c r="BL184" s="24" t="s">
        <v>209</v>
      </c>
      <c r="BM184" s="24" t="s">
        <v>255</v>
      </c>
    </row>
    <row r="185" spans="2:65" s="11" customFormat="1">
      <c r="B185" s="200"/>
      <c r="C185" s="201"/>
      <c r="D185" s="202" t="s">
        <v>143</v>
      </c>
      <c r="E185" s="203" t="s">
        <v>22</v>
      </c>
      <c r="F185" s="204" t="s">
        <v>256</v>
      </c>
      <c r="G185" s="201"/>
      <c r="H185" s="205" t="s">
        <v>22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143</v>
      </c>
      <c r="AU185" s="211" t="s">
        <v>82</v>
      </c>
      <c r="AV185" s="11" t="s">
        <v>80</v>
      </c>
      <c r="AW185" s="11" t="s">
        <v>36</v>
      </c>
      <c r="AX185" s="11" t="s">
        <v>72</v>
      </c>
      <c r="AY185" s="211" t="s">
        <v>133</v>
      </c>
    </row>
    <row r="186" spans="2:65" s="11" customFormat="1">
      <c r="B186" s="200"/>
      <c r="C186" s="201"/>
      <c r="D186" s="202" t="s">
        <v>143</v>
      </c>
      <c r="E186" s="203" t="s">
        <v>22</v>
      </c>
      <c r="F186" s="204" t="s">
        <v>168</v>
      </c>
      <c r="G186" s="201"/>
      <c r="H186" s="205" t="s">
        <v>22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143</v>
      </c>
      <c r="AU186" s="211" t="s">
        <v>82</v>
      </c>
      <c r="AV186" s="11" t="s">
        <v>80</v>
      </c>
      <c r="AW186" s="11" t="s">
        <v>36</v>
      </c>
      <c r="AX186" s="11" t="s">
        <v>72</v>
      </c>
      <c r="AY186" s="211" t="s">
        <v>133</v>
      </c>
    </row>
    <row r="187" spans="2:65" s="11" customFormat="1">
      <c r="B187" s="200"/>
      <c r="C187" s="201"/>
      <c r="D187" s="202" t="s">
        <v>143</v>
      </c>
      <c r="E187" s="203" t="s">
        <v>22</v>
      </c>
      <c r="F187" s="204" t="s">
        <v>257</v>
      </c>
      <c r="G187" s="201"/>
      <c r="H187" s="205" t="s">
        <v>22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143</v>
      </c>
      <c r="AU187" s="211" t="s">
        <v>82</v>
      </c>
      <c r="AV187" s="11" t="s">
        <v>80</v>
      </c>
      <c r="AW187" s="11" t="s">
        <v>36</v>
      </c>
      <c r="AX187" s="11" t="s">
        <v>72</v>
      </c>
      <c r="AY187" s="211" t="s">
        <v>133</v>
      </c>
    </row>
    <row r="188" spans="2:65" s="12" customFormat="1">
      <c r="B188" s="212"/>
      <c r="C188" s="213"/>
      <c r="D188" s="202" t="s">
        <v>143</v>
      </c>
      <c r="E188" s="214" t="s">
        <v>22</v>
      </c>
      <c r="F188" s="215" t="s">
        <v>258</v>
      </c>
      <c r="G188" s="213"/>
      <c r="H188" s="216">
        <v>4.3090000000000002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143</v>
      </c>
      <c r="AU188" s="222" t="s">
        <v>82</v>
      </c>
      <c r="AV188" s="12" t="s">
        <v>82</v>
      </c>
      <c r="AW188" s="12" t="s">
        <v>36</v>
      </c>
      <c r="AX188" s="12" t="s">
        <v>72</v>
      </c>
      <c r="AY188" s="222" t="s">
        <v>133</v>
      </c>
    </row>
    <row r="189" spans="2:65" s="13" customFormat="1">
      <c r="B189" s="223"/>
      <c r="C189" s="224"/>
      <c r="D189" s="202" t="s">
        <v>143</v>
      </c>
      <c r="E189" s="225" t="s">
        <v>22</v>
      </c>
      <c r="F189" s="226" t="s">
        <v>148</v>
      </c>
      <c r="G189" s="224"/>
      <c r="H189" s="227">
        <v>4.3090000000000002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143</v>
      </c>
      <c r="AU189" s="233" t="s">
        <v>82</v>
      </c>
      <c r="AV189" s="13" t="s">
        <v>141</v>
      </c>
      <c r="AW189" s="13" t="s">
        <v>36</v>
      </c>
      <c r="AX189" s="13" t="s">
        <v>80</v>
      </c>
      <c r="AY189" s="233" t="s">
        <v>133</v>
      </c>
    </row>
    <row r="190" spans="2:65" s="10" customFormat="1" ht="29.85" customHeight="1">
      <c r="B190" s="171"/>
      <c r="C190" s="172"/>
      <c r="D190" s="185" t="s">
        <v>71</v>
      </c>
      <c r="E190" s="186" t="s">
        <v>259</v>
      </c>
      <c r="F190" s="186" t="s">
        <v>260</v>
      </c>
      <c r="G190" s="172"/>
      <c r="H190" s="172"/>
      <c r="I190" s="175"/>
      <c r="J190" s="187">
        <f>BK190</f>
        <v>0</v>
      </c>
      <c r="K190" s="172"/>
      <c r="L190" s="177"/>
      <c r="M190" s="178"/>
      <c r="N190" s="179"/>
      <c r="O190" s="179"/>
      <c r="P190" s="180">
        <f>SUM(P191:P228)</f>
        <v>0</v>
      </c>
      <c r="Q190" s="179"/>
      <c r="R190" s="180">
        <f>SUM(R191:R228)</f>
        <v>1.9818000000000002E-2</v>
      </c>
      <c r="S190" s="179"/>
      <c r="T190" s="181">
        <f>SUM(T191:T228)</f>
        <v>0.36540000000000006</v>
      </c>
      <c r="AR190" s="182" t="s">
        <v>82</v>
      </c>
      <c r="AT190" s="183" t="s">
        <v>71</v>
      </c>
      <c r="AU190" s="183" t="s">
        <v>80</v>
      </c>
      <c r="AY190" s="182" t="s">
        <v>133</v>
      </c>
      <c r="BK190" s="184">
        <f>SUM(BK191:BK228)</f>
        <v>0</v>
      </c>
    </row>
    <row r="191" spans="2:65" s="1" customFormat="1" ht="22.5" customHeight="1">
      <c r="B191" s="41"/>
      <c r="C191" s="188" t="s">
        <v>261</v>
      </c>
      <c r="D191" s="188" t="s">
        <v>136</v>
      </c>
      <c r="E191" s="189" t="s">
        <v>262</v>
      </c>
      <c r="F191" s="190" t="s">
        <v>263</v>
      </c>
      <c r="G191" s="191" t="s">
        <v>181</v>
      </c>
      <c r="H191" s="192">
        <v>3</v>
      </c>
      <c r="I191" s="193"/>
      <c r="J191" s="194">
        <f>ROUND(I191*H191,2)</f>
        <v>0</v>
      </c>
      <c r="K191" s="190" t="s">
        <v>140</v>
      </c>
      <c r="L191" s="61"/>
      <c r="M191" s="195" t="s">
        <v>22</v>
      </c>
      <c r="N191" s="196" t="s">
        <v>43</v>
      </c>
      <c r="O191" s="42"/>
      <c r="P191" s="197">
        <f>O191*H191</f>
        <v>0</v>
      </c>
      <c r="Q191" s="197">
        <v>0</v>
      </c>
      <c r="R191" s="197">
        <f>Q191*H191</f>
        <v>0</v>
      </c>
      <c r="S191" s="197">
        <v>1.8E-3</v>
      </c>
      <c r="T191" s="198">
        <f>S191*H191</f>
        <v>5.4000000000000003E-3</v>
      </c>
      <c r="AR191" s="24" t="s">
        <v>209</v>
      </c>
      <c r="AT191" s="24" t="s">
        <v>136</v>
      </c>
      <c r="AU191" s="24" t="s">
        <v>82</v>
      </c>
      <c r="AY191" s="24" t="s">
        <v>133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24" t="s">
        <v>80</v>
      </c>
      <c r="BK191" s="199">
        <f>ROUND(I191*H191,2)</f>
        <v>0</v>
      </c>
      <c r="BL191" s="24" t="s">
        <v>209</v>
      </c>
      <c r="BM191" s="24" t="s">
        <v>264</v>
      </c>
    </row>
    <row r="192" spans="2:65" s="11" customFormat="1">
      <c r="B192" s="200"/>
      <c r="C192" s="201"/>
      <c r="D192" s="202" t="s">
        <v>143</v>
      </c>
      <c r="E192" s="203" t="s">
        <v>22</v>
      </c>
      <c r="F192" s="204" t="s">
        <v>265</v>
      </c>
      <c r="G192" s="201"/>
      <c r="H192" s="205" t="s">
        <v>22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143</v>
      </c>
      <c r="AU192" s="211" t="s">
        <v>82</v>
      </c>
      <c r="AV192" s="11" t="s">
        <v>80</v>
      </c>
      <c r="AW192" s="11" t="s">
        <v>36</v>
      </c>
      <c r="AX192" s="11" t="s">
        <v>72</v>
      </c>
      <c r="AY192" s="211" t="s">
        <v>133</v>
      </c>
    </row>
    <row r="193" spans="2:65" s="11" customFormat="1">
      <c r="B193" s="200"/>
      <c r="C193" s="201"/>
      <c r="D193" s="202" t="s">
        <v>143</v>
      </c>
      <c r="E193" s="203" t="s">
        <v>22</v>
      </c>
      <c r="F193" s="204" t="s">
        <v>168</v>
      </c>
      <c r="G193" s="201"/>
      <c r="H193" s="205" t="s">
        <v>22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143</v>
      </c>
      <c r="AU193" s="211" t="s">
        <v>82</v>
      </c>
      <c r="AV193" s="11" t="s">
        <v>80</v>
      </c>
      <c r="AW193" s="11" t="s">
        <v>36</v>
      </c>
      <c r="AX193" s="11" t="s">
        <v>72</v>
      </c>
      <c r="AY193" s="211" t="s">
        <v>133</v>
      </c>
    </row>
    <row r="194" spans="2:65" s="11" customFormat="1">
      <c r="B194" s="200"/>
      <c r="C194" s="201"/>
      <c r="D194" s="202" t="s">
        <v>143</v>
      </c>
      <c r="E194" s="203" t="s">
        <v>22</v>
      </c>
      <c r="F194" s="204" t="s">
        <v>266</v>
      </c>
      <c r="G194" s="201"/>
      <c r="H194" s="205" t="s">
        <v>22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143</v>
      </c>
      <c r="AU194" s="211" t="s">
        <v>82</v>
      </c>
      <c r="AV194" s="11" t="s">
        <v>80</v>
      </c>
      <c r="AW194" s="11" t="s">
        <v>36</v>
      </c>
      <c r="AX194" s="11" t="s">
        <v>72</v>
      </c>
      <c r="AY194" s="211" t="s">
        <v>133</v>
      </c>
    </row>
    <row r="195" spans="2:65" s="12" customFormat="1">
      <c r="B195" s="212"/>
      <c r="C195" s="213"/>
      <c r="D195" s="202" t="s">
        <v>143</v>
      </c>
      <c r="E195" s="214" t="s">
        <v>22</v>
      </c>
      <c r="F195" s="215" t="s">
        <v>267</v>
      </c>
      <c r="G195" s="213"/>
      <c r="H195" s="216">
        <v>3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143</v>
      </c>
      <c r="AU195" s="222" t="s">
        <v>82</v>
      </c>
      <c r="AV195" s="12" t="s">
        <v>82</v>
      </c>
      <c r="AW195" s="12" t="s">
        <v>36</v>
      </c>
      <c r="AX195" s="12" t="s">
        <v>72</v>
      </c>
      <c r="AY195" s="222" t="s">
        <v>133</v>
      </c>
    </row>
    <row r="196" spans="2:65" s="13" customFormat="1">
      <c r="B196" s="223"/>
      <c r="C196" s="224"/>
      <c r="D196" s="234" t="s">
        <v>143</v>
      </c>
      <c r="E196" s="235" t="s">
        <v>22</v>
      </c>
      <c r="F196" s="236" t="s">
        <v>148</v>
      </c>
      <c r="G196" s="224"/>
      <c r="H196" s="237">
        <v>3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143</v>
      </c>
      <c r="AU196" s="233" t="s">
        <v>82</v>
      </c>
      <c r="AV196" s="13" t="s">
        <v>141</v>
      </c>
      <c r="AW196" s="13" t="s">
        <v>36</v>
      </c>
      <c r="AX196" s="13" t="s">
        <v>80</v>
      </c>
      <c r="AY196" s="233" t="s">
        <v>133</v>
      </c>
    </row>
    <row r="197" spans="2:65" s="1" customFormat="1" ht="22.5" customHeight="1">
      <c r="B197" s="41"/>
      <c r="C197" s="188" t="s">
        <v>268</v>
      </c>
      <c r="D197" s="188" t="s">
        <v>136</v>
      </c>
      <c r="E197" s="189" t="s">
        <v>269</v>
      </c>
      <c r="F197" s="190" t="s">
        <v>270</v>
      </c>
      <c r="G197" s="191" t="s">
        <v>153</v>
      </c>
      <c r="H197" s="192">
        <v>1.35</v>
      </c>
      <c r="I197" s="193"/>
      <c r="J197" s="194">
        <f>ROUND(I197*H197,2)</f>
        <v>0</v>
      </c>
      <c r="K197" s="190" t="s">
        <v>140</v>
      </c>
      <c r="L197" s="61"/>
      <c r="M197" s="195" t="s">
        <v>22</v>
      </c>
      <c r="N197" s="196" t="s">
        <v>43</v>
      </c>
      <c r="O197" s="42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AR197" s="24" t="s">
        <v>209</v>
      </c>
      <c r="AT197" s="24" t="s">
        <v>136</v>
      </c>
      <c r="AU197" s="24" t="s">
        <v>82</v>
      </c>
      <c r="AY197" s="24" t="s">
        <v>133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24" t="s">
        <v>80</v>
      </c>
      <c r="BK197" s="199">
        <f>ROUND(I197*H197,2)</f>
        <v>0</v>
      </c>
      <c r="BL197" s="24" t="s">
        <v>209</v>
      </c>
      <c r="BM197" s="24" t="s">
        <v>271</v>
      </c>
    </row>
    <row r="198" spans="2:65" s="11" customFormat="1">
      <c r="B198" s="200"/>
      <c r="C198" s="201"/>
      <c r="D198" s="202" t="s">
        <v>143</v>
      </c>
      <c r="E198" s="203" t="s">
        <v>22</v>
      </c>
      <c r="F198" s="204" t="s">
        <v>272</v>
      </c>
      <c r="G198" s="201"/>
      <c r="H198" s="205" t="s">
        <v>22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143</v>
      </c>
      <c r="AU198" s="211" t="s">
        <v>82</v>
      </c>
      <c r="AV198" s="11" t="s">
        <v>80</v>
      </c>
      <c r="AW198" s="11" t="s">
        <v>36</v>
      </c>
      <c r="AX198" s="11" t="s">
        <v>72</v>
      </c>
      <c r="AY198" s="211" t="s">
        <v>133</v>
      </c>
    </row>
    <row r="199" spans="2:65" s="11" customFormat="1">
      <c r="B199" s="200"/>
      <c r="C199" s="201"/>
      <c r="D199" s="202" t="s">
        <v>143</v>
      </c>
      <c r="E199" s="203" t="s">
        <v>22</v>
      </c>
      <c r="F199" s="204" t="s">
        <v>273</v>
      </c>
      <c r="G199" s="201"/>
      <c r="H199" s="205" t="s">
        <v>22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143</v>
      </c>
      <c r="AU199" s="211" t="s">
        <v>82</v>
      </c>
      <c r="AV199" s="11" t="s">
        <v>80</v>
      </c>
      <c r="AW199" s="11" t="s">
        <v>36</v>
      </c>
      <c r="AX199" s="11" t="s">
        <v>72</v>
      </c>
      <c r="AY199" s="211" t="s">
        <v>133</v>
      </c>
    </row>
    <row r="200" spans="2:65" s="11" customFormat="1">
      <c r="B200" s="200"/>
      <c r="C200" s="201"/>
      <c r="D200" s="202" t="s">
        <v>143</v>
      </c>
      <c r="E200" s="203" t="s">
        <v>22</v>
      </c>
      <c r="F200" s="204" t="s">
        <v>145</v>
      </c>
      <c r="G200" s="201"/>
      <c r="H200" s="205" t="s">
        <v>22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143</v>
      </c>
      <c r="AU200" s="211" t="s">
        <v>82</v>
      </c>
      <c r="AV200" s="11" t="s">
        <v>80</v>
      </c>
      <c r="AW200" s="11" t="s">
        <v>36</v>
      </c>
      <c r="AX200" s="11" t="s">
        <v>72</v>
      </c>
      <c r="AY200" s="211" t="s">
        <v>133</v>
      </c>
    </row>
    <row r="201" spans="2:65" s="11" customFormat="1">
      <c r="B201" s="200"/>
      <c r="C201" s="201"/>
      <c r="D201" s="202" t="s">
        <v>143</v>
      </c>
      <c r="E201" s="203" t="s">
        <v>22</v>
      </c>
      <c r="F201" s="204" t="s">
        <v>184</v>
      </c>
      <c r="G201" s="201"/>
      <c r="H201" s="205" t="s">
        <v>22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143</v>
      </c>
      <c r="AU201" s="211" t="s">
        <v>82</v>
      </c>
      <c r="AV201" s="11" t="s">
        <v>80</v>
      </c>
      <c r="AW201" s="11" t="s">
        <v>36</v>
      </c>
      <c r="AX201" s="11" t="s">
        <v>72</v>
      </c>
      <c r="AY201" s="211" t="s">
        <v>133</v>
      </c>
    </row>
    <row r="202" spans="2:65" s="12" customFormat="1">
      <c r="B202" s="212"/>
      <c r="C202" s="213"/>
      <c r="D202" s="202" t="s">
        <v>143</v>
      </c>
      <c r="E202" s="214" t="s">
        <v>22</v>
      </c>
      <c r="F202" s="215" t="s">
        <v>274</v>
      </c>
      <c r="G202" s="213"/>
      <c r="H202" s="216">
        <v>1.35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143</v>
      </c>
      <c r="AU202" s="222" t="s">
        <v>82</v>
      </c>
      <c r="AV202" s="12" t="s">
        <v>82</v>
      </c>
      <c r="AW202" s="12" t="s">
        <v>36</v>
      </c>
      <c r="AX202" s="12" t="s">
        <v>72</v>
      </c>
      <c r="AY202" s="222" t="s">
        <v>133</v>
      </c>
    </row>
    <row r="203" spans="2:65" s="13" customFormat="1">
      <c r="B203" s="223"/>
      <c r="C203" s="224"/>
      <c r="D203" s="234" t="s">
        <v>143</v>
      </c>
      <c r="E203" s="235" t="s">
        <v>22</v>
      </c>
      <c r="F203" s="236" t="s">
        <v>148</v>
      </c>
      <c r="G203" s="224"/>
      <c r="H203" s="237">
        <v>1.35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143</v>
      </c>
      <c r="AU203" s="233" t="s">
        <v>82</v>
      </c>
      <c r="AV203" s="13" t="s">
        <v>141</v>
      </c>
      <c r="AW203" s="13" t="s">
        <v>36</v>
      </c>
      <c r="AX203" s="13" t="s">
        <v>80</v>
      </c>
      <c r="AY203" s="233" t="s">
        <v>133</v>
      </c>
    </row>
    <row r="204" spans="2:65" s="1" customFormat="1" ht="22.5" customHeight="1">
      <c r="B204" s="41"/>
      <c r="C204" s="238" t="s">
        <v>9</v>
      </c>
      <c r="D204" s="238" t="s">
        <v>187</v>
      </c>
      <c r="E204" s="239" t="s">
        <v>275</v>
      </c>
      <c r="F204" s="240" t="s">
        <v>276</v>
      </c>
      <c r="G204" s="241" t="s">
        <v>153</v>
      </c>
      <c r="H204" s="242">
        <v>1.35</v>
      </c>
      <c r="I204" s="243"/>
      <c r="J204" s="244">
        <f>ROUND(I204*H204,2)</f>
        <v>0</v>
      </c>
      <c r="K204" s="240" t="s">
        <v>22</v>
      </c>
      <c r="L204" s="245"/>
      <c r="M204" s="246" t="s">
        <v>22</v>
      </c>
      <c r="N204" s="247" t="s">
        <v>43</v>
      </c>
      <c r="O204" s="42"/>
      <c r="P204" s="197">
        <f>O204*H204</f>
        <v>0</v>
      </c>
      <c r="Q204" s="197">
        <v>1.468E-2</v>
      </c>
      <c r="R204" s="197">
        <f>Q204*H204</f>
        <v>1.9818000000000002E-2</v>
      </c>
      <c r="S204" s="197">
        <v>0</v>
      </c>
      <c r="T204" s="198">
        <f>S204*H204</f>
        <v>0</v>
      </c>
      <c r="AR204" s="24" t="s">
        <v>277</v>
      </c>
      <c r="AT204" s="24" t="s">
        <v>187</v>
      </c>
      <c r="AU204" s="24" t="s">
        <v>82</v>
      </c>
      <c r="AY204" s="24" t="s">
        <v>133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24" t="s">
        <v>80</v>
      </c>
      <c r="BK204" s="199">
        <f>ROUND(I204*H204,2)</f>
        <v>0</v>
      </c>
      <c r="BL204" s="24" t="s">
        <v>209</v>
      </c>
      <c r="BM204" s="24" t="s">
        <v>278</v>
      </c>
    </row>
    <row r="205" spans="2:65" s="11" customFormat="1">
      <c r="B205" s="200"/>
      <c r="C205" s="201"/>
      <c r="D205" s="202" t="s">
        <v>143</v>
      </c>
      <c r="E205" s="203" t="s">
        <v>22</v>
      </c>
      <c r="F205" s="204" t="s">
        <v>272</v>
      </c>
      <c r="G205" s="201"/>
      <c r="H205" s="205" t="s">
        <v>22</v>
      </c>
      <c r="I205" s="206"/>
      <c r="J205" s="201"/>
      <c r="K205" s="201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143</v>
      </c>
      <c r="AU205" s="211" t="s">
        <v>82</v>
      </c>
      <c r="AV205" s="11" t="s">
        <v>80</v>
      </c>
      <c r="AW205" s="11" t="s">
        <v>36</v>
      </c>
      <c r="AX205" s="11" t="s">
        <v>72</v>
      </c>
      <c r="AY205" s="211" t="s">
        <v>133</v>
      </c>
    </row>
    <row r="206" spans="2:65" s="11" customFormat="1">
      <c r="B206" s="200"/>
      <c r="C206" s="201"/>
      <c r="D206" s="202" t="s">
        <v>143</v>
      </c>
      <c r="E206" s="203" t="s">
        <v>22</v>
      </c>
      <c r="F206" s="204" t="s">
        <v>273</v>
      </c>
      <c r="G206" s="201"/>
      <c r="H206" s="205" t="s">
        <v>22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143</v>
      </c>
      <c r="AU206" s="211" t="s">
        <v>82</v>
      </c>
      <c r="AV206" s="11" t="s">
        <v>80</v>
      </c>
      <c r="AW206" s="11" t="s">
        <v>36</v>
      </c>
      <c r="AX206" s="11" t="s">
        <v>72</v>
      </c>
      <c r="AY206" s="211" t="s">
        <v>133</v>
      </c>
    </row>
    <row r="207" spans="2:65" s="11" customFormat="1">
      <c r="B207" s="200"/>
      <c r="C207" s="201"/>
      <c r="D207" s="202" t="s">
        <v>143</v>
      </c>
      <c r="E207" s="203" t="s">
        <v>22</v>
      </c>
      <c r="F207" s="204" t="s">
        <v>145</v>
      </c>
      <c r="G207" s="201"/>
      <c r="H207" s="205" t="s">
        <v>22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143</v>
      </c>
      <c r="AU207" s="211" t="s">
        <v>82</v>
      </c>
      <c r="AV207" s="11" t="s">
        <v>80</v>
      </c>
      <c r="AW207" s="11" t="s">
        <v>36</v>
      </c>
      <c r="AX207" s="11" t="s">
        <v>72</v>
      </c>
      <c r="AY207" s="211" t="s">
        <v>133</v>
      </c>
    </row>
    <row r="208" spans="2:65" s="11" customFormat="1">
      <c r="B208" s="200"/>
      <c r="C208" s="201"/>
      <c r="D208" s="202" t="s">
        <v>143</v>
      </c>
      <c r="E208" s="203" t="s">
        <v>22</v>
      </c>
      <c r="F208" s="204" t="s">
        <v>184</v>
      </c>
      <c r="G208" s="201"/>
      <c r="H208" s="205" t="s">
        <v>22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143</v>
      </c>
      <c r="AU208" s="211" t="s">
        <v>82</v>
      </c>
      <c r="AV208" s="11" t="s">
        <v>80</v>
      </c>
      <c r="AW208" s="11" t="s">
        <v>36</v>
      </c>
      <c r="AX208" s="11" t="s">
        <v>72</v>
      </c>
      <c r="AY208" s="211" t="s">
        <v>133</v>
      </c>
    </row>
    <row r="209" spans="2:65" s="12" customFormat="1">
      <c r="B209" s="212"/>
      <c r="C209" s="213"/>
      <c r="D209" s="202" t="s">
        <v>143</v>
      </c>
      <c r="E209" s="214" t="s">
        <v>22</v>
      </c>
      <c r="F209" s="215" t="s">
        <v>274</v>
      </c>
      <c r="G209" s="213"/>
      <c r="H209" s="216">
        <v>1.35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143</v>
      </c>
      <c r="AU209" s="222" t="s">
        <v>82</v>
      </c>
      <c r="AV209" s="12" t="s">
        <v>82</v>
      </c>
      <c r="AW209" s="12" t="s">
        <v>36</v>
      </c>
      <c r="AX209" s="12" t="s">
        <v>72</v>
      </c>
      <c r="AY209" s="222" t="s">
        <v>133</v>
      </c>
    </row>
    <row r="210" spans="2:65" s="13" customFormat="1">
      <c r="B210" s="223"/>
      <c r="C210" s="224"/>
      <c r="D210" s="234" t="s">
        <v>143</v>
      </c>
      <c r="E210" s="235" t="s">
        <v>22</v>
      </c>
      <c r="F210" s="236" t="s">
        <v>148</v>
      </c>
      <c r="G210" s="224"/>
      <c r="H210" s="237">
        <v>1.35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143</v>
      </c>
      <c r="AU210" s="233" t="s">
        <v>82</v>
      </c>
      <c r="AV210" s="13" t="s">
        <v>141</v>
      </c>
      <c r="AW210" s="13" t="s">
        <v>36</v>
      </c>
      <c r="AX210" s="13" t="s">
        <v>80</v>
      </c>
      <c r="AY210" s="233" t="s">
        <v>133</v>
      </c>
    </row>
    <row r="211" spans="2:65" s="1" customFormat="1" ht="31.5" customHeight="1">
      <c r="B211" s="41"/>
      <c r="C211" s="188" t="s">
        <v>279</v>
      </c>
      <c r="D211" s="188" t="s">
        <v>136</v>
      </c>
      <c r="E211" s="189" t="s">
        <v>280</v>
      </c>
      <c r="F211" s="190" t="s">
        <v>281</v>
      </c>
      <c r="G211" s="191" t="s">
        <v>282</v>
      </c>
      <c r="H211" s="192">
        <v>2.93</v>
      </c>
      <c r="I211" s="193"/>
      <c r="J211" s="194">
        <f>ROUND(I211*H211,2)</f>
        <v>0</v>
      </c>
      <c r="K211" s="190" t="s">
        <v>22</v>
      </c>
      <c r="L211" s="61"/>
      <c r="M211" s="195" t="s">
        <v>22</v>
      </c>
      <c r="N211" s="196" t="s">
        <v>43</v>
      </c>
      <c r="O211" s="42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AR211" s="24" t="s">
        <v>209</v>
      </c>
      <c r="AT211" s="24" t="s">
        <v>136</v>
      </c>
      <c r="AU211" s="24" t="s">
        <v>82</v>
      </c>
      <c r="AY211" s="24" t="s">
        <v>133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24" t="s">
        <v>80</v>
      </c>
      <c r="BK211" s="199">
        <f>ROUND(I211*H211,2)</f>
        <v>0</v>
      </c>
      <c r="BL211" s="24" t="s">
        <v>209</v>
      </c>
      <c r="BM211" s="24" t="s">
        <v>283</v>
      </c>
    </row>
    <row r="212" spans="2:65" s="11" customFormat="1">
      <c r="B212" s="200"/>
      <c r="C212" s="201"/>
      <c r="D212" s="202" t="s">
        <v>143</v>
      </c>
      <c r="E212" s="203" t="s">
        <v>22</v>
      </c>
      <c r="F212" s="204" t="s">
        <v>145</v>
      </c>
      <c r="G212" s="201"/>
      <c r="H212" s="205" t="s">
        <v>22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143</v>
      </c>
      <c r="AU212" s="211" t="s">
        <v>82</v>
      </c>
      <c r="AV212" s="11" t="s">
        <v>80</v>
      </c>
      <c r="AW212" s="11" t="s">
        <v>36</v>
      </c>
      <c r="AX212" s="11" t="s">
        <v>72</v>
      </c>
      <c r="AY212" s="211" t="s">
        <v>133</v>
      </c>
    </row>
    <row r="213" spans="2:65" s="11" customFormat="1">
      <c r="B213" s="200"/>
      <c r="C213" s="201"/>
      <c r="D213" s="202" t="s">
        <v>143</v>
      </c>
      <c r="E213" s="203" t="s">
        <v>22</v>
      </c>
      <c r="F213" s="204" t="s">
        <v>184</v>
      </c>
      <c r="G213" s="201"/>
      <c r="H213" s="205" t="s">
        <v>22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143</v>
      </c>
      <c r="AU213" s="211" t="s">
        <v>82</v>
      </c>
      <c r="AV213" s="11" t="s">
        <v>80</v>
      </c>
      <c r="AW213" s="11" t="s">
        <v>36</v>
      </c>
      <c r="AX213" s="11" t="s">
        <v>72</v>
      </c>
      <c r="AY213" s="211" t="s">
        <v>133</v>
      </c>
    </row>
    <row r="214" spans="2:65" s="12" customFormat="1">
      <c r="B214" s="212"/>
      <c r="C214" s="213"/>
      <c r="D214" s="202" t="s">
        <v>143</v>
      </c>
      <c r="E214" s="214" t="s">
        <v>22</v>
      </c>
      <c r="F214" s="215" t="s">
        <v>284</v>
      </c>
      <c r="G214" s="213"/>
      <c r="H214" s="216">
        <v>2.93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143</v>
      </c>
      <c r="AU214" s="222" t="s">
        <v>82</v>
      </c>
      <c r="AV214" s="12" t="s">
        <v>82</v>
      </c>
      <c r="AW214" s="12" t="s">
        <v>36</v>
      </c>
      <c r="AX214" s="12" t="s">
        <v>72</v>
      </c>
      <c r="AY214" s="222" t="s">
        <v>133</v>
      </c>
    </row>
    <row r="215" spans="2:65" s="13" customFormat="1">
      <c r="B215" s="223"/>
      <c r="C215" s="224"/>
      <c r="D215" s="234" t="s">
        <v>143</v>
      </c>
      <c r="E215" s="235" t="s">
        <v>22</v>
      </c>
      <c r="F215" s="236" t="s">
        <v>148</v>
      </c>
      <c r="G215" s="224"/>
      <c r="H215" s="237">
        <v>2.93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143</v>
      </c>
      <c r="AU215" s="233" t="s">
        <v>82</v>
      </c>
      <c r="AV215" s="13" t="s">
        <v>141</v>
      </c>
      <c r="AW215" s="13" t="s">
        <v>36</v>
      </c>
      <c r="AX215" s="13" t="s">
        <v>80</v>
      </c>
      <c r="AY215" s="233" t="s">
        <v>133</v>
      </c>
    </row>
    <row r="216" spans="2:65" s="1" customFormat="1" ht="22.5" customHeight="1">
      <c r="B216" s="41"/>
      <c r="C216" s="188" t="s">
        <v>285</v>
      </c>
      <c r="D216" s="188" t="s">
        <v>136</v>
      </c>
      <c r="E216" s="189" t="s">
        <v>286</v>
      </c>
      <c r="F216" s="190" t="s">
        <v>287</v>
      </c>
      <c r="G216" s="191" t="s">
        <v>181</v>
      </c>
      <c r="H216" s="192">
        <v>6</v>
      </c>
      <c r="I216" s="193"/>
      <c r="J216" s="194">
        <f>ROUND(I216*H216,2)</f>
        <v>0</v>
      </c>
      <c r="K216" s="190" t="s">
        <v>22</v>
      </c>
      <c r="L216" s="61"/>
      <c r="M216" s="195" t="s">
        <v>22</v>
      </c>
      <c r="N216" s="196" t="s">
        <v>43</v>
      </c>
      <c r="O216" s="42"/>
      <c r="P216" s="197">
        <f>O216*H216</f>
        <v>0</v>
      </c>
      <c r="Q216" s="197">
        <v>0</v>
      </c>
      <c r="R216" s="197">
        <f>Q216*H216</f>
        <v>0</v>
      </c>
      <c r="S216" s="197">
        <v>0.05</v>
      </c>
      <c r="T216" s="198">
        <f>S216*H216</f>
        <v>0.30000000000000004</v>
      </c>
      <c r="AR216" s="24" t="s">
        <v>209</v>
      </c>
      <c r="AT216" s="24" t="s">
        <v>136</v>
      </c>
      <c r="AU216" s="24" t="s">
        <v>82</v>
      </c>
      <c r="AY216" s="24" t="s">
        <v>133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24" t="s">
        <v>80</v>
      </c>
      <c r="BK216" s="199">
        <f>ROUND(I216*H216,2)</f>
        <v>0</v>
      </c>
      <c r="BL216" s="24" t="s">
        <v>209</v>
      </c>
      <c r="BM216" s="24" t="s">
        <v>288</v>
      </c>
    </row>
    <row r="217" spans="2:65" s="11" customFormat="1">
      <c r="B217" s="200"/>
      <c r="C217" s="201"/>
      <c r="D217" s="202" t="s">
        <v>143</v>
      </c>
      <c r="E217" s="203" t="s">
        <v>22</v>
      </c>
      <c r="F217" s="204" t="s">
        <v>289</v>
      </c>
      <c r="G217" s="201"/>
      <c r="H217" s="205" t="s">
        <v>22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143</v>
      </c>
      <c r="AU217" s="211" t="s">
        <v>82</v>
      </c>
      <c r="AV217" s="11" t="s">
        <v>80</v>
      </c>
      <c r="AW217" s="11" t="s">
        <v>36</v>
      </c>
      <c r="AX217" s="11" t="s">
        <v>72</v>
      </c>
      <c r="AY217" s="211" t="s">
        <v>133</v>
      </c>
    </row>
    <row r="218" spans="2:65" s="11" customFormat="1">
      <c r="B218" s="200"/>
      <c r="C218" s="201"/>
      <c r="D218" s="202" t="s">
        <v>143</v>
      </c>
      <c r="E218" s="203" t="s">
        <v>22</v>
      </c>
      <c r="F218" s="204" t="s">
        <v>168</v>
      </c>
      <c r="G218" s="201"/>
      <c r="H218" s="205" t="s">
        <v>22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143</v>
      </c>
      <c r="AU218" s="211" t="s">
        <v>82</v>
      </c>
      <c r="AV218" s="11" t="s">
        <v>80</v>
      </c>
      <c r="AW218" s="11" t="s">
        <v>36</v>
      </c>
      <c r="AX218" s="11" t="s">
        <v>72</v>
      </c>
      <c r="AY218" s="211" t="s">
        <v>133</v>
      </c>
    </row>
    <row r="219" spans="2:65" s="11" customFormat="1">
      <c r="B219" s="200"/>
      <c r="C219" s="201"/>
      <c r="D219" s="202" t="s">
        <v>143</v>
      </c>
      <c r="E219" s="203" t="s">
        <v>22</v>
      </c>
      <c r="F219" s="204" t="s">
        <v>146</v>
      </c>
      <c r="G219" s="201"/>
      <c r="H219" s="205" t="s">
        <v>22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143</v>
      </c>
      <c r="AU219" s="211" t="s">
        <v>82</v>
      </c>
      <c r="AV219" s="11" t="s">
        <v>80</v>
      </c>
      <c r="AW219" s="11" t="s">
        <v>36</v>
      </c>
      <c r="AX219" s="11" t="s">
        <v>72</v>
      </c>
      <c r="AY219" s="211" t="s">
        <v>133</v>
      </c>
    </row>
    <row r="220" spans="2:65" s="12" customFormat="1">
      <c r="B220" s="212"/>
      <c r="C220" s="213"/>
      <c r="D220" s="202" t="s">
        <v>143</v>
      </c>
      <c r="E220" s="214" t="s">
        <v>22</v>
      </c>
      <c r="F220" s="215" t="s">
        <v>290</v>
      </c>
      <c r="G220" s="213"/>
      <c r="H220" s="216">
        <v>6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143</v>
      </c>
      <c r="AU220" s="222" t="s">
        <v>82</v>
      </c>
      <c r="AV220" s="12" t="s">
        <v>82</v>
      </c>
      <c r="AW220" s="12" t="s">
        <v>36</v>
      </c>
      <c r="AX220" s="12" t="s">
        <v>72</v>
      </c>
      <c r="AY220" s="222" t="s">
        <v>133</v>
      </c>
    </row>
    <row r="221" spans="2:65" s="13" customFormat="1">
      <c r="B221" s="223"/>
      <c r="C221" s="224"/>
      <c r="D221" s="234" t="s">
        <v>143</v>
      </c>
      <c r="E221" s="235" t="s">
        <v>22</v>
      </c>
      <c r="F221" s="236" t="s">
        <v>148</v>
      </c>
      <c r="G221" s="224"/>
      <c r="H221" s="237">
        <v>6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143</v>
      </c>
      <c r="AU221" s="233" t="s">
        <v>82</v>
      </c>
      <c r="AV221" s="13" t="s">
        <v>141</v>
      </c>
      <c r="AW221" s="13" t="s">
        <v>36</v>
      </c>
      <c r="AX221" s="13" t="s">
        <v>80</v>
      </c>
      <c r="AY221" s="233" t="s">
        <v>133</v>
      </c>
    </row>
    <row r="222" spans="2:65" s="1" customFormat="1" ht="22.5" customHeight="1">
      <c r="B222" s="41"/>
      <c r="C222" s="188" t="s">
        <v>291</v>
      </c>
      <c r="D222" s="188" t="s">
        <v>136</v>
      </c>
      <c r="E222" s="189" t="s">
        <v>292</v>
      </c>
      <c r="F222" s="190" t="s">
        <v>293</v>
      </c>
      <c r="G222" s="191" t="s">
        <v>181</v>
      </c>
      <c r="H222" s="192">
        <v>1</v>
      </c>
      <c r="I222" s="193"/>
      <c r="J222" s="194">
        <f>ROUND(I222*H222,2)</f>
        <v>0</v>
      </c>
      <c r="K222" s="190" t="s">
        <v>22</v>
      </c>
      <c r="L222" s="61"/>
      <c r="M222" s="195" t="s">
        <v>22</v>
      </c>
      <c r="N222" s="196" t="s">
        <v>43</v>
      </c>
      <c r="O222" s="42"/>
      <c r="P222" s="197">
        <f>O222*H222</f>
        <v>0</v>
      </c>
      <c r="Q222" s="197">
        <v>0</v>
      </c>
      <c r="R222" s="197">
        <f>Q222*H222</f>
        <v>0</v>
      </c>
      <c r="S222" s="197">
        <v>0.06</v>
      </c>
      <c r="T222" s="198">
        <f>S222*H222</f>
        <v>0.06</v>
      </c>
      <c r="AR222" s="24" t="s">
        <v>209</v>
      </c>
      <c r="AT222" s="24" t="s">
        <v>136</v>
      </c>
      <c r="AU222" s="24" t="s">
        <v>82</v>
      </c>
      <c r="AY222" s="24" t="s">
        <v>133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24" t="s">
        <v>80</v>
      </c>
      <c r="BK222" s="199">
        <f>ROUND(I222*H222,2)</f>
        <v>0</v>
      </c>
      <c r="BL222" s="24" t="s">
        <v>209</v>
      </c>
      <c r="BM222" s="24" t="s">
        <v>294</v>
      </c>
    </row>
    <row r="223" spans="2:65" s="11" customFormat="1">
      <c r="B223" s="200"/>
      <c r="C223" s="201"/>
      <c r="D223" s="202" t="s">
        <v>143</v>
      </c>
      <c r="E223" s="203" t="s">
        <v>22</v>
      </c>
      <c r="F223" s="204" t="s">
        <v>295</v>
      </c>
      <c r="G223" s="201"/>
      <c r="H223" s="205" t="s">
        <v>22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143</v>
      </c>
      <c r="AU223" s="211" t="s">
        <v>82</v>
      </c>
      <c r="AV223" s="11" t="s">
        <v>80</v>
      </c>
      <c r="AW223" s="11" t="s">
        <v>36</v>
      </c>
      <c r="AX223" s="11" t="s">
        <v>72</v>
      </c>
      <c r="AY223" s="211" t="s">
        <v>133</v>
      </c>
    </row>
    <row r="224" spans="2:65" s="11" customFormat="1">
      <c r="B224" s="200"/>
      <c r="C224" s="201"/>
      <c r="D224" s="202" t="s">
        <v>143</v>
      </c>
      <c r="E224" s="203" t="s">
        <v>22</v>
      </c>
      <c r="F224" s="204" t="s">
        <v>168</v>
      </c>
      <c r="G224" s="201"/>
      <c r="H224" s="205" t="s">
        <v>22</v>
      </c>
      <c r="I224" s="206"/>
      <c r="J224" s="201"/>
      <c r="K224" s="201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143</v>
      </c>
      <c r="AU224" s="211" t="s">
        <v>82</v>
      </c>
      <c r="AV224" s="11" t="s">
        <v>80</v>
      </c>
      <c r="AW224" s="11" t="s">
        <v>36</v>
      </c>
      <c r="AX224" s="11" t="s">
        <v>72</v>
      </c>
      <c r="AY224" s="211" t="s">
        <v>133</v>
      </c>
    </row>
    <row r="225" spans="2:65" s="11" customFormat="1">
      <c r="B225" s="200"/>
      <c r="C225" s="201"/>
      <c r="D225" s="202" t="s">
        <v>143</v>
      </c>
      <c r="E225" s="203" t="s">
        <v>22</v>
      </c>
      <c r="F225" s="204" t="s">
        <v>146</v>
      </c>
      <c r="G225" s="201"/>
      <c r="H225" s="205" t="s">
        <v>22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143</v>
      </c>
      <c r="AU225" s="211" t="s">
        <v>82</v>
      </c>
      <c r="AV225" s="11" t="s">
        <v>80</v>
      </c>
      <c r="AW225" s="11" t="s">
        <v>36</v>
      </c>
      <c r="AX225" s="11" t="s">
        <v>72</v>
      </c>
      <c r="AY225" s="211" t="s">
        <v>133</v>
      </c>
    </row>
    <row r="226" spans="2:65" s="12" customFormat="1">
      <c r="B226" s="212"/>
      <c r="C226" s="213"/>
      <c r="D226" s="202" t="s">
        <v>143</v>
      </c>
      <c r="E226" s="214" t="s">
        <v>22</v>
      </c>
      <c r="F226" s="215" t="s">
        <v>243</v>
      </c>
      <c r="G226" s="213"/>
      <c r="H226" s="216">
        <v>1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143</v>
      </c>
      <c r="AU226" s="222" t="s">
        <v>82</v>
      </c>
      <c r="AV226" s="12" t="s">
        <v>82</v>
      </c>
      <c r="AW226" s="12" t="s">
        <v>36</v>
      </c>
      <c r="AX226" s="12" t="s">
        <v>72</v>
      </c>
      <c r="AY226" s="222" t="s">
        <v>133</v>
      </c>
    </row>
    <row r="227" spans="2:65" s="13" customFormat="1">
      <c r="B227" s="223"/>
      <c r="C227" s="224"/>
      <c r="D227" s="234" t="s">
        <v>143</v>
      </c>
      <c r="E227" s="235" t="s">
        <v>22</v>
      </c>
      <c r="F227" s="236" t="s">
        <v>148</v>
      </c>
      <c r="G227" s="224"/>
      <c r="H227" s="237">
        <v>1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143</v>
      </c>
      <c r="AU227" s="233" t="s">
        <v>82</v>
      </c>
      <c r="AV227" s="13" t="s">
        <v>141</v>
      </c>
      <c r="AW227" s="13" t="s">
        <v>36</v>
      </c>
      <c r="AX227" s="13" t="s">
        <v>80</v>
      </c>
      <c r="AY227" s="233" t="s">
        <v>133</v>
      </c>
    </row>
    <row r="228" spans="2:65" s="1" customFormat="1" ht="22.5" customHeight="1">
      <c r="B228" s="41"/>
      <c r="C228" s="188" t="s">
        <v>296</v>
      </c>
      <c r="D228" s="188" t="s">
        <v>136</v>
      </c>
      <c r="E228" s="189" t="s">
        <v>297</v>
      </c>
      <c r="F228" s="190" t="s">
        <v>298</v>
      </c>
      <c r="G228" s="191" t="s">
        <v>299</v>
      </c>
      <c r="H228" s="250"/>
      <c r="I228" s="193"/>
      <c r="J228" s="194">
        <f>ROUND(I228*H228,2)</f>
        <v>0</v>
      </c>
      <c r="K228" s="190" t="s">
        <v>140</v>
      </c>
      <c r="L228" s="61"/>
      <c r="M228" s="195" t="s">
        <v>22</v>
      </c>
      <c r="N228" s="196" t="s">
        <v>43</v>
      </c>
      <c r="O228" s="42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AR228" s="24" t="s">
        <v>209</v>
      </c>
      <c r="AT228" s="24" t="s">
        <v>136</v>
      </c>
      <c r="AU228" s="24" t="s">
        <v>82</v>
      </c>
      <c r="AY228" s="24" t="s">
        <v>133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24" t="s">
        <v>80</v>
      </c>
      <c r="BK228" s="199">
        <f>ROUND(I228*H228,2)</f>
        <v>0</v>
      </c>
      <c r="BL228" s="24" t="s">
        <v>209</v>
      </c>
      <c r="BM228" s="24" t="s">
        <v>300</v>
      </c>
    </row>
    <row r="229" spans="2:65" s="10" customFormat="1" ht="29.85" customHeight="1">
      <c r="B229" s="171"/>
      <c r="C229" s="172"/>
      <c r="D229" s="185" t="s">
        <v>71</v>
      </c>
      <c r="E229" s="186" t="s">
        <v>301</v>
      </c>
      <c r="F229" s="186" t="s">
        <v>302</v>
      </c>
      <c r="G229" s="172"/>
      <c r="H229" s="172"/>
      <c r="I229" s="175"/>
      <c r="J229" s="187">
        <f>BK229</f>
        <v>0</v>
      </c>
      <c r="K229" s="172"/>
      <c r="L229" s="177"/>
      <c r="M229" s="178"/>
      <c r="N229" s="179"/>
      <c r="O229" s="179"/>
      <c r="P229" s="180">
        <f>SUM(P230:P254)</f>
        <v>0</v>
      </c>
      <c r="Q229" s="179"/>
      <c r="R229" s="180">
        <f>SUM(R230:R254)</f>
        <v>0</v>
      </c>
      <c r="S229" s="179"/>
      <c r="T229" s="181">
        <f>SUM(T230:T254)</f>
        <v>0</v>
      </c>
      <c r="AR229" s="182" t="s">
        <v>82</v>
      </c>
      <c r="AT229" s="183" t="s">
        <v>71</v>
      </c>
      <c r="AU229" s="183" t="s">
        <v>80</v>
      </c>
      <c r="AY229" s="182" t="s">
        <v>133</v>
      </c>
      <c r="BK229" s="184">
        <f>SUM(BK230:BK254)</f>
        <v>0</v>
      </c>
    </row>
    <row r="230" spans="2:65" s="1" customFormat="1" ht="31.5" customHeight="1">
      <c r="B230" s="41"/>
      <c r="C230" s="188" t="s">
        <v>303</v>
      </c>
      <c r="D230" s="188" t="s">
        <v>136</v>
      </c>
      <c r="E230" s="189" t="s">
        <v>304</v>
      </c>
      <c r="F230" s="190" t="s">
        <v>305</v>
      </c>
      <c r="G230" s="191" t="s">
        <v>306</v>
      </c>
      <c r="H230" s="192">
        <v>8</v>
      </c>
      <c r="I230" s="193"/>
      <c r="J230" s="194">
        <f>ROUND(I230*H230,2)</f>
        <v>0</v>
      </c>
      <c r="K230" s="190" t="s">
        <v>22</v>
      </c>
      <c r="L230" s="61"/>
      <c r="M230" s="195" t="s">
        <v>22</v>
      </c>
      <c r="N230" s="196" t="s">
        <v>43</v>
      </c>
      <c r="O230" s="42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AR230" s="24" t="s">
        <v>209</v>
      </c>
      <c r="AT230" s="24" t="s">
        <v>136</v>
      </c>
      <c r="AU230" s="24" t="s">
        <v>82</v>
      </c>
      <c r="AY230" s="24" t="s">
        <v>133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24" t="s">
        <v>80</v>
      </c>
      <c r="BK230" s="199">
        <f>ROUND(I230*H230,2)</f>
        <v>0</v>
      </c>
      <c r="BL230" s="24" t="s">
        <v>209</v>
      </c>
      <c r="BM230" s="24" t="s">
        <v>307</v>
      </c>
    </row>
    <row r="231" spans="2:65" s="11" customFormat="1" ht="27">
      <c r="B231" s="200"/>
      <c r="C231" s="201"/>
      <c r="D231" s="202" t="s">
        <v>143</v>
      </c>
      <c r="E231" s="203" t="s">
        <v>22</v>
      </c>
      <c r="F231" s="204" t="s">
        <v>308</v>
      </c>
      <c r="G231" s="201"/>
      <c r="H231" s="205" t="s">
        <v>22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143</v>
      </c>
      <c r="AU231" s="211" t="s">
        <v>82</v>
      </c>
      <c r="AV231" s="11" t="s">
        <v>80</v>
      </c>
      <c r="AW231" s="11" t="s">
        <v>36</v>
      </c>
      <c r="AX231" s="11" t="s">
        <v>72</v>
      </c>
      <c r="AY231" s="211" t="s">
        <v>133</v>
      </c>
    </row>
    <row r="232" spans="2:65" s="11" customFormat="1" ht="27">
      <c r="B232" s="200"/>
      <c r="C232" s="201"/>
      <c r="D232" s="202" t="s">
        <v>143</v>
      </c>
      <c r="E232" s="203" t="s">
        <v>22</v>
      </c>
      <c r="F232" s="204" t="s">
        <v>309</v>
      </c>
      <c r="G232" s="201"/>
      <c r="H232" s="205" t="s">
        <v>22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143</v>
      </c>
      <c r="AU232" s="211" t="s">
        <v>82</v>
      </c>
      <c r="AV232" s="11" t="s">
        <v>80</v>
      </c>
      <c r="AW232" s="11" t="s">
        <v>36</v>
      </c>
      <c r="AX232" s="11" t="s">
        <v>72</v>
      </c>
      <c r="AY232" s="211" t="s">
        <v>133</v>
      </c>
    </row>
    <row r="233" spans="2:65" s="11" customFormat="1">
      <c r="B233" s="200"/>
      <c r="C233" s="201"/>
      <c r="D233" s="202" t="s">
        <v>143</v>
      </c>
      <c r="E233" s="203" t="s">
        <v>22</v>
      </c>
      <c r="F233" s="204" t="s">
        <v>310</v>
      </c>
      <c r="G233" s="201"/>
      <c r="H233" s="205" t="s">
        <v>22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143</v>
      </c>
      <c r="AU233" s="211" t="s">
        <v>82</v>
      </c>
      <c r="AV233" s="11" t="s">
        <v>80</v>
      </c>
      <c r="AW233" s="11" t="s">
        <v>36</v>
      </c>
      <c r="AX233" s="11" t="s">
        <v>72</v>
      </c>
      <c r="AY233" s="211" t="s">
        <v>133</v>
      </c>
    </row>
    <row r="234" spans="2:65" s="11" customFormat="1" ht="27">
      <c r="B234" s="200"/>
      <c r="C234" s="201"/>
      <c r="D234" s="202" t="s">
        <v>143</v>
      </c>
      <c r="E234" s="203" t="s">
        <v>22</v>
      </c>
      <c r="F234" s="204" t="s">
        <v>311</v>
      </c>
      <c r="G234" s="201"/>
      <c r="H234" s="205" t="s">
        <v>22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143</v>
      </c>
      <c r="AU234" s="211" t="s">
        <v>82</v>
      </c>
      <c r="AV234" s="11" t="s">
        <v>80</v>
      </c>
      <c r="AW234" s="11" t="s">
        <v>36</v>
      </c>
      <c r="AX234" s="11" t="s">
        <v>72</v>
      </c>
      <c r="AY234" s="211" t="s">
        <v>133</v>
      </c>
    </row>
    <row r="235" spans="2:65" s="11" customFormat="1" ht="27">
      <c r="B235" s="200"/>
      <c r="C235" s="201"/>
      <c r="D235" s="202" t="s">
        <v>143</v>
      </c>
      <c r="E235" s="203" t="s">
        <v>22</v>
      </c>
      <c r="F235" s="204" t="s">
        <v>312</v>
      </c>
      <c r="G235" s="201"/>
      <c r="H235" s="205" t="s">
        <v>22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143</v>
      </c>
      <c r="AU235" s="211" t="s">
        <v>82</v>
      </c>
      <c r="AV235" s="11" t="s">
        <v>80</v>
      </c>
      <c r="AW235" s="11" t="s">
        <v>36</v>
      </c>
      <c r="AX235" s="11" t="s">
        <v>72</v>
      </c>
      <c r="AY235" s="211" t="s">
        <v>133</v>
      </c>
    </row>
    <row r="236" spans="2:65" s="12" customFormat="1">
      <c r="B236" s="212"/>
      <c r="C236" s="213"/>
      <c r="D236" s="234" t="s">
        <v>143</v>
      </c>
      <c r="E236" s="251" t="s">
        <v>22</v>
      </c>
      <c r="F236" s="248" t="s">
        <v>313</v>
      </c>
      <c r="G236" s="213"/>
      <c r="H236" s="249">
        <v>8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143</v>
      </c>
      <c r="AU236" s="222" t="s">
        <v>82</v>
      </c>
      <c r="AV236" s="12" t="s">
        <v>82</v>
      </c>
      <c r="AW236" s="12" t="s">
        <v>36</v>
      </c>
      <c r="AX236" s="12" t="s">
        <v>80</v>
      </c>
      <c r="AY236" s="222" t="s">
        <v>133</v>
      </c>
    </row>
    <row r="237" spans="2:65" s="1" customFormat="1" ht="31.5" customHeight="1">
      <c r="B237" s="41"/>
      <c r="C237" s="188" t="s">
        <v>314</v>
      </c>
      <c r="D237" s="188" t="s">
        <v>136</v>
      </c>
      <c r="E237" s="189" t="s">
        <v>315</v>
      </c>
      <c r="F237" s="190" t="s">
        <v>316</v>
      </c>
      <c r="G237" s="191" t="s">
        <v>306</v>
      </c>
      <c r="H237" s="192">
        <v>1</v>
      </c>
      <c r="I237" s="193"/>
      <c r="J237" s="194">
        <f>ROUND(I237*H237,2)</f>
        <v>0</v>
      </c>
      <c r="K237" s="190" t="s">
        <v>22</v>
      </c>
      <c r="L237" s="61"/>
      <c r="M237" s="195" t="s">
        <v>22</v>
      </c>
      <c r="N237" s="196" t="s">
        <v>43</v>
      </c>
      <c r="O237" s="42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AR237" s="24" t="s">
        <v>209</v>
      </c>
      <c r="AT237" s="24" t="s">
        <v>136</v>
      </c>
      <c r="AU237" s="24" t="s">
        <v>82</v>
      </c>
      <c r="AY237" s="24" t="s">
        <v>133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24" t="s">
        <v>80</v>
      </c>
      <c r="BK237" s="199">
        <f>ROUND(I237*H237,2)</f>
        <v>0</v>
      </c>
      <c r="BL237" s="24" t="s">
        <v>209</v>
      </c>
      <c r="BM237" s="24" t="s">
        <v>317</v>
      </c>
    </row>
    <row r="238" spans="2:65" s="11" customFormat="1" ht="27">
      <c r="B238" s="200"/>
      <c r="C238" s="201"/>
      <c r="D238" s="202" t="s">
        <v>143</v>
      </c>
      <c r="E238" s="203" t="s">
        <v>22</v>
      </c>
      <c r="F238" s="204" t="s">
        <v>318</v>
      </c>
      <c r="G238" s="201"/>
      <c r="H238" s="205" t="s">
        <v>22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143</v>
      </c>
      <c r="AU238" s="211" t="s">
        <v>82</v>
      </c>
      <c r="AV238" s="11" t="s">
        <v>80</v>
      </c>
      <c r="AW238" s="11" t="s">
        <v>36</v>
      </c>
      <c r="AX238" s="11" t="s">
        <v>72</v>
      </c>
      <c r="AY238" s="211" t="s">
        <v>133</v>
      </c>
    </row>
    <row r="239" spans="2:65" s="11" customFormat="1" ht="27">
      <c r="B239" s="200"/>
      <c r="C239" s="201"/>
      <c r="D239" s="202" t="s">
        <v>143</v>
      </c>
      <c r="E239" s="203" t="s">
        <v>22</v>
      </c>
      <c r="F239" s="204" t="s">
        <v>319</v>
      </c>
      <c r="G239" s="201"/>
      <c r="H239" s="205" t="s">
        <v>22</v>
      </c>
      <c r="I239" s="206"/>
      <c r="J239" s="201"/>
      <c r="K239" s="201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143</v>
      </c>
      <c r="AU239" s="211" t="s">
        <v>82</v>
      </c>
      <c r="AV239" s="11" t="s">
        <v>80</v>
      </c>
      <c r="AW239" s="11" t="s">
        <v>36</v>
      </c>
      <c r="AX239" s="11" t="s">
        <v>72</v>
      </c>
      <c r="AY239" s="211" t="s">
        <v>133</v>
      </c>
    </row>
    <row r="240" spans="2:65" s="11" customFormat="1">
      <c r="B240" s="200"/>
      <c r="C240" s="201"/>
      <c r="D240" s="202" t="s">
        <v>143</v>
      </c>
      <c r="E240" s="203" t="s">
        <v>22</v>
      </c>
      <c r="F240" s="204" t="s">
        <v>310</v>
      </c>
      <c r="G240" s="201"/>
      <c r="H240" s="205" t="s">
        <v>22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143</v>
      </c>
      <c r="AU240" s="211" t="s">
        <v>82</v>
      </c>
      <c r="AV240" s="11" t="s">
        <v>80</v>
      </c>
      <c r="AW240" s="11" t="s">
        <v>36</v>
      </c>
      <c r="AX240" s="11" t="s">
        <v>72</v>
      </c>
      <c r="AY240" s="211" t="s">
        <v>133</v>
      </c>
    </row>
    <row r="241" spans="2:65" s="11" customFormat="1" ht="27">
      <c r="B241" s="200"/>
      <c r="C241" s="201"/>
      <c r="D241" s="202" t="s">
        <v>143</v>
      </c>
      <c r="E241" s="203" t="s">
        <v>22</v>
      </c>
      <c r="F241" s="204" t="s">
        <v>311</v>
      </c>
      <c r="G241" s="201"/>
      <c r="H241" s="205" t="s">
        <v>22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143</v>
      </c>
      <c r="AU241" s="211" t="s">
        <v>82</v>
      </c>
      <c r="AV241" s="11" t="s">
        <v>80</v>
      </c>
      <c r="AW241" s="11" t="s">
        <v>36</v>
      </c>
      <c r="AX241" s="11" t="s">
        <v>72</v>
      </c>
      <c r="AY241" s="211" t="s">
        <v>133</v>
      </c>
    </row>
    <row r="242" spans="2:65" s="11" customFormat="1" ht="27">
      <c r="B242" s="200"/>
      <c r="C242" s="201"/>
      <c r="D242" s="202" t="s">
        <v>143</v>
      </c>
      <c r="E242" s="203" t="s">
        <v>22</v>
      </c>
      <c r="F242" s="204" t="s">
        <v>312</v>
      </c>
      <c r="G242" s="201"/>
      <c r="H242" s="205" t="s">
        <v>22</v>
      </c>
      <c r="I242" s="206"/>
      <c r="J242" s="201"/>
      <c r="K242" s="201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143</v>
      </c>
      <c r="AU242" s="211" t="s">
        <v>82</v>
      </c>
      <c r="AV242" s="11" t="s">
        <v>80</v>
      </c>
      <c r="AW242" s="11" t="s">
        <v>36</v>
      </c>
      <c r="AX242" s="11" t="s">
        <v>72</v>
      </c>
      <c r="AY242" s="211" t="s">
        <v>133</v>
      </c>
    </row>
    <row r="243" spans="2:65" s="12" customFormat="1">
      <c r="B243" s="212"/>
      <c r="C243" s="213"/>
      <c r="D243" s="234" t="s">
        <v>143</v>
      </c>
      <c r="E243" s="251" t="s">
        <v>22</v>
      </c>
      <c r="F243" s="248" t="s">
        <v>320</v>
      </c>
      <c r="G243" s="213"/>
      <c r="H243" s="249">
        <v>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143</v>
      </c>
      <c r="AU243" s="222" t="s">
        <v>82</v>
      </c>
      <c r="AV243" s="12" t="s">
        <v>82</v>
      </c>
      <c r="AW243" s="12" t="s">
        <v>36</v>
      </c>
      <c r="AX243" s="12" t="s">
        <v>80</v>
      </c>
      <c r="AY243" s="222" t="s">
        <v>133</v>
      </c>
    </row>
    <row r="244" spans="2:65" s="1" customFormat="1" ht="31.5" customHeight="1">
      <c r="B244" s="41"/>
      <c r="C244" s="188" t="s">
        <v>321</v>
      </c>
      <c r="D244" s="188" t="s">
        <v>136</v>
      </c>
      <c r="E244" s="189" t="s">
        <v>322</v>
      </c>
      <c r="F244" s="190" t="s">
        <v>323</v>
      </c>
      <c r="G244" s="191" t="s">
        <v>306</v>
      </c>
      <c r="H244" s="192">
        <v>1</v>
      </c>
      <c r="I244" s="193"/>
      <c r="J244" s="194">
        <f>ROUND(I244*H244,2)</f>
        <v>0</v>
      </c>
      <c r="K244" s="190" t="s">
        <v>22</v>
      </c>
      <c r="L244" s="61"/>
      <c r="M244" s="195" t="s">
        <v>22</v>
      </c>
      <c r="N244" s="196" t="s">
        <v>43</v>
      </c>
      <c r="O244" s="42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AR244" s="24" t="s">
        <v>209</v>
      </c>
      <c r="AT244" s="24" t="s">
        <v>136</v>
      </c>
      <c r="AU244" s="24" t="s">
        <v>82</v>
      </c>
      <c r="AY244" s="24" t="s">
        <v>133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24" t="s">
        <v>80</v>
      </c>
      <c r="BK244" s="199">
        <f>ROUND(I244*H244,2)</f>
        <v>0</v>
      </c>
      <c r="BL244" s="24" t="s">
        <v>209</v>
      </c>
      <c r="BM244" s="24" t="s">
        <v>324</v>
      </c>
    </row>
    <row r="245" spans="2:65" s="11" customFormat="1">
      <c r="B245" s="200"/>
      <c r="C245" s="201"/>
      <c r="D245" s="202" t="s">
        <v>143</v>
      </c>
      <c r="E245" s="203" t="s">
        <v>22</v>
      </c>
      <c r="F245" s="204" t="s">
        <v>310</v>
      </c>
      <c r="G245" s="201"/>
      <c r="H245" s="205" t="s">
        <v>22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143</v>
      </c>
      <c r="AU245" s="211" t="s">
        <v>82</v>
      </c>
      <c r="AV245" s="11" t="s">
        <v>80</v>
      </c>
      <c r="AW245" s="11" t="s">
        <v>36</v>
      </c>
      <c r="AX245" s="11" t="s">
        <v>72</v>
      </c>
      <c r="AY245" s="211" t="s">
        <v>133</v>
      </c>
    </row>
    <row r="246" spans="2:65" s="11" customFormat="1" ht="27">
      <c r="B246" s="200"/>
      <c r="C246" s="201"/>
      <c r="D246" s="202" t="s">
        <v>143</v>
      </c>
      <c r="E246" s="203" t="s">
        <v>22</v>
      </c>
      <c r="F246" s="204" t="s">
        <v>311</v>
      </c>
      <c r="G246" s="201"/>
      <c r="H246" s="205" t="s">
        <v>22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143</v>
      </c>
      <c r="AU246" s="211" t="s">
        <v>82</v>
      </c>
      <c r="AV246" s="11" t="s">
        <v>80</v>
      </c>
      <c r="AW246" s="11" t="s">
        <v>36</v>
      </c>
      <c r="AX246" s="11" t="s">
        <v>72</v>
      </c>
      <c r="AY246" s="211" t="s">
        <v>133</v>
      </c>
    </row>
    <row r="247" spans="2:65" s="11" customFormat="1" ht="27">
      <c r="B247" s="200"/>
      <c r="C247" s="201"/>
      <c r="D247" s="202" t="s">
        <v>143</v>
      </c>
      <c r="E247" s="203" t="s">
        <v>22</v>
      </c>
      <c r="F247" s="204" t="s">
        <v>312</v>
      </c>
      <c r="G247" s="201"/>
      <c r="H247" s="205" t="s">
        <v>22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143</v>
      </c>
      <c r="AU247" s="211" t="s">
        <v>82</v>
      </c>
      <c r="AV247" s="11" t="s">
        <v>80</v>
      </c>
      <c r="AW247" s="11" t="s">
        <v>36</v>
      </c>
      <c r="AX247" s="11" t="s">
        <v>72</v>
      </c>
      <c r="AY247" s="211" t="s">
        <v>133</v>
      </c>
    </row>
    <row r="248" spans="2:65" s="12" customFormat="1">
      <c r="B248" s="212"/>
      <c r="C248" s="213"/>
      <c r="D248" s="234" t="s">
        <v>143</v>
      </c>
      <c r="E248" s="251" t="s">
        <v>22</v>
      </c>
      <c r="F248" s="248" t="s">
        <v>325</v>
      </c>
      <c r="G248" s="213"/>
      <c r="H248" s="249">
        <v>1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143</v>
      </c>
      <c r="AU248" s="222" t="s">
        <v>82</v>
      </c>
      <c r="AV248" s="12" t="s">
        <v>82</v>
      </c>
      <c r="AW248" s="12" t="s">
        <v>36</v>
      </c>
      <c r="AX248" s="12" t="s">
        <v>80</v>
      </c>
      <c r="AY248" s="222" t="s">
        <v>133</v>
      </c>
    </row>
    <row r="249" spans="2:65" s="1" customFormat="1" ht="31.5" customHeight="1">
      <c r="B249" s="41"/>
      <c r="C249" s="188" t="s">
        <v>326</v>
      </c>
      <c r="D249" s="188" t="s">
        <v>136</v>
      </c>
      <c r="E249" s="189" t="s">
        <v>327</v>
      </c>
      <c r="F249" s="190" t="s">
        <v>328</v>
      </c>
      <c r="G249" s="191" t="s">
        <v>306</v>
      </c>
      <c r="H249" s="192">
        <v>2</v>
      </c>
      <c r="I249" s="193"/>
      <c r="J249" s="194">
        <f>ROUND(I249*H249,2)</f>
        <v>0</v>
      </c>
      <c r="K249" s="190" t="s">
        <v>22</v>
      </c>
      <c r="L249" s="61"/>
      <c r="M249" s="195" t="s">
        <v>22</v>
      </c>
      <c r="N249" s="196" t="s">
        <v>43</v>
      </c>
      <c r="O249" s="42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AR249" s="24" t="s">
        <v>209</v>
      </c>
      <c r="AT249" s="24" t="s">
        <v>136</v>
      </c>
      <c r="AU249" s="24" t="s">
        <v>82</v>
      </c>
      <c r="AY249" s="24" t="s">
        <v>133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24" t="s">
        <v>80</v>
      </c>
      <c r="BK249" s="199">
        <f>ROUND(I249*H249,2)</f>
        <v>0</v>
      </c>
      <c r="BL249" s="24" t="s">
        <v>209</v>
      </c>
      <c r="BM249" s="24" t="s">
        <v>329</v>
      </c>
    </row>
    <row r="250" spans="2:65" s="11" customFormat="1" ht="27">
      <c r="B250" s="200"/>
      <c r="C250" s="201"/>
      <c r="D250" s="202" t="s">
        <v>143</v>
      </c>
      <c r="E250" s="203" t="s">
        <v>22</v>
      </c>
      <c r="F250" s="204" t="s">
        <v>330</v>
      </c>
      <c r="G250" s="201"/>
      <c r="H250" s="205" t="s">
        <v>22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143</v>
      </c>
      <c r="AU250" s="211" t="s">
        <v>82</v>
      </c>
      <c r="AV250" s="11" t="s">
        <v>80</v>
      </c>
      <c r="AW250" s="11" t="s">
        <v>36</v>
      </c>
      <c r="AX250" s="11" t="s">
        <v>72</v>
      </c>
      <c r="AY250" s="211" t="s">
        <v>133</v>
      </c>
    </row>
    <row r="251" spans="2:65" s="11" customFormat="1">
      <c r="B251" s="200"/>
      <c r="C251" s="201"/>
      <c r="D251" s="202" t="s">
        <v>143</v>
      </c>
      <c r="E251" s="203" t="s">
        <v>22</v>
      </c>
      <c r="F251" s="204" t="s">
        <v>310</v>
      </c>
      <c r="G251" s="201"/>
      <c r="H251" s="205" t="s">
        <v>22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143</v>
      </c>
      <c r="AU251" s="211" t="s">
        <v>82</v>
      </c>
      <c r="AV251" s="11" t="s">
        <v>80</v>
      </c>
      <c r="AW251" s="11" t="s">
        <v>36</v>
      </c>
      <c r="AX251" s="11" t="s">
        <v>72</v>
      </c>
      <c r="AY251" s="211" t="s">
        <v>133</v>
      </c>
    </row>
    <row r="252" spans="2:65" s="11" customFormat="1" ht="27">
      <c r="B252" s="200"/>
      <c r="C252" s="201"/>
      <c r="D252" s="202" t="s">
        <v>143</v>
      </c>
      <c r="E252" s="203" t="s">
        <v>22</v>
      </c>
      <c r="F252" s="204" t="s">
        <v>311</v>
      </c>
      <c r="G252" s="201"/>
      <c r="H252" s="205" t="s">
        <v>22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143</v>
      </c>
      <c r="AU252" s="211" t="s">
        <v>82</v>
      </c>
      <c r="AV252" s="11" t="s">
        <v>80</v>
      </c>
      <c r="AW252" s="11" t="s">
        <v>36</v>
      </c>
      <c r="AX252" s="11" t="s">
        <v>72</v>
      </c>
      <c r="AY252" s="211" t="s">
        <v>133</v>
      </c>
    </row>
    <row r="253" spans="2:65" s="11" customFormat="1" ht="27">
      <c r="B253" s="200"/>
      <c r="C253" s="201"/>
      <c r="D253" s="202" t="s">
        <v>143</v>
      </c>
      <c r="E253" s="203" t="s">
        <v>22</v>
      </c>
      <c r="F253" s="204" t="s">
        <v>312</v>
      </c>
      <c r="G253" s="201"/>
      <c r="H253" s="205" t="s">
        <v>22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143</v>
      </c>
      <c r="AU253" s="211" t="s">
        <v>82</v>
      </c>
      <c r="AV253" s="11" t="s">
        <v>80</v>
      </c>
      <c r="AW253" s="11" t="s">
        <v>36</v>
      </c>
      <c r="AX253" s="11" t="s">
        <v>72</v>
      </c>
      <c r="AY253" s="211" t="s">
        <v>133</v>
      </c>
    </row>
    <row r="254" spans="2:65" s="12" customFormat="1">
      <c r="B254" s="212"/>
      <c r="C254" s="213"/>
      <c r="D254" s="202" t="s">
        <v>143</v>
      </c>
      <c r="E254" s="214" t="s">
        <v>22</v>
      </c>
      <c r="F254" s="215" t="s">
        <v>331</v>
      </c>
      <c r="G254" s="213"/>
      <c r="H254" s="216">
        <v>2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143</v>
      </c>
      <c r="AU254" s="222" t="s">
        <v>82</v>
      </c>
      <c r="AV254" s="12" t="s">
        <v>82</v>
      </c>
      <c r="AW254" s="12" t="s">
        <v>36</v>
      </c>
      <c r="AX254" s="12" t="s">
        <v>80</v>
      </c>
      <c r="AY254" s="222" t="s">
        <v>133</v>
      </c>
    </row>
    <row r="255" spans="2:65" s="10" customFormat="1" ht="29.85" customHeight="1">
      <c r="B255" s="171"/>
      <c r="C255" s="172"/>
      <c r="D255" s="185" t="s">
        <v>71</v>
      </c>
      <c r="E255" s="186" t="s">
        <v>332</v>
      </c>
      <c r="F255" s="186" t="s">
        <v>333</v>
      </c>
      <c r="G255" s="172"/>
      <c r="H255" s="172"/>
      <c r="I255" s="175"/>
      <c r="J255" s="187">
        <f>BK255</f>
        <v>0</v>
      </c>
      <c r="K255" s="172"/>
      <c r="L255" s="177"/>
      <c r="M255" s="178"/>
      <c r="N255" s="179"/>
      <c r="O255" s="179"/>
      <c r="P255" s="180">
        <f>SUM(P256:P326)</f>
        <v>0</v>
      </c>
      <c r="Q255" s="179"/>
      <c r="R255" s="180">
        <f>SUM(R256:R326)</f>
        <v>0.31155421</v>
      </c>
      <c r="S255" s="179"/>
      <c r="T255" s="181">
        <f>SUM(T256:T326)</f>
        <v>0.13744499999999998</v>
      </c>
      <c r="AR255" s="182" t="s">
        <v>82</v>
      </c>
      <c r="AT255" s="183" t="s">
        <v>71</v>
      </c>
      <c r="AU255" s="183" t="s">
        <v>80</v>
      </c>
      <c r="AY255" s="182" t="s">
        <v>133</v>
      </c>
      <c r="BK255" s="184">
        <f>SUM(BK256:BK326)</f>
        <v>0</v>
      </c>
    </row>
    <row r="256" spans="2:65" s="1" customFormat="1" ht="22.5" customHeight="1">
      <c r="B256" s="41"/>
      <c r="C256" s="188" t="s">
        <v>334</v>
      </c>
      <c r="D256" s="188" t="s">
        <v>136</v>
      </c>
      <c r="E256" s="189" t="s">
        <v>335</v>
      </c>
      <c r="F256" s="190" t="s">
        <v>336</v>
      </c>
      <c r="G256" s="191" t="s">
        <v>153</v>
      </c>
      <c r="H256" s="192">
        <v>43.164999999999999</v>
      </c>
      <c r="I256" s="193"/>
      <c r="J256" s="194">
        <f>ROUND(I256*H256,2)</f>
        <v>0</v>
      </c>
      <c r="K256" s="190" t="s">
        <v>140</v>
      </c>
      <c r="L256" s="61"/>
      <c r="M256" s="195" t="s">
        <v>22</v>
      </c>
      <c r="N256" s="196" t="s">
        <v>43</v>
      </c>
      <c r="O256" s="42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AR256" s="24" t="s">
        <v>209</v>
      </c>
      <c r="AT256" s="24" t="s">
        <v>136</v>
      </c>
      <c r="AU256" s="24" t="s">
        <v>82</v>
      </c>
      <c r="AY256" s="24" t="s">
        <v>133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24" t="s">
        <v>80</v>
      </c>
      <c r="BK256" s="199">
        <f>ROUND(I256*H256,2)</f>
        <v>0</v>
      </c>
      <c r="BL256" s="24" t="s">
        <v>209</v>
      </c>
      <c r="BM256" s="24" t="s">
        <v>337</v>
      </c>
    </row>
    <row r="257" spans="2:65" s="11" customFormat="1">
      <c r="B257" s="200"/>
      <c r="C257" s="201"/>
      <c r="D257" s="202" t="s">
        <v>143</v>
      </c>
      <c r="E257" s="203" t="s">
        <v>22</v>
      </c>
      <c r="F257" s="204" t="s">
        <v>338</v>
      </c>
      <c r="G257" s="201"/>
      <c r="H257" s="205" t="s">
        <v>22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143</v>
      </c>
      <c r="AU257" s="211" t="s">
        <v>82</v>
      </c>
      <c r="AV257" s="11" t="s">
        <v>80</v>
      </c>
      <c r="AW257" s="11" t="s">
        <v>36</v>
      </c>
      <c r="AX257" s="11" t="s">
        <v>72</v>
      </c>
      <c r="AY257" s="211" t="s">
        <v>133</v>
      </c>
    </row>
    <row r="258" spans="2:65" s="11" customFormat="1">
      <c r="B258" s="200"/>
      <c r="C258" s="201"/>
      <c r="D258" s="202" t="s">
        <v>143</v>
      </c>
      <c r="E258" s="203" t="s">
        <v>22</v>
      </c>
      <c r="F258" s="204" t="s">
        <v>168</v>
      </c>
      <c r="G258" s="201"/>
      <c r="H258" s="205" t="s">
        <v>22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143</v>
      </c>
      <c r="AU258" s="211" t="s">
        <v>82</v>
      </c>
      <c r="AV258" s="11" t="s">
        <v>80</v>
      </c>
      <c r="AW258" s="11" t="s">
        <v>36</v>
      </c>
      <c r="AX258" s="11" t="s">
        <v>72</v>
      </c>
      <c r="AY258" s="211" t="s">
        <v>133</v>
      </c>
    </row>
    <row r="259" spans="2:65" s="11" customFormat="1">
      <c r="B259" s="200"/>
      <c r="C259" s="201"/>
      <c r="D259" s="202" t="s">
        <v>143</v>
      </c>
      <c r="E259" s="203" t="s">
        <v>22</v>
      </c>
      <c r="F259" s="204" t="s">
        <v>146</v>
      </c>
      <c r="G259" s="201"/>
      <c r="H259" s="205" t="s">
        <v>22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143</v>
      </c>
      <c r="AU259" s="211" t="s">
        <v>82</v>
      </c>
      <c r="AV259" s="11" t="s">
        <v>80</v>
      </c>
      <c r="AW259" s="11" t="s">
        <v>36</v>
      </c>
      <c r="AX259" s="11" t="s">
        <v>72</v>
      </c>
      <c r="AY259" s="211" t="s">
        <v>133</v>
      </c>
    </row>
    <row r="260" spans="2:65" s="12" customFormat="1">
      <c r="B260" s="212"/>
      <c r="C260" s="213"/>
      <c r="D260" s="202" t="s">
        <v>143</v>
      </c>
      <c r="E260" s="214" t="s">
        <v>22</v>
      </c>
      <c r="F260" s="215" t="s">
        <v>212</v>
      </c>
      <c r="G260" s="213"/>
      <c r="H260" s="216">
        <v>43.164999999999999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143</v>
      </c>
      <c r="AU260" s="222" t="s">
        <v>82</v>
      </c>
      <c r="AV260" s="12" t="s">
        <v>82</v>
      </c>
      <c r="AW260" s="12" t="s">
        <v>36</v>
      </c>
      <c r="AX260" s="12" t="s">
        <v>72</v>
      </c>
      <c r="AY260" s="222" t="s">
        <v>133</v>
      </c>
    </row>
    <row r="261" spans="2:65" s="13" customFormat="1">
      <c r="B261" s="223"/>
      <c r="C261" s="224"/>
      <c r="D261" s="234" t="s">
        <v>143</v>
      </c>
      <c r="E261" s="235" t="s">
        <v>22</v>
      </c>
      <c r="F261" s="236" t="s">
        <v>148</v>
      </c>
      <c r="G261" s="224"/>
      <c r="H261" s="237">
        <v>43.164999999999999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AT261" s="233" t="s">
        <v>143</v>
      </c>
      <c r="AU261" s="233" t="s">
        <v>82</v>
      </c>
      <c r="AV261" s="13" t="s">
        <v>141</v>
      </c>
      <c r="AW261" s="13" t="s">
        <v>36</v>
      </c>
      <c r="AX261" s="13" t="s">
        <v>80</v>
      </c>
      <c r="AY261" s="233" t="s">
        <v>133</v>
      </c>
    </row>
    <row r="262" spans="2:65" s="1" customFormat="1" ht="22.5" customHeight="1">
      <c r="B262" s="41"/>
      <c r="C262" s="188" t="s">
        <v>339</v>
      </c>
      <c r="D262" s="188" t="s">
        <v>136</v>
      </c>
      <c r="E262" s="189" t="s">
        <v>340</v>
      </c>
      <c r="F262" s="190" t="s">
        <v>341</v>
      </c>
      <c r="G262" s="191" t="s">
        <v>153</v>
      </c>
      <c r="H262" s="192">
        <v>43.164999999999999</v>
      </c>
      <c r="I262" s="193"/>
      <c r="J262" s="194">
        <f>ROUND(I262*H262,2)</f>
        <v>0</v>
      </c>
      <c r="K262" s="190" t="s">
        <v>140</v>
      </c>
      <c r="L262" s="61"/>
      <c r="M262" s="195" t="s">
        <v>22</v>
      </c>
      <c r="N262" s="196" t="s">
        <v>43</v>
      </c>
      <c r="O262" s="42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AR262" s="24" t="s">
        <v>209</v>
      </c>
      <c r="AT262" s="24" t="s">
        <v>136</v>
      </c>
      <c r="AU262" s="24" t="s">
        <v>82</v>
      </c>
      <c r="AY262" s="24" t="s">
        <v>133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24" t="s">
        <v>80</v>
      </c>
      <c r="BK262" s="199">
        <f>ROUND(I262*H262,2)</f>
        <v>0</v>
      </c>
      <c r="BL262" s="24" t="s">
        <v>209</v>
      </c>
      <c r="BM262" s="24" t="s">
        <v>342</v>
      </c>
    </row>
    <row r="263" spans="2:65" s="11" customFormat="1">
      <c r="B263" s="200"/>
      <c r="C263" s="201"/>
      <c r="D263" s="202" t="s">
        <v>143</v>
      </c>
      <c r="E263" s="203" t="s">
        <v>22</v>
      </c>
      <c r="F263" s="204" t="s">
        <v>338</v>
      </c>
      <c r="G263" s="201"/>
      <c r="H263" s="205" t="s">
        <v>22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143</v>
      </c>
      <c r="AU263" s="211" t="s">
        <v>82</v>
      </c>
      <c r="AV263" s="11" t="s">
        <v>80</v>
      </c>
      <c r="AW263" s="11" t="s">
        <v>36</v>
      </c>
      <c r="AX263" s="11" t="s">
        <v>72</v>
      </c>
      <c r="AY263" s="211" t="s">
        <v>133</v>
      </c>
    </row>
    <row r="264" spans="2:65" s="11" customFormat="1">
      <c r="B264" s="200"/>
      <c r="C264" s="201"/>
      <c r="D264" s="202" t="s">
        <v>143</v>
      </c>
      <c r="E264" s="203" t="s">
        <v>22</v>
      </c>
      <c r="F264" s="204" t="s">
        <v>168</v>
      </c>
      <c r="G264" s="201"/>
      <c r="H264" s="205" t="s">
        <v>22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143</v>
      </c>
      <c r="AU264" s="211" t="s">
        <v>82</v>
      </c>
      <c r="AV264" s="11" t="s">
        <v>80</v>
      </c>
      <c r="AW264" s="11" t="s">
        <v>36</v>
      </c>
      <c r="AX264" s="11" t="s">
        <v>72</v>
      </c>
      <c r="AY264" s="211" t="s">
        <v>133</v>
      </c>
    </row>
    <row r="265" spans="2:65" s="11" customFormat="1">
      <c r="B265" s="200"/>
      <c r="C265" s="201"/>
      <c r="D265" s="202" t="s">
        <v>143</v>
      </c>
      <c r="E265" s="203" t="s">
        <v>22</v>
      </c>
      <c r="F265" s="204" t="s">
        <v>146</v>
      </c>
      <c r="G265" s="201"/>
      <c r="H265" s="205" t="s">
        <v>22</v>
      </c>
      <c r="I265" s="206"/>
      <c r="J265" s="201"/>
      <c r="K265" s="201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143</v>
      </c>
      <c r="AU265" s="211" t="s">
        <v>82</v>
      </c>
      <c r="AV265" s="11" t="s">
        <v>80</v>
      </c>
      <c r="AW265" s="11" t="s">
        <v>36</v>
      </c>
      <c r="AX265" s="11" t="s">
        <v>72</v>
      </c>
      <c r="AY265" s="211" t="s">
        <v>133</v>
      </c>
    </row>
    <row r="266" spans="2:65" s="12" customFormat="1">
      <c r="B266" s="212"/>
      <c r="C266" s="213"/>
      <c r="D266" s="202" t="s">
        <v>143</v>
      </c>
      <c r="E266" s="214" t="s">
        <v>22</v>
      </c>
      <c r="F266" s="215" t="s">
        <v>212</v>
      </c>
      <c r="G266" s="213"/>
      <c r="H266" s="216">
        <v>43.164999999999999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143</v>
      </c>
      <c r="AU266" s="222" t="s">
        <v>82</v>
      </c>
      <c r="AV266" s="12" t="s">
        <v>82</v>
      </c>
      <c r="AW266" s="12" t="s">
        <v>36</v>
      </c>
      <c r="AX266" s="12" t="s">
        <v>72</v>
      </c>
      <c r="AY266" s="222" t="s">
        <v>133</v>
      </c>
    </row>
    <row r="267" spans="2:65" s="13" customFormat="1">
      <c r="B267" s="223"/>
      <c r="C267" s="224"/>
      <c r="D267" s="234" t="s">
        <v>143</v>
      </c>
      <c r="E267" s="235" t="s">
        <v>22</v>
      </c>
      <c r="F267" s="236" t="s">
        <v>148</v>
      </c>
      <c r="G267" s="224"/>
      <c r="H267" s="237">
        <v>43.164999999999999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143</v>
      </c>
      <c r="AU267" s="233" t="s">
        <v>82</v>
      </c>
      <c r="AV267" s="13" t="s">
        <v>141</v>
      </c>
      <c r="AW267" s="13" t="s">
        <v>36</v>
      </c>
      <c r="AX267" s="13" t="s">
        <v>80</v>
      </c>
      <c r="AY267" s="233" t="s">
        <v>133</v>
      </c>
    </row>
    <row r="268" spans="2:65" s="1" customFormat="1" ht="22.5" customHeight="1">
      <c r="B268" s="41"/>
      <c r="C268" s="188" t="s">
        <v>277</v>
      </c>
      <c r="D268" s="188" t="s">
        <v>136</v>
      </c>
      <c r="E268" s="189" t="s">
        <v>343</v>
      </c>
      <c r="F268" s="190" t="s">
        <v>344</v>
      </c>
      <c r="G268" s="191" t="s">
        <v>153</v>
      </c>
      <c r="H268" s="192">
        <v>43.164999999999999</v>
      </c>
      <c r="I268" s="193"/>
      <c r="J268" s="194">
        <f>ROUND(I268*H268,2)</f>
        <v>0</v>
      </c>
      <c r="K268" s="190" t="s">
        <v>140</v>
      </c>
      <c r="L268" s="61"/>
      <c r="M268" s="195" t="s">
        <v>22</v>
      </c>
      <c r="N268" s="196" t="s">
        <v>43</v>
      </c>
      <c r="O268" s="42"/>
      <c r="P268" s="197">
        <f>O268*H268</f>
        <v>0</v>
      </c>
      <c r="Q268" s="197">
        <v>3.0000000000000001E-5</v>
      </c>
      <c r="R268" s="197">
        <f>Q268*H268</f>
        <v>1.29495E-3</v>
      </c>
      <c r="S268" s="197">
        <v>0</v>
      </c>
      <c r="T268" s="198">
        <f>S268*H268</f>
        <v>0</v>
      </c>
      <c r="AR268" s="24" t="s">
        <v>209</v>
      </c>
      <c r="AT268" s="24" t="s">
        <v>136</v>
      </c>
      <c r="AU268" s="24" t="s">
        <v>82</v>
      </c>
      <c r="AY268" s="24" t="s">
        <v>133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24" t="s">
        <v>80</v>
      </c>
      <c r="BK268" s="199">
        <f>ROUND(I268*H268,2)</f>
        <v>0</v>
      </c>
      <c r="BL268" s="24" t="s">
        <v>209</v>
      </c>
      <c r="BM268" s="24" t="s">
        <v>345</v>
      </c>
    </row>
    <row r="269" spans="2:65" s="11" customFormat="1">
      <c r="B269" s="200"/>
      <c r="C269" s="201"/>
      <c r="D269" s="202" t="s">
        <v>143</v>
      </c>
      <c r="E269" s="203" t="s">
        <v>22</v>
      </c>
      <c r="F269" s="204" t="s">
        <v>211</v>
      </c>
      <c r="G269" s="201"/>
      <c r="H269" s="205" t="s">
        <v>22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143</v>
      </c>
      <c r="AU269" s="211" t="s">
        <v>82</v>
      </c>
      <c r="AV269" s="11" t="s">
        <v>80</v>
      </c>
      <c r="AW269" s="11" t="s">
        <v>36</v>
      </c>
      <c r="AX269" s="11" t="s">
        <v>72</v>
      </c>
      <c r="AY269" s="211" t="s">
        <v>133</v>
      </c>
    </row>
    <row r="270" spans="2:65" s="11" customFormat="1">
      <c r="B270" s="200"/>
      <c r="C270" s="201"/>
      <c r="D270" s="202" t="s">
        <v>143</v>
      </c>
      <c r="E270" s="203" t="s">
        <v>22</v>
      </c>
      <c r="F270" s="204" t="s">
        <v>145</v>
      </c>
      <c r="G270" s="201"/>
      <c r="H270" s="205" t="s">
        <v>22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143</v>
      </c>
      <c r="AU270" s="211" t="s">
        <v>82</v>
      </c>
      <c r="AV270" s="11" t="s">
        <v>80</v>
      </c>
      <c r="AW270" s="11" t="s">
        <v>36</v>
      </c>
      <c r="AX270" s="11" t="s">
        <v>72</v>
      </c>
      <c r="AY270" s="211" t="s">
        <v>133</v>
      </c>
    </row>
    <row r="271" spans="2:65" s="11" customFormat="1">
      <c r="B271" s="200"/>
      <c r="C271" s="201"/>
      <c r="D271" s="202" t="s">
        <v>143</v>
      </c>
      <c r="E271" s="203" t="s">
        <v>22</v>
      </c>
      <c r="F271" s="204" t="s">
        <v>146</v>
      </c>
      <c r="G271" s="201"/>
      <c r="H271" s="205" t="s">
        <v>22</v>
      </c>
      <c r="I271" s="206"/>
      <c r="J271" s="201"/>
      <c r="K271" s="201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143</v>
      </c>
      <c r="AU271" s="211" t="s">
        <v>82</v>
      </c>
      <c r="AV271" s="11" t="s">
        <v>80</v>
      </c>
      <c r="AW271" s="11" t="s">
        <v>36</v>
      </c>
      <c r="AX271" s="11" t="s">
        <v>72</v>
      </c>
      <c r="AY271" s="211" t="s">
        <v>133</v>
      </c>
    </row>
    <row r="272" spans="2:65" s="12" customFormat="1">
      <c r="B272" s="212"/>
      <c r="C272" s="213"/>
      <c r="D272" s="202" t="s">
        <v>143</v>
      </c>
      <c r="E272" s="214" t="s">
        <v>22</v>
      </c>
      <c r="F272" s="215" t="s">
        <v>212</v>
      </c>
      <c r="G272" s="213"/>
      <c r="H272" s="216">
        <v>43.164999999999999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143</v>
      </c>
      <c r="AU272" s="222" t="s">
        <v>82</v>
      </c>
      <c r="AV272" s="12" t="s">
        <v>82</v>
      </c>
      <c r="AW272" s="12" t="s">
        <v>36</v>
      </c>
      <c r="AX272" s="12" t="s">
        <v>72</v>
      </c>
      <c r="AY272" s="222" t="s">
        <v>133</v>
      </c>
    </row>
    <row r="273" spans="2:65" s="13" customFormat="1">
      <c r="B273" s="223"/>
      <c r="C273" s="224"/>
      <c r="D273" s="234" t="s">
        <v>143</v>
      </c>
      <c r="E273" s="235" t="s">
        <v>22</v>
      </c>
      <c r="F273" s="236" t="s">
        <v>148</v>
      </c>
      <c r="G273" s="224"/>
      <c r="H273" s="237">
        <v>43.164999999999999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AT273" s="233" t="s">
        <v>143</v>
      </c>
      <c r="AU273" s="233" t="s">
        <v>82</v>
      </c>
      <c r="AV273" s="13" t="s">
        <v>141</v>
      </c>
      <c r="AW273" s="13" t="s">
        <v>36</v>
      </c>
      <c r="AX273" s="13" t="s">
        <v>80</v>
      </c>
      <c r="AY273" s="233" t="s">
        <v>133</v>
      </c>
    </row>
    <row r="274" spans="2:65" s="1" customFormat="1" ht="22.5" customHeight="1">
      <c r="B274" s="41"/>
      <c r="C274" s="188" t="s">
        <v>346</v>
      </c>
      <c r="D274" s="188" t="s">
        <v>136</v>
      </c>
      <c r="E274" s="189" t="s">
        <v>347</v>
      </c>
      <c r="F274" s="190" t="s">
        <v>348</v>
      </c>
      <c r="G274" s="191" t="s">
        <v>153</v>
      </c>
      <c r="H274" s="192">
        <v>43.164999999999999</v>
      </c>
      <c r="I274" s="193"/>
      <c r="J274" s="194">
        <f>ROUND(I274*H274,2)</f>
        <v>0</v>
      </c>
      <c r="K274" s="190" t="s">
        <v>140</v>
      </c>
      <c r="L274" s="61"/>
      <c r="M274" s="195" t="s">
        <v>22</v>
      </c>
      <c r="N274" s="196" t="s">
        <v>43</v>
      </c>
      <c r="O274" s="42"/>
      <c r="P274" s="197">
        <f>O274*H274</f>
        <v>0</v>
      </c>
      <c r="Q274" s="197">
        <v>4.4999999999999997E-3</v>
      </c>
      <c r="R274" s="197">
        <f>Q274*H274</f>
        <v>0.19424249999999998</v>
      </c>
      <c r="S274" s="197">
        <v>0</v>
      </c>
      <c r="T274" s="198">
        <f>S274*H274</f>
        <v>0</v>
      </c>
      <c r="AR274" s="24" t="s">
        <v>209</v>
      </c>
      <c r="AT274" s="24" t="s">
        <v>136</v>
      </c>
      <c r="AU274" s="24" t="s">
        <v>82</v>
      </c>
      <c r="AY274" s="24" t="s">
        <v>133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24" t="s">
        <v>80</v>
      </c>
      <c r="BK274" s="199">
        <f>ROUND(I274*H274,2)</f>
        <v>0</v>
      </c>
      <c r="BL274" s="24" t="s">
        <v>209</v>
      </c>
      <c r="BM274" s="24" t="s">
        <v>349</v>
      </c>
    </row>
    <row r="275" spans="2:65" s="11" customFormat="1">
      <c r="B275" s="200"/>
      <c r="C275" s="201"/>
      <c r="D275" s="202" t="s">
        <v>143</v>
      </c>
      <c r="E275" s="203" t="s">
        <v>22</v>
      </c>
      <c r="F275" s="204" t="s">
        <v>211</v>
      </c>
      <c r="G275" s="201"/>
      <c r="H275" s="205" t="s">
        <v>22</v>
      </c>
      <c r="I275" s="206"/>
      <c r="J275" s="201"/>
      <c r="K275" s="201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143</v>
      </c>
      <c r="AU275" s="211" t="s">
        <v>82</v>
      </c>
      <c r="AV275" s="11" t="s">
        <v>80</v>
      </c>
      <c r="AW275" s="11" t="s">
        <v>36</v>
      </c>
      <c r="AX275" s="11" t="s">
        <v>72</v>
      </c>
      <c r="AY275" s="211" t="s">
        <v>133</v>
      </c>
    </row>
    <row r="276" spans="2:65" s="11" customFormat="1">
      <c r="B276" s="200"/>
      <c r="C276" s="201"/>
      <c r="D276" s="202" t="s">
        <v>143</v>
      </c>
      <c r="E276" s="203" t="s">
        <v>22</v>
      </c>
      <c r="F276" s="204" t="s">
        <v>350</v>
      </c>
      <c r="G276" s="201"/>
      <c r="H276" s="205" t="s">
        <v>22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143</v>
      </c>
      <c r="AU276" s="211" t="s">
        <v>82</v>
      </c>
      <c r="AV276" s="11" t="s">
        <v>80</v>
      </c>
      <c r="AW276" s="11" t="s">
        <v>36</v>
      </c>
      <c r="AX276" s="11" t="s">
        <v>72</v>
      </c>
      <c r="AY276" s="211" t="s">
        <v>133</v>
      </c>
    </row>
    <row r="277" spans="2:65" s="11" customFormat="1">
      <c r="B277" s="200"/>
      <c r="C277" s="201"/>
      <c r="D277" s="202" t="s">
        <v>143</v>
      </c>
      <c r="E277" s="203" t="s">
        <v>22</v>
      </c>
      <c r="F277" s="204" t="s">
        <v>145</v>
      </c>
      <c r="G277" s="201"/>
      <c r="H277" s="205" t="s">
        <v>22</v>
      </c>
      <c r="I277" s="206"/>
      <c r="J277" s="201"/>
      <c r="K277" s="201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143</v>
      </c>
      <c r="AU277" s="211" t="s">
        <v>82</v>
      </c>
      <c r="AV277" s="11" t="s">
        <v>80</v>
      </c>
      <c r="AW277" s="11" t="s">
        <v>36</v>
      </c>
      <c r="AX277" s="11" t="s">
        <v>72</v>
      </c>
      <c r="AY277" s="211" t="s">
        <v>133</v>
      </c>
    </row>
    <row r="278" spans="2:65" s="11" customFormat="1">
      <c r="B278" s="200"/>
      <c r="C278" s="201"/>
      <c r="D278" s="202" t="s">
        <v>143</v>
      </c>
      <c r="E278" s="203" t="s">
        <v>22</v>
      </c>
      <c r="F278" s="204" t="s">
        <v>146</v>
      </c>
      <c r="G278" s="201"/>
      <c r="H278" s="205" t="s">
        <v>22</v>
      </c>
      <c r="I278" s="206"/>
      <c r="J278" s="201"/>
      <c r="K278" s="201"/>
      <c r="L278" s="207"/>
      <c r="M278" s="208"/>
      <c r="N278" s="209"/>
      <c r="O278" s="209"/>
      <c r="P278" s="209"/>
      <c r="Q278" s="209"/>
      <c r="R278" s="209"/>
      <c r="S278" s="209"/>
      <c r="T278" s="210"/>
      <c r="AT278" s="211" t="s">
        <v>143</v>
      </c>
      <c r="AU278" s="211" t="s">
        <v>82</v>
      </c>
      <c r="AV278" s="11" t="s">
        <v>80</v>
      </c>
      <c r="AW278" s="11" t="s">
        <v>36</v>
      </c>
      <c r="AX278" s="11" t="s">
        <v>72</v>
      </c>
      <c r="AY278" s="211" t="s">
        <v>133</v>
      </c>
    </row>
    <row r="279" spans="2:65" s="12" customFormat="1">
      <c r="B279" s="212"/>
      <c r="C279" s="213"/>
      <c r="D279" s="202" t="s">
        <v>143</v>
      </c>
      <c r="E279" s="214" t="s">
        <v>22</v>
      </c>
      <c r="F279" s="215" t="s">
        <v>212</v>
      </c>
      <c r="G279" s="213"/>
      <c r="H279" s="216">
        <v>43.164999999999999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1"/>
      <c r="AT279" s="222" t="s">
        <v>143</v>
      </c>
      <c r="AU279" s="222" t="s">
        <v>82</v>
      </c>
      <c r="AV279" s="12" t="s">
        <v>82</v>
      </c>
      <c r="AW279" s="12" t="s">
        <v>36</v>
      </c>
      <c r="AX279" s="12" t="s">
        <v>72</v>
      </c>
      <c r="AY279" s="222" t="s">
        <v>133</v>
      </c>
    </row>
    <row r="280" spans="2:65" s="13" customFormat="1">
      <c r="B280" s="223"/>
      <c r="C280" s="224"/>
      <c r="D280" s="234" t="s">
        <v>143</v>
      </c>
      <c r="E280" s="235" t="s">
        <v>22</v>
      </c>
      <c r="F280" s="236" t="s">
        <v>148</v>
      </c>
      <c r="G280" s="224"/>
      <c r="H280" s="237">
        <v>43.164999999999999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143</v>
      </c>
      <c r="AU280" s="233" t="s">
        <v>82</v>
      </c>
      <c r="AV280" s="13" t="s">
        <v>141</v>
      </c>
      <c r="AW280" s="13" t="s">
        <v>36</v>
      </c>
      <c r="AX280" s="13" t="s">
        <v>80</v>
      </c>
      <c r="AY280" s="233" t="s">
        <v>133</v>
      </c>
    </row>
    <row r="281" spans="2:65" s="1" customFormat="1" ht="22.5" customHeight="1">
      <c r="B281" s="41"/>
      <c r="C281" s="188" t="s">
        <v>351</v>
      </c>
      <c r="D281" s="188" t="s">
        <v>136</v>
      </c>
      <c r="E281" s="189" t="s">
        <v>352</v>
      </c>
      <c r="F281" s="190" t="s">
        <v>353</v>
      </c>
      <c r="G281" s="191" t="s">
        <v>153</v>
      </c>
      <c r="H281" s="192">
        <v>43.164999999999999</v>
      </c>
      <c r="I281" s="193"/>
      <c r="J281" s="194">
        <f>ROUND(I281*H281,2)</f>
        <v>0</v>
      </c>
      <c r="K281" s="190" t="s">
        <v>140</v>
      </c>
      <c r="L281" s="61"/>
      <c r="M281" s="195" t="s">
        <v>22</v>
      </c>
      <c r="N281" s="196" t="s">
        <v>43</v>
      </c>
      <c r="O281" s="42"/>
      <c r="P281" s="197">
        <f>O281*H281</f>
        <v>0</v>
      </c>
      <c r="Q281" s="197">
        <v>0</v>
      </c>
      <c r="R281" s="197">
        <f>Q281*H281</f>
        <v>0</v>
      </c>
      <c r="S281" s="197">
        <v>3.0000000000000001E-3</v>
      </c>
      <c r="T281" s="198">
        <f>S281*H281</f>
        <v>0.129495</v>
      </c>
      <c r="AR281" s="24" t="s">
        <v>209</v>
      </c>
      <c r="AT281" s="24" t="s">
        <v>136</v>
      </c>
      <c r="AU281" s="24" t="s">
        <v>82</v>
      </c>
      <c r="AY281" s="24" t="s">
        <v>133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24" t="s">
        <v>80</v>
      </c>
      <c r="BK281" s="199">
        <f>ROUND(I281*H281,2)</f>
        <v>0</v>
      </c>
      <c r="BL281" s="24" t="s">
        <v>209</v>
      </c>
      <c r="BM281" s="24" t="s">
        <v>354</v>
      </c>
    </row>
    <row r="282" spans="2:65" s="11" customFormat="1">
      <c r="B282" s="200"/>
      <c r="C282" s="201"/>
      <c r="D282" s="202" t="s">
        <v>143</v>
      </c>
      <c r="E282" s="203" t="s">
        <v>22</v>
      </c>
      <c r="F282" s="204" t="s">
        <v>338</v>
      </c>
      <c r="G282" s="201"/>
      <c r="H282" s="205" t="s">
        <v>22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143</v>
      </c>
      <c r="AU282" s="211" t="s">
        <v>82</v>
      </c>
      <c r="AV282" s="11" t="s">
        <v>80</v>
      </c>
      <c r="AW282" s="11" t="s">
        <v>36</v>
      </c>
      <c r="AX282" s="11" t="s">
        <v>72</v>
      </c>
      <c r="AY282" s="211" t="s">
        <v>133</v>
      </c>
    </row>
    <row r="283" spans="2:65" s="11" customFormat="1">
      <c r="B283" s="200"/>
      <c r="C283" s="201"/>
      <c r="D283" s="202" t="s">
        <v>143</v>
      </c>
      <c r="E283" s="203" t="s">
        <v>22</v>
      </c>
      <c r="F283" s="204" t="s">
        <v>168</v>
      </c>
      <c r="G283" s="201"/>
      <c r="H283" s="205" t="s">
        <v>22</v>
      </c>
      <c r="I283" s="206"/>
      <c r="J283" s="201"/>
      <c r="K283" s="201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143</v>
      </c>
      <c r="AU283" s="211" t="s">
        <v>82</v>
      </c>
      <c r="AV283" s="11" t="s">
        <v>80</v>
      </c>
      <c r="AW283" s="11" t="s">
        <v>36</v>
      </c>
      <c r="AX283" s="11" t="s">
        <v>72</v>
      </c>
      <c r="AY283" s="211" t="s">
        <v>133</v>
      </c>
    </row>
    <row r="284" spans="2:65" s="11" customFormat="1">
      <c r="B284" s="200"/>
      <c r="C284" s="201"/>
      <c r="D284" s="202" t="s">
        <v>143</v>
      </c>
      <c r="E284" s="203" t="s">
        <v>22</v>
      </c>
      <c r="F284" s="204" t="s">
        <v>146</v>
      </c>
      <c r="G284" s="201"/>
      <c r="H284" s="205" t="s">
        <v>22</v>
      </c>
      <c r="I284" s="206"/>
      <c r="J284" s="201"/>
      <c r="K284" s="201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143</v>
      </c>
      <c r="AU284" s="211" t="s">
        <v>82</v>
      </c>
      <c r="AV284" s="11" t="s">
        <v>80</v>
      </c>
      <c r="AW284" s="11" t="s">
        <v>36</v>
      </c>
      <c r="AX284" s="11" t="s">
        <v>72</v>
      </c>
      <c r="AY284" s="211" t="s">
        <v>133</v>
      </c>
    </row>
    <row r="285" spans="2:65" s="12" customFormat="1">
      <c r="B285" s="212"/>
      <c r="C285" s="213"/>
      <c r="D285" s="202" t="s">
        <v>143</v>
      </c>
      <c r="E285" s="214" t="s">
        <v>22</v>
      </c>
      <c r="F285" s="215" t="s">
        <v>212</v>
      </c>
      <c r="G285" s="213"/>
      <c r="H285" s="216">
        <v>43.164999999999999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143</v>
      </c>
      <c r="AU285" s="222" t="s">
        <v>82</v>
      </c>
      <c r="AV285" s="12" t="s">
        <v>82</v>
      </c>
      <c r="AW285" s="12" t="s">
        <v>36</v>
      </c>
      <c r="AX285" s="12" t="s">
        <v>72</v>
      </c>
      <c r="AY285" s="222" t="s">
        <v>133</v>
      </c>
    </row>
    <row r="286" spans="2:65" s="13" customFormat="1">
      <c r="B286" s="223"/>
      <c r="C286" s="224"/>
      <c r="D286" s="234" t="s">
        <v>143</v>
      </c>
      <c r="E286" s="235" t="s">
        <v>22</v>
      </c>
      <c r="F286" s="236" t="s">
        <v>148</v>
      </c>
      <c r="G286" s="224"/>
      <c r="H286" s="237">
        <v>43.164999999999999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143</v>
      </c>
      <c r="AU286" s="233" t="s">
        <v>82</v>
      </c>
      <c r="AV286" s="13" t="s">
        <v>141</v>
      </c>
      <c r="AW286" s="13" t="s">
        <v>36</v>
      </c>
      <c r="AX286" s="13" t="s">
        <v>80</v>
      </c>
      <c r="AY286" s="233" t="s">
        <v>133</v>
      </c>
    </row>
    <row r="287" spans="2:65" s="1" customFormat="1" ht="22.5" customHeight="1">
      <c r="B287" s="41"/>
      <c r="C287" s="238" t="s">
        <v>355</v>
      </c>
      <c r="D287" s="238" t="s">
        <v>187</v>
      </c>
      <c r="E287" s="239" t="s">
        <v>356</v>
      </c>
      <c r="F287" s="240" t="s">
        <v>357</v>
      </c>
      <c r="G287" s="241" t="s">
        <v>153</v>
      </c>
      <c r="H287" s="242">
        <v>47.481999999999999</v>
      </c>
      <c r="I287" s="243"/>
      <c r="J287" s="244">
        <f>ROUND(I287*H287,2)</f>
        <v>0</v>
      </c>
      <c r="K287" s="240" t="s">
        <v>22</v>
      </c>
      <c r="L287" s="245"/>
      <c r="M287" s="246" t="s">
        <v>22</v>
      </c>
      <c r="N287" s="247" t="s">
        <v>43</v>
      </c>
      <c r="O287" s="42"/>
      <c r="P287" s="197">
        <f>O287*H287</f>
        <v>0</v>
      </c>
      <c r="Q287" s="197">
        <v>2.3999999999999998E-3</v>
      </c>
      <c r="R287" s="197">
        <f>Q287*H287</f>
        <v>0.11395679999999998</v>
      </c>
      <c r="S287" s="197">
        <v>0</v>
      </c>
      <c r="T287" s="198">
        <f>S287*H287</f>
        <v>0</v>
      </c>
      <c r="AR287" s="24" t="s">
        <v>277</v>
      </c>
      <c r="AT287" s="24" t="s">
        <v>187</v>
      </c>
      <c r="AU287" s="24" t="s">
        <v>82</v>
      </c>
      <c r="AY287" s="24" t="s">
        <v>133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24" t="s">
        <v>80</v>
      </c>
      <c r="BK287" s="199">
        <f>ROUND(I287*H287,2)</f>
        <v>0</v>
      </c>
      <c r="BL287" s="24" t="s">
        <v>209</v>
      </c>
      <c r="BM287" s="24" t="s">
        <v>358</v>
      </c>
    </row>
    <row r="288" spans="2:65" s="11" customFormat="1">
      <c r="B288" s="200"/>
      <c r="C288" s="201"/>
      <c r="D288" s="202" t="s">
        <v>143</v>
      </c>
      <c r="E288" s="203" t="s">
        <v>22</v>
      </c>
      <c r="F288" s="204" t="s">
        <v>211</v>
      </c>
      <c r="G288" s="201"/>
      <c r="H288" s="205" t="s">
        <v>22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143</v>
      </c>
      <c r="AU288" s="211" t="s">
        <v>82</v>
      </c>
      <c r="AV288" s="11" t="s">
        <v>80</v>
      </c>
      <c r="AW288" s="11" t="s">
        <v>36</v>
      </c>
      <c r="AX288" s="11" t="s">
        <v>72</v>
      </c>
      <c r="AY288" s="211" t="s">
        <v>133</v>
      </c>
    </row>
    <row r="289" spans="2:65" s="11" customFormat="1">
      <c r="B289" s="200"/>
      <c r="C289" s="201"/>
      <c r="D289" s="202" t="s">
        <v>143</v>
      </c>
      <c r="E289" s="203" t="s">
        <v>22</v>
      </c>
      <c r="F289" s="204" t="s">
        <v>145</v>
      </c>
      <c r="G289" s="201"/>
      <c r="H289" s="205" t="s">
        <v>22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143</v>
      </c>
      <c r="AU289" s="211" t="s">
        <v>82</v>
      </c>
      <c r="AV289" s="11" t="s">
        <v>80</v>
      </c>
      <c r="AW289" s="11" t="s">
        <v>36</v>
      </c>
      <c r="AX289" s="11" t="s">
        <v>72</v>
      </c>
      <c r="AY289" s="211" t="s">
        <v>133</v>
      </c>
    </row>
    <row r="290" spans="2:65" s="11" customFormat="1">
      <c r="B290" s="200"/>
      <c r="C290" s="201"/>
      <c r="D290" s="202" t="s">
        <v>143</v>
      </c>
      <c r="E290" s="203" t="s">
        <v>22</v>
      </c>
      <c r="F290" s="204" t="s">
        <v>146</v>
      </c>
      <c r="G290" s="201"/>
      <c r="H290" s="205" t="s">
        <v>22</v>
      </c>
      <c r="I290" s="206"/>
      <c r="J290" s="201"/>
      <c r="K290" s="201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143</v>
      </c>
      <c r="AU290" s="211" t="s">
        <v>82</v>
      </c>
      <c r="AV290" s="11" t="s">
        <v>80</v>
      </c>
      <c r="AW290" s="11" t="s">
        <v>36</v>
      </c>
      <c r="AX290" s="11" t="s">
        <v>72</v>
      </c>
      <c r="AY290" s="211" t="s">
        <v>133</v>
      </c>
    </row>
    <row r="291" spans="2:65" s="12" customFormat="1">
      <c r="B291" s="212"/>
      <c r="C291" s="213"/>
      <c r="D291" s="202" t="s">
        <v>143</v>
      </c>
      <c r="E291" s="214" t="s">
        <v>22</v>
      </c>
      <c r="F291" s="215" t="s">
        <v>212</v>
      </c>
      <c r="G291" s="213"/>
      <c r="H291" s="216">
        <v>43.164999999999999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143</v>
      </c>
      <c r="AU291" s="222" t="s">
        <v>82</v>
      </c>
      <c r="AV291" s="12" t="s">
        <v>82</v>
      </c>
      <c r="AW291" s="12" t="s">
        <v>36</v>
      </c>
      <c r="AX291" s="12" t="s">
        <v>72</v>
      </c>
      <c r="AY291" s="222" t="s">
        <v>133</v>
      </c>
    </row>
    <row r="292" spans="2:65" s="13" customFormat="1">
      <c r="B292" s="223"/>
      <c r="C292" s="224"/>
      <c r="D292" s="202" t="s">
        <v>143</v>
      </c>
      <c r="E292" s="225" t="s">
        <v>22</v>
      </c>
      <c r="F292" s="226" t="s">
        <v>148</v>
      </c>
      <c r="G292" s="224"/>
      <c r="H292" s="227">
        <v>43.164999999999999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143</v>
      </c>
      <c r="AU292" s="233" t="s">
        <v>82</v>
      </c>
      <c r="AV292" s="13" t="s">
        <v>141</v>
      </c>
      <c r="AW292" s="13" t="s">
        <v>36</v>
      </c>
      <c r="AX292" s="13" t="s">
        <v>80</v>
      </c>
      <c r="AY292" s="233" t="s">
        <v>133</v>
      </c>
    </row>
    <row r="293" spans="2:65" s="12" customFormat="1">
      <c r="B293" s="212"/>
      <c r="C293" s="213"/>
      <c r="D293" s="234" t="s">
        <v>143</v>
      </c>
      <c r="E293" s="213"/>
      <c r="F293" s="248" t="s">
        <v>359</v>
      </c>
      <c r="G293" s="213"/>
      <c r="H293" s="249">
        <v>47.481999999999999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143</v>
      </c>
      <c r="AU293" s="222" t="s">
        <v>82</v>
      </c>
      <c r="AV293" s="12" t="s">
        <v>82</v>
      </c>
      <c r="AW293" s="12" t="s">
        <v>6</v>
      </c>
      <c r="AX293" s="12" t="s">
        <v>80</v>
      </c>
      <c r="AY293" s="222" t="s">
        <v>133</v>
      </c>
    </row>
    <row r="294" spans="2:65" s="1" customFormat="1" ht="22.5" customHeight="1">
      <c r="B294" s="41"/>
      <c r="C294" s="188" t="s">
        <v>360</v>
      </c>
      <c r="D294" s="188" t="s">
        <v>136</v>
      </c>
      <c r="E294" s="189" t="s">
        <v>361</v>
      </c>
      <c r="F294" s="190" t="s">
        <v>362</v>
      </c>
      <c r="G294" s="191" t="s">
        <v>282</v>
      </c>
      <c r="H294" s="192">
        <v>64.748000000000005</v>
      </c>
      <c r="I294" s="193"/>
      <c r="J294" s="194">
        <f>ROUND(I294*H294,2)</f>
        <v>0</v>
      </c>
      <c r="K294" s="190" t="s">
        <v>140</v>
      </c>
      <c r="L294" s="61"/>
      <c r="M294" s="195" t="s">
        <v>22</v>
      </c>
      <c r="N294" s="196" t="s">
        <v>43</v>
      </c>
      <c r="O294" s="42"/>
      <c r="P294" s="197">
        <f>O294*H294</f>
        <v>0</v>
      </c>
      <c r="Q294" s="197">
        <v>2.0000000000000002E-5</v>
      </c>
      <c r="R294" s="197">
        <f>Q294*H294</f>
        <v>1.2949600000000002E-3</v>
      </c>
      <c r="S294" s="197">
        <v>0</v>
      </c>
      <c r="T294" s="198">
        <f>S294*H294</f>
        <v>0</v>
      </c>
      <c r="AR294" s="24" t="s">
        <v>209</v>
      </c>
      <c r="AT294" s="24" t="s">
        <v>136</v>
      </c>
      <c r="AU294" s="24" t="s">
        <v>82</v>
      </c>
      <c r="AY294" s="24" t="s">
        <v>133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24" t="s">
        <v>80</v>
      </c>
      <c r="BK294" s="199">
        <f>ROUND(I294*H294,2)</f>
        <v>0</v>
      </c>
      <c r="BL294" s="24" t="s">
        <v>209</v>
      </c>
      <c r="BM294" s="24" t="s">
        <v>363</v>
      </c>
    </row>
    <row r="295" spans="2:65" s="11" customFormat="1">
      <c r="B295" s="200"/>
      <c r="C295" s="201"/>
      <c r="D295" s="202" t="s">
        <v>143</v>
      </c>
      <c r="E295" s="203" t="s">
        <v>22</v>
      </c>
      <c r="F295" s="204" t="s">
        <v>338</v>
      </c>
      <c r="G295" s="201"/>
      <c r="H295" s="205" t="s">
        <v>22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143</v>
      </c>
      <c r="AU295" s="211" t="s">
        <v>82</v>
      </c>
      <c r="AV295" s="11" t="s">
        <v>80</v>
      </c>
      <c r="AW295" s="11" t="s">
        <v>36</v>
      </c>
      <c r="AX295" s="11" t="s">
        <v>72</v>
      </c>
      <c r="AY295" s="211" t="s">
        <v>133</v>
      </c>
    </row>
    <row r="296" spans="2:65" s="11" customFormat="1">
      <c r="B296" s="200"/>
      <c r="C296" s="201"/>
      <c r="D296" s="202" t="s">
        <v>143</v>
      </c>
      <c r="E296" s="203" t="s">
        <v>22</v>
      </c>
      <c r="F296" s="204" t="s">
        <v>168</v>
      </c>
      <c r="G296" s="201"/>
      <c r="H296" s="205" t="s">
        <v>22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143</v>
      </c>
      <c r="AU296" s="211" t="s">
        <v>82</v>
      </c>
      <c r="AV296" s="11" t="s">
        <v>80</v>
      </c>
      <c r="AW296" s="11" t="s">
        <v>36</v>
      </c>
      <c r="AX296" s="11" t="s">
        <v>72</v>
      </c>
      <c r="AY296" s="211" t="s">
        <v>133</v>
      </c>
    </row>
    <row r="297" spans="2:65" s="11" customFormat="1">
      <c r="B297" s="200"/>
      <c r="C297" s="201"/>
      <c r="D297" s="202" t="s">
        <v>143</v>
      </c>
      <c r="E297" s="203" t="s">
        <v>22</v>
      </c>
      <c r="F297" s="204" t="s">
        <v>146</v>
      </c>
      <c r="G297" s="201"/>
      <c r="H297" s="205" t="s">
        <v>22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143</v>
      </c>
      <c r="AU297" s="211" t="s">
        <v>82</v>
      </c>
      <c r="AV297" s="11" t="s">
        <v>80</v>
      </c>
      <c r="AW297" s="11" t="s">
        <v>36</v>
      </c>
      <c r="AX297" s="11" t="s">
        <v>72</v>
      </c>
      <c r="AY297" s="211" t="s">
        <v>133</v>
      </c>
    </row>
    <row r="298" spans="2:65" s="12" customFormat="1">
      <c r="B298" s="212"/>
      <c r="C298" s="213"/>
      <c r="D298" s="202" t="s">
        <v>143</v>
      </c>
      <c r="E298" s="214" t="s">
        <v>22</v>
      </c>
      <c r="F298" s="215" t="s">
        <v>212</v>
      </c>
      <c r="G298" s="213"/>
      <c r="H298" s="216">
        <v>43.164999999999999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143</v>
      </c>
      <c r="AU298" s="222" t="s">
        <v>82</v>
      </c>
      <c r="AV298" s="12" t="s">
        <v>82</v>
      </c>
      <c r="AW298" s="12" t="s">
        <v>36</v>
      </c>
      <c r="AX298" s="12" t="s">
        <v>72</v>
      </c>
      <c r="AY298" s="222" t="s">
        <v>133</v>
      </c>
    </row>
    <row r="299" spans="2:65" s="14" customFormat="1">
      <c r="B299" s="252"/>
      <c r="C299" s="253"/>
      <c r="D299" s="202" t="s">
        <v>143</v>
      </c>
      <c r="E299" s="254" t="s">
        <v>22</v>
      </c>
      <c r="F299" s="255" t="s">
        <v>364</v>
      </c>
      <c r="G299" s="253"/>
      <c r="H299" s="256">
        <v>43.164999999999999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AT299" s="262" t="s">
        <v>143</v>
      </c>
      <c r="AU299" s="262" t="s">
        <v>82</v>
      </c>
      <c r="AV299" s="14" t="s">
        <v>134</v>
      </c>
      <c r="AW299" s="14" t="s">
        <v>36</v>
      </c>
      <c r="AX299" s="14" t="s">
        <v>72</v>
      </c>
      <c r="AY299" s="262" t="s">
        <v>133</v>
      </c>
    </row>
    <row r="300" spans="2:65" s="12" customFormat="1">
      <c r="B300" s="212"/>
      <c r="C300" s="213"/>
      <c r="D300" s="234" t="s">
        <v>143</v>
      </c>
      <c r="E300" s="251" t="s">
        <v>22</v>
      </c>
      <c r="F300" s="248" t="s">
        <v>365</v>
      </c>
      <c r="G300" s="213"/>
      <c r="H300" s="249">
        <v>64.748000000000005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143</v>
      </c>
      <c r="AU300" s="222" t="s">
        <v>82</v>
      </c>
      <c r="AV300" s="12" t="s">
        <v>82</v>
      </c>
      <c r="AW300" s="12" t="s">
        <v>36</v>
      </c>
      <c r="AX300" s="12" t="s">
        <v>80</v>
      </c>
      <c r="AY300" s="222" t="s">
        <v>133</v>
      </c>
    </row>
    <row r="301" spans="2:65" s="1" customFormat="1" ht="22.5" customHeight="1">
      <c r="B301" s="41"/>
      <c r="C301" s="188" t="s">
        <v>366</v>
      </c>
      <c r="D301" s="188" t="s">
        <v>136</v>
      </c>
      <c r="E301" s="189" t="s">
        <v>367</v>
      </c>
      <c r="F301" s="190" t="s">
        <v>368</v>
      </c>
      <c r="G301" s="191" t="s">
        <v>282</v>
      </c>
      <c r="H301" s="192">
        <v>26.5</v>
      </c>
      <c r="I301" s="193"/>
      <c r="J301" s="194">
        <f>ROUND(I301*H301,2)</f>
        <v>0</v>
      </c>
      <c r="K301" s="190" t="s">
        <v>140</v>
      </c>
      <c r="L301" s="61"/>
      <c r="M301" s="195" t="s">
        <v>22</v>
      </c>
      <c r="N301" s="196" t="s">
        <v>43</v>
      </c>
      <c r="O301" s="42"/>
      <c r="P301" s="197">
        <f>O301*H301</f>
        <v>0</v>
      </c>
      <c r="Q301" s="197">
        <v>0</v>
      </c>
      <c r="R301" s="197">
        <f>Q301*H301</f>
        <v>0</v>
      </c>
      <c r="S301" s="197">
        <v>2.9999999999999997E-4</v>
      </c>
      <c r="T301" s="198">
        <f>S301*H301</f>
        <v>7.9499999999999987E-3</v>
      </c>
      <c r="AR301" s="24" t="s">
        <v>209</v>
      </c>
      <c r="AT301" s="24" t="s">
        <v>136</v>
      </c>
      <c r="AU301" s="24" t="s">
        <v>82</v>
      </c>
      <c r="AY301" s="24" t="s">
        <v>133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24" t="s">
        <v>80</v>
      </c>
      <c r="BK301" s="199">
        <f>ROUND(I301*H301,2)</f>
        <v>0</v>
      </c>
      <c r="BL301" s="24" t="s">
        <v>209</v>
      </c>
      <c r="BM301" s="24" t="s">
        <v>369</v>
      </c>
    </row>
    <row r="302" spans="2:65" s="11" customFormat="1">
      <c r="B302" s="200"/>
      <c r="C302" s="201"/>
      <c r="D302" s="202" t="s">
        <v>143</v>
      </c>
      <c r="E302" s="203" t="s">
        <v>22</v>
      </c>
      <c r="F302" s="204" t="s">
        <v>338</v>
      </c>
      <c r="G302" s="201"/>
      <c r="H302" s="205" t="s">
        <v>22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143</v>
      </c>
      <c r="AU302" s="211" t="s">
        <v>82</v>
      </c>
      <c r="AV302" s="11" t="s">
        <v>80</v>
      </c>
      <c r="AW302" s="11" t="s">
        <v>36</v>
      </c>
      <c r="AX302" s="11" t="s">
        <v>72</v>
      </c>
      <c r="AY302" s="211" t="s">
        <v>133</v>
      </c>
    </row>
    <row r="303" spans="2:65" s="11" customFormat="1">
      <c r="B303" s="200"/>
      <c r="C303" s="201"/>
      <c r="D303" s="202" t="s">
        <v>143</v>
      </c>
      <c r="E303" s="203" t="s">
        <v>22</v>
      </c>
      <c r="F303" s="204" t="s">
        <v>168</v>
      </c>
      <c r="G303" s="201"/>
      <c r="H303" s="205" t="s">
        <v>22</v>
      </c>
      <c r="I303" s="206"/>
      <c r="J303" s="201"/>
      <c r="K303" s="201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143</v>
      </c>
      <c r="AU303" s="211" t="s">
        <v>82</v>
      </c>
      <c r="AV303" s="11" t="s">
        <v>80</v>
      </c>
      <c r="AW303" s="11" t="s">
        <v>36</v>
      </c>
      <c r="AX303" s="11" t="s">
        <v>72</v>
      </c>
      <c r="AY303" s="211" t="s">
        <v>133</v>
      </c>
    </row>
    <row r="304" spans="2:65" s="11" customFormat="1">
      <c r="B304" s="200"/>
      <c r="C304" s="201"/>
      <c r="D304" s="202" t="s">
        <v>143</v>
      </c>
      <c r="E304" s="203" t="s">
        <v>22</v>
      </c>
      <c r="F304" s="204" t="s">
        <v>146</v>
      </c>
      <c r="G304" s="201"/>
      <c r="H304" s="205" t="s">
        <v>22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143</v>
      </c>
      <c r="AU304" s="211" t="s">
        <v>82</v>
      </c>
      <c r="AV304" s="11" t="s">
        <v>80</v>
      </c>
      <c r="AW304" s="11" t="s">
        <v>36</v>
      </c>
      <c r="AX304" s="11" t="s">
        <v>72</v>
      </c>
      <c r="AY304" s="211" t="s">
        <v>133</v>
      </c>
    </row>
    <row r="305" spans="2:65" s="12" customFormat="1">
      <c r="B305" s="212"/>
      <c r="C305" s="213"/>
      <c r="D305" s="202" t="s">
        <v>143</v>
      </c>
      <c r="E305" s="214" t="s">
        <v>22</v>
      </c>
      <c r="F305" s="215" t="s">
        <v>370</v>
      </c>
      <c r="G305" s="213"/>
      <c r="H305" s="216">
        <v>26.5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143</v>
      </c>
      <c r="AU305" s="222" t="s">
        <v>82</v>
      </c>
      <c r="AV305" s="12" t="s">
        <v>82</v>
      </c>
      <c r="AW305" s="12" t="s">
        <v>36</v>
      </c>
      <c r="AX305" s="12" t="s">
        <v>72</v>
      </c>
      <c r="AY305" s="222" t="s">
        <v>133</v>
      </c>
    </row>
    <row r="306" spans="2:65" s="13" customFormat="1">
      <c r="B306" s="223"/>
      <c r="C306" s="224"/>
      <c r="D306" s="234" t="s">
        <v>143</v>
      </c>
      <c r="E306" s="235" t="s">
        <v>22</v>
      </c>
      <c r="F306" s="236" t="s">
        <v>148</v>
      </c>
      <c r="G306" s="224"/>
      <c r="H306" s="237">
        <v>26.5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AT306" s="233" t="s">
        <v>143</v>
      </c>
      <c r="AU306" s="233" t="s">
        <v>82</v>
      </c>
      <c r="AV306" s="13" t="s">
        <v>141</v>
      </c>
      <c r="AW306" s="13" t="s">
        <v>36</v>
      </c>
      <c r="AX306" s="13" t="s">
        <v>80</v>
      </c>
      <c r="AY306" s="233" t="s">
        <v>133</v>
      </c>
    </row>
    <row r="307" spans="2:65" s="1" customFormat="1" ht="22.5" customHeight="1">
      <c r="B307" s="41"/>
      <c r="C307" s="188" t="s">
        <v>371</v>
      </c>
      <c r="D307" s="188" t="s">
        <v>136</v>
      </c>
      <c r="E307" s="189" t="s">
        <v>372</v>
      </c>
      <c r="F307" s="190" t="s">
        <v>373</v>
      </c>
      <c r="G307" s="191" t="s">
        <v>282</v>
      </c>
      <c r="H307" s="192">
        <v>25.5</v>
      </c>
      <c r="I307" s="193"/>
      <c r="J307" s="194">
        <f>ROUND(I307*H307,2)</f>
        <v>0</v>
      </c>
      <c r="K307" s="190" t="s">
        <v>140</v>
      </c>
      <c r="L307" s="61"/>
      <c r="M307" s="195" t="s">
        <v>22</v>
      </c>
      <c r="N307" s="196" t="s">
        <v>43</v>
      </c>
      <c r="O307" s="42"/>
      <c r="P307" s="197">
        <f>O307*H307</f>
        <v>0</v>
      </c>
      <c r="Q307" s="197">
        <v>3.0000000000000001E-5</v>
      </c>
      <c r="R307" s="197">
        <f>Q307*H307</f>
        <v>7.6500000000000005E-4</v>
      </c>
      <c r="S307" s="197">
        <v>0</v>
      </c>
      <c r="T307" s="198">
        <f>S307*H307</f>
        <v>0</v>
      </c>
      <c r="AR307" s="24" t="s">
        <v>209</v>
      </c>
      <c r="AT307" s="24" t="s">
        <v>136</v>
      </c>
      <c r="AU307" s="24" t="s">
        <v>82</v>
      </c>
      <c r="AY307" s="24" t="s">
        <v>133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24" t="s">
        <v>80</v>
      </c>
      <c r="BK307" s="199">
        <f>ROUND(I307*H307,2)</f>
        <v>0</v>
      </c>
      <c r="BL307" s="24" t="s">
        <v>209</v>
      </c>
      <c r="BM307" s="24" t="s">
        <v>374</v>
      </c>
    </row>
    <row r="308" spans="2:65" s="11" customFormat="1">
      <c r="B308" s="200"/>
      <c r="C308" s="201"/>
      <c r="D308" s="202" t="s">
        <v>143</v>
      </c>
      <c r="E308" s="203" t="s">
        <v>22</v>
      </c>
      <c r="F308" s="204" t="s">
        <v>375</v>
      </c>
      <c r="G308" s="201"/>
      <c r="H308" s="205" t="s">
        <v>22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143</v>
      </c>
      <c r="AU308" s="211" t="s">
        <v>82</v>
      </c>
      <c r="AV308" s="11" t="s">
        <v>80</v>
      </c>
      <c r="AW308" s="11" t="s">
        <v>36</v>
      </c>
      <c r="AX308" s="11" t="s">
        <v>72</v>
      </c>
      <c r="AY308" s="211" t="s">
        <v>133</v>
      </c>
    </row>
    <row r="309" spans="2:65" s="11" customFormat="1">
      <c r="B309" s="200"/>
      <c r="C309" s="201"/>
      <c r="D309" s="202" t="s">
        <v>143</v>
      </c>
      <c r="E309" s="203" t="s">
        <v>22</v>
      </c>
      <c r="F309" s="204" t="s">
        <v>145</v>
      </c>
      <c r="G309" s="201"/>
      <c r="H309" s="205" t="s">
        <v>22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143</v>
      </c>
      <c r="AU309" s="211" t="s">
        <v>82</v>
      </c>
      <c r="AV309" s="11" t="s">
        <v>80</v>
      </c>
      <c r="AW309" s="11" t="s">
        <v>36</v>
      </c>
      <c r="AX309" s="11" t="s">
        <v>72</v>
      </c>
      <c r="AY309" s="211" t="s">
        <v>133</v>
      </c>
    </row>
    <row r="310" spans="2:65" s="11" customFormat="1">
      <c r="B310" s="200"/>
      <c r="C310" s="201"/>
      <c r="D310" s="202" t="s">
        <v>143</v>
      </c>
      <c r="E310" s="203" t="s">
        <v>22</v>
      </c>
      <c r="F310" s="204" t="s">
        <v>146</v>
      </c>
      <c r="G310" s="201"/>
      <c r="H310" s="205" t="s">
        <v>22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143</v>
      </c>
      <c r="AU310" s="211" t="s">
        <v>82</v>
      </c>
      <c r="AV310" s="11" t="s">
        <v>80</v>
      </c>
      <c r="AW310" s="11" t="s">
        <v>36</v>
      </c>
      <c r="AX310" s="11" t="s">
        <v>72</v>
      </c>
      <c r="AY310" s="211" t="s">
        <v>133</v>
      </c>
    </row>
    <row r="311" spans="2:65" s="12" customFormat="1">
      <c r="B311" s="212"/>
      <c r="C311" s="213"/>
      <c r="D311" s="202" t="s">
        <v>143</v>
      </c>
      <c r="E311" s="214" t="s">
        <v>22</v>
      </c>
      <c r="F311" s="215" t="s">
        <v>376</v>
      </c>
      <c r="G311" s="213"/>
      <c r="H311" s="216">
        <v>25.5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143</v>
      </c>
      <c r="AU311" s="222" t="s">
        <v>82</v>
      </c>
      <c r="AV311" s="12" t="s">
        <v>82</v>
      </c>
      <c r="AW311" s="12" t="s">
        <v>36</v>
      </c>
      <c r="AX311" s="12" t="s">
        <v>72</v>
      </c>
      <c r="AY311" s="222" t="s">
        <v>133</v>
      </c>
    </row>
    <row r="312" spans="2:65" s="13" customFormat="1">
      <c r="B312" s="223"/>
      <c r="C312" s="224"/>
      <c r="D312" s="234" t="s">
        <v>143</v>
      </c>
      <c r="E312" s="235" t="s">
        <v>377</v>
      </c>
      <c r="F312" s="236" t="s">
        <v>148</v>
      </c>
      <c r="G312" s="224"/>
      <c r="H312" s="237">
        <v>25.5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143</v>
      </c>
      <c r="AU312" s="233" t="s">
        <v>82</v>
      </c>
      <c r="AV312" s="13" t="s">
        <v>141</v>
      </c>
      <c r="AW312" s="13" t="s">
        <v>36</v>
      </c>
      <c r="AX312" s="13" t="s">
        <v>80</v>
      </c>
      <c r="AY312" s="233" t="s">
        <v>133</v>
      </c>
    </row>
    <row r="313" spans="2:65" s="1" customFormat="1" ht="22.5" customHeight="1">
      <c r="B313" s="41"/>
      <c r="C313" s="238" t="s">
        <v>378</v>
      </c>
      <c r="D313" s="238" t="s">
        <v>187</v>
      </c>
      <c r="E313" s="239" t="s">
        <v>379</v>
      </c>
      <c r="F313" s="240" t="s">
        <v>380</v>
      </c>
      <c r="G313" s="241" t="s">
        <v>282</v>
      </c>
      <c r="H313" s="242">
        <v>26.01</v>
      </c>
      <c r="I313" s="243"/>
      <c r="J313" s="244">
        <f>ROUND(I313*H313,2)</f>
        <v>0</v>
      </c>
      <c r="K313" s="240" t="s">
        <v>22</v>
      </c>
      <c r="L313" s="245"/>
      <c r="M313" s="246" t="s">
        <v>22</v>
      </c>
      <c r="N313" s="247" t="s">
        <v>43</v>
      </c>
      <c r="O313" s="42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AR313" s="24" t="s">
        <v>277</v>
      </c>
      <c r="AT313" s="24" t="s">
        <v>187</v>
      </c>
      <c r="AU313" s="24" t="s">
        <v>82</v>
      </c>
      <c r="AY313" s="24" t="s">
        <v>133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24" t="s">
        <v>80</v>
      </c>
      <c r="BK313" s="199">
        <f>ROUND(I313*H313,2)</f>
        <v>0</v>
      </c>
      <c r="BL313" s="24" t="s">
        <v>209</v>
      </c>
      <c r="BM313" s="24" t="s">
        <v>381</v>
      </c>
    </row>
    <row r="314" spans="2:65" s="11" customFormat="1">
      <c r="B314" s="200"/>
      <c r="C314" s="201"/>
      <c r="D314" s="202" t="s">
        <v>143</v>
      </c>
      <c r="E314" s="203" t="s">
        <v>22</v>
      </c>
      <c r="F314" s="204" t="s">
        <v>375</v>
      </c>
      <c r="G314" s="201"/>
      <c r="H314" s="205" t="s">
        <v>22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143</v>
      </c>
      <c r="AU314" s="211" t="s">
        <v>82</v>
      </c>
      <c r="AV314" s="11" t="s">
        <v>80</v>
      </c>
      <c r="AW314" s="11" t="s">
        <v>36</v>
      </c>
      <c r="AX314" s="11" t="s">
        <v>72</v>
      </c>
      <c r="AY314" s="211" t="s">
        <v>133</v>
      </c>
    </row>
    <row r="315" spans="2:65" s="11" customFormat="1">
      <c r="B315" s="200"/>
      <c r="C315" s="201"/>
      <c r="D315" s="202" t="s">
        <v>143</v>
      </c>
      <c r="E315" s="203" t="s">
        <v>22</v>
      </c>
      <c r="F315" s="204" t="s">
        <v>145</v>
      </c>
      <c r="G315" s="201"/>
      <c r="H315" s="205" t="s">
        <v>22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143</v>
      </c>
      <c r="AU315" s="211" t="s">
        <v>82</v>
      </c>
      <c r="AV315" s="11" t="s">
        <v>80</v>
      </c>
      <c r="AW315" s="11" t="s">
        <v>36</v>
      </c>
      <c r="AX315" s="11" t="s">
        <v>72</v>
      </c>
      <c r="AY315" s="211" t="s">
        <v>133</v>
      </c>
    </row>
    <row r="316" spans="2:65" s="11" customFormat="1">
      <c r="B316" s="200"/>
      <c r="C316" s="201"/>
      <c r="D316" s="202" t="s">
        <v>143</v>
      </c>
      <c r="E316" s="203" t="s">
        <v>22</v>
      </c>
      <c r="F316" s="204" t="s">
        <v>146</v>
      </c>
      <c r="G316" s="201"/>
      <c r="H316" s="205" t="s">
        <v>22</v>
      </c>
      <c r="I316" s="206"/>
      <c r="J316" s="201"/>
      <c r="K316" s="201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143</v>
      </c>
      <c r="AU316" s="211" t="s">
        <v>82</v>
      </c>
      <c r="AV316" s="11" t="s">
        <v>80</v>
      </c>
      <c r="AW316" s="11" t="s">
        <v>36</v>
      </c>
      <c r="AX316" s="11" t="s">
        <v>72</v>
      </c>
      <c r="AY316" s="211" t="s">
        <v>133</v>
      </c>
    </row>
    <row r="317" spans="2:65" s="12" customFormat="1">
      <c r="B317" s="212"/>
      <c r="C317" s="213"/>
      <c r="D317" s="202" t="s">
        <v>143</v>
      </c>
      <c r="E317" s="214" t="s">
        <v>22</v>
      </c>
      <c r="F317" s="215" t="s">
        <v>376</v>
      </c>
      <c r="G317" s="213"/>
      <c r="H317" s="216">
        <v>25.5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143</v>
      </c>
      <c r="AU317" s="222" t="s">
        <v>82</v>
      </c>
      <c r="AV317" s="12" t="s">
        <v>82</v>
      </c>
      <c r="AW317" s="12" t="s">
        <v>36</v>
      </c>
      <c r="AX317" s="12" t="s">
        <v>72</v>
      </c>
      <c r="AY317" s="222" t="s">
        <v>133</v>
      </c>
    </row>
    <row r="318" spans="2:65" s="13" customFormat="1">
      <c r="B318" s="223"/>
      <c r="C318" s="224"/>
      <c r="D318" s="202" t="s">
        <v>143</v>
      </c>
      <c r="E318" s="225" t="s">
        <v>22</v>
      </c>
      <c r="F318" s="226" t="s">
        <v>148</v>
      </c>
      <c r="G318" s="224"/>
      <c r="H318" s="227">
        <v>25.5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AT318" s="233" t="s">
        <v>143</v>
      </c>
      <c r="AU318" s="233" t="s">
        <v>82</v>
      </c>
      <c r="AV318" s="13" t="s">
        <v>141</v>
      </c>
      <c r="AW318" s="13" t="s">
        <v>36</v>
      </c>
      <c r="AX318" s="13" t="s">
        <v>80</v>
      </c>
      <c r="AY318" s="233" t="s">
        <v>133</v>
      </c>
    </row>
    <row r="319" spans="2:65" s="12" customFormat="1">
      <c r="B319" s="212"/>
      <c r="C319" s="213"/>
      <c r="D319" s="234" t="s">
        <v>143</v>
      </c>
      <c r="E319" s="213"/>
      <c r="F319" s="248" t="s">
        <v>382</v>
      </c>
      <c r="G319" s="213"/>
      <c r="H319" s="249">
        <v>26.01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143</v>
      </c>
      <c r="AU319" s="222" t="s">
        <v>82</v>
      </c>
      <c r="AV319" s="12" t="s">
        <v>82</v>
      </c>
      <c r="AW319" s="12" t="s">
        <v>6</v>
      </c>
      <c r="AX319" s="12" t="s">
        <v>80</v>
      </c>
      <c r="AY319" s="222" t="s">
        <v>133</v>
      </c>
    </row>
    <row r="320" spans="2:65" s="1" customFormat="1" ht="22.5" customHeight="1">
      <c r="B320" s="41"/>
      <c r="C320" s="188" t="s">
        <v>383</v>
      </c>
      <c r="D320" s="188" t="s">
        <v>136</v>
      </c>
      <c r="E320" s="189" t="s">
        <v>384</v>
      </c>
      <c r="F320" s="190" t="s">
        <v>385</v>
      </c>
      <c r="G320" s="191" t="s">
        <v>282</v>
      </c>
      <c r="H320" s="192">
        <v>2.5</v>
      </c>
      <c r="I320" s="193"/>
      <c r="J320" s="194">
        <f>ROUND(I320*H320,2)</f>
        <v>0</v>
      </c>
      <c r="K320" s="190" t="s">
        <v>22</v>
      </c>
      <c r="L320" s="61"/>
      <c r="M320" s="195" t="s">
        <v>22</v>
      </c>
      <c r="N320" s="196" t="s">
        <v>43</v>
      </c>
      <c r="O320" s="42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AR320" s="24" t="s">
        <v>209</v>
      </c>
      <c r="AT320" s="24" t="s">
        <v>136</v>
      </c>
      <c r="AU320" s="24" t="s">
        <v>82</v>
      </c>
      <c r="AY320" s="24" t="s">
        <v>133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24" t="s">
        <v>80</v>
      </c>
      <c r="BK320" s="199">
        <f>ROUND(I320*H320,2)</f>
        <v>0</v>
      </c>
      <c r="BL320" s="24" t="s">
        <v>209</v>
      </c>
      <c r="BM320" s="24" t="s">
        <v>386</v>
      </c>
    </row>
    <row r="321" spans="2:65" s="11" customFormat="1">
      <c r="B321" s="200"/>
      <c r="C321" s="201"/>
      <c r="D321" s="202" t="s">
        <v>143</v>
      </c>
      <c r="E321" s="203" t="s">
        <v>22</v>
      </c>
      <c r="F321" s="204" t="s">
        <v>387</v>
      </c>
      <c r="G321" s="201"/>
      <c r="H321" s="205" t="s">
        <v>22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143</v>
      </c>
      <c r="AU321" s="211" t="s">
        <v>82</v>
      </c>
      <c r="AV321" s="11" t="s">
        <v>80</v>
      </c>
      <c r="AW321" s="11" t="s">
        <v>36</v>
      </c>
      <c r="AX321" s="11" t="s">
        <v>72</v>
      </c>
      <c r="AY321" s="211" t="s">
        <v>133</v>
      </c>
    </row>
    <row r="322" spans="2:65" s="11" customFormat="1">
      <c r="B322" s="200"/>
      <c r="C322" s="201"/>
      <c r="D322" s="202" t="s">
        <v>143</v>
      </c>
      <c r="E322" s="203" t="s">
        <v>22</v>
      </c>
      <c r="F322" s="204" t="s">
        <v>145</v>
      </c>
      <c r="G322" s="201"/>
      <c r="H322" s="205" t="s">
        <v>22</v>
      </c>
      <c r="I322" s="206"/>
      <c r="J322" s="201"/>
      <c r="K322" s="201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143</v>
      </c>
      <c r="AU322" s="211" t="s">
        <v>82</v>
      </c>
      <c r="AV322" s="11" t="s">
        <v>80</v>
      </c>
      <c r="AW322" s="11" t="s">
        <v>36</v>
      </c>
      <c r="AX322" s="11" t="s">
        <v>72</v>
      </c>
      <c r="AY322" s="211" t="s">
        <v>133</v>
      </c>
    </row>
    <row r="323" spans="2:65" s="11" customFormat="1">
      <c r="B323" s="200"/>
      <c r="C323" s="201"/>
      <c r="D323" s="202" t="s">
        <v>143</v>
      </c>
      <c r="E323" s="203" t="s">
        <v>22</v>
      </c>
      <c r="F323" s="204" t="s">
        <v>169</v>
      </c>
      <c r="G323" s="201"/>
      <c r="H323" s="205" t="s">
        <v>22</v>
      </c>
      <c r="I323" s="206"/>
      <c r="J323" s="201"/>
      <c r="K323" s="201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143</v>
      </c>
      <c r="AU323" s="211" t="s">
        <v>82</v>
      </c>
      <c r="AV323" s="11" t="s">
        <v>80</v>
      </c>
      <c r="AW323" s="11" t="s">
        <v>36</v>
      </c>
      <c r="AX323" s="11" t="s">
        <v>72</v>
      </c>
      <c r="AY323" s="211" t="s">
        <v>133</v>
      </c>
    </row>
    <row r="324" spans="2:65" s="12" customFormat="1">
      <c r="B324" s="212"/>
      <c r="C324" s="213"/>
      <c r="D324" s="202" t="s">
        <v>143</v>
      </c>
      <c r="E324" s="214" t="s">
        <v>22</v>
      </c>
      <c r="F324" s="215" t="s">
        <v>388</v>
      </c>
      <c r="G324" s="213"/>
      <c r="H324" s="216">
        <v>2.5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143</v>
      </c>
      <c r="AU324" s="222" t="s">
        <v>82</v>
      </c>
      <c r="AV324" s="12" t="s">
        <v>82</v>
      </c>
      <c r="AW324" s="12" t="s">
        <v>36</v>
      </c>
      <c r="AX324" s="12" t="s">
        <v>72</v>
      </c>
      <c r="AY324" s="222" t="s">
        <v>133</v>
      </c>
    </row>
    <row r="325" spans="2:65" s="13" customFormat="1">
      <c r="B325" s="223"/>
      <c r="C325" s="224"/>
      <c r="D325" s="234" t="s">
        <v>143</v>
      </c>
      <c r="E325" s="235" t="s">
        <v>22</v>
      </c>
      <c r="F325" s="236" t="s">
        <v>148</v>
      </c>
      <c r="G325" s="224"/>
      <c r="H325" s="237">
        <v>2.5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AT325" s="233" t="s">
        <v>143</v>
      </c>
      <c r="AU325" s="233" t="s">
        <v>82</v>
      </c>
      <c r="AV325" s="13" t="s">
        <v>141</v>
      </c>
      <c r="AW325" s="13" t="s">
        <v>36</v>
      </c>
      <c r="AX325" s="13" t="s">
        <v>80</v>
      </c>
      <c r="AY325" s="233" t="s">
        <v>133</v>
      </c>
    </row>
    <row r="326" spans="2:65" s="1" customFormat="1" ht="22.5" customHeight="1">
      <c r="B326" s="41"/>
      <c r="C326" s="188" t="s">
        <v>389</v>
      </c>
      <c r="D326" s="188" t="s">
        <v>136</v>
      </c>
      <c r="E326" s="189" t="s">
        <v>390</v>
      </c>
      <c r="F326" s="190" t="s">
        <v>391</v>
      </c>
      <c r="G326" s="191" t="s">
        <v>299</v>
      </c>
      <c r="H326" s="250"/>
      <c r="I326" s="193"/>
      <c r="J326" s="194">
        <f>ROUND(I326*H326,2)</f>
        <v>0</v>
      </c>
      <c r="K326" s="190" t="s">
        <v>140</v>
      </c>
      <c r="L326" s="61"/>
      <c r="M326" s="195" t="s">
        <v>22</v>
      </c>
      <c r="N326" s="196" t="s">
        <v>43</v>
      </c>
      <c r="O326" s="42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AR326" s="24" t="s">
        <v>209</v>
      </c>
      <c r="AT326" s="24" t="s">
        <v>136</v>
      </c>
      <c r="AU326" s="24" t="s">
        <v>82</v>
      </c>
      <c r="AY326" s="24" t="s">
        <v>133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24" t="s">
        <v>80</v>
      </c>
      <c r="BK326" s="199">
        <f>ROUND(I326*H326,2)</f>
        <v>0</v>
      </c>
      <c r="BL326" s="24" t="s">
        <v>209</v>
      </c>
      <c r="BM326" s="24" t="s">
        <v>392</v>
      </c>
    </row>
    <row r="327" spans="2:65" s="10" customFormat="1" ht="29.85" customHeight="1">
      <c r="B327" s="171"/>
      <c r="C327" s="172"/>
      <c r="D327" s="185" t="s">
        <v>71</v>
      </c>
      <c r="E327" s="186" t="s">
        <v>393</v>
      </c>
      <c r="F327" s="186" t="s">
        <v>394</v>
      </c>
      <c r="G327" s="172"/>
      <c r="H327" s="172"/>
      <c r="I327" s="175"/>
      <c r="J327" s="187">
        <f>BK327</f>
        <v>0</v>
      </c>
      <c r="K327" s="172"/>
      <c r="L327" s="177"/>
      <c r="M327" s="178"/>
      <c r="N327" s="179"/>
      <c r="O327" s="179"/>
      <c r="P327" s="180">
        <f>SUM(P328:P356)</f>
        <v>0</v>
      </c>
      <c r="Q327" s="179"/>
      <c r="R327" s="180">
        <f>SUM(R328:R356)</f>
        <v>0.28525929999999999</v>
      </c>
      <c r="S327" s="179"/>
      <c r="T327" s="181">
        <f>SUM(T328:T356)</f>
        <v>0</v>
      </c>
      <c r="AR327" s="182" t="s">
        <v>82</v>
      </c>
      <c r="AT327" s="183" t="s">
        <v>71</v>
      </c>
      <c r="AU327" s="183" t="s">
        <v>80</v>
      </c>
      <c r="AY327" s="182" t="s">
        <v>133</v>
      </c>
      <c r="BK327" s="184">
        <f>SUM(BK328:BK356)</f>
        <v>0</v>
      </c>
    </row>
    <row r="328" spans="2:65" s="1" customFormat="1" ht="31.5" customHeight="1">
      <c r="B328" s="41"/>
      <c r="C328" s="188" t="s">
        <v>395</v>
      </c>
      <c r="D328" s="188" t="s">
        <v>136</v>
      </c>
      <c r="E328" s="189" t="s">
        <v>396</v>
      </c>
      <c r="F328" s="190" t="s">
        <v>397</v>
      </c>
      <c r="G328" s="191" t="s">
        <v>153</v>
      </c>
      <c r="H328" s="192">
        <v>16.64</v>
      </c>
      <c r="I328" s="193"/>
      <c r="J328" s="194">
        <f>ROUND(I328*H328,2)</f>
        <v>0</v>
      </c>
      <c r="K328" s="190" t="s">
        <v>140</v>
      </c>
      <c r="L328" s="61"/>
      <c r="M328" s="195" t="s">
        <v>22</v>
      </c>
      <c r="N328" s="196" t="s">
        <v>43</v>
      </c>
      <c r="O328" s="42"/>
      <c r="P328" s="197">
        <f>O328*H328</f>
        <v>0</v>
      </c>
      <c r="Q328" s="197">
        <v>3.0000000000000001E-3</v>
      </c>
      <c r="R328" s="197">
        <f>Q328*H328</f>
        <v>4.9920000000000006E-2</v>
      </c>
      <c r="S328" s="197">
        <v>0</v>
      </c>
      <c r="T328" s="198">
        <f>S328*H328</f>
        <v>0</v>
      </c>
      <c r="AR328" s="24" t="s">
        <v>209</v>
      </c>
      <c r="AT328" s="24" t="s">
        <v>136</v>
      </c>
      <c r="AU328" s="24" t="s">
        <v>82</v>
      </c>
      <c r="AY328" s="24" t="s">
        <v>133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24" t="s">
        <v>80</v>
      </c>
      <c r="BK328" s="199">
        <f>ROUND(I328*H328,2)</f>
        <v>0</v>
      </c>
      <c r="BL328" s="24" t="s">
        <v>209</v>
      </c>
      <c r="BM328" s="24" t="s">
        <v>398</v>
      </c>
    </row>
    <row r="329" spans="2:65" s="11" customFormat="1">
      <c r="B329" s="200"/>
      <c r="C329" s="201"/>
      <c r="D329" s="202" t="s">
        <v>143</v>
      </c>
      <c r="E329" s="203" t="s">
        <v>22</v>
      </c>
      <c r="F329" s="204" t="s">
        <v>399</v>
      </c>
      <c r="G329" s="201"/>
      <c r="H329" s="205" t="s">
        <v>22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143</v>
      </c>
      <c r="AU329" s="211" t="s">
        <v>82</v>
      </c>
      <c r="AV329" s="11" t="s">
        <v>80</v>
      </c>
      <c r="AW329" s="11" t="s">
        <v>36</v>
      </c>
      <c r="AX329" s="11" t="s">
        <v>72</v>
      </c>
      <c r="AY329" s="211" t="s">
        <v>133</v>
      </c>
    </row>
    <row r="330" spans="2:65" s="11" customFormat="1">
      <c r="B330" s="200"/>
      <c r="C330" s="201"/>
      <c r="D330" s="202" t="s">
        <v>143</v>
      </c>
      <c r="E330" s="203" t="s">
        <v>22</v>
      </c>
      <c r="F330" s="204" t="s">
        <v>400</v>
      </c>
      <c r="G330" s="201"/>
      <c r="H330" s="205" t="s">
        <v>22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143</v>
      </c>
      <c r="AU330" s="211" t="s">
        <v>82</v>
      </c>
      <c r="AV330" s="11" t="s">
        <v>80</v>
      </c>
      <c r="AW330" s="11" t="s">
        <v>36</v>
      </c>
      <c r="AX330" s="11" t="s">
        <v>72</v>
      </c>
      <c r="AY330" s="211" t="s">
        <v>133</v>
      </c>
    </row>
    <row r="331" spans="2:65" s="11" customFormat="1">
      <c r="B331" s="200"/>
      <c r="C331" s="201"/>
      <c r="D331" s="202" t="s">
        <v>143</v>
      </c>
      <c r="E331" s="203" t="s">
        <v>22</v>
      </c>
      <c r="F331" s="204" t="s">
        <v>145</v>
      </c>
      <c r="G331" s="201"/>
      <c r="H331" s="205" t="s">
        <v>22</v>
      </c>
      <c r="I331" s="206"/>
      <c r="J331" s="201"/>
      <c r="K331" s="201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143</v>
      </c>
      <c r="AU331" s="211" t="s">
        <v>82</v>
      </c>
      <c r="AV331" s="11" t="s">
        <v>80</v>
      </c>
      <c r="AW331" s="11" t="s">
        <v>36</v>
      </c>
      <c r="AX331" s="11" t="s">
        <v>72</v>
      </c>
      <c r="AY331" s="211" t="s">
        <v>133</v>
      </c>
    </row>
    <row r="332" spans="2:65" s="11" customFormat="1">
      <c r="B332" s="200"/>
      <c r="C332" s="201"/>
      <c r="D332" s="202" t="s">
        <v>143</v>
      </c>
      <c r="E332" s="203" t="s">
        <v>22</v>
      </c>
      <c r="F332" s="204" t="s">
        <v>146</v>
      </c>
      <c r="G332" s="201"/>
      <c r="H332" s="205" t="s">
        <v>22</v>
      </c>
      <c r="I332" s="206"/>
      <c r="J332" s="201"/>
      <c r="K332" s="201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143</v>
      </c>
      <c r="AU332" s="211" t="s">
        <v>82</v>
      </c>
      <c r="AV332" s="11" t="s">
        <v>80</v>
      </c>
      <c r="AW332" s="11" t="s">
        <v>36</v>
      </c>
      <c r="AX332" s="11" t="s">
        <v>72</v>
      </c>
      <c r="AY332" s="211" t="s">
        <v>133</v>
      </c>
    </row>
    <row r="333" spans="2:65" s="12" customFormat="1">
      <c r="B333" s="212"/>
      <c r="C333" s="213"/>
      <c r="D333" s="202" t="s">
        <v>143</v>
      </c>
      <c r="E333" s="214" t="s">
        <v>22</v>
      </c>
      <c r="F333" s="215" t="s">
        <v>401</v>
      </c>
      <c r="G333" s="213"/>
      <c r="H333" s="216">
        <v>16.64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143</v>
      </c>
      <c r="AU333" s="222" t="s">
        <v>82</v>
      </c>
      <c r="AV333" s="12" t="s">
        <v>82</v>
      </c>
      <c r="AW333" s="12" t="s">
        <v>36</v>
      </c>
      <c r="AX333" s="12" t="s">
        <v>72</v>
      </c>
      <c r="AY333" s="222" t="s">
        <v>133</v>
      </c>
    </row>
    <row r="334" spans="2:65" s="13" customFormat="1">
      <c r="B334" s="223"/>
      <c r="C334" s="224"/>
      <c r="D334" s="234" t="s">
        <v>143</v>
      </c>
      <c r="E334" s="235" t="s">
        <v>22</v>
      </c>
      <c r="F334" s="236" t="s">
        <v>148</v>
      </c>
      <c r="G334" s="224"/>
      <c r="H334" s="237">
        <v>16.64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143</v>
      </c>
      <c r="AU334" s="233" t="s">
        <v>82</v>
      </c>
      <c r="AV334" s="13" t="s">
        <v>141</v>
      </c>
      <c r="AW334" s="13" t="s">
        <v>36</v>
      </c>
      <c r="AX334" s="13" t="s">
        <v>80</v>
      </c>
      <c r="AY334" s="233" t="s">
        <v>133</v>
      </c>
    </row>
    <row r="335" spans="2:65" s="1" customFormat="1" ht="22.5" customHeight="1">
      <c r="B335" s="41"/>
      <c r="C335" s="238" t="s">
        <v>402</v>
      </c>
      <c r="D335" s="238" t="s">
        <v>187</v>
      </c>
      <c r="E335" s="239" t="s">
        <v>403</v>
      </c>
      <c r="F335" s="240" t="s">
        <v>404</v>
      </c>
      <c r="G335" s="241" t="s">
        <v>153</v>
      </c>
      <c r="H335" s="242">
        <v>18.303999999999998</v>
      </c>
      <c r="I335" s="243"/>
      <c r="J335" s="244">
        <f>ROUND(I335*H335,2)</f>
        <v>0</v>
      </c>
      <c r="K335" s="240" t="s">
        <v>22</v>
      </c>
      <c r="L335" s="245"/>
      <c r="M335" s="246" t="s">
        <v>22</v>
      </c>
      <c r="N335" s="247" t="s">
        <v>43</v>
      </c>
      <c r="O335" s="42"/>
      <c r="P335" s="197">
        <f>O335*H335</f>
        <v>0</v>
      </c>
      <c r="Q335" s="197">
        <v>1.26E-2</v>
      </c>
      <c r="R335" s="197">
        <f>Q335*H335</f>
        <v>0.23063039999999999</v>
      </c>
      <c r="S335" s="197">
        <v>0</v>
      </c>
      <c r="T335" s="198">
        <f>S335*H335</f>
        <v>0</v>
      </c>
      <c r="AR335" s="24" t="s">
        <v>277</v>
      </c>
      <c r="AT335" s="24" t="s">
        <v>187</v>
      </c>
      <c r="AU335" s="24" t="s">
        <v>82</v>
      </c>
      <c r="AY335" s="24" t="s">
        <v>133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24" t="s">
        <v>80</v>
      </c>
      <c r="BK335" s="199">
        <f>ROUND(I335*H335,2)</f>
        <v>0</v>
      </c>
      <c r="BL335" s="24" t="s">
        <v>209</v>
      </c>
      <c r="BM335" s="24" t="s">
        <v>405</v>
      </c>
    </row>
    <row r="336" spans="2:65" s="11" customFormat="1">
      <c r="B336" s="200"/>
      <c r="C336" s="201"/>
      <c r="D336" s="202" t="s">
        <v>143</v>
      </c>
      <c r="E336" s="203" t="s">
        <v>22</v>
      </c>
      <c r="F336" s="204" t="s">
        <v>399</v>
      </c>
      <c r="G336" s="201"/>
      <c r="H336" s="205" t="s">
        <v>22</v>
      </c>
      <c r="I336" s="206"/>
      <c r="J336" s="201"/>
      <c r="K336" s="201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143</v>
      </c>
      <c r="AU336" s="211" t="s">
        <v>82</v>
      </c>
      <c r="AV336" s="11" t="s">
        <v>80</v>
      </c>
      <c r="AW336" s="11" t="s">
        <v>36</v>
      </c>
      <c r="AX336" s="11" t="s">
        <v>72</v>
      </c>
      <c r="AY336" s="211" t="s">
        <v>133</v>
      </c>
    </row>
    <row r="337" spans="2:65" s="11" customFormat="1">
      <c r="B337" s="200"/>
      <c r="C337" s="201"/>
      <c r="D337" s="202" t="s">
        <v>143</v>
      </c>
      <c r="E337" s="203" t="s">
        <v>22</v>
      </c>
      <c r="F337" s="204" t="s">
        <v>400</v>
      </c>
      <c r="G337" s="201"/>
      <c r="H337" s="205" t="s">
        <v>22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143</v>
      </c>
      <c r="AU337" s="211" t="s">
        <v>82</v>
      </c>
      <c r="AV337" s="11" t="s">
        <v>80</v>
      </c>
      <c r="AW337" s="11" t="s">
        <v>36</v>
      </c>
      <c r="AX337" s="11" t="s">
        <v>72</v>
      </c>
      <c r="AY337" s="211" t="s">
        <v>133</v>
      </c>
    </row>
    <row r="338" spans="2:65" s="11" customFormat="1">
      <c r="B338" s="200"/>
      <c r="C338" s="201"/>
      <c r="D338" s="202" t="s">
        <v>143</v>
      </c>
      <c r="E338" s="203" t="s">
        <v>22</v>
      </c>
      <c r="F338" s="204" t="s">
        <v>145</v>
      </c>
      <c r="G338" s="201"/>
      <c r="H338" s="205" t="s">
        <v>22</v>
      </c>
      <c r="I338" s="206"/>
      <c r="J338" s="201"/>
      <c r="K338" s="201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143</v>
      </c>
      <c r="AU338" s="211" t="s">
        <v>82</v>
      </c>
      <c r="AV338" s="11" t="s">
        <v>80</v>
      </c>
      <c r="AW338" s="11" t="s">
        <v>36</v>
      </c>
      <c r="AX338" s="11" t="s">
        <v>72</v>
      </c>
      <c r="AY338" s="211" t="s">
        <v>133</v>
      </c>
    </row>
    <row r="339" spans="2:65" s="11" customFormat="1">
      <c r="B339" s="200"/>
      <c r="C339" s="201"/>
      <c r="D339" s="202" t="s">
        <v>143</v>
      </c>
      <c r="E339" s="203" t="s">
        <v>22</v>
      </c>
      <c r="F339" s="204" t="s">
        <v>146</v>
      </c>
      <c r="G339" s="201"/>
      <c r="H339" s="205" t="s">
        <v>22</v>
      </c>
      <c r="I339" s="206"/>
      <c r="J339" s="201"/>
      <c r="K339" s="201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143</v>
      </c>
      <c r="AU339" s="211" t="s">
        <v>82</v>
      </c>
      <c r="AV339" s="11" t="s">
        <v>80</v>
      </c>
      <c r="AW339" s="11" t="s">
        <v>36</v>
      </c>
      <c r="AX339" s="11" t="s">
        <v>72</v>
      </c>
      <c r="AY339" s="211" t="s">
        <v>133</v>
      </c>
    </row>
    <row r="340" spans="2:65" s="12" customFormat="1">
      <c r="B340" s="212"/>
      <c r="C340" s="213"/>
      <c r="D340" s="202" t="s">
        <v>143</v>
      </c>
      <c r="E340" s="214" t="s">
        <v>22</v>
      </c>
      <c r="F340" s="215" t="s">
        <v>401</v>
      </c>
      <c r="G340" s="213"/>
      <c r="H340" s="216">
        <v>16.64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AT340" s="222" t="s">
        <v>143</v>
      </c>
      <c r="AU340" s="222" t="s">
        <v>82</v>
      </c>
      <c r="AV340" s="12" t="s">
        <v>82</v>
      </c>
      <c r="AW340" s="12" t="s">
        <v>36</v>
      </c>
      <c r="AX340" s="12" t="s">
        <v>72</v>
      </c>
      <c r="AY340" s="222" t="s">
        <v>133</v>
      </c>
    </row>
    <row r="341" spans="2:65" s="13" customFormat="1">
      <c r="B341" s="223"/>
      <c r="C341" s="224"/>
      <c r="D341" s="202" t="s">
        <v>143</v>
      </c>
      <c r="E341" s="225" t="s">
        <v>22</v>
      </c>
      <c r="F341" s="226" t="s">
        <v>148</v>
      </c>
      <c r="G341" s="224"/>
      <c r="H341" s="227">
        <v>16.64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AT341" s="233" t="s">
        <v>143</v>
      </c>
      <c r="AU341" s="233" t="s">
        <v>82</v>
      </c>
      <c r="AV341" s="13" t="s">
        <v>141</v>
      </c>
      <c r="AW341" s="13" t="s">
        <v>36</v>
      </c>
      <c r="AX341" s="13" t="s">
        <v>80</v>
      </c>
      <c r="AY341" s="233" t="s">
        <v>133</v>
      </c>
    </row>
    <row r="342" spans="2:65" s="12" customFormat="1">
      <c r="B342" s="212"/>
      <c r="C342" s="213"/>
      <c r="D342" s="234" t="s">
        <v>143</v>
      </c>
      <c r="E342" s="213"/>
      <c r="F342" s="248" t="s">
        <v>406</v>
      </c>
      <c r="G342" s="213"/>
      <c r="H342" s="249">
        <v>18.303999999999998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143</v>
      </c>
      <c r="AU342" s="222" t="s">
        <v>82</v>
      </c>
      <c r="AV342" s="12" t="s">
        <v>82</v>
      </c>
      <c r="AW342" s="12" t="s">
        <v>6</v>
      </c>
      <c r="AX342" s="12" t="s">
        <v>80</v>
      </c>
      <c r="AY342" s="222" t="s">
        <v>133</v>
      </c>
    </row>
    <row r="343" spans="2:65" s="1" customFormat="1" ht="22.5" customHeight="1">
      <c r="B343" s="41"/>
      <c r="C343" s="188" t="s">
        <v>407</v>
      </c>
      <c r="D343" s="188" t="s">
        <v>136</v>
      </c>
      <c r="E343" s="189" t="s">
        <v>408</v>
      </c>
      <c r="F343" s="190" t="s">
        <v>409</v>
      </c>
      <c r="G343" s="191" t="s">
        <v>153</v>
      </c>
      <c r="H343" s="192">
        <v>16.64</v>
      </c>
      <c r="I343" s="193"/>
      <c r="J343" s="194">
        <f>ROUND(I343*H343,2)</f>
        <v>0</v>
      </c>
      <c r="K343" s="190" t="s">
        <v>140</v>
      </c>
      <c r="L343" s="61"/>
      <c r="M343" s="195" t="s">
        <v>22</v>
      </c>
      <c r="N343" s="196" t="s">
        <v>43</v>
      </c>
      <c r="O343" s="42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AR343" s="24" t="s">
        <v>209</v>
      </c>
      <c r="AT343" s="24" t="s">
        <v>136</v>
      </c>
      <c r="AU343" s="24" t="s">
        <v>82</v>
      </c>
      <c r="AY343" s="24" t="s">
        <v>133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24" t="s">
        <v>80</v>
      </c>
      <c r="BK343" s="199">
        <f>ROUND(I343*H343,2)</f>
        <v>0</v>
      </c>
      <c r="BL343" s="24" t="s">
        <v>209</v>
      </c>
      <c r="BM343" s="24" t="s">
        <v>410</v>
      </c>
    </row>
    <row r="344" spans="2:65" s="11" customFormat="1">
      <c r="B344" s="200"/>
      <c r="C344" s="201"/>
      <c r="D344" s="202" t="s">
        <v>143</v>
      </c>
      <c r="E344" s="203" t="s">
        <v>22</v>
      </c>
      <c r="F344" s="204" t="s">
        <v>399</v>
      </c>
      <c r="G344" s="201"/>
      <c r="H344" s="205" t="s">
        <v>22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143</v>
      </c>
      <c r="AU344" s="211" t="s">
        <v>82</v>
      </c>
      <c r="AV344" s="11" t="s">
        <v>80</v>
      </c>
      <c r="AW344" s="11" t="s">
        <v>36</v>
      </c>
      <c r="AX344" s="11" t="s">
        <v>72</v>
      </c>
      <c r="AY344" s="211" t="s">
        <v>133</v>
      </c>
    </row>
    <row r="345" spans="2:65" s="11" customFormat="1">
      <c r="B345" s="200"/>
      <c r="C345" s="201"/>
      <c r="D345" s="202" t="s">
        <v>143</v>
      </c>
      <c r="E345" s="203" t="s">
        <v>22</v>
      </c>
      <c r="F345" s="204" t="s">
        <v>400</v>
      </c>
      <c r="G345" s="201"/>
      <c r="H345" s="205" t="s">
        <v>22</v>
      </c>
      <c r="I345" s="206"/>
      <c r="J345" s="201"/>
      <c r="K345" s="201"/>
      <c r="L345" s="207"/>
      <c r="M345" s="208"/>
      <c r="N345" s="209"/>
      <c r="O345" s="209"/>
      <c r="P345" s="209"/>
      <c r="Q345" s="209"/>
      <c r="R345" s="209"/>
      <c r="S345" s="209"/>
      <c r="T345" s="210"/>
      <c r="AT345" s="211" t="s">
        <v>143</v>
      </c>
      <c r="AU345" s="211" t="s">
        <v>82</v>
      </c>
      <c r="AV345" s="11" t="s">
        <v>80</v>
      </c>
      <c r="AW345" s="11" t="s">
        <v>36</v>
      </c>
      <c r="AX345" s="11" t="s">
        <v>72</v>
      </c>
      <c r="AY345" s="211" t="s">
        <v>133</v>
      </c>
    </row>
    <row r="346" spans="2:65" s="11" customFormat="1">
      <c r="B346" s="200"/>
      <c r="C346" s="201"/>
      <c r="D346" s="202" t="s">
        <v>143</v>
      </c>
      <c r="E346" s="203" t="s">
        <v>22</v>
      </c>
      <c r="F346" s="204" t="s">
        <v>145</v>
      </c>
      <c r="G346" s="201"/>
      <c r="H346" s="205" t="s">
        <v>22</v>
      </c>
      <c r="I346" s="206"/>
      <c r="J346" s="201"/>
      <c r="K346" s="201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143</v>
      </c>
      <c r="AU346" s="211" t="s">
        <v>82</v>
      </c>
      <c r="AV346" s="11" t="s">
        <v>80</v>
      </c>
      <c r="AW346" s="11" t="s">
        <v>36</v>
      </c>
      <c r="AX346" s="11" t="s">
        <v>72</v>
      </c>
      <c r="AY346" s="211" t="s">
        <v>133</v>
      </c>
    </row>
    <row r="347" spans="2:65" s="11" customFormat="1">
      <c r="B347" s="200"/>
      <c r="C347" s="201"/>
      <c r="D347" s="202" t="s">
        <v>143</v>
      </c>
      <c r="E347" s="203" t="s">
        <v>22</v>
      </c>
      <c r="F347" s="204" t="s">
        <v>146</v>
      </c>
      <c r="G347" s="201"/>
      <c r="H347" s="205" t="s">
        <v>22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143</v>
      </c>
      <c r="AU347" s="211" t="s">
        <v>82</v>
      </c>
      <c r="AV347" s="11" t="s">
        <v>80</v>
      </c>
      <c r="AW347" s="11" t="s">
        <v>36</v>
      </c>
      <c r="AX347" s="11" t="s">
        <v>72</v>
      </c>
      <c r="AY347" s="211" t="s">
        <v>133</v>
      </c>
    </row>
    <row r="348" spans="2:65" s="12" customFormat="1">
      <c r="B348" s="212"/>
      <c r="C348" s="213"/>
      <c r="D348" s="202" t="s">
        <v>143</v>
      </c>
      <c r="E348" s="214" t="s">
        <v>22</v>
      </c>
      <c r="F348" s="215" t="s">
        <v>401</v>
      </c>
      <c r="G348" s="213"/>
      <c r="H348" s="216">
        <v>16.64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143</v>
      </c>
      <c r="AU348" s="222" t="s">
        <v>82</v>
      </c>
      <c r="AV348" s="12" t="s">
        <v>82</v>
      </c>
      <c r="AW348" s="12" t="s">
        <v>36</v>
      </c>
      <c r="AX348" s="12" t="s">
        <v>72</v>
      </c>
      <c r="AY348" s="222" t="s">
        <v>133</v>
      </c>
    </row>
    <row r="349" spans="2:65" s="13" customFormat="1">
      <c r="B349" s="223"/>
      <c r="C349" s="224"/>
      <c r="D349" s="234" t="s">
        <v>143</v>
      </c>
      <c r="E349" s="235" t="s">
        <v>22</v>
      </c>
      <c r="F349" s="236" t="s">
        <v>148</v>
      </c>
      <c r="G349" s="224"/>
      <c r="H349" s="237">
        <v>16.64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AT349" s="233" t="s">
        <v>143</v>
      </c>
      <c r="AU349" s="233" t="s">
        <v>82</v>
      </c>
      <c r="AV349" s="13" t="s">
        <v>141</v>
      </c>
      <c r="AW349" s="13" t="s">
        <v>36</v>
      </c>
      <c r="AX349" s="13" t="s">
        <v>80</v>
      </c>
      <c r="AY349" s="233" t="s">
        <v>133</v>
      </c>
    </row>
    <row r="350" spans="2:65" s="1" customFormat="1" ht="22.5" customHeight="1">
      <c r="B350" s="41"/>
      <c r="C350" s="188" t="s">
        <v>411</v>
      </c>
      <c r="D350" s="188" t="s">
        <v>136</v>
      </c>
      <c r="E350" s="189" t="s">
        <v>412</v>
      </c>
      <c r="F350" s="190" t="s">
        <v>413</v>
      </c>
      <c r="G350" s="191" t="s">
        <v>282</v>
      </c>
      <c r="H350" s="192">
        <v>15.19</v>
      </c>
      <c r="I350" s="193"/>
      <c r="J350" s="194">
        <f>ROUND(I350*H350,2)</f>
        <v>0</v>
      </c>
      <c r="K350" s="190" t="s">
        <v>140</v>
      </c>
      <c r="L350" s="61"/>
      <c r="M350" s="195" t="s">
        <v>22</v>
      </c>
      <c r="N350" s="196" t="s">
        <v>43</v>
      </c>
      <c r="O350" s="42"/>
      <c r="P350" s="197">
        <f>O350*H350</f>
        <v>0</v>
      </c>
      <c r="Q350" s="197">
        <v>3.1E-4</v>
      </c>
      <c r="R350" s="197">
        <f>Q350*H350</f>
        <v>4.7089000000000002E-3</v>
      </c>
      <c r="S350" s="197">
        <v>0</v>
      </c>
      <c r="T350" s="198">
        <f>S350*H350</f>
        <v>0</v>
      </c>
      <c r="AR350" s="24" t="s">
        <v>209</v>
      </c>
      <c r="AT350" s="24" t="s">
        <v>136</v>
      </c>
      <c r="AU350" s="24" t="s">
        <v>82</v>
      </c>
      <c r="AY350" s="24" t="s">
        <v>133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24" t="s">
        <v>80</v>
      </c>
      <c r="BK350" s="199">
        <f>ROUND(I350*H350,2)</f>
        <v>0</v>
      </c>
      <c r="BL350" s="24" t="s">
        <v>209</v>
      </c>
      <c r="BM350" s="24" t="s">
        <v>414</v>
      </c>
    </row>
    <row r="351" spans="2:65" s="11" customFormat="1">
      <c r="B351" s="200"/>
      <c r="C351" s="201"/>
      <c r="D351" s="202" t="s">
        <v>143</v>
      </c>
      <c r="E351" s="203" t="s">
        <v>22</v>
      </c>
      <c r="F351" s="204" t="s">
        <v>415</v>
      </c>
      <c r="G351" s="201"/>
      <c r="H351" s="205" t="s">
        <v>22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143</v>
      </c>
      <c r="AU351" s="211" t="s">
        <v>82</v>
      </c>
      <c r="AV351" s="11" t="s">
        <v>80</v>
      </c>
      <c r="AW351" s="11" t="s">
        <v>36</v>
      </c>
      <c r="AX351" s="11" t="s">
        <v>72</v>
      </c>
      <c r="AY351" s="211" t="s">
        <v>133</v>
      </c>
    </row>
    <row r="352" spans="2:65" s="11" customFormat="1">
      <c r="B352" s="200"/>
      <c r="C352" s="201"/>
      <c r="D352" s="202" t="s">
        <v>143</v>
      </c>
      <c r="E352" s="203" t="s">
        <v>22</v>
      </c>
      <c r="F352" s="204" t="s">
        <v>145</v>
      </c>
      <c r="G352" s="201"/>
      <c r="H352" s="205" t="s">
        <v>22</v>
      </c>
      <c r="I352" s="206"/>
      <c r="J352" s="201"/>
      <c r="K352" s="201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143</v>
      </c>
      <c r="AU352" s="211" t="s">
        <v>82</v>
      </c>
      <c r="AV352" s="11" t="s">
        <v>80</v>
      </c>
      <c r="AW352" s="11" t="s">
        <v>36</v>
      </c>
      <c r="AX352" s="11" t="s">
        <v>72</v>
      </c>
      <c r="AY352" s="211" t="s">
        <v>133</v>
      </c>
    </row>
    <row r="353" spans="2:65" s="11" customFormat="1">
      <c r="B353" s="200"/>
      <c r="C353" s="201"/>
      <c r="D353" s="202" t="s">
        <v>143</v>
      </c>
      <c r="E353" s="203" t="s">
        <v>22</v>
      </c>
      <c r="F353" s="204" t="s">
        <v>146</v>
      </c>
      <c r="G353" s="201"/>
      <c r="H353" s="205" t="s">
        <v>22</v>
      </c>
      <c r="I353" s="206"/>
      <c r="J353" s="201"/>
      <c r="K353" s="201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143</v>
      </c>
      <c r="AU353" s="211" t="s">
        <v>82</v>
      </c>
      <c r="AV353" s="11" t="s">
        <v>80</v>
      </c>
      <c r="AW353" s="11" t="s">
        <v>36</v>
      </c>
      <c r="AX353" s="11" t="s">
        <v>72</v>
      </c>
      <c r="AY353" s="211" t="s">
        <v>133</v>
      </c>
    </row>
    <row r="354" spans="2:65" s="12" customFormat="1">
      <c r="B354" s="212"/>
      <c r="C354" s="213"/>
      <c r="D354" s="202" t="s">
        <v>143</v>
      </c>
      <c r="E354" s="214" t="s">
        <v>22</v>
      </c>
      <c r="F354" s="215" t="s">
        <v>416</v>
      </c>
      <c r="G354" s="213"/>
      <c r="H354" s="216">
        <v>15.19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143</v>
      </c>
      <c r="AU354" s="222" t="s">
        <v>82</v>
      </c>
      <c r="AV354" s="12" t="s">
        <v>82</v>
      </c>
      <c r="AW354" s="12" t="s">
        <v>36</v>
      </c>
      <c r="AX354" s="12" t="s">
        <v>72</v>
      </c>
      <c r="AY354" s="222" t="s">
        <v>133</v>
      </c>
    </row>
    <row r="355" spans="2:65" s="13" customFormat="1">
      <c r="B355" s="223"/>
      <c r="C355" s="224"/>
      <c r="D355" s="234" t="s">
        <v>143</v>
      </c>
      <c r="E355" s="235" t="s">
        <v>22</v>
      </c>
      <c r="F355" s="236" t="s">
        <v>148</v>
      </c>
      <c r="G355" s="224"/>
      <c r="H355" s="237">
        <v>15.19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AT355" s="233" t="s">
        <v>143</v>
      </c>
      <c r="AU355" s="233" t="s">
        <v>82</v>
      </c>
      <c r="AV355" s="13" t="s">
        <v>141</v>
      </c>
      <c r="AW355" s="13" t="s">
        <v>36</v>
      </c>
      <c r="AX355" s="13" t="s">
        <v>80</v>
      </c>
      <c r="AY355" s="233" t="s">
        <v>133</v>
      </c>
    </row>
    <row r="356" spans="2:65" s="1" customFormat="1" ht="22.5" customHeight="1">
      <c r="B356" s="41"/>
      <c r="C356" s="188" t="s">
        <v>417</v>
      </c>
      <c r="D356" s="188" t="s">
        <v>136</v>
      </c>
      <c r="E356" s="189" t="s">
        <v>418</v>
      </c>
      <c r="F356" s="190" t="s">
        <v>419</v>
      </c>
      <c r="G356" s="191" t="s">
        <v>299</v>
      </c>
      <c r="H356" s="250"/>
      <c r="I356" s="193"/>
      <c r="J356" s="194">
        <f>ROUND(I356*H356,2)</f>
        <v>0</v>
      </c>
      <c r="K356" s="190" t="s">
        <v>140</v>
      </c>
      <c r="L356" s="61"/>
      <c r="M356" s="195" t="s">
        <v>22</v>
      </c>
      <c r="N356" s="196" t="s">
        <v>43</v>
      </c>
      <c r="O356" s="42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AR356" s="24" t="s">
        <v>209</v>
      </c>
      <c r="AT356" s="24" t="s">
        <v>136</v>
      </c>
      <c r="AU356" s="24" t="s">
        <v>82</v>
      </c>
      <c r="AY356" s="24" t="s">
        <v>133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24" t="s">
        <v>80</v>
      </c>
      <c r="BK356" s="199">
        <f>ROUND(I356*H356,2)</f>
        <v>0</v>
      </c>
      <c r="BL356" s="24" t="s">
        <v>209</v>
      </c>
      <c r="BM356" s="24" t="s">
        <v>420</v>
      </c>
    </row>
    <row r="357" spans="2:65" s="10" customFormat="1" ht="29.85" customHeight="1">
      <c r="B357" s="171"/>
      <c r="C357" s="172"/>
      <c r="D357" s="185" t="s">
        <v>71</v>
      </c>
      <c r="E357" s="186" t="s">
        <v>421</v>
      </c>
      <c r="F357" s="186" t="s">
        <v>422</v>
      </c>
      <c r="G357" s="172"/>
      <c r="H357" s="172"/>
      <c r="I357" s="175"/>
      <c r="J357" s="187">
        <f>BK357</f>
        <v>0</v>
      </c>
      <c r="K357" s="172"/>
      <c r="L357" s="177"/>
      <c r="M357" s="178"/>
      <c r="N357" s="179"/>
      <c r="O357" s="179"/>
      <c r="P357" s="180">
        <f>SUM(P358:P387)</f>
        <v>0</v>
      </c>
      <c r="Q357" s="179"/>
      <c r="R357" s="180">
        <f>SUM(R358:R387)</f>
        <v>8.657660000000001E-3</v>
      </c>
      <c r="S357" s="179"/>
      <c r="T357" s="181">
        <f>SUM(T358:T387)</f>
        <v>0</v>
      </c>
      <c r="AR357" s="182" t="s">
        <v>82</v>
      </c>
      <c r="AT357" s="183" t="s">
        <v>71</v>
      </c>
      <c r="AU357" s="183" t="s">
        <v>80</v>
      </c>
      <c r="AY357" s="182" t="s">
        <v>133</v>
      </c>
      <c r="BK357" s="184">
        <f>SUM(BK358:BK387)</f>
        <v>0</v>
      </c>
    </row>
    <row r="358" spans="2:65" s="1" customFormat="1" ht="22.5" customHeight="1">
      <c r="B358" s="41"/>
      <c r="C358" s="188" t="s">
        <v>423</v>
      </c>
      <c r="D358" s="188" t="s">
        <v>136</v>
      </c>
      <c r="E358" s="189" t="s">
        <v>424</v>
      </c>
      <c r="F358" s="190" t="s">
        <v>425</v>
      </c>
      <c r="G358" s="191" t="s">
        <v>153</v>
      </c>
      <c r="H358" s="192">
        <v>14.927</v>
      </c>
      <c r="I358" s="193"/>
      <c r="J358" s="194">
        <f>ROUND(I358*H358,2)</f>
        <v>0</v>
      </c>
      <c r="K358" s="190" t="s">
        <v>140</v>
      </c>
      <c r="L358" s="61"/>
      <c r="M358" s="195" t="s">
        <v>22</v>
      </c>
      <c r="N358" s="196" t="s">
        <v>43</v>
      </c>
      <c r="O358" s="42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AR358" s="24" t="s">
        <v>209</v>
      </c>
      <c r="AT358" s="24" t="s">
        <v>136</v>
      </c>
      <c r="AU358" s="24" t="s">
        <v>82</v>
      </c>
      <c r="AY358" s="24" t="s">
        <v>133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24" t="s">
        <v>80</v>
      </c>
      <c r="BK358" s="199">
        <f>ROUND(I358*H358,2)</f>
        <v>0</v>
      </c>
      <c r="BL358" s="24" t="s">
        <v>209</v>
      </c>
      <c r="BM358" s="24" t="s">
        <v>426</v>
      </c>
    </row>
    <row r="359" spans="2:65" s="11" customFormat="1">
      <c r="B359" s="200"/>
      <c r="C359" s="201"/>
      <c r="D359" s="202" t="s">
        <v>143</v>
      </c>
      <c r="E359" s="203" t="s">
        <v>22</v>
      </c>
      <c r="F359" s="204" t="s">
        <v>427</v>
      </c>
      <c r="G359" s="201"/>
      <c r="H359" s="205" t="s">
        <v>22</v>
      </c>
      <c r="I359" s="206"/>
      <c r="J359" s="201"/>
      <c r="K359" s="201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143</v>
      </c>
      <c r="AU359" s="211" t="s">
        <v>82</v>
      </c>
      <c r="AV359" s="11" t="s">
        <v>80</v>
      </c>
      <c r="AW359" s="11" t="s">
        <v>36</v>
      </c>
      <c r="AX359" s="11" t="s">
        <v>72</v>
      </c>
      <c r="AY359" s="211" t="s">
        <v>133</v>
      </c>
    </row>
    <row r="360" spans="2:65" s="11" customFormat="1">
      <c r="B360" s="200"/>
      <c r="C360" s="201"/>
      <c r="D360" s="202" t="s">
        <v>143</v>
      </c>
      <c r="E360" s="203" t="s">
        <v>22</v>
      </c>
      <c r="F360" s="204" t="s">
        <v>168</v>
      </c>
      <c r="G360" s="201"/>
      <c r="H360" s="205" t="s">
        <v>22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143</v>
      </c>
      <c r="AU360" s="211" t="s">
        <v>82</v>
      </c>
      <c r="AV360" s="11" t="s">
        <v>80</v>
      </c>
      <c r="AW360" s="11" t="s">
        <v>36</v>
      </c>
      <c r="AX360" s="11" t="s">
        <v>72</v>
      </c>
      <c r="AY360" s="211" t="s">
        <v>133</v>
      </c>
    </row>
    <row r="361" spans="2:65" s="11" customFormat="1">
      <c r="B361" s="200"/>
      <c r="C361" s="201"/>
      <c r="D361" s="202" t="s">
        <v>143</v>
      </c>
      <c r="E361" s="203" t="s">
        <v>22</v>
      </c>
      <c r="F361" s="204" t="s">
        <v>257</v>
      </c>
      <c r="G361" s="201"/>
      <c r="H361" s="205" t="s">
        <v>22</v>
      </c>
      <c r="I361" s="206"/>
      <c r="J361" s="201"/>
      <c r="K361" s="201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143</v>
      </c>
      <c r="AU361" s="211" t="s">
        <v>82</v>
      </c>
      <c r="AV361" s="11" t="s">
        <v>80</v>
      </c>
      <c r="AW361" s="11" t="s">
        <v>36</v>
      </c>
      <c r="AX361" s="11" t="s">
        <v>72</v>
      </c>
      <c r="AY361" s="211" t="s">
        <v>133</v>
      </c>
    </row>
    <row r="362" spans="2:65" s="12" customFormat="1">
      <c r="B362" s="212"/>
      <c r="C362" s="213"/>
      <c r="D362" s="202" t="s">
        <v>143</v>
      </c>
      <c r="E362" s="214" t="s">
        <v>22</v>
      </c>
      <c r="F362" s="215" t="s">
        <v>428</v>
      </c>
      <c r="G362" s="213"/>
      <c r="H362" s="216">
        <v>12.927</v>
      </c>
      <c r="I362" s="217"/>
      <c r="J362" s="213"/>
      <c r="K362" s="213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143</v>
      </c>
      <c r="AU362" s="222" t="s">
        <v>82</v>
      </c>
      <c r="AV362" s="12" t="s">
        <v>82</v>
      </c>
      <c r="AW362" s="12" t="s">
        <v>36</v>
      </c>
      <c r="AX362" s="12" t="s">
        <v>72</v>
      </c>
      <c r="AY362" s="222" t="s">
        <v>133</v>
      </c>
    </row>
    <row r="363" spans="2:65" s="11" customFormat="1">
      <c r="B363" s="200"/>
      <c r="C363" s="201"/>
      <c r="D363" s="202" t="s">
        <v>143</v>
      </c>
      <c r="E363" s="203" t="s">
        <v>22</v>
      </c>
      <c r="F363" s="204" t="s">
        <v>429</v>
      </c>
      <c r="G363" s="201"/>
      <c r="H363" s="205" t="s">
        <v>22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143</v>
      </c>
      <c r="AU363" s="211" t="s">
        <v>82</v>
      </c>
      <c r="AV363" s="11" t="s">
        <v>80</v>
      </c>
      <c r="AW363" s="11" t="s">
        <v>36</v>
      </c>
      <c r="AX363" s="11" t="s">
        <v>72</v>
      </c>
      <c r="AY363" s="211" t="s">
        <v>133</v>
      </c>
    </row>
    <row r="364" spans="2:65" s="11" customFormat="1">
      <c r="B364" s="200"/>
      <c r="C364" s="201"/>
      <c r="D364" s="202" t="s">
        <v>143</v>
      </c>
      <c r="E364" s="203" t="s">
        <v>22</v>
      </c>
      <c r="F364" s="204" t="s">
        <v>145</v>
      </c>
      <c r="G364" s="201"/>
      <c r="H364" s="205" t="s">
        <v>22</v>
      </c>
      <c r="I364" s="206"/>
      <c r="J364" s="201"/>
      <c r="K364" s="201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143</v>
      </c>
      <c r="AU364" s="211" t="s">
        <v>82</v>
      </c>
      <c r="AV364" s="11" t="s">
        <v>80</v>
      </c>
      <c r="AW364" s="11" t="s">
        <v>36</v>
      </c>
      <c r="AX364" s="11" t="s">
        <v>72</v>
      </c>
      <c r="AY364" s="211" t="s">
        <v>133</v>
      </c>
    </row>
    <row r="365" spans="2:65" s="11" customFormat="1">
      <c r="B365" s="200"/>
      <c r="C365" s="201"/>
      <c r="D365" s="202" t="s">
        <v>143</v>
      </c>
      <c r="E365" s="203" t="s">
        <v>22</v>
      </c>
      <c r="F365" s="204" t="s">
        <v>146</v>
      </c>
      <c r="G365" s="201"/>
      <c r="H365" s="205" t="s">
        <v>22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143</v>
      </c>
      <c r="AU365" s="211" t="s">
        <v>82</v>
      </c>
      <c r="AV365" s="11" t="s">
        <v>80</v>
      </c>
      <c r="AW365" s="11" t="s">
        <v>36</v>
      </c>
      <c r="AX365" s="11" t="s">
        <v>72</v>
      </c>
      <c r="AY365" s="211" t="s">
        <v>133</v>
      </c>
    </row>
    <row r="366" spans="2:65" s="12" customFormat="1">
      <c r="B366" s="212"/>
      <c r="C366" s="213"/>
      <c r="D366" s="202" t="s">
        <v>143</v>
      </c>
      <c r="E366" s="214" t="s">
        <v>22</v>
      </c>
      <c r="F366" s="215" t="s">
        <v>430</v>
      </c>
      <c r="G366" s="213"/>
      <c r="H366" s="216">
        <v>2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143</v>
      </c>
      <c r="AU366" s="222" t="s">
        <v>82</v>
      </c>
      <c r="AV366" s="12" t="s">
        <v>82</v>
      </c>
      <c r="AW366" s="12" t="s">
        <v>36</v>
      </c>
      <c r="AX366" s="12" t="s">
        <v>72</v>
      </c>
      <c r="AY366" s="222" t="s">
        <v>133</v>
      </c>
    </row>
    <row r="367" spans="2:65" s="13" customFormat="1">
      <c r="B367" s="223"/>
      <c r="C367" s="224"/>
      <c r="D367" s="234" t="s">
        <v>143</v>
      </c>
      <c r="E367" s="235" t="s">
        <v>22</v>
      </c>
      <c r="F367" s="236" t="s">
        <v>148</v>
      </c>
      <c r="G367" s="224"/>
      <c r="H367" s="237">
        <v>14.927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143</v>
      </c>
      <c r="AU367" s="233" t="s">
        <v>82</v>
      </c>
      <c r="AV367" s="13" t="s">
        <v>141</v>
      </c>
      <c r="AW367" s="13" t="s">
        <v>36</v>
      </c>
      <c r="AX367" s="13" t="s">
        <v>80</v>
      </c>
      <c r="AY367" s="233" t="s">
        <v>133</v>
      </c>
    </row>
    <row r="368" spans="2:65" s="1" customFormat="1" ht="31.5" customHeight="1">
      <c r="B368" s="41"/>
      <c r="C368" s="188" t="s">
        <v>431</v>
      </c>
      <c r="D368" s="188" t="s">
        <v>136</v>
      </c>
      <c r="E368" s="189" t="s">
        <v>432</v>
      </c>
      <c r="F368" s="190" t="s">
        <v>433</v>
      </c>
      <c r="G368" s="191" t="s">
        <v>153</v>
      </c>
      <c r="H368" s="192">
        <v>29.853999999999999</v>
      </c>
      <c r="I368" s="193"/>
      <c r="J368" s="194">
        <f>ROUND(I368*H368,2)</f>
        <v>0</v>
      </c>
      <c r="K368" s="190" t="s">
        <v>140</v>
      </c>
      <c r="L368" s="61"/>
      <c r="M368" s="195" t="s">
        <v>22</v>
      </c>
      <c r="N368" s="196" t="s">
        <v>43</v>
      </c>
      <c r="O368" s="42"/>
      <c r="P368" s="197">
        <f>O368*H368</f>
        <v>0</v>
      </c>
      <c r="Q368" s="197">
        <v>1.7000000000000001E-4</v>
      </c>
      <c r="R368" s="197">
        <f>Q368*H368</f>
        <v>5.0751800000000003E-3</v>
      </c>
      <c r="S368" s="197">
        <v>0</v>
      </c>
      <c r="T368" s="198">
        <f>S368*H368</f>
        <v>0</v>
      </c>
      <c r="AR368" s="24" t="s">
        <v>209</v>
      </c>
      <c r="AT368" s="24" t="s">
        <v>136</v>
      </c>
      <c r="AU368" s="24" t="s">
        <v>82</v>
      </c>
      <c r="AY368" s="24" t="s">
        <v>133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24" t="s">
        <v>80</v>
      </c>
      <c r="BK368" s="199">
        <f>ROUND(I368*H368,2)</f>
        <v>0</v>
      </c>
      <c r="BL368" s="24" t="s">
        <v>209</v>
      </c>
      <c r="BM368" s="24" t="s">
        <v>434</v>
      </c>
    </row>
    <row r="369" spans="2:65" s="11" customFormat="1">
      <c r="B369" s="200"/>
      <c r="C369" s="201"/>
      <c r="D369" s="202" t="s">
        <v>143</v>
      </c>
      <c r="E369" s="203" t="s">
        <v>22</v>
      </c>
      <c r="F369" s="204" t="s">
        <v>435</v>
      </c>
      <c r="G369" s="201"/>
      <c r="H369" s="205" t="s">
        <v>22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143</v>
      </c>
      <c r="AU369" s="211" t="s">
        <v>82</v>
      </c>
      <c r="AV369" s="11" t="s">
        <v>80</v>
      </c>
      <c r="AW369" s="11" t="s">
        <v>36</v>
      </c>
      <c r="AX369" s="11" t="s">
        <v>72</v>
      </c>
      <c r="AY369" s="211" t="s">
        <v>133</v>
      </c>
    </row>
    <row r="370" spans="2:65" s="11" customFormat="1">
      <c r="B370" s="200"/>
      <c r="C370" s="201"/>
      <c r="D370" s="202" t="s">
        <v>143</v>
      </c>
      <c r="E370" s="203" t="s">
        <v>22</v>
      </c>
      <c r="F370" s="204" t="s">
        <v>145</v>
      </c>
      <c r="G370" s="201"/>
      <c r="H370" s="205" t="s">
        <v>22</v>
      </c>
      <c r="I370" s="206"/>
      <c r="J370" s="201"/>
      <c r="K370" s="201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143</v>
      </c>
      <c r="AU370" s="211" t="s">
        <v>82</v>
      </c>
      <c r="AV370" s="11" t="s">
        <v>80</v>
      </c>
      <c r="AW370" s="11" t="s">
        <v>36</v>
      </c>
      <c r="AX370" s="11" t="s">
        <v>72</v>
      </c>
      <c r="AY370" s="211" t="s">
        <v>133</v>
      </c>
    </row>
    <row r="371" spans="2:65" s="11" customFormat="1">
      <c r="B371" s="200"/>
      <c r="C371" s="201"/>
      <c r="D371" s="202" t="s">
        <v>143</v>
      </c>
      <c r="E371" s="203" t="s">
        <v>22</v>
      </c>
      <c r="F371" s="204" t="s">
        <v>257</v>
      </c>
      <c r="G371" s="201"/>
      <c r="H371" s="205" t="s">
        <v>22</v>
      </c>
      <c r="I371" s="206"/>
      <c r="J371" s="201"/>
      <c r="K371" s="201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143</v>
      </c>
      <c r="AU371" s="211" t="s">
        <v>82</v>
      </c>
      <c r="AV371" s="11" t="s">
        <v>80</v>
      </c>
      <c r="AW371" s="11" t="s">
        <v>36</v>
      </c>
      <c r="AX371" s="11" t="s">
        <v>72</v>
      </c>
      <c r="AY371" s="211" t="s">
        <v>133</v>
      </c>
    </row>
    <row r="372" spans="2:65" s="12" customFormat="1">
      <c r="B372" s="212"/>
      <c r="C372" s="213"/>
      <c r="D372" s="202" t="s">
        <v>143</v>
      </c>
      <c r="E372" s="214" t="s">
        <v>22</v>
      </c>
      <c r="F372" s="215" t="s">
        <v>436</v>
      </c>
      <c r="G372" s="213"/>
      <c r="H372" s="216">
        <v>25.853999999999999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143</v>
      </c>
      <c r="AU372" s="222" t="s">
        <v>82</v>
      </c>
      <c r="AV372" s="12" t="s">
        <v>82</v>
      </c>
      <c r="AW372" s="12" t="s">
        <v>36</v>
      </c>
      <c r="AX372" s="12" t="s">
        <v>72</v>
      </c>
      <c r="AY372" s="222" t="s">
        <v>133</v>
      </c>
    </row>
    <row r="373" spans="2:65" s="11" customFormat="1">
      <c r="B373" s="200"/>
      <c r="C373" s="201"/>
      <c r="D373" s="202" t="s">
        <v>143</v>
      </c>
      <c r="E373" s="203" t="s">
        <v>22</v>
      </c>
      <c r="F373" s="204" t="s">
        <v>437</v>
      </c>
      <c r="G373" s="201"/>
      <c r="H373" s="205" t="s">
        <v>22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143</v>
      </c>
      <c r="AU373" s="211" t="s">
        <v>82</v>
      </c>
      <c r="AV373" s="11" t="s">
        <v>80</v>
      </c>
      <c r="AW373" s="11" t="s">
        <v>36</v>
      </c>
      <c r="AX373" s="11" t="s">
        <v>72</v>
      </c>
      <c r="AY373" s="211" t="s">
        <v>133</v>
      </c>
    </row>
    <row r="374" spans="2:65" s="11" customFormat="1">
      <c r="B374" s="200"/>
      <c r="C374" s="201"/>
      <c r="D374" s="202" t="s">
        <v>143</v>
      </c>
      <c r="E374" s="203" t="s">
        <v>22</v>
      </c>
      <c r="F374" s="204" t="s">
        <v>145</v>
      </c>
      <c r="G374" s="201"/>
      <c r="H374" s="205" t="s">
        <v>22</v>
      </c>
      <c r="I374" s="206"/>
      <c r="J374" s="201"/>
      <c r="K374" s="201"/>
      <c r="L374" s="207"/>
      <c r="M374" s="208"/>
      <c r="N374" s="209"/>
      <c r="O374" s="209"/>
      <c r="P374" s="209"/>
      <c r="Q374" s="209"/>
      <c r="R374" s="209"/>
      <c r="S374" s="209"/>
      <c r="T374" s="210"/>
      <c r="AT374" s="211" t="s">
        <v>143</v>
      </c>
      <c r="AU374" s="211" t="s">
        <v>82</v>
      </c>
      <c r="AV374" s="11" t="s">
        <v>80</v>
      </c>
      <c r="AW374" s="11" t="s">
        <v>36</v>
      </c>
      <c r="AX374" s="11" t="s">
        <v>72</v>
      </c>
      <c r="AY374" s="211" t="s">
        <v>133</v>
      </c>
    </row>
    <row r="375" spans="2:65" s="11" customFormat="1">
      <c r="B375" s="200"/>
      <c r="C375" s="201"/>
      <c r="D375" s="202" t="s">
        <v>143</v>
      </c>
      <c r="E375" s="203" t="s">
        <v>22</v>
      </c>
      <c r="F375" s="204" t="s">
        <v>146</v>
      </c>
      <c r="G375" s="201"/>
      <c r="H375" s="205" t="s">
        <v>22</v>
      </c>
      <c r="I375" s="206"/>
      <c r="J375" s="201"/>
      <c r="K375" s="201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143</v>
      </c>
      <c r="AU375" s="211" t="s">
        <v>82</v>
      </c>
      <c r="AV375" s="11" t="s">
        <v>80</v>
      </c>
      <c r="AW375" s="11" t="s">
        <v>36</v>
      </c>
      <c r="AX375" s="11" t="s">
        <v>72</v>
      </c>
      <c r="AY375" s="211" t="s">
        <v>133</v>
      </c>
    </row>
    <row r="376" spans="2:65" s="12" customFormat="1">
      <c r="B376" s="212"/>
      <c r="C376" s="213"/>
      <c r="D376" s="202" t="s">
        <v>143</v>
      </c>
      <c r="E376" s="214" t="s">
        <v>22</v>
      </c>
      <c r="F376" s="215" t="s">
        <v>438</v>
      </c>
      <c r="G376" s="213"/>
      <c r="H376" s="216">
        <v>4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143</v>
      </c>
      <c r="AU376" s="222" t="s">
        <v>82</v>
      </c>
      <c r="AV376" s="12" t="s">
        <v>82</v>
      </c>
      <c r="AW376" s="12" t="s">
        <v>36</v>
      </c>
      <c r="AX376" s="12" t="s">
        <v>72</v>
      </c>
      <c r="AY376" s="222" t="s">
        <v>133</v>
      </c>
    </row>
    <row r="377" spans="2:65" s="13" customFormat="1">
      <c r="B377" s="223"/>
      <c r="C377" s="224"/>
      <c r="D377" s="234" t="s">
        <v>143</v>
      </c>
      <c r="E377" s="235" t="s">
        <v>22</v>
      </c>
      <c r="F377" s="236" t="s">
        <v>148</v>
      </c>
      <c r="G377" s="224"/>
      <c r="H377" s="237">
        <v>29.853999999999999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AT377" s="233" t="s">
        <v>143</v>
      </c>
      <c r="AU377" s="233" t="s">
        <v>82</v>
      </c>
      <c r="AV377" s="13" t="s">
        <v>141</v>
      </c>
      <c r="AW377" s="13" t="s">
        <v>36</v>
      </c>
      <c r="AX377" s="13" t="s">
        <v>80</v>
      </c>
      <c r="AY377" s="233" t="s">
        <v>133</v>
      </c>
    </row>
    <row r="378" spans="2:65" s="1" customFormat="1" ht="22.5" customHeight="1">
      <c r="B378" s="41"/>
      <c r="C378" s="188" t="s">
        <v>439</v>
      </c>
      <c r="D378" s="188" t="s">
        <v>136</v>
      </c>
      <c r="E378" s="189" t="s">
        <v>440</v>
      </c>
      <c r="F378" s="190" t="s">
        <v>441</v>
      </c>
      <c r="G378" s="191" t="s">
        <v>153</v>
      </c>
      <c r="H378" s="192">
        <v>29.853999999999999</v>
      </c>
      <c r="I378" s="193"/>
      <c r="J378" s="194">
        <f>ROUND(I378*H378,2)</f>
        <v>0</v>
      </c>
      <c r="K378" s="190" t="s">
        <v>140</v>
      </c>
      <c r="L378" s="61"/>
      <c r="M378" s="195" t="s">
        <v>22</v>
      </c>
      <c r="N378" s="196" t="s">
        <v>43</v>
      </c>
      <c r="O378" s="42"/>
      <c r="P378" s="197">
        <f>O378*H378</f>
        <v>0</v>
      </c>
      <c r="Q378" s="197">
        <v>1.2E-4</v>
      </c>
      <c r="R378" s="197">
        <f>Q378*H378</f>
        <v>3.5824799999999999E-3</v>
      </c>
      <c r="S378" s="197">
        <v>0</v>
      </c>
      <c r="T378" s="198">
        <f>S378*H378</f>
        <v>0</v>
      </c>
      <c r="AR378" s="24" t="s">
        <v>209</v>
      </c>
      <c r="AT378" s="24" t="s">
        <v>136</v>
      </c>
      <c r="AU378" s="24" t="s">
        <v>82</v>
      </c>
      <c r="AY378" s="24" t="s">
        <v>133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24" t="s">
        <v>80</v>
      </c>
      <c r="BK378" s="199">
        <f>ROUND(I378*H378,2)</f>
        <v>0</v>
      </c>
      <c r="BL378" s="24" t="s">
        <v>209</v>
      </c>
      <c r="BM378" s="24" t="s">
        <v>442</v>
      </c>
    </row>
    <row r="379" spans="2:65" s="11" customFormat="1">
      <c r="B379" s="200"/>
      <c r="C379" s="201"/>
      <c r="D379" s="202" t="s">
        <v>143</v>
      </c>
      <c r="E379" s="203" t="s">
        <v>22</v>
      </c>
      <c r="F379" s="204" t="s">
        <v>443</v>
      </c>
      <c r="G379" s="201"/>
      <c r="H379" s="205" t="s">
        <v>22</v>
      </c>
      <c r="I379" s="206"/>
      <c r="J379" s="201"/>
      <c r="K379" s="201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143</v>
      </c>
      <c r="AU379" s="211" t="s">
        <v>82</v>
      </c>
      <c r="AV379" s="11" t="s">
        <v>80</v>
      </c>
      <c r="AW379" s="11" t="s">
        <v>36</v>
      </c>
      <c r="AX379" s="11" t="s">
        <v>72</v>
      </c>
      <c r="AY379" s="211" t="s">
        <v>133</v>
      </c>
    </row>
    <row r="380" spans="2:65" s="11" customFormat="1">
      <c r="B380" s="200"/>
      <c r="C380" s="201"/>
      <c r="D380" s="202" t="s">
        <v>143</v>
      </c>
      <c r="E380" s="203" t="s">
        <v>22</v>
      </c>
      <c r="F380" s="204" t="s">
        <v>145</v>
      </c>
      <c r="G380" s="201"/>
      <c r="H380" s="205" t="s">
        <v>22</v>
      </c>
      <c r="I380" s="206"/>
      <c r="J380" s="201"/>
      <c r="K380" s="201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143</v>
      </c>
      <c r="AU380" s="211" t="s">
        <v>82</v>
      </c>
      <c r="AV380" s="11" t="s">
        <v>80</v>
      </c>
      <c r="AW380" s="11" t="s">
        <v>36</v>
      </c>
      <c r="AX380" s="11" t="s">
        <v>72</v>
      </c>
      <c r="AY380" s="211" t="s">
        <v>133</v>
      </c>
    </row>
    <row r="381" spans="2:65" s="11" customFormat="1">
      <c r="B381" s="200"/>
      <c r="C381" s="201"/>
      <c r="D381" s="202" t="s">
        <v>143</v>
      </c>
      <c r="E381" s="203" t="s">
        <v>22</v>
      </c>
      <c r="F381" s="204" t="s">
        <v>257</v>
      </c>
      <c r="G381" s="201"/>
      <c r="H381" s="205" t="s">
        <v>22</v>
      </c>
      <c r="I381" s="206"/>
      <c r="J381" s="201"/>
      <c r="K381" s="201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143</v>
      </c>
      <c r="AU381" s="211" t="s">
        <v>82</v>
      </c>
      <c r="AV381" s="11" t="s">
        <v>80</v>
      </c>
      <c r="AW381" s="11" t="s">
        <v>36</v>
      </c>
      <c r="AX381" s="11" t="s">
        <v>72</v>
      </c>
      <c r="AY381" s="211" t="s">
        <v>133</v>
      </c>
    </row>
    <row r="382" spans="2:65" s="12" customFormat="1">
      <c r="B382" s="212"/>
      <c r="C382" s="213"/>
      <c r="D382" s="202" t="s">
        <v>143</v>
      </c>
      <c r="E382" s="214" t="s">
        <v>22</v>
      </c>
      <c r="F382" s="215" t="s">
        <v>436</v>
      </c>
      <c r="G382" s="213"/>
      <c r="H382" s="216">
        <v>25.853999999999999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143</v>
      </c>
      <c r="AU382" s="222" t="s">
        <v>82</v>
      </c>
      <c r="AV382" s="12" t="s">
        <v>82</v>
      </c>
      <c r="AW382" s="12" t="s">
        <v>36</v>
      </c>
      <c r="AX382" s="12" t="s">
        <v>72</v>
      </c>
      <c r="AY382" s="222" t="s">
        <v>133</v>
      </c>
    </row>
    <row r="383" spans="2:65" s="11" customFormat="1">
      <c r="B383" s="200"/>
      <c r="C383" s="201"/>
      <c r="D383" s="202" t="s">
        <v>143</v>
      </c>
      <c r="E383" s="203" t="s">
        <v>22</v>
      </c>
      <c r="F383" s="204" t="s">
        <v>437</v>
      </c>
      <c r="G383" s="201"/>
      <c r="H383" s="205" t="s">
        <v>22</v>
      </c>
      <c r="I383" s="206"/>
      <c r="J383" s="201"/>
      <c r="K383" s="201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143</v>
      </c>
      <c r="AU383" s="211" t="s">
        <v>82</v>
      </c>
      <c r="AV383" s="11" t="s">
        <v>80</v>
      </c>
      <c r="AW383" s="11" t="s">
        <v>36</v>
      </c>
      <c r="AX383" s="11" t="s">
        <v>72</v>
      </c>
      <c r="AY383" s="211" t="s">
        <v>133</v>
      </c>
    </row>
    <row r="384" spans="2:65" s="11" customFormat="1">
      <c r="B384" s="200"/>
      <c r="C384" s="201"/>
      <c r="D384" s="202" t="s">
        <v>143</v>
      </c>
      <c r="E384" s="203" t="s">
        <v>22</v>
      </c>
      <c r="F384" s="204" t="s">
        <v>145</v>
      </c>
      <c r="G384" s="201"/>
      <c r="H384" s="205" t="s">
        <v>22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143</v>
      </c>
      <c r="AU384" s="211" t="s">
        <v>82</v>
      </c>
      <c r="AV384" s="11" t="s">
        <v>80</v>
      </c>
      <c r="AW384" s="11" t="s">
        <v>36</v>
      </c>
      <c r="AX384" s="11" t="s">
        <v>72</v>
      </c>
      <c r="AY384" s="211" t="s">
        <v>133</v>
      </c>
    </row>
    <row r="385" spans="2:65" s="11" customFormat="1">
      <c r="B385" s="200"/>
      <c r="C385" s="201"/>
      <c r="D385" s="202" t="s">
        <v>143</v>
      </c>
      <c r="E385" s="203" t="s">
        <v>22</v>
      </c>
      <c r="F385" s="204" t="s">
        <v>146</v>
      </c>
      <c r="G385" s="201"/>
      <c r="H385" s="205" t="s">
        <v>22</v>
      </c>
      <c r="I385" s="206"/>
      <c r="J385" s="201"/>
      <c r="K385" s="201"/>
      <c r="L385" s="207"/>
      <c r="M385" s="208"/>
      <c r="N385" s="209"/>
      <c r="O385" s="209"/>
      <c r="P385" s="209"/>
      <c r="Q385" s="209"/>
      <c r="R385" s="209"/>
      <c r="S385" s="209"/>
      <c r="T385" s="210"/>
      <c r="AT385" s="211" t="s">
        <v>143</v>
      </c>
      <c r="AU385" s="211" t="s">
        <v>82</v>
      </c>
      <c r="AV385" s="11" t="s">
        <v>80</v>
      </c>
      <c r="AW385" s="11" t="s">
        <v>36</v>
      </c>
      <c r="AX385" s="11" t="s">
        <v>72</v>
      </c>
      <c r="AY385" s="211" t="s">
        <v>133</v>
      </c>
    </row>
    <row r="386" spans="2:65" s="12" customFormat="1">
      <c r="B386" s="212"/>
      <c r="C386" s="213"/>
      <c r="D386" s="202" t="s">
        <v>143</v>
      </c>
      <c r="E386" s="214" t="s">
        <v>22</v>
      </c>
      <c r="F386" s="215" t="s">
        <v>438</v>
      </c>
      <c r="G386" s="213"/>
      <c r="H386" s="216">
        <v>4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143</v>
      </c>
      <c r="AU386" s="222" t="s">
        <v>82</v>
      </c>
      <c r="AV386" s="12" t="s">
        <v>82</v>
      </c>
      <c r="AW386" s="12" t="s">
        <v>36</v>
      </c>
      <c r="AX386" s="12" t="s">
        <v>72</v>
      </c>
      <c r="AY386" s="222" t="s">
        <v>133</v>
      </c>
    </row>
    <row r="387" spans="2:65" s="13" customFormat="1">
      <c r="B387" s="223"/>
      <c r="C387" s="224"/>
      <c r="D387" s="202" t="s">
        <v>143</v>
      </c>
      <c r="E387" s="225" t="s">
        <v>22</v>
      </c>
      <c r="F387" s="226" t="s">
        <v>148</v>
      </c>
      <c r="G387" s="224"/>
      <c r="H387" s="227">
        <v>29.853999999999999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AT387" s="233" t="s">
        <v>143</v>
      </c>
      <c r="AU387" s="233" t="s">
        <v>82</v>
      </c>
      <c r="AV387" s="13" t="s">
        <v>141</v>
      </c>
      <c r="AW387" s="13" t="s">
        <v>36</v>
      </c>
      <c r="AX387" s="13" t="s">
        <v>80</v>
      </c>
      <c r="AY387" s="233" t="s">
        <v>133</v>
      </c>
    </row>
    <row r="388" spans="2:65" s="10" customFormat="1" ht="29.85" customHeight="1">
      <c r="B388" s="171"/>
      <c r="C388" s="172"/>
      <c r="D388" s="185" t="s">
        <v>71</v>
      </c>
      <c r="E388" s="186" t="s">
        <v>444</v>
      </c>
      <c r="F388" s="186" t="s">
        <v>445</v>
      </c>
      <c r="G388" s="172"/>
      <c r="H388" s="172"/>
      <c r="I388" s="175"/>
      <c r="J388" s="187">
        <f>BK388</f>
        <v>0</v>
      </c>
      <c r="K388" s="172"/>
      <c r="L388" s="177"/>
      <c r="M388" s="178"/>
      <c r="N388" s="179"/>
      <c r="O388" s="179"/>
      <c r="P388" s="180">
        <f>SUM(P389:P406)</f>
        <v>0</v>
      </c>
      <c r="Q388" s="179"/>
      <c r="R388" s="180">
        <f>SUM(R389:R406)</f>
        <v>0.11488966</v>
      </c>
      <c r="S388" s="179"/>
      <c r="T388" s="181">
        <f>SUM(T389:T406)</f>
        <v>3.122289E-2</v>
      </c>
      <c r="AR388" s="182" t="s">
        <v>82</v>
      </c>
      <c r="AT388" s="183" t="s">
        <v>71</v>
      </c>
      <c r="AU388" s="183" t="s">
        <v>80</v>
      </c>
      <c r="AY388" s="182" t="s">
        <v>133</v>
      </c>
      <c r="BK388" s="184">
        <f>SUM(BK389:BK406)</f>
        <v>0</v>
      </c>
    </row>
    <row r="389" spans="2:65" s="1" customFormat="1" ht="22.5" customHeight="1">
      <c r="B389" s="41"/>
      <c r="C389" s="188" t="s">
        <v>446</v>
      </c>
      <c r="D389" s="188" t="s">
        <v>136</v>
      </c>
      <c r="E389" s="189" t="s">
        <v>447</v>
      </c>
      <c r="F389" s="190" t="s">
        <v>448</v>
      </c>
      <c r="G389" s="191" t="s">
        <v>153</v>
      </c>
      <c r="H389" s="192">
        <v>100.71899999999999</v>
      </c>
      <c r="I389" s="193"/>
      <c r="J389" s="194">
        <f>ROUND(I389*H389,2)</f>
        <v>0</v>
      </c>
      <c r="K389" s="190" t="s">
        <v>140</v>
      </c>
      <c r="L389" s="61"/>
      <c r="M389" s="195" t="s">
        <v>22</v>
      </c>
      <c r="N389" s="196" t="s">
        <v>43</v>
      </c>
      <c r="O389" s="42"/>
      <c r="P389" s="197">
        <f>O389*H389</f>
        <v>0</v>
      </c>
      <c r="Q389" s="197">
        <v>1E-3</v>
      </c>
      <c r="R389" s="197">
        <f>Q389*H389</f>
        <v>0.100719</v>
      </c>
      <c r="S389" s="197">
        <v>3.1E-4</v>
      </c>
      <c r="T389" s="198">
        <f>S389*H389</f>
        <v>3.122289E-2</v>
      </c>
      <c r="AR389" s="24" t="s">
        <v>209</v>
      </c>
      <c r="AT389" s="24" t="s">
        <v>136</v>
      </c>
      <c r="AU389" s="24" t="s">
        <v>82</v>
      </c>
      <c r="AY389" s="24" t="s">
        <v>133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24" t="s">
        <v>80</v>
      </c>
      <c r="BK389" s="199">
        <f>ROUND(I389*H389,2)</f>
        <v>0</v>
      </c>
      <c r="BL389" s="24" t="s">
        <v>209</v>
      </c>
      <c r="BM389" s="24" t="s">
        <v>449</v>
      </c>
    </row>
    <row r="390" spans="2:65" s="11" customFormat="1">
      <c r="B390" s="200"/>
      <c r="C390" s="201"/>
      <c r="D390" s="202" t="s">
        <v>143</v>
      </c>
      <c r="E390" s="203" t="s">
        <v>22</v>
      </c>
      <c r="F390" s="204" t="s">
        <v>450</v>
      </c>
      <c r="G390" s="201"/>
      <c r="H390" s="205" t="s">
        <v>22</v>
      </c>
      <c r="I390" s="206"/>
      <c r="J390" s="201"/>
      <c r="K390" s="201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143</v>
      </c>
      <c r="AU390" s="211" t="s">
        <v>82</v>
      </c>
      <c r="AV390" s="11" t="s">
        <v>80</v>
      </c>
      <c r="AW390" s="11" t="s">
        <v>36</v>
      </c>
      <c r="AX390" s="11" t="s">
        <v>72</v>
      </c>
      <c r="AY390" s="211" t="s">
        <v>133</v>
      </c>
    </row>
    <row r="391" spans="2:65" s="11" customFormat="1">
      <c r="B391" s="200"/>
      <c r="C391" s="201"/>
      <c r="D391" s="202" t="s">
        <v>143</v>
      </c>
      <c r="E391" s="203" t="s">
        <v>22</v>
      </c>
      <c r="F391" s="204" t="s">
        <v>168</v>
      </c>
      <c r="G391" s="201"/>
      <c r="H391" s="205" t="s">
        <v>22</v>
      </c>
      <c r="I391" s="206"/>
      <c r="J391" s="201"/>
      <c r="K391" s="201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143</v>
      </c>
      <c r="AU391" s="211" t="s">
        <v>82</v>
      </c>
      <c r="AV391" s="11" t="s">
        <v>80</v>
      </c>
      <c r="AW391" s="11" t="s">
        <v>36</v>
      </c>
      <c r="AX391" s="11" t="s">
        <v>72</v>
      </c>
      <c r="AY391" s="211" t="s">
        <v>133</v>
      </c>
    </row>
    <row r="392" spans="2:65" s="11" customFormat="1">
      <c r="B392" s="200"/>
      <c r="C392" s="201"/>
      <c r="D392" s="202" t="s">
        <v>143</v>
      </c>
      <c r="E392" s="203" t="s">
        <v>22</v>
      </c>
      <c r="F392" s="204" t="s">
        <v>146</v>
      </c>
      <c r="G392" s="201"/>
      <c r="H392" s="205" t="s">
        <v>22</v>
      </c>
      <c r="I392" s="206"/>
      <c r="J392" s="201"/>
      <c r="K392" s="201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143</v>
      </c>
      <c r="AU392" s="211" t="s">
        <v>82</v>
      </c>
      <c r="AV392" s="11" t="s">
        <v>80</v>
      </c>
      <c r="AW392" s="11" t="s">
        <v>36</v>
      </c>
      <c r="AX392" s="11" t="s">
        <v>72</v>
      </c>
      <c r="AY392" s="211" t="s">
        <v>133</v>
      </c>
    </row>
    <row r="393" spans="2:65" s="12" customFormat="1">
      <c r="B393" s="212"/>
      <c r="C393" s="213"/>
      <c r="D393" s="202" t="s">
        <v>143</v>
      </c>
      <c r="E393" s="214" t="s">
        <v>22</v>
      </c>
      <c r="F393" s="215" t="s">
        <v>451</v>
      </c>
      <c r="G393" s="213"/>
      <c r="H393" s="216">
        <v>114.065</v>
      </c>
      <c r="I393" s="217"/>
      <c r="J393" s="213"/>
      <c r="K393" s="213"/>
      <c r="L393" s="218"/>
      <c r="M393" s="219"/>
      <c r="N393" s="220"/>
      <c r="O393" s="220"/>
      <c r="P393" s="220"/>
      <c r="Q393" s="220"/>
      <c r="R393" s="220"/>
      <c r="S393" s="220"/>
      <c r="T393" s="221"/>
      <c r="AT393" s="222" t="s">
        <v>143</v>
      </c>
      <c r="AU393" s="222" t="s">
        <v>82</v>
      </c>
      <c r="AV393" s="12" t="s">
        <v>82</v>
      </c>
      <c r="AW393" s="12" t="s">
        <v>36</v>
      </c>
      <c r="AX393" s="12" t="s">
        <v>72</v>
      </c>
      <c r="AY393" s="222" t="s">
        <v>133</v>
      </c>
    </row>
    <row r="394" spans="2:65" s="12" customFormat="1">
      <c r="B394" s="212"/>
      <c r="C394" s="213"/>
      <c r="D394" s="202" t="s">
        <v>143</v>
      </c>
      <c r="E394" s="214" t="s">
        <v>22</v>
      </c>
      <c r="F394" s="215" t="s">
        <v>452</v>
      </c>
      <c r="G394" s="213"/>
      <c r="H394" s="216">
        <v>-13.346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143</v>
      </c>
      <c r="AU394" s="222" t="s">
        <v>82</v>
      </c>
      <c r="AV394" s="12" t="s">
        <v>82</v>
      </c>
      <c r="AW394" s="12" t="s">
        <v>36</v>
      </c>
      <c r="AX394" s="12" t="s">
        <v>72</v>
      </c>
      <c r="AY394" s="222" t="s">
        <v>133</v>
      </c>
    </row>
    <row r="395" spans="2:65" s="13" customFormat="1">
      <c r="B395" s="223"/>
      <c r="C395" s="224"/>
      <c r="D395" s="234" t="s">
        <v>143</v>
      </c>
      <c r="E395" s="235" t="s">
        <v>22</v>
      </c>
      <c r="F395" s="236" t="s">
        <v>148</v>
      </c>
      <c r="G395" s="224"/>
      <c r="H395" s="237">
        <v>100.71899999999999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AT395" s="233" t="s">
        <v>143</v>
      </c>
      <c r="AU395" s="233" t="s">
        <v>82</v>
      </c>
      <c r="AV395" s="13" t="s">
        <v>141</v>
      </c>
      <c r="AW395" s="13" t="s">
        <v>36</v>
      </c>
      <c r="AX395" s="13" t="s">
        <v>80</v>
      </c>
      <c r="AY395" s="233" t="s">
        <v>133</v>
      </c>
    </row>
    <row r="396" spans="2:65" s="1" customFormat="1" ht="31.5" customHeight="1">
      <c r="B396" s="41"/>
      <c r="C396" s="188" t="s">
        <v>453</v>
      </c>
      <c r="D396" s="188" t="s">
        <v>136</v>
      </c>
      <c r="E396" s="189" t="s">
        <v>454</v>
      </c>
      <c r="F396" s="190" t="s">
        <v>455</v>
      </c>
      <c r="G396" s="191" t="s">
        <v>153</v>
      </c>
      <c r="H396" s="192">
        <v>101.21899999999999</v>
      </c>
      <c r="I396" s="193"/>
      <c r="J396" s="194">
        <f>ROUND(I396*H396,2)</f>
        <v>0</v>
      </c>
      <c r="K396" s="190" t="s">
        <v>22</v>
      </c>
      <c r="L396" s="61"/>
      <c r="M396" s="195" t="s">
        <v>22</v>
      </c>
      <c r="N396" s="196" t="s">
        <v>43</v>
      </c>
      <c r="O396" s="42"/>
      <c r="P396" s="197">
        <f>O396*H396</f>
        <v>0</v>
      </c>
      <c r="Q396" s="197">
        <v>1.3999999999999999E-4</v>
      </c>
      <c r="R396" s="197">
        <f>Q396*H396</f>
        <v>1.4170659999999998E-2</v>
      </c>
      <c r="S396" s="197">
        <v>0</v>
      </c>
      <c r="T396" s="198">
        <f>S396*H396</f>
        <v>0</v>
      </c>
      <c r="AR396" s="24" t="s">
        <v>209</v>
      </c>
      <c r="AT396" s="24" t="s">
        <v>136</v>
      </c>
      <c r="AU396" s="24" t="s">
        <v>82</v>
      </c>
      <c r="AY396" s="24" t="s">
        <v>133</v>
      </c>
      <c r="BE396" s="199">
        <f>IF(N396="základní",J396,0)</f>
        <v>0</v>
      </c>
      <c r="BF396" s="199">
        <f>IF(N396="snížená",J396,0)</f>
        <v>0</v>
      </c>
      <c r="BG396" s="199">
        <f>IF(N396="zákl. přenesená",J396,0)</f>
        <v>0</v>
      </c>
      <c r="BH396" s="199">
        <f>IF(N396="sníž. přenesená",J396,0)</f>
        <v>0</v>
      </c>
      <c r="BI396" s="199">
        <f>IF(N396="nulová",J396,0)</f>
        <v>0</v>
      </c>
      <c r="BJ396" s="24" t="s">
        <v>80</v>
      </c>
      <c r="BK396" s="199">
        <f>ROUND(I396*H396,2)</f>
        <v>0</v>
      </c>
      <c r="BL396" s="24" t="s">
        <v>209</v>
      </c>
      <c r="BM396" s="24" t="s">
        <v>456</v>
      </c>
    </row>
    <row r="397" spans="2:65" s="11" customFormat="1">
      <c r="B397" s="200"/>
      <c r="C397" s="201"/>
      <c r="D397" s="202" t="s">
        <v>143</v>
      </c>
      <c r="E397" s="203" t="s">
        <v>22</v>
      </c>
      <c r="F397" s="204" t="s">
        <v>457</v>
      </c>
      <c r="G397" s="201"/>
      <c r="H397" s="205" t="s">
        <v>22</v>
      </c>
      <c r="I397" s="206"/>
      <c r="J397" s="201"/>
      <c r="K397" s="201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143</v>
      </c>
      <c r="AU397" s="211" t="s">
        <v>82</v>
      </c>
      <c r="AV397" s="11" t="s">
        <v>80</v>
      </c>
      <c r="AW397" s="11" t="s">
        <v>36</v>
      </c>
      <c r="AX397" s="11" t="s">
        <v>72</v>
      </c>
      <c r="AY397" s="211" t="s">
        <v>133</v>
      </c>
    </row>
    <row r="398" spans="2:65" s="11" customFormat="1">
      <c r="B398" s="200"/>
      <c r="C398" s="201"/>
      <c r="D398" s="202" t="s">
        <v>143</v>
      </c>
      <c r="E398" s="203" t="s">
        <v>22</v>
      </c>
      <c r="F398" s="204" t="s">
        <v>145</v>
      </c>
      <c r="G398" s="201"/>
      <c r="H398" s="205" t="s">
        <v>22</v>
      </c>
      <c r="I398" s="206"/>
      <c r="J398" s="201"/>
      <c r="K398" s="201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143</v>
      </c>
      <c r="AU398" s="211" t="s">
        <v>82</v>
      </c>
      <c r="AV398" s="11" t="s">
        <v>80</v>
      </c>
      <c r="AW398" s="11" t="s">
        <v>36</v>
      </c>
      <c r="AX398" s="11" t="s">
        <v>72</v>
      </c>
      <c r="AY398" s="211" t="s">
        <v>133</v>
      </c>
    </row>
    <row r="399" spans="2:65" s="11" customFormat="1">
      <c r="B399" s="200"/>
      <c r="C399" s="201"/>
      <c r="D399" s="202" t="s">
        <v>143</v>
      </c>
      <c r="E399" s="203" t="s">
        <v>22</v>
      </c>
      <c r="F399" s="204" t="s">
        <v>146</v>
      </c>
      <c r="G399" s="201"/>
      <c r="H399" s="205" t="s">
        <v>22</v>
      </c>
      <c r="I399" s="206"/>
      <c r="J399" s="201"/>
      <c r="K399" s="201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143</v>
      </c>
      <c r="AU399" s="211" t="s">
        <v>82</v>
      </c>
      <c r="AV399" s="11" t="s">
        <v>80</v>
      </c>
      <c r="AW399" s="11" t="s">
        <v>36</v>
      </c>
      <c r="AX399" s="11" t="s">
        <v>72</v>
      </c>
      <c r="AY399" s="211" t="s">
        <v>133</v>
      </c>
    </row>
    <row r="400" spans="2:65" s="12" customFormat="1">
      <c r="B400" s="212"/>
      <c r="C400" s="213"/>
      <c r="D400" s="202" t="s">
        <v>143</v>
      </c>
      <c r="E400" s="214" t="s">
        <v>22</v>
      </c>
      <c r="F400" s="215" t="s">
        <v>156</v>
      </c>
      <c r="G400" s="213"/>
      <c r="H400" s="216">
        <v>43.664999999999999</v>
      </c>
      <c r="I400" s="217"/>
      <c r="J400" s="213"/>
      <c r="K400" s="213"/>
      <c r="L400" s="218"/>
      <c r="M400" s="219"/>
      <c r="N400" s="220"/>
      <c r="O400" s="220"/>
      <c r="P400" s="220"/>
      <c r="Q400" s="220"/>
      <c r="R400" s="220"/>
      <c r="S400" s="220"/>
      <c r="T400" s="221"/>
      <c r="AT400" s="222" t="s">
        <v>143</v>
      </c>
      <c r="AU400" s="222" t="s">
        <v>82</v>
      </c>
      <c r="AV400" s="12" t="s">
        <v>82</v>
      </c>
      <c r="AW400" s="12" t="s">
        <v>36</v>
      </c>
      <c r="AX400" s="12" t="s">
        <v>72</v>
      </c>
      <c r="AY400" s="222" t="s">
        <v>133</v>
      </c>
    </row>
    <row r="401" spans="2:65" s="11" customFormat="1">
      <c r="B401" s="200"/>
      <c r="C401" s="201"/>
      <c r="D401" s="202" t="s">
        <v>143</v>
      </c>
      <c r="E401" s="203" t="s">
        <v>22</v>
      </c>
      <c r="F401" s="204" t="s">
        <v>458</v>
      </c>
      <c r="G401" s="201"/>
      <c r="H401" s="205" t="s">
        <v>22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143</v>
      </c>
      <c r="AU401" s="211" t="s">
        <v>82</v>
      </c>
      <c r="AV401" s="11" t="s">
        <v>80</v>
      </c>
      <c r="AW401" s="11" t="s">
        <v>36</v>
      </c>
      <c r="AX401" s="11" t="s">
        <v>72</v>
      </c>
      <c r="AY401" s="211" t="s">
        <v>133</v>
      </c>
    </row>
    <row r="402" spans="2:65" s="11" customFormat="1">
      <c r="B402" s="200"/>
      <c r="C402" s="201"/>
      <c r="D402" s="202" t="s">
        <v>143</v>
      </c>
      <c r="E402" s="203" t="s">
        <v>22</v>
      </c>
      <c r="F402" s="204" t="s">
        <v>146</v>
      </c>
      <c r="G402" s="201"/>
      <c r="H402" s="205" t="s">
        <v>22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143</v>
      </c>
      <c r="AU402" s="211" t="s">
        <v>82</v>
      </c>
      <c r="AV402" s="11" t="s">
        <v>80</v>
      </c>
      <c r="AW402" s="11" t="s">
        <v>36</v>
      </c>
      <c r="AX402" s="11" t="s">
        <v>72</v>
      </c>
      <c r="AY402" s="211" t="s">
        <v>133</v>
      </c>
    </row>
    <row r="403" spans="2:65" s="12" customFormat="1">
      <c r="B403" s="212"/>
      <c r="C403" s="213"/>
      <c r="D403" s="202" t="s">
        <v>143</v>
      </c>
      <c r="E403" s="214" t="s">
        <v>22</v>
      </c>
      <c r="F403" s="215" t="s">
        <v>459</v>
      </c>
      <c r="G403" s="213"/>
      <c r="H403" s="216">
        <v>71.900000000000006</v>
      </c>
      <c r="I403" s="217"/>
      <c r="J403" s="213"/>
      <c r="K403" s="213"/>
      <c r="L403" s="218"/>
      <c r="M403" s="219"/>
      <c r="N403" s="220"/>
      <c r="O403" s="220"/>
      <c r="P403" s="220"/>
      <c r="Q403" s="220"/>
      <c r="R403" s="220"/>
      <c r="S403" s="220"/>
      <c r="T403" s="221"/>
      <c r="AT403" s="222" t="s">
        <v>143</v>
      </c>
      <c r="AU403" s="222" t="s">
        <v>82</v>
      </c>
      <c r="AV403" s="12" t="s">
        <v>82</v>
      </c>
      <c r="AW403" s="12" t="s">
        <v>36</v>
      </c>
      <c r="AX403" s="12" t="s">
        <v>72</v>
      </c>
      <c r="AY403" s="222" t="s">
        <v>133</v>
      </c>
    </row>
    <row r="404" spans="2:65" s="11" customFormat="1">
      <c r="B404" s="200"/>
      <c r="C404" s="201"/>
      <c r="D404" s="202" t="s">
        <v>143</v>
      </c>
      <c r="E404" s="203" t="s">
        <v>22</v>
      </c>
      <c r="F404" s="204" t="s">
        <v>162</v>
      </c>
      <c r="G404" s="201"/>
      <c r="H404" s="205" t="s">
        <v>22</v>
      </c>
      <c r="I404" s="206"/>
      <c r="J404" s="201"/>
      <c r="K404" s="201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143</v>
      </c>
      <c r="AU404" s="211" t="s">
        <v>82</v>
      </c>
      <c r="AV404" s="11" t="s">
        <v>80</v>
      </c>
      <c r="AW404" s="11" t="s">
        <v>36</v>
      </c>
      <c r="AX404" s="11" t="s">
        <v>72</v>
      </c>
      <c r="AY404" s="211" t="s">
        <v>133</v>
      </c>
    </row>
    <row r="405" spans="2:65" s="12" customFormat="1">
      <c r="B405" s="212"/>
      <c r="C405" s="213"/>
      <c r="D405" s="202" t="s">
        <v>143</v>
      </c>
      <c r="E405" s="214" t="s">
        <v>22</v>
      </c>
      <c r="F405" s="215" t="s">
        <v>163</v>
      </c>
      <c r="G405" s="213"/>
      <c r="H405" s="216">
        <v>-14.346</v>
      </c>
      <c r="I405" s="217"/>
      <c r="J405" s="213"/>
      <c r="K405" s="213"/>
      <c r="L405" s="218"/>
      <c r="M405" s="219"/>
      <c r="N405" s="220"/>
      <c r="O405" s="220"/>
      <c r="P405" s="220"/>
      <c r="Q405" s="220"/>
      <c r="R405" s="220"/>
      <c r="S405" s="220"/>
      <c r="T405" s="221"/>
      <c r="AT405" s="222" t="s">
        <v>143</v>
      </c>
      <c r="AU405" s="222" t="s">
        <v>82</v>
      </c>
      <c r="AV405" s="12" t="s">
        <v>82</v>
      </c>
      <c r="AW405" s="12" t="s">
        <v>36</v>
      </c>
      <c r="AX405" s="12" t="s">
        <v>72</v>
      </c>
      <c r="AY405" s="222" t="s">
        <v>133</v>
      </c>
    </row>
    <row r="406" spans="2:65" s="13" customFormat="1">
      <c r="B406" s="223"/>
      <c r="C406" s="224"/>
      <c r="D406" s="202" t="s">
        <v>143</v>
      </c>
      <c r="E406" s="225" t="s">
        <v>22</v>
      </c>
      <c r="F406" s="226" t="s">
        <v>148</v>
      </c>
      <c r="G406" s="224"/>
      <c r="H406" s="227">
        <v>101.21899999999999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AT406" s="233" t="s">
        <v>143</v>
      </c>
      <c r="AU406" s="233" t="s">
        <v>82</v>
      </c>
      <c r="AV406" s="13" t="s">
        <v>141</v>
      </c>
      <c r="AW406" s="13" t="s">
        <v>36</v>
      </c>
      <c r="AX406" s="13" t="s">
        <v>80</v>
      </c>
      <c r="AY406" s="233" t="s">
        <v>133</v>
      </c>
    </row>
    <row r="407" spans="2:65" s="10" customFormat="1" ht="37.35" customHeight="1">
      <c r="B407" s="171"/>
      <c r="C407" s="172"/>
      <c r="D407" s="173" t="s">
        <v>71</v>
      </c>
      <c r="E407" s="174" t="s">
        <v>460</v>
      </c>
      <c r="F407" s="174" t="s">
        <v>461</v>
      </c>
      <c r="G407" s="172"/>
      <c r="H407" s="172"/>
      <c r="I407" s="175"/>
      <c r="J407" s="176">
        <f>BK407</f>
        <v>0</v>
      </c>
      <c r="K407" s="172"/>
      <c r="L407" s="177"/>
      <c r="M407" s="178"/>
      <c r="N407" s="179"/>
      <c r="O407" s="179"/>
      <c r="P407" s="180">
        <f>P408</f>
        <v>0</v>
      </c>
      <c r="Q407" s="179"/>
      <c r="R407" s="180">
        <f>R408</f>
        <v>0</v>
      </c>
      <c r="S407" s="179"/>
      <c r="T407" s="181">
        <f>T408</f>
        <v>0</v>
      </c>
      <c r="AR407" s="182" t="s">
        <v>171</v>
      </c>
      <c r="AT407" s="183" t="s">
        <v>71</v>
      </c>
      <c r="AU407" s="183" t="s">
        <v>72</v>
      </c>
      <c r="AY407" s="182" t="s">
        <v>133</v>
      </c>
      <c r="BK407" s="184">
        <f>BK408</f>
        <v>0</v>
      </c>
    </row>
    <row r="408" spans="2:65" s="10" customFormat="1" ht="19.899999999999999" customHeight="1">
      <c r="B408" s="171"/>
      <c r="C408" s="172"/>
      <c r="D408" s="185" t="s">
        <v>71</v>
      </c>
      <c r="E408" s="186" t="s">
        <v>462</v>
      </c>
      <c r="F408" s="186" t="s">
        <v>463</v>
      </c>
      <c r="G408" s="172"/>
      <c r="H408" s="172"/>
      <c r="I408" s="175"/>
      <c r="J408" s="187">
        <f>BK408</f>
        <v>0</v>
      </c>
      <c r="K408" s="172"/>
      <c r="L408" s="177"/>
      <c r="M408" s="178"/>
      <c r="N408" s="179"/>
      <c r="O408" s="179"/>
      <c r="P408" s="180">
        <f>SUM(P409:P410)</f>
        <v>0</v>
      </c>
      <c r="Q408" s="179"/>
      <c r="R408" s="180">
        <f>SUM(R409:R410)</f>
        <v>0</v>
      </c>
      <c r="S408" s="179"/>
      <c r="T408" s="181">
        <f>SUM(T409:T410)</f>
        <v>0</v>
      </c>
      <c r="AR408" s="182" t="s">
        <v>171</v>
      </c>
      <c r="AT408" s="183" t="s">
        <v>71</v>
      </c>
      <c r="AU408" s="183" t="s">
        <v>80</v>
      </c>
      <c r="AY408" s="182" t="s">
        <v>133</v>
      </c>
      <c r="BK408" s="184">
        <f>SUM(BK409:BK410)</f>
        <v>0</v>
      </c>
    </row>
    <row r="409" spans="2:65" s="1" customFormat="1" ht="31.5" customHeight="1">
      <c r="B409" s="41"/>
      <c r="C409" s="188" t="s">
        <v>464</v>
      </c>
      <c r="D409" s="188" t="s">
        <v>136</v>
      </c>
      <c r="E409" s="189" t="s">
        <v>465</v>
      </c>
      <c r="F409" s="190" t="s">
        <v>466</v>
      </c>
      <c r="G409" s="191" t="s">
        <v>467</v>
      </c>
      <c r="H409" s="192">
        <v>1</v>
      </c>
      <c r="I409" s="193"/>
      <c r="J409" s="194">
        <f>ROUND(I409*H409,2)</f>
        <v>0</v>
      </c>
      <c r="K409" s="190" t="s">
        <v>22</v>
      </c>
      <c r="L409" s="61"/>
      <c r="M409" s="195" t="s">
        <v>22</v>
      </c>
      <c r="N409" s="196" t="s">
        <v>43</v>
      </c>
      <c r="O409" s="42"/>
      <c r="P409" s="197">
        <f>O409*H409</f>
        <v>0</v>
      </c>
      <c r="Q409" s="197">
        <v>0</v>
      </c>
      <c r="R409" s="197">
        <f>Q409*H409</f>
        <v>0</v>
      </c>
      <c r="S409" s="197">
        <v>0</v>
      </c>
      <c r="T409" s="198">
        <f>S409*H409</f>
        <v>0</v>
      </c>
      <c r="AR409" s="24" t="s">
        <v>468</v>
      </c>
      <c r="AT409" s="24" t="s">
        <v>136</v>
      </c>
      <c r="AU409" s="24" t="s">
        <v>82</v>
      </c>
      <c r="AY409" s="24" t="s">
        <v>133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24" t="s">
        <v>80</v>
      </c>
      <c r="BK409" s="199">
        <f>ROUND(I409*H409,2)</f>
        <v>0</v>
      </c>
      <c r="BL409" s="24" t="s">
        <v>468</v>
      </c>
      <c r="BM409" s="24" t="s">
        <v>469</v>
      </c>
    </row>
    <row r="410" spans="2:65" s="12" customFormat="1">
      <c r="B410" s="212"/>
      <c r="C410" s="213"/>
      <c r="D410" s="202" t="s">
        <v>143</v>
      </c>
      <c r="E410" s="214" t="s">
        <v>22</v>
      </c>
      <c r="F410" s="215" t="s">
        <v>243</v>
      </c>
      <c r="G410" s="213"/>
      <c r="H410" s="216">
        <v>1</v>
      </c>
      <c r="I410" s="217"/>
      <c r="J410" s="213"/>
      <c r="K410" s="213"/>
      <c r="L410" s="218"/>
      <c r="M410" s="263"/>
      <c r="N410" s="264"/>
      <c r="O410" s="264"/>
      <c r="P410" s="264"/>
      <c r="Q410" s="264"/>
      <c r="R410" s="264"/>
      <c r="S410" s="264"/>
      <c r="T410" s="265"/>
      <c r="AT410" s="222" t="s">
        <v>143</v>
      </c>
      <c r="AU410" s="222" t="s">
        <v>82</v>
      </c>
      <c r="AV410" s="12" t="s">
        <v>82</v>
      </c>
      <c r="AW410" s="12" t="s">
        <v>36</v>
      </c>
      <c r="AX410" s="12" t="s">
        <v>80</v>
      </c>
      <c r="AY410" s="222" t="s">
        <v>133</v>
      </c>
    </row>
    <row r="411" spans="2:65" s="1" customFormat="1" ht="6.95" customHeight="1">
      <c r="B411" s="56"/>
      <c r="C411" s="57"/>
      <c r="D411" s="57"/>
      <c r="E411" s="57"/>
      <c r="F411" s="57"/>
      <c r="G411" s="57"/>
      <c r="H411" s="57"/>
      <c r="I411" s="135"/>
      <c r="J411" s="57"/>
      <c r="K411" s="57"/>
      <c r="L411" s="61"/>
    </row>
  </sheetData>
  <sheetProtection password="CC35" sheet="1" objects="1" scenarios="1" formatCells="0" formatColumns="0" formatRows="0" sort="0" autoFilter="0"/>
  <autoFilter ref="C93:K410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phoneticPr fontId="49" type="noConversion"/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111"/>
      <c r="C1" s="111"/>
      <c r="D1" s="112" t="s">
        <v>1</v>
      </c>
      <c r="E1" s="111"/>
      <c r="F1" s="113" t="s">
        <v>86</v>
      </c>
      <c r="G1" s="385" t="s">
        <v>87</v>
      </c>
      <c r="H1" s="385"/>
      <c r="I1" s="114"/>
      <c r="J1" s="113" t="s">
        <v>88</v>
      </c>
      <c r="K1" s="112" t="s">
        <v>89</v>
      </c>
      <c r="L1" s="113" t="s">
        <v>90</v>
      </c>
      <c r="M1" s="113"/>
      <c r="N1" s="113"/>
      <c r="O1" s="113"/>
      <c r="P1" s="113"/>
      <c r="Q1" s="113"/>
      <c r="R1" s="113"/>
      <c r="S1" s="113"/>
      <c r="T1" s="11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5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1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6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16"/>
      <c r="J6" s="29"/>
      <c r="K6" s="31"/>
    </row>
    <row r="7" spans="1:70" ht="22.5" customHeight="1">
      <c r="B7" s="28"/>
      <c r="C7" s="29"/>
      <c r="D7" s="29"/>
      <c r="E7" s="386" t="str">
        <f ca="1">'Rekapitulace zakázky'!K6</f>
        <v>REKONSTRUKCE LABORATOŘE CHEMIE,ZŠ Dr.Malíka,Chrudim-rev.č.1</v>
      </c>
      <c r="F7" s="387"/>
      <c r="G7" s="387"/>
      <c r="H7" s="387"/>
      <c r="I7" s="116"/>
      <c r="J7" s="29"/>
      <c r="K7" s="31"/>
    </row>
    <row r="8" spans="1:70" s="1" customFormat="1" ht="15">
      <c r="B8" s="41"/>
      <c r="C8" s="42"/>
      <c r="D8" s="37" t="s">
        <v>92</v>
      </c>
      <c r="E8" s="42"/>
      <c r="F8" s="42"/>
      <c r="G8" s="42"/>
      <c r="H8" s="42"/>
      <c r="I8" s="117"/>
      <c r="J8" s="42"/>
      <c r="K8" s="45"/>
    </row>
    <row r="9" spans="1:70" s="1" customFormat="1" ht="36.950000000000003" customHeight="1">
      <c r="B9" s="41"/>
      <c r="C9" s="42"/>
      <c r="D9" s="42"/>
      <c r="E9" s="388" t="s">
        <v>470</v>
      </c>
      <c r="F9" s="389"/>
      <c r="G9" s="389"/>
      <c r="H9" s="389"/>
      <c r="I9" s="117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7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8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8" t="s">
        <v>26</v>
      </c>
      <c r="J12" s="119" t="str">
        <f ca="1">'Rekapitulace zakázky'!AN8</f>
        <v>11. 9. 2017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7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8" t="s">
        <v>29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8" t="s">
        <v>31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7"/>
      <c r="J16" s="42"/>
      <c r="K16" s="45"/>
    </row>
    <row r="17" spans="2:11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18" t="s">
        <v>29</v>
      </c>
      <c r="J17" s="35" t="str">
        <f ca="1">IF('Rekapitulace zakázky'!AN13="Vyplň údaj","",IF('Rekapitulace zakázky'!AN13="","",'Rekapitulace zakázky'!AN13))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zakázky'!E14="Vyplň údaj","",IF('Rekapitulace zakázky'!E14="","",'Rekapitulace zakázky'!E14))</f>
        <v/>
      </c>
      <c r="F18" s="42"/>
      <c r="G18" s="42"/>
      <c r="H18" s="42"/>
      <c r="I18" s="118" t="s">
        <v>31</v>
      </c>
      <c r="J18" s="35" t="str">
        <f ca="1">IF('Rekapitulace zakázky'!AN14="Vyplň údaj","",IF('Rekapitulace zakázky'!AN14="","",'Rekapitulace zakázky'!AN14))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7"/>
      <c r="J19" s="42"/>
      <c r="K19" s="45"/>
    </row>
    <row r="20" spans="2:11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18" t="s">
        <v>29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18" t="s">
        <v>31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7"/>
      <c r="J22" s="42"/>
      <c r="K22" s="45"/>
    </row>
    <row r="23" spans="2:11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7"/>
      <c r="J23" s="42"/>
      <c r="K23" s="45"/>
    </row>
    <row r="24" spans="2:11" s="6" customFormat="1" ht="22.5" customHeight="1">
      <c r="B24" s="120"/>
      <c r="C24" s="121"/>
      <c r="D24" s="121"/>
      <c r="E24" s="381" t="s">
        <v>22</v>
      </c>
      <c r="F24" s="381"/>
      <c r="G24" s="381"/>
      <c r="H24" s="381"/>
      <c r="I24" s="122"/>
      <c r="J24" s="121"/>
      <c r="K24" s="12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7"/>
      <c r="J25" s="42"/>
      <c r="K25" s="45"/>
    </row>
    <row r="26" spans="2:11" s="1" customFormat="1" ht="6.95" customHeight="1">
      <c r="B26" s="41"/>
      <c r="C26" s="42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1"/>
      <c r="C27" s="42"/>
      <c r="D27" s="126" t="s">
        <v>38</v>
      </c>
      <c r="E27" s="42"/>
      <c r="F27" s="42"/>
      <c r="G27" s="42"/>
      <c r="H27" s="42"/>
      <c r="I27" s="117"/>
      <c r="J27" s="127">
        <f>ROUND(J79,2)</f>
        <v>0</v>
      </c>
      <c r="K27" s="45"/>
    </row>
    <row r="28" spans="2:11" s="1" customFormat="1" ht="6.95" customHeight="1">
      <c r="B28" s="41"/>
      <c r="C28" s="42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8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29">
        <f>ROUND(SUM(BE79:BE123), 2)</f>
        <v>0</v>
      </c>
      <c r="G30" s="42"/>
      <c r="H30" s="42"/>
      <c r="I30" s="130">
        <v>0.21</v>
      </c>
      <c r="J30" s="129">
        <f>ROUND(ROUND((SUM(BE79:BE123)),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29">
        <f>ROUND(SUM(BF79:BF123), 2)</f>
        <v>0</v>
      </c>
      <c r="G31" s="42"/>
      <c r="H31" s="42"/>
      <c r="I31" s="130">
        <v>0.15</v>
      </c>
      <c r="J31" s="129">
        <f>ROUND(ROUND((SUM(BF79:BF123)),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29">
        <f>ROUND(SUM(BG79:BG123), 2)</f>
        <v>0</v>
      </c>
      <c r="G32" s="42"/>
      <c r="H32" s="42"/>
      <c r="I32" s="130">
        <v>0.21</v>
      </c>
      <c r="J32" s="12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29">
        <f>ROUND(SUM(BH79:BH123), 2)</f>
        <v>0</v>
      </c>
      <c r="G33" s="42"/>
      <c r="H33" s="42"/>
      <c r="I33" s="130">
        <v>0.15</v>
      </c>
      <c r="J33" s="12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29">
        <f>ROUND(SUM(BI79:BI123), 2)</f>
        <v>0</v>
      </c>
      <c r="G34" s="42"/>
      <c r="H34" s="42"/>
      <c r="I34" s="130">
        <v>0</v>
      </c>
      <c r="J34" s="12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7"/>
      <c r="J35" s="42"/>
      <c r="K35" s="45"/>
    </row>
    <row r="36" spans="2:11" s="1" customFormat="1" ht="25.35" customHeight="1">
      <c r="B36" s="41"/>
      <c r="C36" s="51"/>
      <c r="D36" s="52" t="s">
        <v>48</v>
      </c>
      <c r="E36" s="53"/>
      <c r="F36" s="53"/>
      <c r="G36" s="131" t="s">
        <v>49</v>
      </c>
      <c r="H36" s="54" t="s">
        <v>50</v>
      </c>
      <c r="I36" s="132"/>
      <c r="J36" s="133">
        <f>SUM(J27:J34)</f>
        <v>0</v>
      </c>
      <c r="K36" s="13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5"/>
      <c r="J37" s="57"/>
      <c r="K37" s="58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1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7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7"/>
      <c r="J44" s="42"/>
      <c r="K44" s="45"/>
    </row>
    <row r="45" spans="2:11" s="1" customFormat="1" ht="22.5" customHeight="1">
      <c r="B45" s="41"/>
      <c r="C45" s="42"/>
      <c r="D45" s="42"/>
      <c r="E45" s="386" t="str">
        <f>E7</f>
        <v>REKONSTRUKCE LABORATOŘE CHEMIE,ZŠ Dr.Malíka,Chrudim-rev.č.1</v>
      </c>
      <c r="F45" s="387"/>
      <c r="G45" s="387"/>
      <c r="H45" s="387"/>
      <c r="I45" s="117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17"/>
      <c r="J46" s="42"/>
      <c r="K46" s="45"/>
    </row>
    <row r="47" spans="2:11" s="1" customFormat="1" ht="23.25" customHeight="1">
      <c r="B47" s="41"/>
      <c r="C47" s="42"/>
      <c r="D47" s="42"/>
      <c r="E47" s="388" t="str">
        <f>E9</f>
        <v>SO02 - SO02 - Rampa</v>
      </c>
      <c r="F47" s="389"/>
      <c r="G47" s="389"/>
      <c r="H47" s="389"/>
      <c r="I47" s="11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ZŠ Dr.Malíka 958, Chrudim</v>
      </c>
      <c r="G49" s="42"/>
      <c r="H49" s="42"/>
      <c r="I49" s="118" t="s">
        <v>26</v>
      </c>
      <c r="J49" s="119" t="str">
        <f>IF(J12="","",J12)</f>
        <v>11. 9. 2017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7"/>
      <c r="J50" s="42"/>
      <c r="K50" s="45"/>
    </row>
    <row r="51" spans="2:47" s="1" customFormat="1" ht="15">
      <c r="B51" s="41"/>
      <c r="C51" s="37" t="s">
        <v>28</v>
      </c>
      <c r="D51" s="42"/>
      <c r="E51" s="42"/>
      <c r="F51" s="35" t="str">
        <f>E15</f>
        <v>Město Chrudim,Resselovo nám. 77, Chrudim</v>
      </c>
      <c r="G51" s="42"/>
      <c r="H51" s="42"/>
      <c r="I51" s="118" t="s">
        <v>34</v>
      </c>
      <c r="J51" s="35" t="str">
        <f>E21</f>
        <v>ing.Josef Dvořák, Mšstský park 274, Chrudim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7"/>
      <c r="J53" s="42"/>
      <c r="K53" s="45"/>
    </row>
    <row r="54" spans="2:47" s="1" customFormat="1" ht="29.25" customHeight="1">
      <c r="B54" s="41"/>
      <c r="C54" s="140" t="s">
        <v>95</v>
      </c>
      <c r="D54" s="51"/>
      <c r="E54" s="51"/>
      <c r="F54" s="51"/>
      <c r="G54" s="51"/>
      <c r="H54" s="51"/>
      <c r="I54" s="141"/>
      <c r="J54" s="142" t="s">
        <v>96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7"/>
      <c r="J55" s="42"/>
      <c r="K55" s="45"/>
    </row>
    <row r="56" spans="2:47" s="1" customFormat="1" ht="29.25" customHeight="1">
      <c r="B56" s="41"/>
      <c r="C56" s="143" t="s">
        <v>97</v>
      </c>
      <c r="D56" s="42"/>
      <c r="E56" s="42"/>
      <c r="F56" s="42"/>
      <c r="G56" s="42"/>
      <c r="H56" s="42"/>
      <c r="I56" s="117"/>
      <c r="J56" s="127">
        <f>J79</f>
        <v>0</v>
      </c>
      <c r="K56" s="45"/>
      <c r="AU56" s="24" t="s">
        <v>98</v>
      </c>
    </row>
    <row r="57" spans="2:47" s="7" customFormat="1" ht="24.95" customHeight="1">
      <c r="B57" s="144"/>
      <c r="C57" s="145"/>
      <c r="D57" s="146" t="s">
        <v>105</v>
      </c>
      <c r="E57" s="147"/>
      <c r="F57" s="147"/>
      <c r="G57" s="147"/>
      <c r="H57" s="147"/>
      <c r="I57" s="148"/>
      <c r="J57" s="149">
        <f>J80</f>
        <v>0</v>
      </c>
      <c r="K57" s="150"/>
    </row>
    <row r="58" spans="2:47" s="8" customFormat="1" ht="19.899999999999999" customHeight="1">
      <c r="B58" s="151"/>
      <c r="C58" s="152"/>
      <c r="D58" s="153" t="s">
        <v>471</v>
      </c>
      <c r="E58" s="154"/>
      <c r="F58" s="154"/>
      <c r="G58" s="154"/>
      <c r="H58" s="154"/>
      <c r="I58" s="155"/>
      <c r="J58" s="156">
        <f>J81</f>
        <v>0</v>
      </c>
      <c r="K58" s="157"/>
    </row>
    <row r="59" spans="2:47" s="8" customFormat="1" ht="19.899999999999999" customHeight="1">
      <c r="B59" s="151"/>
      <c r="C59" s="152"/>
      <c r="D59" s="153" t="s">
        <v>113</v>
      </c>
      <c r="E59" s="154"/>
      <c r="F59" s="154"/>
      <c r="G59" s="154"/>
      <c r="H59" s="154"/>
      <c r="I59" s="155"/>
      <c r="J59" s="156">
        <f>J103</f>
        <v>0</v>
      </c>
      <c r="K59" s="157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17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35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38"/>
      <c r="J65" s="60"/>
      <c r="K65" s="60"/>
      <c r="L65" s="61"/>
    </row>
    <row r="66" spans="2:63" s="1" customFormat="1" ht="36.950000000000003" customHeight="1">
      <c r="B66" s="41"/>
      <c r="C66" s="62" t="s">
        <v>117</v>
      </c>
      <c r="D66" s="63"/>
      <c r="E66" s="63"/>
      <c r="F66" s="63"/>
      <c r="G66" s="63"/>
      <c r="H66" s="63"/>
      <c r="I66" s="158"/>
      <c r="J66" s="63"/>
      <c r="K66" s="63"/>
      <c r="L66" s="61"/>
    </row>
    <row r="67" spans="2:63" s="1" customFormat="1" ht="6.95" customHeight="1">
      <c r="B67" s="41"/>
      <c r="C67" s="63"/>
      <c r="D67" s="63"/>
      <c r="E67" s="63"/>
      <c r="F67" s="63"/>
      <c r="G67" s="63"/>
      <c r="H67" s="63"/>
      <c r="I67" s="158"/>
      <c r="J67" s="63"/>
      <c r="K67" s="63"/>
      <c r="L67" s="61"/>
    </row>
    <row r="68" spans="2:63" s="1" customFormat="1" ht="14.45" customHeight="1">
      <c r="B68" s="41"/>
      <c r="C68" s="65" t="s">
        <v>19</v>
      </c>
      <c r="D68" s="63"/>
      <c r="E68" s="63"/>
      <c r="F68" s="63"/>
      <c r="G68" s="63"/>
      <c r="H68" s="63"/>
      <c r="I68" s="158"/>
      <c r="J68" s="63"/>
      <c r="K68" s="63"/>
      <c r="L68" s="61"/>
    </row>
    <row r="69" spans="2:63" s="1" customFormat="1" ht="22.5" customHeight="1">
      <c r="B69" s="41"/>
      <c r="C69" s="63"/>
      <c r="D69" s="63"/>
      <c r="E69" s="382" t="str">
        <f>E7</f>
        <v>REKONSTRUKCE LABORATOŘE CHEMIE,ZŠ Dr.Malíka,Chrudim-rev.č.1</v>
      </c>
      <c r="F69" s="383"/>
      <c r="G69" s="383"/>
      <c r="H69" s="383"/>
      <c r="I69" s="158"/>
      <c r="J69" s="63"/>
      <c r="K69" s="63"/>
      <c r="L69" s="61"/>
    </row>
    <row r="70" spans="2:63" s="1" customFormat="1" ht="14.45" customHeight="1">
      <c r="B70" s="41"/>
      <c r="C70" s="65" t="s">
        <v>92</v>
      </c>
      <c r="D70" s="63"/>
      <c r="E70" s="63"/>
      <c r="F70" s="63"/>
      <c r="G70" s="63"/>
      <c r="H70" s="63"/>
      <c r="I70" s="158"/>
      <c r="J70" s="63"/>
      <c r="K70" s="63"/>
      <c r="L70" s="61"/>
    </row>
    <row r="71" spans="2:63" s="1" customFormat="1" ht="23.25" customHeight="1">
      <c r="B71" s="41"/>
      <c r="C71" s="63"/>
      <c r="D71" s="63"/>
      <c r="E71" s="358" t="str">
        <f>E9</f>
        <v>SO02 - SO02 - Rampa</v>
      </c>
      <c r="F71" s="384"/>
      <c r="G71" s="384"/>
      <c r="H71" s="384"/>
      <c r="I71" s="158"/>
      <c r="J71" s="63"/>
      <c r="K71" s="63"/>
      <c r="L71" s="61"/>
    </row>
    <row r="72" spans="2:63" s="1" customFormat="1" ht="6.95" customHeight="1">
      <c r="B72" s="41"/>
      <c r="C72" s="63"/>
      <c r="D72" s="63"/>
      <c r="E72" s="63"/>
      <c r="F72" s="63"/>
      <c r="G72" s="63"/>
      <c r="H72" s="63"/>
      <c r="I72" s="158"/>
      <c r="J72" s="63"/>
      <c r="K72" s="63"/>
      <c r="L72" s="61"/>
    </row>
    <row r="73" spans="2:63" s="1" customFormat="1" ht="18" customHeight="1">
      <c r="B73" s="41"/>
      <c r="C73" s="65" t="s">
        <v>24</v>
      </c>
      <c r="D73" s="63"/>
      <c r="E73" s="63"/>
      <c r="F73" s="159" t="str">
        <f>F12</f>
        <v>ZŠ Dr.Malíka 958, Chrudim</v>
      </c>
      <c r="G73" s="63"/>
      <c r="H73" s="63"/>
      <c r="I73" s="160" t="s">
        <v>26</v>
      </c>
      <c r="J73" s="73" t="str">
        <f>IF(J12="","",J12)</f>
        <v>11. 9. 2017</v>
      </c>
      <c r="K73" s="63"/>
      <c r="L73" s="61"/>
    </row>
    <row r="74" spans="2:63" s="1" customFormat="1" ht="6.95" customHeight="1">
      <c r="B74" s="41"/>
      <c r="C74" s="63"/>
      <c r="D74" s="63"/>
      <c r="E74" s="63"/>
      <c r="F74" s="63"/>
      <c r="G74" s="63"/>
      <c r="H74" s="63"/>
      <c r="I74" s="158"/>
      <c r="J74" s="63"/>
      <c r="K74" s="63"/>
      <c r="L74" s="61"/>
    </row>
    <row r="75" spans="2:63" s="1" customFormat="1" ht="15">
      <c r="B75" s="41"/>
      <c r="C75" s="65" t="s">
        <v>28</v>
      </c>
      <c r="D75" s="63"/>
      <c r="E75" s="63"/>
      <c r="F75" s="159" t="str">
        <f>E15</f>
        <v>Město Chrudim,Resselovo nám. 77, Chrudim</v>
      </c>
      <c r="G75" s="63"/>
      <c r="H75" s="63"/>
      <c r="I75" s="160" t="s">
        <v>34</v>
      </c>
      <c r="J75" s="159" t="str">
        <f>E21</f>
        <v>ing.Josef Dvořák, Mšstský park 274, Chrudim</v>
      </c>
      <c r="K75" s="63"/>
      <c r="L75" s="61"/>
    </row>
    <row r="76" spans="2:63" s="1" customFormat="1" ht="14.45" customHeight="1">
      <c r="B76" s="41"/>
      <c r="C76" s="65" t="s">
        <v>32</v>
      </c>
      <c r="D76" s="63"/>
      <c r="E76" s="63"/>
      <c r="F76" s="159" t="str">
        <f>IF(E18="","",E18)</f>
        <v/>
      </c>
      <c r="G76" s="63"/>
      <c r="H76" s="63"/>
      <c r="I76" s="158"/>
      <c r="J76" s="63"/>
      <c r="K76" s="63"/>
      <c r="L76" s="61"/>
    </row>
    <row r="77" spans="2:63" s="1" customFormat="1" ht="10.35" customHeight="1">
      <c r="B77" s="41"/>
      <c r="C77" s="63"/>
      <c r="D77" s="63"/>
      <c r="E77" s="63"/>
      <c r="F77" s="63"/>
      <c r="G77" s="63"/>
      <c r="H77" s="63"/>
      <c r="I77" s="158"/>
      <c r="J77" s="63"/>
      <c r="K77" s="63"/>
      <c r="L77" s="61"/>
    </row>
    <row r="78" spans="2:63" s="9" customFormat="1" ht="29.25" customHeight="1">
      <c r="B78" s="161"/>
      <c r="C78" s="162" t="s">
        <v>118</v>
      </c>
      <c r="D78" s="163" t="s">
        <v>57</v>
      </c>
      <c r="E78" s="163" t="s">
        <v>53</v>
      </c>
      <c r="F78" s="163" t="s">
        <v>119</v>
      </c>
      <c r="G78" s="163" t="s">
        <v>120</v>
      </c>
      <c r="H78" s="163" t="s">
        <v>121</v>
      </c>
      <c r="I78" s="164" t="s">
        <v>122</v>
      </c>
      <c r="J78" s="163" t="s">
        <v>96</v>
      </c>
      <c r="K78" s="165" t="s">
        <v>123</v>
      </c>
      <c r="L78" s="166"/>
      <c r="M78" s="80" t="s">
        <v>124</v>
      </c>
      <c r="N78" s="81" t="s">
        <v>42</v>
      </c>
      <c r="O78" s="81" t="s">
        <v>125</v>
      </c>
      <c r="P78" s="81" t="s">
        <v>126</v>
      </c>
      <c r="Q78" s="81" t="s">
        <v>127</v>
      </c>
      <c r="R78" s="81" t="s">
        <v>128</v>
      </c>
      <c r="S78" s="81" t="s">
        <v>129</v>
      </c>
      <c r="T78" s="82" t="s">
        <v>130</v>
      </c>
    </row>
    <row r="79" spans="2:63" s="1" customFormat="1" ht="29.25" customHeight="1">
      <c r="B79" s="41"/>
      <c r="C79" s="86" t="s">
        <v>97</v>
      </c>
      <c r="D79" s="63"/>
      <c r="E79" s="63"/>
      <c r="F79" s="63"/>
      <c r="G79" s="63"/>
      <c r="H79" s="63"/>
      <c r="I79" s="158"/>
      <c r="J79" s="167">
        <f>BK79</f>
        <v>0</v>
      </c>
      <c r="K79" s="63"/>
      <c r="L79" s="61"/>
      <c r="M79" s="83"/>
      <c r="N79" s="84"/>
      <c r="O79" s="84"/>
      <c r="P79" s="168">
        <f>P80</f>
        <v>0</v>
      </c>
      <c r="Q79" s="84"/>
      <c r="R79" s="168">
        <f>R80</f>
        <v>3.5690000000000001E-3</v>
      </c>
      <c r="S79" s="84"/>
      <c r="T79" s="169">
        <f>T80</f>
        <v>0</v>
      </c>
      <c r="AT79" s="24" t="s">
        <v>71</v>
      </c>
      <c r="AU79" s="24" t="s">
        <v>98</v>
      </c>
      <c r="BK79" s="170">
        <f>BK80</f>
        <v>0</v>
      </c>
    </row>
    <row r="80" spans="2:63" s="10" customFormat="1" ht="37.35" customHeight="1">
      <c r="B80" s="171"/>
      <c r="C80" s="172"/>
      <c r="D80" s="173" t="s">
        <v>71</v>
      </c>
      <c r="E80" s="174" t="s">
        <v>234</v>
      </c>
      <c r="F80" s="174" t="s">
        <v>235</v>
      </c>
      <c r="G80" s="172"/>
      <c r="H80" s="172"/>
      <c r="I80" s="175"/>
      <c r="J80" s="176">
        <f>BK80</f>
        <v>0</v>
      </c>
      <c r="K80" s="172"/>
      <c r="L80" s="177"/>
      <c r="M80" s="178"/>
      <c r="N80" s="179"/>
      <c r="O80" s="179"/>
      <c r="P80" s="180">
        <f>P81+P103</f>
        <v>0</v>
      </c>
      <c r="Q80" s="179"/>
      <c r="R80" s="180">
        <f>R81+R103</f>
        <v>3.5690000000000001E-3</v>
      </c>
      <c r="S80" s="179"/>
      <c r="T80" s="181">
        <f>T81+T103</f>
        <v>0</v>
      </c>
      <c r="AR80" s="182" t="s">
        <v>82</v>
      </c>
      <c r="AT80" s="183" t="s">
        <v>71</v>
      </c>
      <c r="AU80" s="183" t="s">
        <v>72</v>
      </c>
      <c r="AY80" s="182" t="s">
        <v>133</v>
      </c>
      <c r="BK80" s="184">
        <f>BK81+BK103</f>
        <v>0</v>
      </c>
    </row>
    <row r="81" spans="2:65" s="10" customFormat="1" ht="19.899999999999999" customHeight="1">
      <c r="B81" s="171"/>
      <c r="C81" s="172"/>
      <c r="D81" s="185" t="s">
        <v>71</v>
      </c>
      <c r="E81" s="186" t="s">
        <v>472</v>
      </c>
      <c r="F81" s="186" t="s">
        <v>473</v>
      </c>
      <c r="G81" s="172"/>
      <c r="H81" s="172"/>
      <c r="I81" s="175"/>
      <c r="J81" s="187">
        <f>BK81</f>
        <v>0</v>
      </c>
      <c r="K81" s="172"/>
      <c r="L81" s="177"/>
      <c r="M81" s="178"/>
      <c r="N81" s="179"/>
      <c r="O81" s="179"/>
      <c r="P81" s="180">
        <f>SUM(P82:P102)</f>
        <v>0</v>
      </c>
      <c r="Q81" s="179"/>
      <c r="R81" s="180">
        <f>SUM(R82:R102)</f>
        <v>2.7499999999999998E-3</v>
      </c>
      <c r="S81" s="179"/>
      <c r="T81" s="181">
        <f>SUM(T82:T102)</f>
        <v>0</v>
      </c>
      <c r="AR81" s="182" t="s">
        <v>82</v>
      </c>
      <c r="AT81" s="183" t="s">
        <v>71</v>
      </c>
      <c r="AU81" s="183" t="s">
        <v>80</v>
      </c>
      <c r="AY81" s="182" t="s">
        <v>133</v>
      </c>
      <c r="BK81" s="184">
        <f>SUM(BK82:BK102)</f>
        <v>0</v>
      </c>
    </row>
    <row r="82" spans="2:65" s="1" customFormat="1" ht="22.5" customHeight="1">
      <c r="B82" s="41"/>
      <c r="C82" s="188" t="s">
        <v>80</v>
      </c>
      <c r="D82" s="188" t="s">
        <v>136</v>
      </c>
      <c r="E82" s="189" t="s">
        <v>474</v>
      </c>
      <c r="F82" s="190" t="s">
        <v>475</v>
      </c>
      <c r="G82" s="191" t="s">
        <v>476</v>
      </c>
      <c r="H82" s="192">
        <v>35</v>
      </c>
      <c r="I82" s="193"/>
      <c r="J82" s="194">
        <f>ROUND(I82*H82,2)</f>
        <v>0</v>
      </c>
      <c r="K82" s="190" t="s">
        <v>140</v>
      </c>
      <c r="L82" s="61"/>
      <c r="M82" s="195" t="s">
        <v>22</v>
      </c>
      <c r="N82" s="196" t="s">
        <v>43</v>
      </c>
      <c r="O82" s="42"/>
      <c r="P82" s="197">
        <f>O82*H82</f>
        <v>0</v>
      </c>
      <c r="Q82" s="197">
        <v>5.0000000000000002E-5</v>
      </c>
      <c r="R82" s="197">
        <f>Q82*H82</f>
        <v>1.75E-3</v>
      </c>
      <c r="S82" s="197">
        <v>0</v>
      </c>
      <c r="T82" s="198">
        <f>S82*H82</f>
        <v>0</v>
      </c>
      <c r="AR82" s="24" t="s">
        <v>209</v>
      </c>
      <c r="AT82" s="24" t="s">
        <v>136</v>
      </c>
      <c r="AU82" s="24" t="s">
        <v>82</v>
      </c>
      <c r="AY82" s="24" t="s">
        <v>133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24" t="s">
        <v>80</v>
      </c>
      <c r="BK82" s="199">
        <f>ROUND(I82*H82,2)</f>
        <v>0</v>
      </c>
      <c r="BL82" s="24" t="s">
        <v>209</v>
      </c>
      <c r="BM82" s="24" t="s">
        <v>477</v>
      </c>
    </row>
    <row r="83" spans="2:65" s="11" customFormat="1">
      <c r="B83" s="200"/>
      <c r="C83" s="201"/>
      <c r="D83" s="202" t="s">
        <v>143</v>
      </c>
      <c r="E83" s="203" t="s">
        <v>22</v>
      </c>
      <c r="F83" s="204" t="s">
        <v>478</v>
      </c>
      <c r="G83" s="201"/>
      <c r="H83" s="205" t="s">
        <v>22</v>
      </c>
      <c r="I83" s="206"/>
      <c r="J83" s="201"/>
      <c r="K83" s="201"/>
      <c r="L83" s="207"/>
      <c r="M83" s="208"/>
      <c r="N83" s="209"/>
      <c r="O83" s="209"/>
      <c r="P83" s="209"/>
      <c r="Q83" s="209"/>
      <c r="R83" s="209"/>
      <c r="S83" s="209"/>
      <c r="T83" s="210"/>
      <c r="AT83" s="211" t="s">
        <v>143</v>
      </c>
      <c r="AU83" s="211" t="s">
        <v>82</v>
      </c>
      <c r="AV83" s="11" t="s">
        <v>80</v>
      </c>
      <c r="AW83" s="11" t="s">
        <v>36</v>
      </c>
      <c r="AX83" s="11" t="s">
        <v>72</v>
      </c>
      <c r="AY83" s="211" t="s">
        <v>133</v>
      </c>
    </row>
    <row r="84" spans="2:65" s="11" customFormat="1">
      <c r="B84" s="200"/>
      <c r="C84" s="201"/>
      <c r="D84" s="202" t="s">
        <v>143</v>
      </c>
      <c r="E84" s="203" t="s">
        <v>22</v>
      </c>
      <c r="F84" s="204" t="s">
        <v>479</v>
      </c>
      <c r="G84" s="201"/>
      <c r="H84" s="205" t="s">
        <v>22</v>
      </c>
      <c r="I84" s="206"/>
      <c r="J84" s="201"/>
      <c r="K84" s="201"/>
      <c r="L84" s="207"/>
      <c r="M84" s="208"/>
      <c r="N84" s="209"/>
      <c r="O84" s="209"/>
      <c r="P84" s="209"/>
      <c r="Q84" s="209"/>
      <c r="R84" s="209"/>
      <c r="S84" s="209"/>
      <c r="T84" s="210"/>
      <c r="AT84" s="211" t="s">
        <v>143</v>
      </c>
      <c r="AU84" s="211" t="s">
        <v>82</v>
      </c>
      <c r="AV84" s="11" t="s">
        <v>80</v>
      </c>
      <c r="AW84" s="11" t="s">
        <v>36</v>
      </c>
      <c r="AX84" s="11" t="s">
        <v>72</v>
      </c>
      <c r="AY84" s="211" t="s">
        <v>133</v>
      </c>
    </row>
    <row r="85" spans="2:65" s="11" customFormat="1">
      <c r="B85" s="200"/>
      <c r="C85" s="201"/>
      <c r="D85" s="202" t="s">
        <v>143</v>
      </c>
      <c r="E85" s="203" t="s">
        <v>22</v>
      </c>
      <c r="F85" s="204" t="s">
        <v>480</v>
      </c>
      <c r="G85" s="201"/>
      <c r="H85" s="205" t="s">
        <v>22</v>
      </c>
      <c r="I85" s="206"/>
      <c r="J85" s="201"/>
      <c r="K85" s="201"/>
      <c r="L85" s="207"/>
      <c r="M85" s="208"/>
      <c r="N85" s="209"/>
      <c r="O85" s="209"/>
      <c r="P85" s="209"/>
      <c r="Q85" s="209"/>
      <c r="R85" s="209"/>
      <c r="S85" s="209"/>
      <c r="T85" s="210"/>
      <c r="AT85" s="211" t="s">
        <v>143</v>
      </c>
      <c r="AU85" s="211" t="s">
        <v>82</v>
      </c>
      <c r="AV85" s="11" t="s">
        <v>80</v>
      </c>
      <c r="AW85" s="11" t="s">
        <v>36</v>
      </c>
      <c r="AX85" s="11" t="s">
        <v>72</v>
      </c>
      <c r="AY85" s="211" t="s">
        <v>133</v>
      </c>
    </row>
    <row r="86" spans="2:65" s="11" customFormat="1">
      <c r="B86" s="200"/>
      <c r="C86" s="201"/>
      <c r="D86" s="202" t="s">
        <v>143</v>
      </c>
      <c r="E86" s="203" t="s">
        <v>22</v>
      </c>
      <c r="F86" s="204" t="s">
        <v>481</v>
      </c>
      <c r="G86" s="201"/>
      <c r="H86" s="205" t="s">
        <v>22</v>
      </c>
      <c r="I86" s="206"/>
      <c r="J86" s="201"/>
      <c r="K86" s="201"/>
      <c r="L86" s="207"/>
      <c r="M86" s="208"/>
      <c r="N86" s="209"/>
      <c r="O86" s="209"/>
      <c r="P86" s="209"/>
      <c r="Q86" s="209"/>
      <c r="R86" s="209"/>
      <c r="S86" s="209"/>
      <c r="T86" s="210"/>
      <c r="AT86" s="211" t="s">
        <v>143</v>
      </c>
      <c r="AU86" s="211" t="s">
        <v>82</v>
      </c>
      <c r="AV86" s="11" t="s">
        <v>80</v>
      </c>
      <c r="AW86" s="11" t="s">
        <v>36</v>
      </c>
      <c r="AX86" s="11" t="s">
        <v>72</v>
      </c>
      <c r="AY86" s="211" t="s">
        <v>133</v>
      </c>
    </row>
    <row r="87" spans="2:65" s="11" customFormat="1">
      <c r="B87" s="200"/>
      <c r="C87" s="201"/>
      <c r="D87" s="202" t="s">
        <v>143</v>
      </c>
      <c r="E87" s="203" t="s">
        <v>22</v>
      </c>
      <c r="F87" s="204" t="s">
        <v>482</v>
      </c>
      <c r="G87" s="201"/>
      <c r="H87" s="205" t="s">
        <v>22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143</v>
      </c>
      <c r="AU87" s="211" t="s">
        <v>82</v>
      </c>
      <c r="AV87" s="11" t="s">
        <v>80</v>
      </c>
      <c r="AW87" s="11" t="s">
        <v>36</v>
      </c>
      <c r="AX87" s="11" t="s">
        <v>72</v>
      </c>
      <c r="AY87" s="211" t="s">
        <v>133</v>
      </c>
    </row>
    <row r="88" spans="2:65" s="11" customFormat="1">
      <c r="B88" s="200"/>
      <c r="C88" s="201"/>
      <c r="D88" s="202" t="s">
        <v>143</v>
      </c>
      <c r="E88" s="203" t="s">
        <v>22</v>
      </c>
      <c r="F88" s="204" t="s">
        <v>483</v>
      </c>
      <c r="G88" s="201"/>
      <c r="H88" s="205" t="s">
        <v>22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143</v>
      </c>
      <c r="AU88" s="211" t="s">
        <v>82</v>
      </c>
      <c r="AV88" s="11" t="s">
        <v>80</v>
      </c>
      <c r="AW88" s="11" t="s">
        <v>36</v>
      </c>
      <c r="AX88" s="11" t="s">
        <v>72</v>
      </c>
      <c r="AY88" s="211" t="s">
        <v>133</v>
      </c>
    </row>
    <row r="89" spans="2:65" s="11" customFormat="1">
      <c r="B89" s="200"/>
      <c r="C89" s="201"/>
      <c r="D89" s="202" t="s">
        <v>143</v>
      </c>
      <c r="E89" s="203" t="s">
        <v>22</v>
      </c>
      <c r="F89" s="204" t="s">
        <v>484</v>
      </c>
      <c r="G89" s="201"/>
      <c r="H89" s="205" t="s">
        <v>22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143</v>
      </c>
      <c r="AU89" s="211" t="s">
        <v>82</v>
      </c>
      <c r="AV89" s="11" t="s">
        <v>80</v>
      </c>
      <c r="AW89" s="11" t="s">
        <v>36</v>
      </c>
      <c r="AX89" s="11" t="s">
        <v>72</v>
      </c>
      <c r="AY89" s="211" t="s">
        <v>133</v>
      </c>
    </row>
    <row r="90" spans="2:65" s="11" customFormat="1">
      <c r="B90" s="200"/>
      <c r="C90" s="201"/>
      <c r="D90" s="202" t="s">
        <v>143</v>
      </c>
      <c r="E90" s="203" t="s">
        <v>22</v>
      </c>
      <c r="F90" s="204" t="s">
        <v>485</v>
      </c>
      <c r="G90" s="201"/>
      <c r="H90" s="205" t="s">
        <v>22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143</v>
      </c>
      <c r="AU90" s="211" t="s">
        <v>82</v>
      </c>
      <c r="AV90" s="11" t="s">
        <v>80</v>
      </c>
      <c r="AW90" s="11" t="s">
        <v>36</v>
      </c>
      <c r="AX90" s="11" t="s">
        <v>72</v>
      </c>
      <c r="AY90" s="211" t="s">
        <v>133</v>
      </c>
    </row>
    <row r="91" spans="2:65" s="12" customFormat="1">
      <c r="B91" s="212"/>
      <c r="C91" s="213"/>
      <c r="D91" s="234" t="s">
        <v>143</v>
      </c>
      <c r="E91" s="251" t="s">
        <v>22</v>
      </c>
      <c r="F91" s="248" t="s">
        <v>486</v>
      </c>
      <c r="G91" s="213"/>
      <c r="H91" s="249">
        <v>35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143</v>
      </c>
      <c r="AU91" s="222" t="s">
        <v>82</v>
      </c>
      <c r="AV91" s="12" t="s">
        <v>82</v>
      </c>
      <c r="AW91" s="12" t="s">
        <v>36</v>
      </c>
      <c r="AX91" s="12" t="s">
        <v>80</v>
      </c>
      <c r="AY91" s="222" t="s">
        <v>133</v>
      </c>
    </row>
    <row r="92" spans="2:65" s="1" customFormat="1" ht="22.5" customHeight="1">
      <c r="B92" s="41"/>
      <c r="C92" s="238" t="s">
        <v>82</v>
      </c>
      <c r="D92" s="238" t="s">
        <v>187</v>
      </c>
      <c r="E92" s="239" t="s">
        <v>487</v>
      </c>
      <c r="F92" s="240" t="s">
        <v>488</v>
      </c>
      <c r="G92" s="241" t="s">
        <v>489</v>
      </c>
      <c r="H92" s="242">
        <v>1</v>
      </c>
      <c r="I92" s="243"/>
      <c r="J92" s="244">
        <f>ROUND(I92*H92,2)</f>
        <v>0</v>
      </c>
      <c r="K92" s="240" t="s">
        <v>22</v>
      </c>
      <c r="L92" s="245"/>
      <c r="M92" s="246" t="s">
        <v>22</v>
      </c>
      <c r="N92" s="247" t="s">
        <v>43</v>
      </c>
      <c r="O92" s="42"/>
      <c r="P92" s="197">
        <f>O92*H92</f>
        <v>0</v>
      </c>
      <c r="Q92" s="197">
        <v>1E-3</v>
      </c>
      <c r="R92" s="197">
        <f>Q92*H92</f>
        <v>1E-3</v>
      </c>
      <c r="S92" s="197">
        <v>0</v>
      </c>
      <c r="T92" s="198">
        <f>S92*H92</f>
        <v>0</v>
      </c>
      <c r="AR92" s="24" t="s">
        <v>277</v>
      </c>
      <c r="AT92" s="24" t="s">
        <v>187</v>
      </c>
      <c r="AU92" s="24" t="s">
        <v>82</v>
      </c>
      <c r="AY92" s="24" t="s">
        <v>133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4" t="s">
        <v>80</v>
      </c>
      <c r="BK92" s="199">
        <f>ROUND(I92*H92,2)</f>
        <v>0</v>
      </c>
      <c r="BL92" s="24" t="s">
        <v>209</v>
      </c>
      <c r="BM92" s="24" t="s">
        <v>490</v>
      </c>
    </row>
    <row r="93" spans="2:65" s="11" customFormat="1">
      <c r="B93" s="200"/>
      <c r="C93" s="201"/>
      <c r="D93" s="202" t="s">
        <v>143</v>
      </c>
      <c r="E93" s="203" t="s">
        <v>22</v>
      </c>
      <c r="F93" s="204" t="s">
        <v>478</v>
      </c>
      <c r="G93" s="201"/>
      <c r="H93" s="205" t="s">
        <v>22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143</v>
      </c>
      <c r="AU93" s="211" t="s">
        <v>82</v>
      </c>
      <c r="AV93" s="11" t="s">
        <v>80</v>
      </c>
      <c r="AW93" s="11" t="s">
        <v>36</v>
      </c>
      <c r="AX93" s="11" t="s">
        <v>72</v>
      </c>
      <c r="AY93" s="211" t="s">
        <v>133</v>
      </c>
    </row>
    <row r="94" spans="2:65" s="11" customFormat="1">
      <c r="B94" s="200"/>
      <c r="C94" s="201"/>
      <c r="D94" s="202" t="s">
        <v>143</v>
      </c>
      <c r="E94" s="203" t="s">
        <v>22</v>
      </c>
      <c r="F94" s="204" t="s">
        <v>479</v>
      </c>
      <c r="G94" s="201"/>
      <c r="H94" s="205" t="s">
        <v>22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143</v>
      </c>
      <c r="AU94" s="211" t="s">
        <v>82</v>
      </c>
      <c r="AV94" s="11" t="s">
        <v>80</v>
      </c>
      <c r="AW94" s="11" t="s">
        <v>36</v>
      </c>
      <c r="AX94" s="11" t="s">
        <v>72</v>
      </c>
      <c r="AY94" s="211" t="s">
        <v>133</v>
      </c>
    </row>
    <row r="95" spans="2:65" s="11" customFormat="1">
      <c r="B95" s="200"/>
      <c r="C95" s="201"/>
      <c r="D95" s="202" t="s">
        <v>143</v>
      </c>
      <c r="E95" s="203" t="s">
        <v>22</v>
      </c>
      <c r="F95" s="204" t="s">
        <v>480</v>
      </c>
      <c r="G95" s="201"/>
      <c r="H95" s="205" t="s">
        <v>22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143</v>
      </c>
      <c r="AU95" s="211" t="s">
        <v>82</v>
      </c>
      <c r="AV95" s="11" t="s">
        <v>80</v>
      </c>
      <c r="AW95" s="11" t="s">
        <v>36</v>
      </c>
      <c r="AX95" s="11" t="s">
        <v>72</v>
      </c>
      <c r="AY95" s="211" t="s">
        <v>133</v>
      </c>
    </row>
    <row r="96" spans="2:65" s="11" customFormat="1">
      <c r="B96" s="200"/>
      <c r="C96" s="201"/>
      <c r="D96" s="202" t="s">
        <v>143</v>
      </c>
      <c r="E96" s="203" t="s">
        <v>22</v>
      </c>
      <c r="F96" s="204" t="s">
        <v>481</v>
      </c>
      <c r="G96" s="201"/>
      <c r="H96" s="205" t="s">
        <v>22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143</v>
      </c>
      <c r="AU96" s="211" t="s">
        <v>82</v>
      </c>
      <c r="AV96" s="11" t="s">
        <v>80</v>
      </c>
      <c r="AW96" s="11" t="s">
        <v>36</v>
      </c>
      <c r="AX96" s="11" t="s">
        <v>72</v>
      </c>
      <c r="AY96" s="211" t="s">
        <v>133</v>
      </c>
    </row>
    <row r="97" spans="2:65" s="11" customFormat="1">
      <c r="B97" s="200"/>
      <c r="C97" s="201"/>
      <c r="D97" s="202" t="s">
        <v>143</v>
      </c>
      <c r="E97" s="203" t="s">
        <v>22</v>
      </c>
      <c r="F97" s="204" t="s">
        <v>482</v>
      </c>
      <c r="G97" s="201"/>
      <c r="H97" s="205" t="s">
        <v>22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143</v>
      </c>
      <c r="AU97" s="211" t="s">
        <v>82</v>
      </c>
      <c r="AV97" s="11" t="s">
        <v>80</v>
      </c>
      <c r="AW97" s="11" t="s">
        <v>36</v>
      </c>
      <c r="AX97" s="11" t="s">
        <v>72</v>
      </c>
      <c r="AY97" s="211" t="s">
        <v>133</v>
      </c>
    </row>
    <row r="98" spans="2:65" s="11" customFormat="1">
      <c r="B98" s="200"/>
      <c r="C98" s="201"/>
      <c r="D98" s="202" t="s">
        <v>143</v>
      </c>
      <c r="E98" s="203" t="s">
        <v>22</v>
      </c>
      <c r="F98" s="204" t="s">
        <v>483</v>
      </c>
      <c r="G98" s="201"/>
      <c r="H98" s="205" t="s">
        <v>22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143</v>
      </c>
      <c r="AU98" s="211" t="s">
        <v>82</v>
      </c>
      <c r="AV98" s="11" t="s">
        <v>80</v>
      </c>
      <c r="AW98" s="11" t="s">
        <v>36</v>
      </c>
      <c r="AX98" s="11" t="s">
        <v>72</v>
      </c>
      <c r="AY98" s="211" t="s">
        <v>133</v>
      </c>
    </row>
    <row r="99" spans="2:65" s="11" customFormat="1">
      <c r="B99" s="200"/>
      <c r="C99" s="201"/>
      <c r="D99" s="202" t="s">
        <v>143</v>
      </c>
      <c r="E99" s="203" t="s">
        <v>22</v>
      </c>
      <c r="F99" s="204" t="s">
        <v>484</v>
      </c>
      <c r="G99" s="201"/>
      <c r="H99" s="205" t="s">
        <v>22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143</v>
      </c>
      <c r="AU99" s="211" t="s">
        <v>82</v>
      </c>
      <c r="AV99" s="11" t="s">
        <v>80</v>
      </c>
      <c r="AW99" s="11" t="s">
        <v>36</v>
      </c>
      <c r="AX99" s="11" t="s">
        <v>72</v>
      </c>
      <c r="AY99" s="211" t="s">
        <v>133</v>
      </c>
    </row>
    <row r="100" spans="2:65" s="11" customFormat="1">
      <c r="B100" s="200"/>
      <c r="C100" s="201"/>
      <c r="D100" s="202" t="s">
        <v>143</v>
      </c>
      <c r="E100" s="203" t="s">
        <v>22</v>
      </c>
      <c r="F100" s="204" t="s">
        <v>491</v>
      </c>
      <c r="G100" s="201"/>
      <c r="H100" s="205" t="s">
        <v>22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143</v>
      </c>
      <c r="AU100" s="211" t="s">
        <v>82</v>
      </c>
      <c r="AV100" s="11" t="s">
        <v>80</v>
      </c>
      <c r="AW100" s="11" t="s">
        <v>36</v>
      </c>
      <c r="AX100" s="11" t="s">
        <v>72</v>
      </c>
      <c r="AY100" s="211" t="s">
        <v>133</v>
      </c>
    </row>
    <row r="101" spans="2:65" s="12" customFormat="1">
      <c r="B101" s="212"/>
      <c r="C101" s="213"/>
      <c r="D101" s="234" t="s">
        <v>143</v>
      </c>
      <c r="E101" s="251" t="s">
        <v>22</v>
      </c>
      <c r="F101" s="248" t="s">
        <v>243</v>
      </c>
      <c r="G101" s="213"/>
      <c r="H101" s="249">
        <v>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143</v>
      </c>
      <c r="AU101" s="222" t="s">
        <v>82</v>
      </c>
      <c r="AV101" s="12" t="s">
        <v>82</v>
      </c>
      <c r="AW101" s="12" t="s">
        <v>36</v>
      </c>
      <c r="AX101" s="12" t="s">
        <v>80</v>
      </c>
      <c r="AY101" s="222" t="s">
        <v>133</v>
      </c>
    </row>
    <row r="102" spans="2:65" s="1" customFormat="1" ht="22.5" customHeight="1">
      <c r="B102" s="41"/>
      <c r="C102" s="188" t="s">
        <v>134</v>
      </c>
      <c r="D102" s="188" t="s">
        <v>136</v>
      </c>
      <c r="E102" s="189" t="s">
        <v>492</v>
      </c>
      <c r="F102" s="190" t="s">
        <v>493</v>
      </c>
      <c r="G102" s="191" t="s">
        <v>299</v>
      </c>
      <c r="H102" s="250"/>
      <c r="I102" s="193"/>
      <c r="J102" s="194">
        <f>ROUND(I102*H102,2)</f>
        <v>0</v>
      </c>
      <c r="K102" s="190" t="s">
        <v>140</v>
      </c>
      <c r="L102" s="61"/>
      <c r="M102" s="195" t="s">
        <v>22</v>
      </c>
      <c r="N102" s="196" t="s">
        <v>43</v>
      </c>
      <c r="O102" s="42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24" t="s">
        <v>209</v>
      </c>
      <c r="AT102" s="24" t="s">
        <v>136</v>
      </c>
      <c r="AU102" s="24" t="s">
        <v>82</v>
      </c>
      <c r="AY102" s="24" t="s">
        <v>133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24" t="s">
        <v>80</v>
      </c>
      <c r="BK102" s="199">
        <f>ROUND(I102*H102,2)</f>
        <v>0</v>
      </c>
      <c r="BL102" s="24" t="s">
        <v>209</v>
      </c>
      <c r="BM102" s="24" t="s">
        <v>494</v>
      </c>
    </row>
    <row r="103" spans="2:65" s="10" customFormat="1" ht="29.85" customHeight="1">
      <c r="B103" s="171"/>
      <c r="C103" s="172"/>
      <c r="D103" s="185" t="s">
        <v>71</v>
      </c>
      <c r="E103" s="186" t="s">
        <v>421</v>
      </c>
      <c r="F103" s="186" t="s">
        <v>422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SUM(P104:P123)</f>
        <v>0</v>
      </c>
      <c r="Q103" s="179"/>
      <c r="R103" s="180">
        <f>SUM(R104:R123)</f>
        <v>8.1900000000000007E-4</v>
      </c>
      <c r="S103" s="179"/>
      <c r="T103" s="181">
        <f>SUM(T104:T123)</f>
        <v>0</v>
      </c>
      <c r="AR103" s="182" t="s">
        <v>82</v>
      </c>
      <c r="AT103" s="183" t="s">
        <v>71</v>
      </c>
      <c r="AU103" s="183" t="s">
        <v>80</v>
      </c>
      <c r="AY103" s="182" t="s">
        <v>133</v>
      </c>
      <c r="BK103" s="184">
        <f>SUM(BK104:BK123)</f>
        <v>0</v>
      </c>
    </row>
    <row r="104" spans="2:65" s="1" customFormat="1" ht="22.5" customHeight="1">
      <c r="B104" s="41"/>
      <c r="C104" s="188" t="s">
        <v>141</v>
      </c>
      <c r="D104" s="188" t="s">
        <v>136</v>
      </c>
      <c r="E104" s="189" t="s">
        <v>495</v>
      </c>
      <c r="F104" s="190" t="s">
        <v>496</v>
      </c>
      <c r="G104" s="191" t="s">
        <v>153</v>
      </c>
      <c r="H104" s="192">
        <v>1.26</v>
      </c>
      <c r="I104" s="193"/>
      <c r="J104" s="194">
        <f>ROUND(I104*H104,2)</f>
        <v>0</v>
      </c>
      <c r="K104" s="190" t="s">
        <v>140</v>
      </c>
      <c r="L104" s="61"/>
      <c r="M104" s="195" t="s">
        <v>22</v>
      </c>
      <c r="N104" s="196" t="s">
        <v>43</v>
      </c>
      <c r="O104" s="42"/>
      <c r="P104" s="197">
        <f>O104*H104</f>
        <v>0</v>
      </c>
      <c r="Q104" s="197">
        <v>6.9999999999999994E-5</v>
      </c>
      <c r="R104" s="197">
        <f>Q104*H104</f>
        <v>8.8199999999999989E-5</v>
      </c>
      <c r="S104" s="197">
        <v>0</v>
      </c>
      <c r="T104" s="198">
        <f>S104*H104</f>
        <v>0</v>
      </c>
      <c r="AR104" s="24" t="s">
        <v>209</v>
      </c>
      <c r="AT104" s="24" t="s">
        <v>136</v>
      </c>
      <c r="AU104" s="24" t="s">
        <v>82</v>
      </c>
      <c r="AY104" s="24" t="s">
        <v>133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4" t="s">
        <v>80</v>
      </c>
      <c r="BK104" s="199">
        <f>ROUND(I104*H104,2)</f>
        <v>0</v>
      </c>
      <c r="BL104" s="24" t="s">
        <v>209</v>
      </c>
      <c r="BM104" s="24" t="s">
        <v>497</v>
      </c>
    </row>
    <row r="105" spans="2:65" s="11" customFormat="1">
      <c r="B105" s="200"/>
      <c r="C105" s="201"/>
      <c r="D105" s="202" t="s">
        <v>143</v>
      </c>
      <c r="E105" s="203" t="s">
        <v>22</v>
      </c>
      <c r="F105" s="204" t="s">
        <v>478</v>
      </c>
      <c r="G105" s="201"/>
      <c r="H105" s="205" t="s">
        <v>22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143</v>
      </c>
      <c r="AU105" s="211" t="s">
        <v>82</v>
      </c>
      <c r="AV105" s="11" t="s">
        <v>80</v>
      </c>
      <c r="AW105" s="11" t="s">
        <v>36</v>
      </c>
      <c r="AX105" s="11" t="s">
        <v>72</v>
      </c>
      <c r="AY105" s="211" t="s">
        <v>133</v>
      </c>
    </row>
    <row r="106" spans="2:65" s="11" customFormat="1">
      <c r="B106" s="200"/>
      <c r="C106" s="201"/>
      <c r="D106" s="202" t="s">
        <v>143</v>
      </c>
      <c r="E106" s="203" t="s">
        <v>22</v>
      </c>
      <c r="F106" s="204" t="s">
        <v>479</v>
      </c>
      <c r="G106" s="201"/>
      <c r="H106" s="205" t="s">
        <v>22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143</v>
      </c>
      <c r="AU106" s="211" t="s">
        <v>82</v>
      </c>
      <c r="AV106" s="11" t="s">
        <v>80</v>
      </c>
      <c r="AW106" s="11" t="s">
        <v>36</v>
      </c>
      <c r="AX106" s="11" t="s">
        <v>72</v>
      </c>
      <c r="AY106" s="211" t="s">
        <v>133</v>
      </c>
    </row>
    <row r="107" spans="2:65" s="11" customFormat="1">
      <c r="B107" s="200"/>
      <c r="C107" s="201"/>
      <c r="D107" s="202" t="s">
        <v>143</v>
      </c>
      <c r="E107" s="203" t="s">
        <v>22</v>
      </c>
      <c r="F107" s="204" t="s">
        <v>485</v>
      </c>
      <c r="G107" s="201"/>
      <c r="H107" s="205" t="s">
        <v>22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143</v>
      </c>
      <c r="AU107" s="211" t="s">
        <v>82</v>
      </c>
      <c r="AV107" s="11" t="s">
        <v>80</v>
      </c>
      <c r="AW107" s="11" t="s">
        <v>36</v>
      </c>
      <c r="AX107" s="11" t="s">
        <v>72</v>
      </c>
      <c r="AY107" s="211" t="s">
        <v>133</v>
      </c>
    </row>
    <row r="108" spans="2:65" s="11" customFormat="1">
      <c r="B108" s="200"/>
      <c r="C108" s="201"/>
      <c r="D108" s="202" t="s">
        <v>143</v>
      </c>
      <c r="E108" s="203" t="s">
        <v>22</v>
      </c>
      <c r="F108" s="204" t="s">
        <v>498</v>
      </c>
      <c r="G108" s="201"/>
      <c r="H108" s="205" t="s">
        <v>22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143</v>
      </c>
      <c r="AU108" s="211" t="s">
        <v>82</v>
      </c>
      <c r="AV108" s="11" t="s">
        <v>80</v>
      </c>
      <c r="AW108" s="11" t="s">
        <v>36</v>
      </c>
      <c r="AX108" s="11" t="s">
        <v>72</v>
      </c>
      <c r="AY108" s="211" t="s">
        <v>133</v>
      </c>
    </row>
    <row r="109" spans="2:65" s="12" customFormat="1">
      <c r="B109" s="212"/>
      <c r="C109" s="213"/>
      <c r="D109" s="234" t="s">
        <v>143</v>
      </c>
      <c r="E109" s="251" t="s">
        <v>22</v>
      </c>
      <c r="F109" s="248" t="s">
        <v>499</v>
      </c>
      <c r="G109" s="213"/>
      <c r="H109" s="249">
        <v>1.26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143</v>
      </c>
      <c r="AU109" s="222" t="s">
        <v>82</v>
      </c>
      <c r="AV109" s="12" t="s">
        <v>82</v>
      </c>
      <c r="AW109" s="12" t="s">
        <v>36</v>
      </c>
      <c r="AX109" s="12" t="s">
        <v>80</v>
      </c>
      <c r="AY109" s="222" t="s">
        <v>133</v>
      </c>
    </row>
    <row r="110" spans="2:65" s="1" customFormat="1" ht="31.5" customHeight="1">
      <c r="B110" s="41"/>
      <c r="C110" s="188" t="s">
        <v>171</v>
      </c>
      <c r="D110" s="188" t="s">
        <v>136</v>
      </c>
      <c r="E110" s="189" t="s">
        <v>432</v>
      </c>
      <c r="F110" s="190" t="s">
        <v>433</v>
      </c>
      <c r="G110" s="191" t="s">
        <v>153</v>
      </c>
      <c r="H110" s="192">
        <v>2.52</v>
      </c>
      <c r="I110" s="193"/>
      <c r="J110" s="194">
        <f>ROUND(I110*H110,2)</f>
        <v>0</v>
      </c>
      <c r="K110" s="190" t="s">
        <v>140</v>
      </c>
      <c r="L110" s="61"/>
      <c r="M110" s="195" t="s">
        <v>22</v>
      </c>
      <c r="N110" s="196" t="s">
        <v>43</v>
      </c>
      <c r="O110" s="42"/>
      <c r="P110" s="197">
        <f>O110*H110</f>
        <v>0</v>
      </c>
      <c r="Q110" s="197">
        <v>1.7000000000000001E-4</v>
      </c>
      <c r="R110" s="197">
        <f>Q110*H110</f>
        <v>4.2840000000000006E-4</v>
      </c>
      <c r="S110" s="197">
        <v>0</v>
      </c>
      <c r="T110" s="198">
        <f>S110*H110</f>
        <v>0</v>
      </c>
      <c r="AR110" s="24" t="s">
        <v>209</v>
      </c>
      <c r="AT110" s="24" t="s">
        <v>136</v>
      </c>
      <c r="AU110" s="24" t="s">
        <v>82</v>
      </c>
      <c r="AY110" s="24" t="s">
        <v>133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24" t="s">
        <v>80</v>
      </c>
      <c r="BK110" s="199">
        <f>ROUND(I110*H110,2)</f>
        <v>0</v>
      </c>
      <c r="BL110" s="24" t="s">
        <v>209</v>
      </c>
      <c r="BM110" s="24" t="s">
        <v>500</v>
      </c>
    </row>
    <row r="111" spans="2:65" s="11" customFormat="1">
      <c r="B111" s="200"/>
      <c r="C111" s="201"/>
      <c r="D111" s="202" t="s">
        <v>143</v>
      </c>
      <c r="E111" s="203" t="s">
        <v>22</v>
      </c>
      <c r="F111" s="204" t="s">
        <v>501</v>
      </c>
      <c r="G111" s="201"/>
      <c r="H111" s="205" t="s">
        <v>22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143</v>
      </c>
      <c r="AU111" s="211" t="s">
        <v>82</v>
      </c>
      <c r="AV111" s="11" t="s">
        <v>80</v>
      </c>
      <c r="AW111" s="11" t="s">
        <v>36</v>
      </c>
      <c r="AX111" s="11" t="s">
        <v>72</v>
      </c>
      <c r="AY111" s="211" t="s">
        <v>133</v>
      </c>
    </row>
    <row r="112" spans="2:65" s="11" customFormat="1">
      <c r="B112" s="200"/>
      <c r="C112" s="201"/>
      <c r="D112" s="202" t="s">
        <v>143</v>
      </c>
      <c r="E112" s="203" t="s">
        <v>22</v>
      </c>
      <c r="F112" s="204" t="s">
        <v>478</v>
      </c>
      <c r="G112" s="201"/>
      <c r="H112" s="205" t="s">
        <v>22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143</v>
      </c>
      <c r="AU112" s="211" t="s">
        <v>82</v>
      </c>
      <c r="AV112" s="11" t="s">
        <v>80</v>
      </c>
      <c r="AW112" s="11" t="s">
        <v>36</v>
      </c>
      <c r="AX112" s="11" t="s">
        <v>72</v>
      </c>
      <c r="AY112" s="211" t="s">
        <v>133</v>
      </c>
    </row>
    <row r="113" spans="2:65" s="11" customFormat="1">
      <c r="B113" s="200"/>
      <c r="C113" s="201"/>
      <c r="D113" s="202" t="s">
        <v>143</v>
      </c>
      <c r="E113" s="203" t="s">
        <v>22</v>
      </c>
      <c r="F113" s="204" t="s">
        <v>479</v>
      </c>
      <c r="G113" s="201"/>
      <c r="H113" s="205" t="s">
        <v>22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143</v>
      </c>
      <c r="AU113" s="211" t="s">
        <v>82</v>
      </c>
      <c r="AV113" s="11" t="s">
        <v>80</v>
      </c>
      <c r="AW113" s="11" t="s">
        <v>36</v>
      </c>
      <c r="AX113" s="11" t="s">
        <v>72</v>
      </c>
      <c r="AY113" s="211" t="s">
        <v>133</v>
      </c>
    </row>
    <row r="114" spans="2:65" s="11" customFormat="1">
      <c r="B114" s="200"/>
      <c r="C114" s="201"/>
      <c r="D114" s="202" t="s">
        <v>143</v>
      </c>
      <c r="E114" s="203" t="s">
        <v>22</v>
      </c>
      <c r="F114" s="204" t="s">
        <v>485</v>
      </c>
      <c r="G114" s="201"/>
      <c r="H114" s="205" t="s">
        <v>22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143</v>
      </c>
      <c r="AU114" s="211" t="s">
        <v>82</v>
      </c>
      <c r="AV114" s="11" t="s">
        <v>80</v>
      </c>
      <c r="AW114" s="11" t="s">
        <v>36</v>
      </c>
      <c r="AX114" s="11" t="s">
        <v>72</v>
      </c>
      <c r="AY114" s="211" t="s">
        <v>133</v>
      </c>
    </row>
    <row r="115" spans="2:65" s="11" customFormat="1">
      <c r="B115" s="200"/>
      <c r="C115" s="201"/>
      <c r="D115" s="202" t="s">
        <v>143</v>
      </c>
      <c r="E115" s="203" t="s">
        <v>22</v>
      </c>
      <c r="F115" s="204" t="s">
        <v>498</v>
      </c>
      <c r="G115" s="201"/>
      <c r="H115" s="205" t="s">
        <v>22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143</v>
      </c>
      <c r="AU115" s="211" t="s">
        <v>82</v>
      </c>
      <c r="AV115" s="11" t="s">
        <v>80</v>
      </c>
      <c r="AW115" s="11" t="s">
        <v>36</v>
      </c>
      <c r="AX115" s="11" t="s">
        <v>72</v>
      </c>
      <c r="AY115" s="211" t="s">
        <v>133</v>
      </c>
    </row>
    <row r="116" spans="2:65" s="12" customFormat="1">
      <c r="B116" s="212"/>
      <c r="C116" s="213"/>
      <c r="D116" s="234" t="s">
        <v>143</v>
      </c>
      <c r="E116" s="251" t="s">
        <v>22</v>
      </c>
      <c r="F116" s="248" t="s">
        <v>502</v>
      </c>
      <c r="G116" s="213"/>
      <c r="H116" s="249">
        <v>2.52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143</v>
      </c>
      <c r="AU116" s="222" t="s">
        <v>82</v>
      </c>
      <c r="AV116" s="12" t="s">
        <v>82</v>
      </c>
      <c r="AW116" s="12" t="s">
        <v>36</v>
      </c>
      <c r="AX116" s="12" t="s">
        <v>80</v>
      </c>
      <c r="AY116" s="222" t="s">
        <v>133</v>
      </c>
    </row>
    <row r="117" spans="2:65" s="1" customFormat="1" ht="22.5" customHeight="1">
      <c r="B117" s="41"/>
      <c r="C117" s="188" t="s">
        <v>149</v>
      </c>
      <c r="D117" s="188" t="s">
        <v>136</v>
      </c>
      <c r="E117" s="189" t="s">
        <v>440</v>
      </c>
      <c r="F117" s="190" t="s">
        <v>441</v>
      </c>
      <c r="G117" s="191" t="s">
        <v>153</v>
      </c>
      <c r="H117" s="192">
        <v>2.52</v>
      </c>
      <c r="I117" s="193"/>
      <c r="J117" s="194">
        <f>ROUND(I117*H117,2)</f>
        <v>0</v>
      </c>
      <c r="K117" s="190" t="s">
        <v>140</v>
      </c>
      <c r="L117" s="61"/>
      <c r="M117" s="195" t="s">
        <v>22</v>
      </c>
      <c r="N117" s="196" t="s">
        <v>43</v>
      </c>
      <c r="O117" s="42"/>
      <c r="P117" s="197">
        <f>O117*H117</f>
        <v>0</v>
      </c>
      <c r="Q117" s="197">
        <v>1.2E-4</v>
      </c>
      <c r="R117" s="197">
        <f>Q117*H117</f>
        <v>3.0240000000000003E-4</v>
      </c>
      <c r="S117" s="197">
        <v>0</v>
      </c>
      <c r="T117" s="198">
        <f>S117*H117</f>
        <v>0</v>
      </c>
      <c r="AR117" s="24" t="s">
        <v>209</v>
      </c>
      <c r="AT117" s="24" t="s">
        <v>136</v>
      </c>
      <c r="AU117" s="24" t="s">
        <v>82</v>
      </c>
      <c r="AY117" s="24" t="s">
        <v>133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24" t="s">
        <v>80</v>
      </c>
      <c r="BK117" s="199">
        <f>ROUND(I117*H117,2)</f>
        <v>0</v>
      </c>
      <c r="BL117" s="24" t="s">
        <v>209</v>
      </c>
      <c r="BM117" s="24" t="s">
        <v>503</v>
      </c>
    </row>
    <row r="118" spans="2:65" s="11" customFormat="1">
      <c r="B118" s="200"/>
      <c r="C118" s="201"/>
      <c r="D118" s="202" t="s">
        <v>143</v>
      </c>
      <c r="E118" s="203" t="s">
        <v>22</v>
      </c>
      <c r="F118" s="204" t="s">
        <v>504</v>
      </c>
      <c r="G118" s="201"/>
      <c r="H118" s="205" t="s">
        <v>22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143</v>
      </c>
      <c r="AU118" s="211" t="s">
        <v>82</v>
      </c>
      <c r="AV118" s="11" t="s">
        <v>80</v>
      </c>
      <c r="AW118" s="11" t="s">
        <v>36</v>
      </c>
      <c r="AX118" s="11" t="s">
        <v>72</v>
      </c>
      <c r="AY118" s="211" t="s">
        <v>133</v>
      </c>
    </row>
    <row r="119" spans="2:65" s="11" customFormat="1">
      <c r="B119" s="200"/>
      <c r="C119" s="201"/>
      <c r="D119" s="202" t="s">
        <v>143</v>
      </c>
      <c r="E119" s="203" t="s">
        <v>22</v>
      </c>
      <c r="F119" s="204" t="s">
        <v>478</v>
      </c>
      <c r="G119" s="201"/>
      <c r="H119" s="205" t="s">
        <v>22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143</v>
      </c>
      <c r="AU119" s="211" t="s">
        <v>82</v>
      </c>
      <c r="AV119" s="11" t="s">
        <v>80</v>
      </c>
      <c r="AW119" s="11" t="s">
        <v>36</v>
      </c>
      <c r="AX119" s="11" t="s">
        <v>72</v>
      </c>
      <c r="AY119" s="211" t="s">
        <v>133</v>
      </c>
    </row>
    <row r="120" spans="2:65" s="11" customFormat="1">
      <c r="B120" s="200"/>
      <c r="C120" s="201"/>
      <c r="D120" s="202" t="s">
        <v>143</v>
      </c>
      <c r="E120" s="203" t="s">
        <v>22</v>
      </c>
      <c r="F120" s="204" t="s">
        <v>479</v>
      </c>
      <c r="G120" s="201"/>
      <c r="H120" s="205" t="s">
        <v>22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143</v>
      </c>
      <c r="AU120" s="211" t="s">
        <v>82</v>
      </c>
      <c r="AV120" s="11" t="s">
        <v>80</v>
      </c>
      <c r="AW120" s="11" t="s">
        <v>36</v>
      </c>
      <c r="AX120" s="11" t="s">
        <v>72</v>
      </c>
      <c r="AY120" s="211" t="s">
        <v>133</v>
      </c>
    </row>
    <row r="121" spans="2:65" s="11" customFormat="1">
      <c r="B121" s="200"/>
      <c r="C121" s="201"/>
      <c r="D121" s="202" t="s">
        <v>143</v>
      </c>
      <c r="E121" s="203" t="s">
        <v>22</v>
      </c>
      <c r="F121" s="204" t="s">
        <v>485</v>
      </c>
      <c r="G121" s="201"/>
      <c r="H121" s="205" t="s">
        <v>22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143</v>
      </c>
      <c r="AU121" s="211" t="s">
        <v>82</v>
      </c>
      <c r="AV121" s="11" t="s">
        <v>80</v>
      </c>
      <c r="AW121" s="11" t="s">
        <v>36</v>
      </c>
      <c r="AX121" s="11" t="s">
        <v>72</v>
      </c>
      <c r="AY121" s="211" t="s">
        <v>133</v>
      </c>
    </row>
    <row r="122" spans="2:65" s="11" customFormat="1">
      <c r="B122" s="200"/>
      <c r="C122" s="201"/>
      <c r="D122" s="202" t="s">
        <v>143</v>
      </c>
      <c r="E122" s="203" t="s">
        <v>22</v>
      </c>
      <c r="F122" s="204" t="s">
        <v>498</v>
      </c>
      <c r="G122" s="201"/>
      <c r="H122" s="205" t="s">
        <v>22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143</v>
      </c>
      <c r="AU122" s="211" t="s">
        <v>82</v>
      </c>
      <c r="AV122" s="11" t="s">
        <v>80</v>
      </c>
      <c r="AW122" s="11" t="s">
        <v>36</v>
      </c>
      <c r="AX122" s="11" t="s">
        <v>72</v>
      </c>
      <c r="AY122" s="211" t="s">
        <v>133</v>
      </c>
    </row>
    <row r="123" spans="2:65" s="12" customFormat="1">
      <c r="B123" s="212"/>
      <c r="C123" s="213"/>
      <c r="D123" s="202" t="s">
        <v>143</v>
      </c>
      <c r="E123" s="214" t="s">
        <v>22</v>
      </c>
      <c r="F123" s="215" t="s">
        <v>502</v>
      </c>
      <c r="G123" s="213"/>
      <c r="H123" s="216">
        <v>2.52</v>
      </c>
      <c r="I123" s="217"/>
      <c r="J123" s="213"/>
      <c r="K123" s="213"/>
      <c r="L123" s="218"/>
      <c r="M123" s="263"/>
      <c r="N123" s="264"/>
      <c r="O123" s="264"/>
      <c r="P123" s="264"/>
      <c r="Q123" s="264"/>
      <c r="R123" s="264"/>
      <c r="S123" s="264"/>
      <c r="T123" s="265"/>
      <c r="AT123" s="222" t="s">
        <v>143</v>
      </c>
      <c r="AU123" s="222" t="s">
        <v>82</v>
      </c>
      <c r="AV123" s="12" t="s">
        <v>82</v>
      </c>
      <c r="AW123" s="12" t="s">
        <v>36</v>
      </c>
      <c r="AX123" s="12" t="s">
        <v>80</v>
      </c>
      <c r="AY123" s="222" t="s">
        <v>133</v>
      </c>
    </row>
    <row r="124" spans="2:65" s="1" customFormat="1" ht="6.95" customHeight="1">
      <c r="B124" s="56"/>
      <c r="C124" s="57"/>
      <c r="D124" s="57"/>
      <c r="E124" s="57"/>
      <c r="F124" s="57"/>
      <c r="G124" s="57"/>
      <c r="H124" s="57"/>
      <c r="I124" s="135"/>
      <c r="J124" s="57"/>
      <c r="K124" s="57"/>
      <c r="L124" s="61"/>
    </row>
  </sheetData>
  <sheetProtection password="CC35" sheet="1" objects="1" scenarios="1" formatCells="0" formatColumns="0" formatRows="0" sort="0" autoFilter="0"/>
  <autoFilter ref="C78:K123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phoneticPr fontId="49" type="noConversion"/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1"/>
  <sheetViews>
    <sheetView showGridLines="0" workbookViewId="0"/>
  </sheetViews>
  <sheetFormatPr defaultRowHeight="13.5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ht="37.5" customHeight="1"/>
    <row r="2" spans="2:1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5" customFormat="1" ht="45" customHeight="1">
      <c r="B3" s="270"/>
      <c r="C3" s="391" t="s">
        <v>505</v>
      </c>
      <c r="D3" s="391"/>
      <c r="E3" s="391"/>
      <c r="F3" s="391"/>
      <c r="G3" s="391"/>
      <c r="H3" s="391"/>
      <c r="I3" s="391"/>
      <c r="J3" s="391"/>
      <c r="K3" s="271"/>
    </row>
    <row r="4" spans="2:11" ht="25.5" customHeight="1">
      <c r="B4" s="272"/>
      <c r="C4" s="392" t="s">
        <v>506</v>
      </c>
      <c r="D4" s="392"/>
      <c r="E4" s="392"/>
      <c r="F4" s="392"/>
      <c r="G4" s="392"/>
      <c r="H4" s="392"/>
      <c r="I4" s="392"/>
      <c r="J4" s="392"/>
      <c r="K4" s="273"/>
    </row>
    <row r="5" spans="2:11" ht="5.25" customHeight="1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ht="15" customHeight="1">
      <c r="B6" s="272"/>
      <c r="C6" s="390" t="s">
        <v>507</v>
      </c>
      <c r="D6" s="390"/>
      <c r="E6" s="390"/>
      <c r="F6" s="390"/>
      <c r="G6" s="390"/>
      <c r="H6" s="390"/>
      <c r="I6" s="390"/>
      <c r="J6" s="390"/>
      <c r="K6" s="273"/>
    </row>
    <row r="7" spans="2:11" ht="15" customHeight="1">
      <c r="B7" s="276"/>
      <c r="C7" s="390" t="s">
        <v>508</v>
      </c>
      <c r="D7" s="390"/>
      <c r="E7" s="390"/>
      <c r="F7" s="390"/>
      <c r="G7" s="390"/>
      <c r="H7" s="390"/>
      <c r="I7" s="390"/>
      <c r="J7" s="390"/>
      <c r="K7" s="273"/>
    </row>
    <row r="8" spans="2:1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ht="15" customHeight="1">
      <c r="B9" s="276"/>
      <c r="C9" s="390" t="s">
        <v>509</v>
      </c>
      <c r="D9" s="390"/>
      <c r="E9" s="390"/>
      <c r="F9" s="390"/>
      <c r="G9" s="390"/>
      <c r="H9" s="390"/>
      <c r="I9" s="390"/>
      <c r="J9" s="390"/>
      <c r="K9" s="273"/>
    </row>
    <row r="10" spans="2:11" ht="15" customHeight="1">
      <c r="B10" s="276"/>
      <c r="C10" s="275"/>
      <c r="D10" s="390" t="s">
        <v>510</v>
      </c>
      <c r="E10" s="390"/>
      <c r="F10" s="390"/>
      <c r="G10" s="390"/>
      <c r="H10" s="390"/>
      <c r="I10" s="390"/>
      <c r="J10" s="390"/>
      <c r="K10" s="273"/>
    </row>
    <row r="11" spans="2:11" ht="15" customHeight="1">
      <c r="B11" s="276"/>
      <c r="C11" s="277"/>
      <c r="D11" s="390" t="s">
        <v>511</v>
      </c>
      <c r="E11" s="390"/>
      <c r="F11" s="390"/>
      <c r="G11" s="390"/>
      <c r="H11" s="390"/>
      <c r="I11" s="390"/>
      <c r="J11" s="390"/>
      <c r="K11" s="273"/>
    </row>
    <row r="12" spans="2:11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spans="2:11" ht="15" customHeight="1">
      <c r="B13" s="276"/>
      <c r="C13" s="277"/>
      <c r="D13" s="390" t="s">
        <v>512</v>
      </c>
      <c r="E13" s="390"/>
      <c r="F13" s="390"/>
      <c r="G13" s="390"/>
      <c r="H13" s="390"/>
      <c r="I13" s="390"/>
      <c r="J13" s="390"/>
      <c r="K13" s="273"/>
    </row>
    <row r="14" spans="2:11" ht="15" customHeight="1">
      <c r="B14" s="276"/>
      <c r="C14" s="277"/>
      <c r="D14" s="390" t="s">
        <v>513</v>
      </c>
      <c r="E14" s="390"/>
      <c r="F14" s="390"/>
      <c r="G14" s="390"/>
      <c r="H14" s="390"/>
      <c r="I14" s="390"/>
      <c r="J14" s="390"/>
      <c r="K14" s="273"/>
    </row>
    <row r="15" spans="2:11" ht="15" customHeight="1">
      <c r="B15" s="276"/>
      <c r="C15" s="277"/>
      <c r="D15" s="390" t="s">
        <v>514</v>
      </c>
      <c r="E15" s="390"/>
      <c r="F15" s="390"/>
      <c r="G15" s="390"/>
      <c r="H15" s="390"/>
      <c r="I15" s="390"/>
      <c r="J15" s="390"/>
      <c r="K15" s="273"/>
    </row>
    <row r="16" spans="2:11" ht="15" customHeight="1">
      <c r="B16" s="276"/>
      <c r="C16" s="277"/>
      <c r="D16" s="277"/>
      <c r="E16" s="278" t="s">
        <v>79</v>
      </c>
      <c r="F16" s="390" t="s">
        <v>515</v>
      </c>
      <c r="G16" s="390"/>
      <c r="H16" s="390"/>
      <c r="I16" s="390"/>
      <c r="J16" s="390"/>
      <c r="K16" s="273"/>
    </row>
    <row r="17" spans="2:11" ht="15" customHeight="1">
      <c r="B17" s="276"/>
      <c r="C17" s="277"/>
      <c r="D17" s="277"/>
      <c r="E17" s="278" t="s">
        <v>516</v>
      </c>
      <c r="F17" s="390" t="s">
        <v>517</v>
      </c>
      <c r="G17" s="390"/>
      <c r="H17" s="390"/>
      <c r="I17" s="390"/>
      <c r="J17" s="390"/>
      <c r="K17" s="273"/>
    </row>
    <row r="18" spans="2:11" ht="15" customHeight="1">
      <c r="B18" s="276"/>
      <c r="C18" s="277"/>
      <c r="D18" s="277"/>
      <c r="E18" s="278" t="s">
        <v>518</v>
      </c>
      <c r="F18" s="390" t="s">
        <v>519</v>
      </c>
      <c r="G18" s="390"/>
      <c r="H18" s="390"/>
      <c r="I18" s="390"/>
      <c r="J18" s="390"/>
      <c r="K18" s="273"/>
    </row>
    <row r="19" spans="2:11" ht="15" customHeight="1">
      <c r="B19" s="276"/>
      <c r="C19" s="277"/>
      <c r="D19" s="277"/>
      <c r="E19" s="278" t="s">
        <v>520</v>
      </c>
      <c r="F19" s="390" t="s">
        <v>521</v>
      </c>
      <c r="G19" s="390"/>
      <c r="H19" s="390"/>
      <c r="I19" s="390"/>
      <c r="J19" s="390"/>
      <c r="K19" s="273"/>
    </row>
    <row r="20" spans="2:11" ht="15" customHeight="1">
      <c r="B20" s="276"/>
      <c r="C20" s="277"/>
      <c r="D20" s="277"/>
      <c r="E20" s="278" t="s">
        <v>522</v>
      </c>
      <c r="F20" s="390" t="s">
        <v>523</v>
      </c>
      <c r="G20" s="390"/>
      <c r="H20" s="390"/>
      <c r="I20" s="390"/>
      <c r="J20" s="390"/>
      <c r="K20" s="273"/>
    </row>
    <row r="21" spans="2:11" ht="15" customHeight="1">
      <c r="B21" s="276"/>
      <c r="C21" s="277"/>
      <c r="D21" s="277"/>
      <c r="E21" s="278" t="s">
        <v>524</v>
      </c>
      <c r="F21" s="390" t="s">
        <v>525</v>
      </c>
      <c r="G21" s="390"/>
      <c r="H21" s="390"/>
      <c r="I21" s="390"/>
      <c r="J21" s="390"/>
      <c r="K21" s="273"/>
    </row>
    <row r="22" spans="2:11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spans="2:11" ht="15" customHeight="1">
      <c r="B23" s="276"/>
      <c r="C23" s="390" t="s">
        <v>526</v>
      </c>
      <c r="D23" s="390"/>
      <c r="E23" s="390"/>
      <c r="F23" s="390"/>
      <c r="G23" s="390"/>
      <c r="H23" s="390"/>
      <c r="I23" s="390"/>
      <c r="J23" s="390"/>
      <c r="K23" s="273"/>
    </row>
    <row r="24" spans="2:11" ht="15" customHeight="1">
      <c r="B24" s="276"/>
      <c r="C24" s="390" t="s">
        <v>527</v>
      </c>
      <c r="D24" s="390"/>
      <c r="E24" s="390"/>
      <c r="F24" s="390"/>
      <c r="G24" s="390"/>
      <c r="H24" s="390"/>
      <c r="I24" s="390"/>
      <c r="J24" s="390"/>
      <c r="K24" s="273"/>
    </row>
    <row r="25" spans="2:11" ht="15" customHeight="1">
      <c r="B25" s="276"/>
      <c r="C25" s="275"/>
      <c r="D25" s="390" t="s">
        <v>528</v>
      </c>
      <c r="E25" s="390"/>
      <c r="F25" s="390"/>
      <c r="G25" s="390"/>
      <c r="H25" s="390"/>
      <c r="I25" s="390"/>
      <c r="J25" s="390"/>
      <c r="K25" s="273"/>
    </row>
    <row r="26" spans="2:11" ht="15" customHeight="1">
      <c r="B26" s="276"/>
      <c r="C26" s="277"/>
      <c r="D26" s="390" t="s">
        <v>529</v>
      </c>
      <c r="E26" s="390"/>
      <c r="F26" s="390"/>
      <c r="G26" s="390"/>
      <c r="H26" s="390"/>
      <c r="I26" s="390"/>
      <c r="J26" s="390"/>
      <c r="K26" s="273"/>
    </row>
    <row r="27" spans="2:11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spans="2:11" ht="15" customHeight="1">
      <c r="B28" s="276"/>
      <c r="C28" s="277"/>
      <c r="D28" s="390" t="s">
        <v>530</v>
      </c>
      <c r="E28" s="390"/>
      <c r="F28" s="390"/>
      <c r="G28" s="390"/>
      <c r="H28" s="390"/>
      <c r="I28" s="390"/>
      <c r="J28" s="390"/>
      <c r="K28" s="273"/>
    </row>
    <row r="29" spans="2:11" ht="15" customHeight="1">
      <c r="B29" s="276"/>
      <c r="C29" s="277"/>
      <c r="D29" s="390" t="s">
        <v>531</v>
      </c>
      <c r="E29" s="390"/>
      <c r="F29" s="390"/>
      <c r="G29" s="390"/>
      <c r="H29" s="390"/>
      <c r="I29" s="390"/>
      <c r="J29" s="390"/>
      <c r="K29" s="273"/>
    </row>
    <row r="30" spans="2:11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spans="2:11" ht="15" customHeight="1">
      <c r="B31" s="276"/>
      <c r="C31" s="277"/>
      <c r="D31" s="390" t="s">
        <v>532</v>
      </c>
      <c r="E31" s="390"/>
      <c r="F31" s="390"/>
      <c r="G31" s="390"/>
      <c r="H31" s="390"/>
      <c r="I31" s="390"/>
      <c r="J31" s="390"/>
      <c r="K31" s="273"/>
    </row>
    <row r="32" spans="2:11" ht="15" customHeight="1">
      <c r="B32" s="276"/>
      <c r="C32" s="277"/>
      <c r="D32" s="390" t="s">
        <v>533</v>
      </c>
      <c r="E32" s="390"/>
      <c r="F32" s="390"/>
      <c r="G32" s="390"/>
      <c r="H32" s="390"/>
      <c r="I32" s="390"/>
      <c r="J32" s="390"/>
      <c r="K32" s="273"/>
    </row>
    <row r="33" spans="2:11" ht="15" customHeight="1">
      <c r="B33" s="276"/>
      <c r="C33" s="277"/>
      <c r="D33" s="390" t="s">
        <v>534</v>
      </c>
      <c r="E33" s="390"/>
      <c r="F33" s="390"/>
      <c r="G33" s="390"/>
      <c r="H33" s="390"/>
      <c r="I33" s="390"/>
      <c r="J33" s="390"/>
      <c r="K33" s="273"/>
    </row>
    <row r="34" spans="2:11" ht="15" customHeight="1">
      <c r="B34" s="276"/>
      <c r="C34" s="277"/>
      <c r="D34" s="275"/>
      <c r="E34" s="279" t="s">
        <v>118</v>
      </c>
      <c r="F34" s="275"/>
      <c r="G34" s="390" t="s">
        <v>535</v>
      </c>
      <c r="H34" s="390"/>
      <c r="I34" s="390"/>
      <c r="J34" s="390"/>
      <c r="K34" s="273"/>
    </row>
    <row r="35" spans="2:11" ht="30.75" customHeight="1">
      <c r="B35" s="276"/>
      <c r="C35" s="277"/>
      <c r="D35" s="275"/>
      <c r="E35" s="279" t="s">
        <v>536</v>
      </c>
      <c r="F35" s="275"/>
      <c r="G35" s="390" t="s">
        <v>537</v>
      </c>
      <c r="H35" s="390"/>
      <c r="I35" s="390"/>
      <c r="J35" s="390"/>
      <c r="K35" s="273"/>
    </row>
    <row r="36" spans="2:11" ht="15" customHeight="1">
      <c r="B36" s="276"/>
      <c r="C36" s="277"/>
      <c r="D36" s="275"/>
      <c r="E36" s="279" t="s">
        <v>53</v>
      </c>
      <c r="F36" s="275"/>
      <c r="G36" s="390" t="s">
        <v>538</v>
      </c>
      <c r="H36" s="390"/>
      <c r="I36" s="390"/>
      <c r="J36" s="390"/>
      <c r="K36" s="273"/>
    </row>
    <row r="37" spans="2:11" ht="15" customHeight="1">
      <c r="B37" s="276"/>
      <c r="C37" s="277"/>
      <c r="D37" s="275"/>
      <c r="E37" s="279" t="s">
        <v>119</v>
      </c>
      <c r="F37" s="275"/>
      <c r="G37" s="390" t="s">
        <v>539</v>
      </c>
      <c r="H37" s="390"/>
      <c r="I37" s="390"/>
      <c r="J37" s="390"/>
      <c r="K37" s="273"/>
    </row>
    <row r="38" spans="2:11" ht="15" customHeight="1">
      <c r="B38" s="276"/>
      <c r="C38" s="277"/>
      <c r="D38" s="275"/>
      <c r="E38" s="279" t="s">
        <v>120</v>
      </c>
      <c r="F38" s="275"/>
      <c r="G38" s="390" t="s">
        <v>540</v>
      </c>
      <c r="H38" s="390"/>
      <c r="I38" s="390"/>
      <c r="J38" s="390"/>
      <c r="K38" s="273"/>
    </row>
    <row r="39" spans="2:11" ht="15" customHeight="1">
      <c r="B39" s="276"/>
      <c r="C39" s="277"/>
      <c r="D39" s="275"/>
      <c r="E39" s="279" t="s">
        <v>121</v>
      </c>
      <c r="F39" s="275"/>
      <c r="G39" s="390" t="s">
        <v>541</v>
      </c>
      <c r="H39" s="390"/>
      <c r="I39" s="390"/>
      <c r="J39" s="390"/>
      <c r="K39" s="273"/>
    </row>
    <row r="40" spans="2:11" ht="15" customHeight="1">
      <c r="B40" s="276"/>
      <c r="C40" s="277"/>
      <c r="D40" s="275"/>
      <c r="E40" s="279" t="s">
        <v>542</v>
      </c>
      <c r="F40" s="275"/>
      <c r="G40" s="390" t="s">
        <v>543</v>
      </c>
      <c r="H40" s="390"/>
      <c r="I40" s="390"/>
      <c r="J40" s="390"/>
      <c r="K40" s="273"/>
    </row>
    <row r="41" spans="2:11" ht="15" customHeight="1">
      <c r="B41" s="276"/>
      <c r="C41" s="277"/>
      <c r="D41" s="275"/>
      <c r="E41" s="279"/>
      <c r="F41" s="275"/>
      <c r="G41" s="390" t="s">
        <v>544</v>
      </c>
      <c r="H41" s="390"/>
      <c r="I41" s="390"/>
      <c r="J41" s="390"/>
      <c r="K41" s="273"/>
    </row>
    <row r="42" spans="2:11" ht="15" customHeight="1">
      <c r="B42" s="276"/>
      <c r="C42" s="277"/>
      <c r="D42" s="275"/>
      <c r="E42" s="279" t="s">
        <v>545</v>
      </c>
      <c r="F42" s="275"/>
      <c r="G42" s="390" t="s">
        <v>546</v>
      </c>
      <c r="H42" s="390"/>
      <c r="I42" s="390"/>
      <c r="J42" s="390"/>
      <c r="K42" s="273"/>
    </row>
    <row r="43" spans="2:11" ht="15" customHeight="1">
      <c r="B43" s="276"/>
      <c r="C43" s="277"/>
      <c r="D43" s="275"/>
      <c r="E43" s="279" t="s">
        <v>123</v>
      </c>
      <c r="F43" s="275"/>
      <c r="G43" s="390" t="s">
        <v>547</v>
      </c>
      <c r="H43" s="390"/>
      <c r="I43" s="390"/>
      <c r="J43" s="390"/>
      <c r="K43" s="273"/>
    </row>
    <row r="44" spans="2:11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spans="2:11" ht="15" customHeight="1">
      <c r="B45" s="276"/>
      <c r="C45" s="277"/>
      <c r="D45" s="390" t="s">
        <v>548</v>
      </c>
      <c r="E45" s="390"/>
      <c r="F45" s="390"/>
      <c r="G45" s="390"/>
      <c r="H45" s="390"/>
      <c r="I45" s="390"/>
      <c r="J45" s="390"/>
      <c r="K45" s="273"/>
    </row>
    <row r="46" spans="2:11" ht="15" customHeight="1">
      <c r="B46" s="276"/>
      <c r="C46" s="277"/>
      <c r="D46" s="277"/>
      <c r="E46" s="390" t="s">
        <v>549</v>
      </c>
      <c r="F46" s="390"/>
      <c r="G46" s="390"/>
      <c r="H46" s="390"/>
      <c r="I46" s="390"/>
      <c r="J46" s="390"/>
      <c r="K46" s="273"/>
    </row>
    <row r="47" spans="2:11" ht="15" customHeight="1">
      <c r="B47" s="276"/>
      <c r="C47" s="277"/>
      <c r="D47" s="277"/>
      <c r="E47" s="390" t="s">
        <v>550</v>
      </c>
      <c r="F47" s="390"/>
      <c r="G47" s="390"/>
      <c r="H47" s="390"/>
      <c r="I47" s="390"/>
      <c r="J47" s="390"/>
      <c r="K47" s="273"/>
    </row>
    <row r="48" spans="2:11" ht="15" customHeight="1">
      <c r="B48" s="276"/>
      <c r="C48" s="277"/>
      <c r="D48" s="277"/>
      <c r="E48" s="390" t="s">
        <v>551</v>
      </c>
      <c r="F48" s="390"/>
      <c r="G48" s="390"/>
      <c r="H48" s="390"/>
      <c r="I48" s="390"/>
      <c r="J48" s="390"/>
      <c r="K48" s="273"/>
    </row>
    <row r="49" spans="2:11" ht="15" customHeight="1">
      <c r="B49" s="276"/>
      <c r="C49" s="277"/>
      <c r="D49" s="390" t="s">
        <v>552</v>
      </c>
      <c r="E49" s="390"/>
      <c r="F49" s="390"/>
      <c r="G49" s="390"/>
      <c r="H49" s="390"/>
      <c r="I49" s="390"/>
      <c r="J49" s="390"/>
      <c r="K49" s="273"/>
    </row>
    <row r="50" spans="2:11" ht="25.5" customHeight="1">
      <c r="B50" s="272"/>
      <c r="C50" s="392" t="s">
        <v>553</v>
      </c>
      <c r="D50" s="392"/>
      <c r="E50" s="392"/>
      <c r="F50" s="392"/>
      <c r="G50" s="392"/>
      <c r="H50" s="392"/>
      <c r="I50" s="392"/>
      <c r="J50" s="392"/>
      <c r="K50" s="273"/>
    </row>
    <row r="51" spans="2:11" ht="5.25" customHeight="1">
      <c r="B51" s="272"/>
      <c r="C51" s="274"/>
      <c r="D51" s="274"/>
      <c r="E51" s="274"/>
      <c r="F51" s="274"/>
      <c r="G51" s="274"/>
      <c r="H51" s="274"/>
      <c r="I51" s="274"/>
      <c r="J51" s="274"/>
      <c r="K51" s="273"/>
    </row>
    <row r="52" spans="2:11" ht="15" customHeight="1">
      <c r="B52" s="272"/>
      <c r="C52" s="390" t="s">
        <v>554</v>
      </c>
      <c r="D52" s="390"/>
      <c r="E52" s="390"/>
      <c r="F52" s="390"/>
      <c r="G52" s="390"/>
      <c r="H52" s="390"/>
      <c r="I52" s="390"/>
      <c r="J52" s="390"/>
      <c r="K52" s="273"/>
    </row>
    <row r="53" spans="2:11" ht="15" customHeight="1">
      <c r="B53" s="272"/>
      <c r="C53" s="390" t="s">
        <v>555</v>
      </c>
      <c r="D53" s="390"/>
      <c r="E53" s="390"/>
      <c r="F53" s="390"/>
      <c r="G53" s="390"/>
      <c r="H53" s="390"/>
      <c r="I53" s="390"/>
      <c r="J53" s="390"/>
      <c r="K53" s="273"/>
    </row>
    <row r="54" spans="2:11" ht="12.75" customHeight="1">
      <c r="B54" s="272"/>
      <c r="C54" s="275"/>
      <c r="D54" s="275"/>
      <c r="E54" s="275"/>
      <c r="F54" s="275"/>
      <c r="G54" s="275"/>
      <c r="H54" s="275"/>
      <c r="I54" s="275"/>
      <c r="J54" s="275"/>
      <c r="K54" s="273"/>
    </row>
    <row r="55" spans="2:11" ht="15" customHeight="1">
      <c r="B55" s="272"/>
      <c r="C55" s="390" t="s">
        <v>556</v>
      </c>
      <c r="D55" s="390"/>
      <c r="E55" s="390"/>
      <c r="F55" s="390"/>
      <c r="G55" s="390"/>
      <c r="H55" s="390"/>
      <c r="I55" s="390"/>
      <c r="J55" s="390"/>
      <c r="K55" s="273"/>
    </row>
    <row r="56" spans="2:11" ht="15" customHeight="1">
      <c r="B56" s="272"/>
      <c r="C56" s="277"/>
      <c r="D56" s="390" t="s">
        <v>557</v>
      </c>
      <c r="E56" s="390"/>
      <c r="F56" s="390"/>
      <c r="G56" s="390"/>
      <c r="H56" s="390"/>
      <c r="I56" s="390"/>
      <c r="J56" s="390"/>
      <c r="K56" s="273"/>
    </row>
    <row r="57" spans="2:11" ht="15" customHeight="1">
      <c r="B57" s="272"/>
      <c r="C57" s="277"/>
      <c r="D57" s="390" t="s">
        <v>558</v>
      </c>
      <c r="E57" s="390"/>
      <c r="F57" s="390"/>
      <c r="G57" s="390"/>
      <c r="H57" s="390"/>
      <c r="I57" s="390"/>
      <c r="J57" s="390"/>
      <c r="K57" s="273"/>
    </row>
    <row r="58" spans="2:11" ht="15" customHeight="1">
      <c r="B58" s="272"/>
      <c r="C58" s="277"/>
      <c r="D58" s="390" t="s">
        <v>559</v>
      </c>
      <c r="E58" s="390"/>
      <c r="F58" s="390"/>
      <c r="G58" s="390"/>
      <c r="H58" s="390"/>
      <c r="I58" s="390"/>
      <c r="J58" s="390"/>
      <c r="K58" s="273"/>
    </row>
    <row r="59" spans="2:11" ht="15" customHeight="1">
      <c r="B59" s="272"/>
      <c r="C59" s="277"/>
      <c r="D59" s="390" t="s">
        <v>560</v>
      </c>
      <c r="E59" s="390"/>
      <c r="F59" s="390"/>
      <c r="G59" s="390"/>
      <c r="H59" s="390"/>
      <c r="I59" s="390"/>
      <c r="J59" s="390"/>
      <c r="K59" s="273"/>
    </row>
    <row r="60" spans="2:11" ht="15" customHeight="1">
      <c r="B60" s="272"/>
      <c r="C60" s="277"/>
      <c r="D60" s="395" t="s">
        <v>561</v>
      </c>
      <c r="E60" s="395"/>
      <c r="F60" s="395"/>
      <c r="G60" s="395"/>
      <c r="H60" s="395"/>
      <c r="I60" s="395"/>
      <c r="J60" s="395"/>
      <c r="K60" s="273"/>
    </row>
    <row r="61" spans="2:11" ht="15" customHeight="1">
      <c r="B61" s="272"/>
      <c r="C61" s="277"/>
      <c r="D61" s="390" t="s">
        <v>562</v>
      </c>
      <c r="E61" s="390"/>
      <c r="F61" s="390"/>
      <c r="G61" s="390"/>
      <c r="H61" s="390"/>
      <c r="I61" s="390"/>
      <c r="J61" s="390"/>
      <c r="K61" s="273"/>
    </row>
    <row r="62" spans="2:11" ht="12.75" customHeight="1">
      <c r="B62" s="272"/>
      <c r="C62" s="277"/>
      <c r="D62" s="277"/>
      <c r="E62" s="280"/>
      <c r="F62" s="277"/>
      <c r="G62" s="277"/>
      <c r="H62" s="277"/>
      <c r="I62" s="277"/>
      <c r="J62" s="277"/>
      <c r="K62" s="273"/>
    </row>
    <row r="63" spans="2:11" ht="15" customHeight="1">
      <c r="B63" s="272"/>
      <c r="C63" s="277"/>
      <c r="D63" s="390" t="s">
        <v>563</v>
      </c>
      <c r="E63" s="390"/>
      <c r="F63" s="390"/>
      <c r="G63" s="390"/>
      <c r="H63" s="390"/>
      <c r="I63" s="390"/>
      <c r="J63" s="390"/>
      <c r="K63" s="273"/>
    </row>
    <row r="64" spans="2:11" ht="15" customHeight="1">
      <c r="B64" s="272"/>
      <c r="C64" s="277"/>
      <c r="D64" s="395" t="s">
        <v>564</v>
      </c>
      <c r="E64" s="395"/>
      <c r="F64" s="395"/>
      <c r="G64" s="395"/>
      <c r="H64" s="395"/>
      <c r="I64" s="395"/>
      <c r="J64" s="395"/>
      <c r="K64" s="273"/>
    </row>
    <row r="65" spans="2:11" ht="15" customHeight="1">
      <c r="B65" s="272"/>
      <c r="C65" s="277"/>
      <c r="D65" s="390" t="s">
        <v>565</v>
      </c>
      <c r="E65" s="390"/>
      <c r="F65" s="390"/>
      <c r="G65" s="390"/>
      <c r="H65" s="390"/>
      <c r="I65" s="390"/>
      <c r="J65" s="390"/>
      <c r="K65" s="273"/>
    </row>
    <row r="66" spans="2:11" ht="15" customHeight="1">
      <c r="B66" s="272"/>
      <c r="C66" s="277"/>
      <c r="D66" s="390" t="s">
        <v>566</v>
      </c>
      <c r="E66" s="390"/>
      <c r="F66" s="390"/>
      <c r="G66" s="390"/>
      <c r="H66" s="390"/>
      <c r="I66" s="390"/>
      <c r="J66" s="390"/>
      <c r="K66" s="273"/>
    </row>
    <row r="67" spans="2:11" ht="15" customHeight="1">
      <c r="B67" s="272"/>
      <c r="C67" s="277"/>
      <c r="D67" s="390" t="s">
        <v>567</v>
      </c>
      <c r="E67" s="390"/>
      <c r="F67" s="390"/>
      <c r="G67" s="390"/>
      <c r="H67" s="390"/>
      <c r="I67" s="390"/>
      <c r="J67" s="390"/>
      <c r="K67" s="273"/>
    </row>
    <row r="68" spans="2:11" ht="15" customHeight="1">
      <c r="B68" s="272"/>
      <c r="C68" s="277"/>
      <c r="D68" s="390" t="s">
        <v>568</v>
      </c>
      <c r="E68" s="390"/>
      <c r="F68" s="390"/>
      <c r="G68" s="390"/>
      <c r="H68" s="390"/>
      <c r="I68" s="390"/>
      <c r="J68" s="390"/>
      <c r="K68" s="273"/>
    </row>
    <row r="69" spans="2:11" ht="12.75" customHeight="1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spans="2:11" ht="18.75" customHeight="1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spans="2:11" ht="18.75" customHeight="1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7.5" customHeight="1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spans="2:11" ht="45" customHeight="1">
      <c r="B73" s="289"/>
      <c r="C73" s="393" t="s">
        <v>569</v>
      </c>
      <c r="D73" s="393"/>
      <c r="E73" s="393"/>
      <c r="F73" s="393"/>
      <c r="G73" s="393"/>
      <c r="H73" s="393"/>
      <c r="I73" s="393"/>
      <c r="J73" s="393"/>
      <c r="K73" s="290"/>
    </row>
    <row r="74" spans="2:11" ht="17.25" customHeight="1">
      <c r="B74" s="289"/>
      <c r="C74" s="291" t="s">
        <v>570</v>
      </c>
      <c r="D74" s="291"/>
      <c r="E74" s="291"/>
      <c r="F74" s="291" t="s">
        <v>571</v>
      </c>
      <c r="G74" s="292"/>
      <c r="H74" s="291" t="s">
        <v>119</v>
      </c>
      <c r="I74" s="291" t="s">
        <v>57</v>
      </c>
      <c r="J74" s="291" t="s">
        <v>572</v>
      </c>
      <c r="K74" s="290"/>
    </row>
    <row r="75" spans="2:11" ht="17.25" customHeight="1">
      <c r="B75" s="289"/>
      <c r="C75" s="293" t="s">
        <v>573</v>
      </c>
      <c r="D75" s="293"/>
      <c r="E75" s="293"/>
      <c r="F75" s="294" t="s">
        <v>574</v>
      </c>
      <c r="G75" s="295"/>
      <c r="H75" s="293"/>
      <c r="I75" s="293"/>
      <c r="J75" s="293" t="s">
        <v>575</v>
      </c>
      <c r="K75" s="290"/>
    </row>
    <row r="76" spans="2:11" ht="5.25" customHeight="1">
      <c r="B76" s="289"/>
      <c r="C76" s="296"/>
      <c r="D76" s="296"/>
      <c r="E76" s="296"/>
      <c r="F76" s="296"/>
      <c r="G76" s="297"/>
      <c r="H76" s="296"/>
      <c r="I76" s="296"/>
      <c r="J76" s="296"/>
      <c r="K76" s="290"/>
    </row>
    <row r="77" spans="2:11" ht="15" customHeight="1">
      <c r="B77" s="289"/>
      <c r="C77" s="279" t="s">
        <v>53</v>
      </c>
      <c r="D77" s="296"/>
      <c r="E77" s="296"/>
      <c r="F77" s="298" t="s">
        <v>576</v>
      </c>
      <c r="G77" s="297"/>
      <c r="H77" s="279" t="s">
        <v>577</v>
      </c>
      <c r="I77" s="279" t="s">
        <v>578</v>
      </c>
      <c r="J77" s="279">
        <v>20</v>
      </c>
      <c r="K77" s="290"/>
    </row>
    <row r="78" spans="2:11" ht="15" customHeight="1">
      <c r="B78" s="289"/>
      <c r="C78" s="279" t="s">
        <v>579</v>
      </c>
      <c r="D78" s="279"/>
      <c r="E78" s="279"/>
      <c r="F78" s="298" t="s">
        <v>576</v>
      </c>
      <c r="G78" s="297"/>
      <c r="H78" s="279" t="s">
        <v>580</v>
      </c>
      <c r="I78" s="279" t="s">
        <v>578</v>
      </c>
      <c r="J78" s="279">
        <v>120</v>
      </c>
      <c r="K78" s="290"/>
    </row>
    <row r="79" spans="2:11" ht="15" customHeight="1">
      <c r="B79" s="299"/>
      <c r="C79" s="279" t="s">
        <v>581</v>
      </c>
      <c r="D79" s="279"/>
      <c r="E79" s="279"/>
      <c r="F79" s="298" t="s">
        <v>582</v>
      </c>
      <c r="G79" s="297"/>
      <c r="H79" s="279" t="s">
        <v>583</v>
      </c>
      <c r="I79" s="279" t="s">
        <v>578</v>
      </c>
      <c r="J79" s="279">
        <v>50</v>
      </c>
      <c r="K79" s="290"/>
    </row>
    <row r="80" spans="2:11" ht="15" customHeight="1">
      <c r="B80" s="299"/>
      <c r="C80" s="279" t="s">
        <v>584</v>
      </c>
      <c r="D80" s="279"/>
      <c r="E80" s="279"/>
      <c r="F80" s="298" t="s">
        <v>576</v>
      </c>
      <c r="G80" s="297"/>
      <c r="H80" s="279" t="s">
        <v>585</v>
      </c>
      <c r="I80" s="279" t="s">
        <v>586</v>
      </c>
      <c r="J80" s="279"/>
      <c r="K80" s="290"/>
    </row>
    <row r="81" spans="2:11" ht="15" customHeight="1">
      <c r="B81" s="299"/>
      <c r="C81" s="300" t="s">
        <v>587</v>
      </c>
      <c r="D81" s="300"/>
      <c r="E81" s="300"/>
      <c r="F81" s="301" t="s">
        <v>582</v>
      </c>
      <c r="G81" s="300"/>
      <c r="H81" s="300" t="s">
        <v>588</v>
      </c>
      <c r="I81" s="300" t="s">
        <v>578</v>
      </c>
      <c r="J81" s="300">
        <v>15</v>
      </c>
      <c r="K81" s="290"/>
    </row>
    <row r="82" spans="2:11" ht="15" customHeight="1">
      <c r="B82" s="299"/>
      <c r="C82" s="300" t="s">
        <v>589</v>
      </c>
      <c r="D82" s="300"/>
      <c r="E82" s="300"/>
      <c r="F82" s="301" t="s">
        <v>582</v>
      </c>
      <c r="G82" s="300"/>
      <c r="H82" s="300" t="s">
        <v>590</v>
      </c>
      <c r="I82" s="300" t="s">
        <v>578</v>
      </c>
      <c r="J82" s="300">
        <v>15</v>
      </c>
      <c r="K82" s="290"/>
    </row>
    <row r="83" spans="2:11" ht="15" customHeight="1">
      <c r="B83" s="299"/>
      <c r="C83" s="300" t="s">
        <v>591</v>
      </c>
      <c r="D83" s="300"/>
      <c r="E83" s="300"/>
      <c r="F83" s="301" t="s">
        <v>582</v>
      </c>
      <c r="G83" s="300"/>
      <c r="H83" s="300" t="s">
        <v>592</v>
      </c>
      <c r="I83" s="300" t="s">
        <v>578</v>
      </c>
      <c r="J83" s="300">
        <v>20</v>
      </c>
      <c r="K83" s="290"/>
    </row>
    <row r="84" spans="2:11" ht="15" customHeight="1">
      <c r="B84" s="299"/>
      <c r="C84" s="300" t="s">
        <v>593</v>
      </c>
      <c r="D84" s="300"/>
      <c r="E84" s="300"/>
      <c r="F84" s="301" t="s">
        <v>582</v>
      </c>
      <c r="G84" s="300"/>
      <c r="H84" s="300" t="s">
        <v>594</v>
      </c>
      <c r="I84" s="300" t="s">
        <v>578</v>
      </c>
      <c r="J84" s="300">
        <v>20</v>
      </c>
      <c r="K84" s="290"/>
    </row>
    <row r="85" spans="2:11" ht="15" customHeight="1">
      <c r="B85" s="299"/>
      <c r="C85" s="279" t="s">
        <v>595</v>
      </c>
      <c r="D85" s="279"/>
      <c r="E85" s="279"/>
      <c r="F85" s="298" t="s">
        <v>582</v>
      </c>
      <c r="G85" s="297"/>
      <c r="H85" s="279" t="s">
        <v>596</v>
      </c>
      <c r="I85" s="279" t="s">
        <v>578</v>
      </c>
      <c r="J85" s="279">
        <v>50</v>
      </c>
      <c r="K85" s="290"/>
    </row>
    <row r="86" spans="2:11" ht="15" customHeight="1">
      <c r="B86" s="299"/>
      <c r="C86" s="279" t="s">
        <v>597</v>
      </c>
      <c r="D86" s="279"/>
      <c r="E86" s="279"/>
      <c r="F86" s="298" t="s">
        <v>582</v>
      </c>
      <c r="G86" s="297"/>
      <c r="H86" s="279" t="s">
        <v>598</v>
      </c>
      <c r="I86" s="279" t="s">
        <v>578</v>
      </c>
      <c r="J86" s="279">
        <v>20</v>
      </c>
      <c r="K86" s="290"/>
    </row>
    <row r="87" spans="2:11" ht="15" customHeight="1">
      <c r="B87" s="299"/>
      <c r="C87" s="279" t="s">
        <v>599</v>
      </c>
      <c r="D87" s="279"/>
      <c r="E87" s="279"/>
      <c r="F87" s="298" t="s">
        <v>582</v>
      </c>
      <c r="G87" s="297"/>
      <c r="H87" s="279" t="s">
        <v>600</v>
      </c>
      <c r="I87" s="279" t="s">
        <v>578</v>
      </c>
      <c r="J87" s="279">
        <v>20</v>
      </c>
      <c r="K87" s="290"/>
    </row>
    <row r="88" spans="2:11" ht="15" customHeight="1">
      <c r="B88" s="299"/>
      <c r="C88" s="279" t="s">
        <v>601</v>
      </c>
      <c r="D88" s="279"/>
      <c r="E88" s="279"/>
      <c r="F88" s="298" t="s">
        <v>582</v>
      </c>
      <c r="G88" s="297"/>
      <c r="H88" s="279" t="s">
        <v>602</v>
      </c>
      <c r="I88" s="279" t="s">
        <v>578</v>
      </c>
      <c r="J88" s="279">
        <v>50</v>
      </c>
      <c r="K88" s="290"/>
    </row>
    <row r="89" spans="2:11" ht="15" customHeight="1">
      <c r="B89" s="299"/>
      <c r="C89" s="279" t="s">
        <v>603</v>
      </c>
      <c r="D89" s="279"/>
      <c r="E89" s="279"/>
      <c r="F89" s="298" t="s">
        <v>582</v>
      </c>
      <c r="G89" s="297"/>
      <c r="H89" s="279" t="s">
        <v>603</v>
      </c>
      <c r="I89" s="279" t="s">
        <v>578</v>
      </c>
      <c r="J89" s="279">
        <v>50</v>
      </c>
      <c r="K89" s="290"/>
    </row>
    <row r="90" spans="2:11" ht="15" customHeight="1">
      <c r="B90" s="299"/>
      <c r="C90" s="279" t="s">
        <v>124</v>
      </c>
      <c r="D90" s="279"/>
      <c r="E90" s="279"/>
      <c r="F90" s="298" t="s">
        <v>582</v>
      </c>
      <c r="G90" s="297"/>
      <c r="H90" s="279" t="s">
        <v>604</v>
      </c>
      <c r="I90" s="279" t="s">
        <v>578</v>
      </c>
      <c r="J90" s="279">
        <v>255</v>
      </c>
      <c r="K90" s="290"/>
    </row>
    <row r="91" spans="2:11" ht="15" customHeight="1">
      <c r="B91" s="299"/>
      <c r="C91" s="279" t="s">
        <v>605</v>
      </c>
      <c r="D91" s="279"/>
      <c r="E91" s="279"/>
      <c r="F91" s="298" t="s">
        <v>576</v>
      </c>
      <c r="G91" s="297"/>
      <c r="H91" s="279" t="s">
        <v>606</v>
      </c>
      <c r="I91" s="279" t="s">
        <v>607</v>
      </c>
      <c r="J91" s="279"/>
      <c r="K91" s="290"/>
    </row>
    <row r="92" spans="2:11" ht="15" customHeight="1">
      <c r="B92" s="299"/>
      <c r="C92" s="279" t="s">
        <v>608</v>
      </c>
      <c r="D92" s="279"/>
      <c r="E92" s="279"/>
      <c r="F92" s="298" t="s">
        <v>576</v>
      </c>
      <c r="G92" s="297"/>
      <c r="H92" s="279" t="s">
        <v>609</v>
      </c>
      <c r="I92" s="279" t="s">
        <v>610</v>
      </c>
      <c r="J92" s="279"/>
      <c r="K92" s="290"/>
    </row>
    <row r="93" spans="2:11" ht="15" customHeight="1">
      <c r="B93" s="299"/>
      <c r="C93" s="279" t="s">
        <v>611</v>
      </c>
      <c r="D93" s="279"/>
      <c r="E93" s="279"/>
      <c r="F93" s="298" t="s">
        <v>576</v>
      </c>
      <c r="G93" s="297"/>
      <c r="H93" s="279" t="s">
        <v>611</v>
      </c>
      <c r="I93" s="279" t="s">
        <v>610</v>
      </c>
      <c r="J93" s="279"/>
      <c r="K93" s="290"/>
    </row>
    <row r="94" spans="2:11" ht="15" customHeight="1">
      <c r="B94" s="299"/>
      <c r="C94" s="279" t="s">
        <v>38</v>
      </c>
      <c r="D94" s="279"/>
      <c r="E94" s="279"/>
      <c r="F94" s="298" t="s">
        <v>576</v>
      </c>
      <c r="G94" s="297"/>
      <c r="H94" s="279" t="s">
        <v>612</v>
      </c>
      <c r="I94" s="279" t="s">
        <v>610</v>
      </c>
      <c r="J94" s="279"/>
      <c r="K94" s="290"/>
    </row>
    <row r="95" spans="2:11" ht="15" customHeight="1">
      <c r="B95" s="299"/>
      <c r="C95" s="279" t="s">
        <v>48</v>
      </c>
      <c r="D95" s="279"/>
      <c r="E95" s="279"/>
      <c r="F95" s="298" t="s">
        <v>576</v>
      </c>
      <c r="G95" s="297"/>
      <c r="H95" s="279" t="s">
        <v>613</v>
      </c>
      <c r="I95" s="279" t="s">
        <v>610</v>
      </c>
      <c r="J95" s="279"/>
      <c r="K95" s="290"/>
    </row>
    <row r="96" spans="2:11" ht="15" customHeight="1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spans="2:11" ht="18.75" customHeight="1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spans="2:11" ht="18.75" customHeight="1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spans="2:11" ht="7.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spans="2:11" ht="45" customHeight="1">
      <c r="B100" s="289"/>
      <c r="C100" s="393" t="s">
        <v>614</v>
      </c>
      <c r="D100" s="393"/>
      <c r="E100" s="393"/>
      <c r="F100" s="393"/>
      <c r="G100" s="393"/>
      <c r="H100" s="393"/>
      <c r="I100" s="393"/>
      <c r="J100" s="393"/>
      <c r="K100" s="290"/>
    </row>
    <row r="101" spans="2:11" ht="17.25" customHeight="1">
      <c r="B101" s="289"/>
      <c r="C101" s="291" t="s">
        <v>570</v>
      </c>
      <c r="D101" s="291"/>
      <c r="E101" s="291"/>
      <c r="F101" s="291" t="s">
        <v>571</v>
      </c>
      <c r="G101" s="292"/>
      <c r="H101" s="291" t="s">
        <v>119</v>
      </c>
      <c r="I101" s="291" t="s">
        <v>57</v>
      </c>
      <c r="J101" s="291" t="s">
        <v>572</v>
      </c>
      <c r="K101" s="290"/>
    </row>
    <row r="102" spans="2:11" ht="17.25" customHeight="1">
      <c r="B102" s="289"/>
      <c r="C102" s="293" t="s">
        <v>573</v>
      </c>
      <c r="D102" s="293"/>
      <c r="E102" s="293"/>
      <c r="F102" s="294" t="s">
        <v>574</v>
      </c>
      <c r="G102" s="295"/>
      <c r="H102" s="293"/>
      <c r="I102" s="293"/>
      <c r="J102" s="293" t="s">
        <v>575</v>
      </c>
      <c r="K102" s="290"/>
    </row>
    <row r="103" spans="2:11" ht="5.25" customHeight="1">
      <c r="B103" s="289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spans="2:11" ht="15" customHeight="1">
      <c r="B104" s="289"/>
      <c r="C104" s="279" t="s">
        <v>53</v>
      </c>
      <c r="D104" s="296"/>
      <c r="E104" s="296"/>
      <c r="F104" s="298" t="s">
        <v>576</v>
      </c>
      <c r="G104" s="307"/>
      <c r="H104" s="279" t="s">
        <v>615</v>
      </c>
      <c r="I104" s="279" t="s">
        <v>578</v>
      </c>
      <c r="J104" s="279">
        <v>20</v>
      </c>
      <c r="K104" s="290"/>
    </row>
    <row r="105" spans="2:11" ht="15" customHeight="1">
      <c r="B105" s="289"/>
      <c r="C105" s="279" t="s">
        <v>579</v>
      </c>
      <c r="D105" s="279"/>
      <c r="E105" s="279"/>
      <c r="F105" s="298" t="s">
        <v>576</v>
      </c>
      <c r="G105" s="279"/>
      <c r="H105" s="279" t="s">
        <v>615</v>
      </c>
      <c r="I105" s="279" t="s">
        <v>578</v>
      </c>
      <c r="J105" s="279">
        <v>120</v>
      </c>
      <c r="K105" s="290"/>
    </row>
    <row r="106" spans="2:11" ht="15" customHeight="1">
      <c r="B106" s="299"/>
      <c r="C106" s="279" t="s">
        <v>581</v>
      </c>
      <c r="D106" s="279"/>
      <c r="E106" s="279"/>
      <c r="F106" s="298" t="s">
        <v>582</v>
      </c>
      <c r="G106" s="279"/>
      <c r="H106" s="279" t="s">
        <v>615</v>
      </c>
      <c r="I106" s="279" t="s">
        <v>578</v>
      </c>
      <c r="J106" s="279">
        <v>50</v>
      </c>
      <c r="K106" s="290"/>
    </row>
    <row r="107" spans="2:11" ht="15" customHeight="1">
      <c r="B107" s="299"/>
      <c r="C107" s="279" t="s">
        <v>584</v>
      </c>
      <c r="D107" s="279"/>
      <c r="E107" s="279"/>
      <c r="F107" s="298" t="s">
        <v>576</v>
      </c>
      <c r="G107" s="279"/>
      <c r="H107" s="279" t="s">
        <v>615</v>
      </c>
      <c r="I107" s="279" t="s">
        <v>586</v>
      </c>
      <c r="J107" s="279"/>
      <c r="K107" s="290"/>
    </row>
    <row r="108" spans="2:11" ht="15" customHeight="1">
      <c r="B108" s="299"/>
      <c r="C108" s="279" t="s">
        <v>595</v>
      </c>
      <c r="D108" s="279"/>
      <c r="E108" s="279"/>
      <c r="F108" s="298" t="s">
        <v>582</v>
      </c>
      <c r="G108" s="279"/>
      <c r="H108" s="279" t="s">
        <v>615</v>
      </c>
      <c r="I108" s="279" t="s">
        <v>578</v>
      </c>
      <c r="J108" s="279">
        <v>50</v>
      </c>
      <c r="K108" s="290"/>
    </row>
    <row r="109" spans="2:11" ht="15" customHeight="1">
      <c r="B109" s="299"/>
      <c r="C109" s="279" t="s">
        <v>603</v>
      </c>
      <c r="D109" s="279"/>
      <c r="E109" s="279"/>
      <c r="F109" s="298" t="s">
        <v>582</v>
      </c>
      <c r="G109" s="279"/>
      <c r="H109" s="279" t="s">
        <v>615</v>
      </c>
      <c r="I109" s="279" t="s">
        <v>578</v>
      </c>
      <c r="J109" s="279">
        <v>50</v>
      </c>
      <c r="K109" s="290"/>
    </row>
    <row r="110" spans="2:11" ht="15" customHeight="1">
      <c r="B110" s="299"/>
      <c r="C110" s="279" t="s">
        <v>601</v>
      </c>
      <c r="D110" s="279"/>
      <c r="E110" s="279"/>
      <c r="F110" s="298" t="s">
        <v>582</v>
      </c>
      <c r="G110" s="279"/>
      <c r="H110" s="279" t="s">
        <v>615</v>
      </c>
      <c r="I110" s="279" t="s">
        <v>578</v>
      </c>
      <c r="J110" s="279">
        <v>50</v>
      </c>
      <c r="K110" s="290"/>
    </row>
    <row r="111" spans="2:11" ht="15" customHeight="1">
      <c r="B111" s="299"/>
      <c r="C111" s="279" t="s">
        <v>53</v>
      </c>
      <c r="D111" s="279"/>
      <c r="E111" s="279"/>
      <c r="F111" s="298" t="s">
        <v>576</v>
      </c>
      <c r="G111" s="279"/>
      <c r="H111" s="279" t="s">
        <v>616</v>
      </c>
      <c r="I111" s="279" t="s">
        <v>578</v>
      </c>
      <c r="J111" s="279">
        <v>20</v>
      </c>
      <c r="K111" s="290"/>
    </row>
    <row r="112" spans="2:11" ht="15" customHeight="1">
      <c r="B112" s="299"/>
      <c r="C112" s="279" t="s">
        <v>617</v>
      </c>
      <c r="D112" s="279"/>
      <c r="E112" s="279"/>
      <c r="F112" s="298" t="s">
        <v>576</v>
      </c>
      <c r="G112" s="279"/>
      <c r="H112" s="279" t="s">
        <v>618</v>
      </c>
      <c r="I112" s="279" t="s">
        <v>578</v>
      </c>
      <c r="J112" s="279">
        <v>120</v>
      </c>
      <c r="K112" s="290"/>
    </row>
    <row r="113" spans="2:11" ht="15" customHeight="1">
      <c r="B113" s="299"/>
      <c r="C113" s="279" t="s">
        <v>38</v>
      </c>
      <c r="D113" s="279"/>
      <c r="E113" s="279"/>
      <c r="F113" s="298" t="s">
        <v>576</v>
      </c>
      <c r="G113" s="279"/>
      <c r="H113" s="279" t="s">
        <v>619</v>
      </c>
      <c r="I113" s="279" t="s">
        <v>610</v>
      </c>
      <c r="J113" s="279"/>
      <c r="K113" s="290"/>
    </row>
    <row r="114" spans="2:11" ht="15" customHeight="1">
      <c r="B114" s="299"/>
      <c r="C114" s="279" t="s">
        <v>48</v>
      </c>
      <c r="D114" s="279"/>
      <c r="E114" s="279"/>
      <c r="F114" s="298" t="s">
        <v>576</v>
      </c>
      <c r="G114" s="279"/>
      <c r="H114" s="279" t="s">
        <v>620</v>
      </c>
      <c r="I114" s="279" t="s">
        <v>610</v>
      </c>
      <c r="J114" s="279"/>
      <c r="K114" s="290"/>
    </row>
    <row r="115" spans="2:11" ht="15" customHeight="1">
      <c r="B115" s="299"/>
      <c r="C115" s="279" t="s">
        <v>57</v>
      </c>
      <c r="D115" s="279"/>
      <c r="E115" s="279"/>
      <c r="F115" s="298" t="s">
        <v>576</v>
      </c>
      <c r="G115" s="279"/>
      <c r="H115" s="279" t="s">
        <v>621</v>
      </c>
      <c r="I115" s="279" t="s">
        <v>622</v>
      </c>
      <c r="J115" s="279"/>
      <c r="K115" s="290"/>
    </row>
    <row r="116" spans="2:11" ht="15" customHeight="1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spans="2:11" ht="18.75" customHeight="1">
      <c r="B117" s="309"/>
      <c r="C117" s="275"/>
      <c r="D117" s="275"/>
      <c r="E117" s="275"/>
      <c r="F117" s="310"/>
      <c r="G117" s="275"/>
      <c r="H117" s="275"/>
      <c r="I117" s="275"/>
      <c r="J117" s="275"/>
      <c r="K117" s="309"/>
    </row>
    <row r="118" spans="2:11" ht="18.75" customHeight="1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spans="2:11" ht="7.5" customHeight="1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spans="2:11" ht="45" customHeight="1">
      <c r="B120" s="314"/>
      <c r="C120" s="391" t="s">
        <v>623</v>
      </c>
      <c r="D120" s="391"/>
      <c r="E120" s="391"/>
      <c r="F120" s="391"/>
      <c r="G120" s="391"/>
      <c r="H120" s="391"/>
      <c r="I120" s="391"/>
      <c r="J120" s="391"/>
      <c r="K120" s="315"/>
    </row>
    <row r="121" spans="2:11" ht="17.25" customHeight="1">
      <c r="B121" s="316"/>
      <c r="C121" s="291" t="s">
        <v>570</v>
      </c>
      <c r="D121" s="291"/>
      <c r="E121" s="291"/>
      <c r="F121" s="291" t="s">
        <v>571</v>
      </c>
      <c r="G121" s="292"/>
      <c r="H121" s="291" t="s">
        <v>119</v>
      </c>
      <c r="I121" s="291" t="s">
        <v>57</v>
      </c>
      <c r="J121" s="291" t="s">
        <v>572</v>
      </c>
      <c r="K121" s="317"/>
    </row>
    <row r="122" spans="2:11" ht="17.25" customHeight="1">
      <c r="B122" s="316"/>
      <c r="C122" s="293" t="s">
        <v>573</v>
      </c>
      <c r="D122" s="293"/>
      <c r="E122" s="293"/>
      <c r="F122" s="294" t="s">
        <v>574</v>
      </c>
      <c r="G122" s="295"/>
      <c r="H122" s="293"/>
      <c r="I122" s="293"/>
      <c r="J122" s="293" t="s">
        <v>575</v>
      </c>
      <c r="K122" s="317"/>
    </row>
    <row r="123" spans="2:11" ht="5.25" customHeight="1">
      <c r="B123" s="318"/>
      <c r="C123" s="296"/>
      <c r="D123" s="296"/>
      <c r="E123" s="296"/>
      <c r="F123" s="296"/>
      <c r="G123" s="279"/>
      <c r="H123" s="296"/>
      <c r="I123" s="296"/>
      <c r="J123" s="296"/>
      <c r="K123" s="319"/>
    </row>
    <row r="124" spans="2:11" ht="15" customHeight="1">
      <c r="B124" s="318"/>
      <c r="C124" s="279" t="s">
        <v>579</v>
      </c>
      <c r="D124" s="296"/>
      <c r="E124" s="296"/>
      <c r="F124" s="298" t="s">
        <v>576</v>
      </c>
      <c r="G124" s="279"/>
      <c r="H124" s="279" t="s">
        <v>615</v>
      </c>
      <c r="I124" s="279" t="s">
        <v>578</v>
      </c>
      <c r="J124" s="279">
        <v>120</v>
      </c>
      <c r="K124" s="320"/>
    </row>
    <row r="125" spans="2:11" ht="15" customHeight="1">
      <c r="B125" s="318"/>
      <c r="C125" s="279" t="s">
        <v>624</v>
      </c>
      <c r="D125" s="279"/>
      <c r="E125" s="279"/>
      <c r="F125" s="298" t="s">
        <v>576</v>
      </c>
      <c r="G125" s="279"/>
      <c r="H125" s="279" t="s">
        <v>625</v>
      </c>
      <c r="I125" s="279" t="s">
        <v>578</v>
      </c>
      <c r="J125" s="279" t="s">
        <v>626</v>
      </c>
      <c r="K125" s="320"/>
    </row>
    <row r="126" spans="2:11" ht="15" customHeight="1">
      <c r="B126" s="318"/>
      <c r="C126" s="279" t="s">
        <v>524</v>
      </c>
      <c r="D126" s="279"/>
      <c r="E126" s="279"/>
      <c r="F126" s="298" t="s">
        <v>576</v>
      </c>
      <c r="G126" s="279"/>
      <c r="H126" s="279" t="s">
        <v>627</v>
      </c>
      <c r="I126" s="279" t="s">
        <v>578</v>
      </c>
      <c r="J126" s="279" t="s">
        <v>626</v>
      </c>
      <c r="K126" s="320"/>
    </row>
    <row r="127" spans="2:11" ht="15" customHeight="1">
      <c r="B127" s="318"/>
      <c r="C127" s="279" t="s">
        <v>587</v>
      </c>
      <c r="D127" s="279"/>
      <c r="E127" s="279"/>
      <c r="F127" s="298" t="s">
        <v>582</v>
      </c>
      <c r="G127" s="279"/>
      <c r="H127" s="279" t="s">
        <v>588</v>
      </c>
      <c r="I127" s="279" t="s">
        <v>578</v>
      </c>
      <c r="J127" s="279">
        <v>15</v>
      </c>
      <c r="K127" s="320"/>
    </row>
    <row r="128" spans="2:11" ht="15" customHeight="1">
      <c r="B128" s="318"/>
      <c r="C128" s="300" t="s">
        <v>589</v>
      </c>
      <c r="D128" s="300"/>
      <c r="E128" s="300"/>
      <c r="F128" s="301" t="s">
        <v>582</v>
      </c>
      <c r="G128" s="300"/>
      <c r="H128" s="300" t="s">
        <v>590</v>
      </c>
      <c r="I128" s="300" t="s">
        <v>578</v>
      </c>
      <c r="J128" s="300">
        <v>15</v>
      </c>
      <c r="K128" s="320"/>
    </row>
    <row r="129" spans="2:11" ht="15" customHeight="1">
      <c r="B129" s="318"/>
      <c r="C129" s="300" t="s">
        <v>591</v>
      </c>
      <c r="D129" s="300"/>
      <c r="E129" s="300"/>
      <c r="F129" s="301" t="s">
        <v>582</v>
      </c>
      <c r="G129" s="300"/>
      <c r="H129" s="300" t="s">
        <v>592</v>
      </c>
      <c r="I129" s="300" t="s">
        <v>578</v>
      </c>
      <c r="J129" s="300">
        <v>20</v>
      </c>
      <c r="K129" s="320"/>
    </row>
    <row r="130" spans="2:11" ht="15" customHeight="1">
      <c r="B130" s="318"/>
      <c r="C130" s="300" t="s">
        <v>593</v>
      </c>
      <c r="D130" s="300"/>
      <c r="E130" s="300"/>
      <c r="F130" s="301" t="s">
        <v>582</v>
      </c>
      <c r="G130" s="300"/>
      <c r="H130" s="300" t="s">
        <v>594</v>
      </c>
      <c r="I130" s="300" t="s">
        <v>578</v>
      </c>
      <c r="J130" s="300">
        <v>20</v>
      </c>
      <c r="K130" s="320"/>
    </row>
    <row r="131" spans="2:11" ht="15" customHeight="1">
      <c r="B131" s="318"/>
      <c r="C131" s="279" t="s">
        <v>581</v>
      </c>
      <c r="D131" s="279"/>
      <c r="E131" s="279"/>
      <c r="F131" s="298" t="s">
        <v>582</v>
      </c>
      <c r="G131" s="279"/>
      <c r="H131" s="279" t="s">
        <v>615</v>
      </c>
      <c r="I131" s="279" t="s">
        <v>578</v>
      </c>
      <c r="J131" s="279">
        <v>50</v>
      </c>
      <c r="K131" s="320"/>
    </row>
    <row r="132" spans="2:11" ht="15" customHeight="1">
      <c r="B132" s="318"/>
      <c r="C132" s="279" t="s">
        <v>595</v>
      </c>
      <c r="D132" s="279"/>
      <c r="E132" s="279"/>
      <c r="F132" s="298" t="s">
        <v>582</v>
      </c>
      <c r="G132" s="279"/>
      <c r="H132" s="279" t="s">
        <v>615</v>
      </c>
      <c r="I132" s="279" t="s">
        <v>578</v>
      </c>
      <c r="J132" s="279">
        <v>50</v>
      </c>
      <c r="K132" s="320"/>
    </row>
    <row r="133" spans="2:11" ht="15" customHeight="1">
      <c r="B133" s="318"/>
      <c r="C133" s="279" t="s">
        <v>601</v>
      </c>
      <c r="D133" s="279"/>
      <c r="E133" s="279"/>
      <c r="F133" s="298" t="s">
        <v>582</v>
      </c>
      <c r="G133" s="279"/>
      <c r="H133" s="279" t="s">
        <v>615</v>
      </c>
      <c r="I133" s="279" t="s">
        <v>578</v>
      </c>
      <c r="J133" s="279">
        <v>50</v>
      </c>
      <c r="K133" s="320"/>
    </row>
    <row r="134" spans="2:11" ht="15" customHeight="1">
      <c r="B134" s="318"/>
      <c r="C134" s="279" t="s">
        <v>603</v>
      </c>
      <c r="D134" s="279"/>
      <c r="E134" s="279"/>
      <c r="F134" s="298" t="s">
        <v>582</v>
      </c>
      <c r="G134" s="279"/>
      <c r="H134" s="279" t="s">
        <v>615</v>
      </c>
      <c r="I134" s="279" t="s">
        <v>578</v>
      </c>
      <c r="J134" s="279">
        <v>50</v>
      </c>
      <c r="K134" s="320"/>
    </row>
    <row r="135" spans="2:11" ht="15" customHeight="1">
      <c r="B135" s="318"/>
      <c r="C135" s="279" t="s">
        <v>124</v>
      </c>
      <c r="D135" s="279"/>
      <c r="E135" s="279"/>
      <c r="F135" s="298" t="s">
        <v>582</v>
      </c>
      <c r="G135" s="279"/>
      <c r="H135" s="279" t="s">
        <v>628</v>
      </c>
      <c r="I135" s="279" t="s">
        <v>578</v>
      </c>
      <c r="J135" s="279">
        <v>255</v>
      </c>
      <c r="K135" s="320"/>
    </row>
    <row r="136" spans="2:11" ht="15" customHeight="1">
      <c r="B136" s="318"/>
      <c r="C136" s="279" t="s">
        <v>605</v>
      </c>
      <c r="D136" s="279"/>
      <c r="E136" s="279"/>
      <c r="F136" s="298" t="s">
        <v>576</v>
      </c>
      <c r="G136" s="279"/>
      <c r="H136" s="279" t="s">
        <v>629</v>
      </c>
      <c r="I136" s="279" t="s">
        <v>607</v>
      </c>
      <c r="J136" s="279"/>
      <c r="K136" s="320"/>
    </row>
    <row r="137" spans="2:11" ht="15" customHeight="1">
      <c r="B137" s="318"/>
      <c r="C137" s="279" t="s">
        <v>608</v>
      </c>
      <c r="D137" s="279"/>
      <c r="E137" s="279"/>
      <c r="F137" s="298" t="s">
        <v>576</v>
      </c>
      <c r="G137" s="279"/>
      <c r="H137" s="279" t="s">
        <v>630</v>
      </c>
      <c r="I137" s="279" t="s">
        <v>610</v>
      </c>
      <c r="J137" s="279"/>
      <c r="K137" s="320"/>
    </row>
    <row r="138" spans="2:11" ht="15" customHeight="1">
      <c r="B138" s="318"/>
      <c r="C138" s="279" t="s">
        <v>611</v>
      </c>
      <c r="D138" s="279"/>
      <c r="E138" s="279"/>
      <c r="F138" s="298" t="s">
        <v>576</v>
      </c>
      <c r="G138" s="279"/>
      <c r="H138" s="279" t="s">
        <v>611</v>
      </c>
      <c r="I138" s="279" t="s">
        <v>610</v>
      </c>
      <c r="J138" s="279"/>
      <c r="K138" s="320"/>
    </row>
    <row r="139" spans="2:11" ht="15" customHeight="1">
      <c r="B139" s="318"/>
      <c r="C139" s="279" t="s">
        <v>38</v>
      </c>
      <c r="D139" s="279"/>
      <c r="E139" s="279"/>
      <c r="F139" s="298" t="s">
        <v>576</v>
      </c>
      <c r="G139" s="279"/>
      <c r="H139" s="279" t="s">
        <v>631</v>
      </c>
      <c r="I139" s="279" t="s">
        <v>610</v>
      </c>
      <c r="J139" s="279"/>
      <c r="K139" s="320"/>
    </row>
    <row r="140" spans="2:11" ht="15" customHeight="1">
      <c r="B140" s="318"/>
      <c r="C140" s="279" t="s">
        <v>632</v>
      </c>
      <c r="D140" s="279"/>
      <c r="E140" s="279"/>
      <c r="F140" s="298" t="s">
        <v>576</v>
      </c>
      <c r="G140" s="279"/>
      <c r="H140" s="279" t="s">
        <v>633</v>
      </c>
      <c r="I140" s="279" t="s">
        <v>610</v>
      </c>
      <c r="J140" s="279"/>
      <c r="K140" s="320"/>
    </row>
    <row r="141" spans="2:11" ht="15" customHeight="1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spans="2:11" ht="18.75" customHeight="1">
      <c r="B142" s="275"/>
      <c r="C142" s="275"/>
      <c r="D142" s="275"/>
      <c r="E142" s="275"/>
      <c r="F142" s="310"/>
      <c r="G142" s="275"/>
      <c r="H142" s="275"/>
      <c r="I142" s="275"/>
      <c r="J142" s="275"/>
      <c r="K142" s="275"/>
    </row>
    <row r="143" spans="2:11" ht="18.75" customHeight="1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spans="2:11" ht="7.5" customHeight="1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spans="2:11" ht="45" customHeight="1">
      <c r="B145" s="289"/>
      <c r="C145" s="393" t="s">
        <v>634</v>
      </c>
      <c r="D145" s="393"/>
      <c r="E145" s="393"/>
      <c r="F145" s="393"/>
      <c r="G145" s="393"/>
      <c r="H145" s="393"/>
      <c r="I145" s="393"/>
      <c r="J145" s="393"/>
      <c r="K145" s="290"/>
    </row>
    <row r="146" spans="2:11" ht="17.25" customHeight="1">
      <c r="B146" s="289"/>
      <c r="C146" s="291" t="s">
        <v>570</v>
      </c>
      <c r="D146" s="291"/>
      <c r="E146" s="291"/>
      <c r="F146" s="291" t="s">
        <v>571</v>
      </c>
      <c r="G146" s="292"/>
      <c r="H146" s="291" t="s">
        <v>119</v>
      </c>
      <c r="I146" s="291" t="s">
        <v>57</v>
      </c>
      <c r="J146" s="291" t="s">
        <v>572</v>
      </c>
      <c r="K146" s="290"/>
    </row>
    <row r="147" spans="2:11" ht="17.25" customHeight="1">
      <c r="B147" s="289"/>
      <c r="C147" s="293" t="s">
        <v>573</v>
      </c>
      <c r="D147" s="293"/>
      <c r="E147" s="293"/>
      <c r="F147" s="294" t="s">
        <v>574</v>
      </c>
      <c r="G147" s="295"/>
      <c r="H147" s="293"/>
      <c r="I147" s="293"/>
      <c r="J147" s="293" t="s">
        <v>575</v>
      </c>
      <c r="K147" s="290"/>
    </row>
    <row r="148" spans="2:11" ht="5.25" customHeight="1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spans="2:11" ht="15" customHeight="1">
      <c r="B149" s="299"/>
      <c r="C149" s="324" t="s">
        <v>579</v>
      </c>
      <c r="D149" s="279"/>
      <c r="E149" s="279"/>
      <c r="F149" s="325" t="s">
        <v>576</v>
      </c>
      <c r="G149" s="279"/>
      <c r="H149" s="324" t="s">
        <v>615</v>
      </c>
      <c r="I149" s="324" t="s">
        <v>578</v>
      </c>
      <c r="J149" s="324">
        <v>120</v>
      </c>
      <c r="K149" s="320"/>
    </row>
    <row r="150" spans="2:11" ht="15" customHeight="1">
      <c r="B150" s="299"/>
      <c r="C150" s="324" t="s">
        <v>624</v>
      </c>
      <c r="D150" s="279"/>
      <c r="E150" s="279"/>
      <c r="F150" s="325" t="s">
        <v>576</v>
      </c>
      <c r="G150" s="279"/>
      <c r="H150" s="324" t="s">
        <v>635</v>
      </c>
      <c r="I150" s="324" t="s">
        <v>578</v>
      </c>
      <c r="J150" s="324" t="s">
        <v>626</v>
      </c>
      <c r="K150" s="320"/>
    </row>
    <row r="151" spans="2:11" ht="15" customHeight="1">
      <c r="B151" s="299"/>
      <c r="C151" s="324" t="s">
        <v>524</v>
      </c>
      <c r="D151" s="279"/>
      <c r="E151" s="279"/>
      <c r="F151" s="325" t="s">
        <v>576</v>
      </c>
      <c r="G151" s="279"/>
      <c r="H151" s="324" t="s">
        <v>636</v>
      </c>
      <c r="I151" s="324" t="s">
        <v>578</v>
      </c>
      <c r="J151" s="324" t="s">
        <v>626</v>
      </c>
      <c r="K151" s="320"/>
    </row>
    <row r="152" spans="2:11" ht="15" customHeight="1">
      <c r="B152" s="299"/>
      <c r="C152" s="324" t="s">
        <v>581</v>
      </c>
      <c r="D152" s="279"/>
      <c r="E152" s="279"/>
      <c r="F152" s="325" t="s">
        <v>582</v>
      </c>
      <c r="G152" s="279"/>
      <c r="H152" s="324" t="s">
        <v>615</v>
      </c>
      <c r="I152" s="324" t="s">
        <v>578</v>
      </c>
      <c r="J152" s="324">
        <v>50</v>
      </c>
      <c r="K152" s="320"/>
    </row>
    <row r="153" spans="2:11" ht="15" customHeight="1">
      <c r="B153" s="299"/>
      <c r="C153" s="324" t="s">
        <v>584</v>
      </c>
      <c r="D153" s="279"/>
      <c r="E153" s="279"/>
      <c r="F153" s="325" t="s">
        <v>576</v>
      </c>
      <c r="G153" s="279"/>
      <c r="H153" s="324" t="s">
        <v>615</v>
      </c>
      <c r="I153" s="324" t="s">
        <v>586</v>
      </c>
      <c r="J153" s="324"/>
      <c r="K153" s="320"/>
    </row>
    <row r="154" spans="2:11" ht="15" customHeight="1">
      <c r="B154" s="299"/>
      <c r="C154" s="324" t="s">
        <v>595</v>
      </c>
      <c r="D154" s="279"/>
      <c r="E154" s="279"/>
      <c r="F154" s="325" t="s">
        <v>582</v>
      </c>
      <c r="G154" s="279"/>
      <c r="H154" s="324" t="s">
        <v>615</v>
      </c>
      <c r="I154" s="324" t="s">
        <v>578</v>
      </c>
      <c r="J154" s="324">
        <v>50</v>
      </c>
      <c r="K154" s="320"/>
    </row>
    <row r="155" spans="2:11" ht="15" customHeight="1">
      <c r="B155" s="299"/>
      <c r="C155" s="324" t="s">
        <v>603</v>
      </c>
      <c r="D155" s="279"/>
      <c r="E155" s="279"/>
      <c r="F155" s="325" t="s">
        <v>582</v>
      </c>
      <c r="G155" s="279"/>
      <c r="H155" s="324" t="s">
        <v>615</v>
      </c>
      <c r="I155" s="324" t="s">
        <v>578</v>
      </c>
      <c r="J155" s="324">
        <v>50</v>
      </c>
      <c r="K155" s="320"/>
    </row>
    <row r="156" spans="2:11" ht="15" customHeight="1">
      <c r="B156" s="299"/>
      <c r="C156" s="324" t="s">
        <v>601</v>
      </c>
      <c r="D156" s="279"/>
      <c r="E156" s="279"/>
      <c r="F156" s="325" t="s">
        <v>582</v>
      </c>
      <c r="G156" s="279"/>
      <c r="H156" s="324" t="s">
        <v>615</v>
      </c>
      <c r="I156" s="324" t="s">
        <v>578</v>
      </c>
      <c r="J156" s="324">
        <v>50</v>
      </c>
      <c r="K156" s="320"/>
    </row>
    <row r="157" spans="2:11" ht="15" customHeight="1">
      <c r="B157" s="299"/>
      <c r="C157" s="324" t="s">
        <v>95</v>
      </c>
      <c r="D157" s="279"/>
      <c r="E157" s="279"/>
      <c r="F157" s="325" t="s">
        <v>576</v>
      </c>
      <c r="G157" s="279"/>
      <c r="H157" s="324" t="s">
        <v>637</v>
      </c>
      <c r="I157" s="324" t="s">
        <v>578</v>
      </c>
      <c r="J157" s="324" t="s">
        <v>638</v>
      </c>
      <c r="K157" s="320"/>
    </row>
    <row r="158" spans="2:11" ht="15" customHeight="1">
      <c r="B158" s="299"/>
      <c r="C158" s="324" t="s">
        <v>639</v>
      </c>
      <c r="D158" s="279"/>
      <c r="E158" s="279"/>
      <c r="F158" s="325" t="s">
        <v>576</v>
      </c>
      <c r="G158" s="279"/>
      <c r="H158" s="324" t="s">
        <v>640</v>
      </c>
      <c r="I158" s="324" t="s">
        <v>610</v>
      </c>
      <c r="J158" s="324"/>
      <c r="K158" s="320"/>
    </row>
    <row r="159" spans="2:11" ht="15" customHeight="1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spans="2:11" ht="18.75" customHeight="1">
      <c r="B160" s="275"/>
      <c r="C160" s="279"/>
      <c r="D160" s="279"/>
      <c r="E160" s="279"/>
      <c r="F160" s="298"/>
      <c r="G160" s="279"/>
      <c r="H160" s="279"/>
      <c r="I160" s="279"/>
      <c r="J160" s="279"/>
      <c r="K160" s="275"/>
    </row>
    <row r="161" spans="2:11" ht="18.75" customHeight="1">
      <c r="B161" s="275"/>
      <c r="C161" s="279"/>
      <c r="D161" s="279"/>
      <c r="E161" s="279"/>
      <c r="F161" s="298"/>
      <c r="G161" s="279"/>
      <c r="H161" s="279"/>
      <c r="I161" s="279"/>
      <c r="J161" s="279"/>
      <c r="K161" s="275"/>
    </row>
    <row r="162" spans="2:11" ht="18.75" customHeight="1">
      <c r="B162" s="275"/>
      <c r="C162" s="279"/>
      <c r="D162" s="279"/>
      <c r="E162" s="279"/>
      <c r="F162" s="298"/>
      <c r="G162" s="279"/>
      <c r="H162" s="279"/>
      <c r="I162" s="279"/>
      <c r="J162" s="279"/>
      <c r="K162" s="275"/>
    </row>
    <row r="163" spans="2:11" ht="18.75" customHeight="1">
      <c r="B163" s="275"/>
      <c r="C163" s="279"/>
      <c r="D163" s="279"/>
      <c r="E163" s="279"/>
      <c r="F163" s="298"/>
      <c r="G163" s="279"/>
      <c r="H163" s="279"/>
      <c r="I163" s="279"/>
      <c r="J163" s="279"/>
      <c r="K163" s="275"/>
    </row>
    <row r="164" spans="2:11" ht="18.75" customHeight="1">
      <c r="B164" s="275"/>
      <c r="C164" s="279"/>
      <c r="D164" s="279"/>
      <c r="E164" s="279"/>
      <c r="F164" s="298"/>
      <c r="G164" s="279"/>
      <c r="H164" s="279"/>
      <c r="I164" s="279"/>
      <c r="J164" s="279"/>
      <c r="K164" s="275"/>
    </row>
    <row r="165" spans="2:11" ht="18.75" customHeight="1">
      <c r="B165" s="275"/>
      <c r="C165" s="279"/>
      <c r="D165" s="279"/>
      <c r="E165" s="279"/>
      <c r="F165" s="298"/>
      <c r="G165" s="279"/>
      <c r="H165" s="279"/>
      <c r="I165" s="279"/>
      <c r="J165" s="279"/>
      <c r="K165" s="275"/>
    </row>
    <row r="166" spans="2:11" ht="18.75" customHeight="1">
      <c r="B166" s="275"/>
      <c r="C166" s="279"/>
      <c r="D166" s="279"/>
      <c r="E166" s="279"/>
      <c r="F166" s="298"/>
      <c r="G166" s="279"/>
      <c r="H166" s="279"/>
      <c r="I166" s="279"/>
      <c r="J166" s="279"/>
      <c r="K166" s="275"/>
    </row>
    <row r="167" spans="2:11" ht="18.75" customHeight="1">
      <c r="B167" s="285"/>
      <c r="C167" s="285"/>
      <c r="D167" s="285"/>
      <c r="E167" s="285"/>
      <c r="F167" s="285"/>
      <c r="G167" s="285"/>
      <c r="H167" s="285"/>
      <c r="I167" s="285"/>
      <c r="J167" s="285"/>
      <c r="K167" s="285"/>
    </row>
    <row r="168" spans="2:11" ht="7.5" customHeight="1">
      <c r="B168" s="267"/>
      <c r="C168" s="268"/>
      <c r="D168" s="268"/>
      <c r="E168" s="268"/>
      <c r="F168" s="268"/>
      <c r="G168" s="268"/>
      <c r="H168" s="268"/>
      <c r="I168" s="268"/>
      <c r="J168" s="268"/>
      <c r="K168" s="269"/>
    </row>
    <row r="169" spans="2:11" ht="45" customHeight="1">
      <c r="B169" s="270"/>
      <c r="C169" s="391" t="s">
        <v>641</v>
      </c>
      <c r="D169" s="391"/>
      <c r="E169" s="391"/>
      <c r="F169" s="391"/>
      <c r="G169" s="391"/>
      <c r="H169" s="391"/>
      <c r="I169" s="391"/>
      <c r="J169" s="391"/>
      <c r="K169" s="271"/>
    </row>
    <row r="170" spans="2:11" ht="17.25" customHeight="1">
      <c r="B170" s="270"/>
      <c r="C170" s="291" t="s">
        <v>570</v>
      </c>
      <c r="D170" s="291"/>
      <c r="E170" s="291"/>
      <c r="F170" s="291" t="s">
        <v>571</v>
      </c>
      <c r="G170" s="328"/>
      <c r="H170" s="329" t="s">
        <v>119</v>
      </c>
      <c r="I170" s="329" t="s">
        <v>57</v>
      </c>
      <c r="J170" s="291" t="s">
        <v>572</v>
      </c>
      <c r="K170" s="271"/>
    </row>
    <row r="171" spans="2:11" ht="17.25" customHeight="1">
      <c r="B171" s="272"/>
      <c r="C171" s="293" t="s">
        <v>573</v>
      </c>
      <c r="D171" s="293"/>
      <c r="E171" s="293"/>
      <c r="F171" s="294" t="s">
        <v>574</v>
      </c>
      <c r="G171" s="330"/>
      <c r="H171" s="331"/>
      <c r="I171" s="331"/>
      <c r="J171" s="293" t="s">
        <v>575</v>
      </c>
      <c r="K171" s="273"/>
    </row>
    <row r="172" spans="2:11" ht="5.25" customHeight="1">
      <c r="B172" s="299"/>
      <c r="C172" s="296"/>
      <c r="D172" s="296"/>
      <c r="E172" s="296"/>
      <c r="F172" s="296"/>
      <c r="G172" s="297"/>
      <c r="H172" s="296"/>
      <c r="I172" s="296"/>
      <c r="J172" s="296"/>
      <c r="K172" s="320"/>
    </row>
    <row r="173" spans="2:11" ht="15" customHeight="1">
      <c r="B173" s="299"/>
      <c r="C173" s="279" t="s">
        <v>579</v>
      </c>
      <c r="D173" s="279"/>
      <c r="E173" s="279"/>
      <c r="F173" s="298" t="s">
        <v>576</v>
      </c>
      <c r="G173" s="279"/>
      <c r="H173" s="279" t="s">
        <v>615</v>
      </c>
      <c r="I173" s="279" t="s">
        <v>578</v>
      </c>
      <c r="J173" s="279">
        <v>120</v>
      </c>
      <c r="K173" s="320"/>
    </row>
    <row r="174" spans="2:11" ht="15" customHeight="1">
      <c r="B174" s="299"/>
      <c r="C174" s="279" t="s">
        <v>624</v>
      </c>
      <c r="D174" s="279"/>
      <c r="E174" s="279"/>
      <c r="F174" s="298" t="s">
        <v>576</v>
      </c>
      <c r="G174" s="279"/>
      <c r="H174" s="279" t="s">
        <v>625</v>
      </c>
      <c r="I174" s="279" t="s">
        <v>578</v>
      </c>
      <c r="J174" s="279" t="s">
        <v>626</v>
      </c>
      <c r="K174" s="320"/>
    </row>
    <row r="175" spans="2:11" ht="15" customHeight="1">
      <c r="B175" s="299"/>
      <c r="C175" s="279" t="s">
        <v>524</v>
      </c>
      <c r="D175" s="279"/>
      <c r="E175" s="279"/>
      <c r="F175" s="298" t="s">
        <v>576</v>
      </c>
      <c r="G175" s="279"/>
      <c r="H175" s="279" t="s">
        <v>642</v>
      </c>
      <c r="I175" s="279" t="s">
        <v>578</v>
      </c>
      <c r="J175" s="279" t="s">
        <v>626</v>
      </c>
      <c r="K175" s="320"/>
    </row>
    <row r="176" spans="2:11" ht="15" customHeight="1">
      <c r="B176" s="299"/>
      <c r="C176" s="279" t="s">
        <v>581</v>
      </c>
      <c r="D176" s="279"/>
      <c r="E176" s="279"/>
      <c r="F176" s="298" t="s">
        <v>582</v>
      </c>
      <c r="G176" s="279"/>
      <c r="H176" s="279" t="s">
        <v>642</v>
      </c>
      <c r="I176" s="279" t="s">
        <v>578</v>
      </c>
      <c r="J176" s="279">
        <v>50</v>
      </c>
      <c r="K176" s="320"/>
    </row>
    <row r="177" spans="2:11" ht="15" customHeight="1">
      <c r="B177" s="299"/>
      <c r="C177" s="279" t="s">
        <v>584</v>
      </c>
      <c r="D177" s="279"/>
      <c r="E177" s="279"/>
      <c r="F177" s="298" t="s">
        <v>576</v>
      </c>
      <c r="G177" s="279"/>
      <c r="H177" s="279" t="s">
        <v>642</v>
      </c>
      <c r="I177" s="279" t="s">
        <v>586</v>
      </c>
      <c r="J177" s="279"/>
      <c r="K177" s="320"/>
    </row>
    <row r="178" spans="2:11" ht="15" customHeight="1">
      <c r="B178" s="299"/>
      <c r="C178" s="279" t="s">
        <v>595</v>
      </c>
      <c r="D178" s="279"/>
      <c r="E178" s="279"/>
      <c r="F178" s="298" t="s">
        <v>582</v>
      </c>
      <c r="G178" s="279"/>
      <c r="H178" s="279" t="s">
        <v>642</v>
      </c>
      <c r="I178" s="279" t="s">
        <v>578</v>
      </c>
      <c r="J178" s="279">
        <v>50</v>
      </c>
      <c r="K178" s="320"/>
    </row>
    <row r="179" spans="2:11" ht="15" customHeight="1">
      <c r="B179" s="299"/>
      <c r="C179" s="279" t="s">
        <v>603</v>
      </c>
      <c r="D179" s="279"/>
      <c r="E179" s="279"/>
      <c r="F179" s="298" t="s">
        <v>582</v>
      </c>
      <c r="G179" s="279"/>
      <c r="H179" s="279" t="s">
        <v>642</v>
      </c>
      <c r="I179" s="279" t="s">
        <v>578</v>
      </c>
      <c r="J179" s="279">
        <v>50</v>
      </c>
      <c r="K179" s="320"/>
    </row>
    <row r="180" spans="2:11" ht="15" customHeight="1">
      <c r="B180" s="299"/>
      <c r="C180" s="279" t="s">
        <v>601</v>
      </c>
      <c r="D180" s="279"/>
      <c r="E180" s="279"/>
      <c r="F180" s="298" t="s">
        <v>582</v>
      </c>
      <c r="G180" s="279"/>
      <c r="H180" s="279" t="s">
        <v>642</v>
      </c>
      <c r="I180" s="279" t="s">
        <v>578</v>
      </c>
      <c r="J180" s="279">
        <v>50</v>
      </c>
      <c r="K180" s="320"/>
    </row>
    <row r="181" spans="2:11" ht="15" customHeight="1">
      <c r="B181" s="299"/>
      <c r="C181" s="279" t="s">
        <v>118</v>
      </c>
      <c r="D181" s="279"/>
      <c r="E181" s="279"/>
      <c r="F181" s="298" t="s">
        <v>576</v>
      </c>
      <c r="G181" s="279"/>
      <c r="H181" s="279" t="s">
        <v>643</v>
      </c>
      <c r="I181" s="279" t="s">
        <v>644</v>
      </c>
      <c r="J181" s="279"/>
      <c r="K181" s="320"/>
    </row>
    <row r="182" spans="2:11" ht="15" customHeight="1">
      <c r="B182" s="299"/>
      <c r="C182" s="279" t="s">
        <v>57</v>
      </c>
      <c r="D182" s="279"/>
      <c r="E182" s="279"/>
      <c r="F182" s="298" t="s">
        <v>576</v>
      </c>
      <c r="G182" s="279"/>
      <c r="H182" s="279" t="s">
        <v>645</v>
      </c>
      <c r="I182" s="279" t="s">
        <v>646</v>
      </c>
      <c r="J182" s="279">
        <v>1</v>
      </c>
      <c r="K182" s="320"/>
    </row>
    <row r="183" spans="2:11" ht="15" customHeight="1">
      <c r="B183" s="299"/>
      <c r="C183" s="279" t="s">
        <v>53</v>
      </c>
      <c r="D183" s="279"/>
      <c r="E183" s="279"/>
      <c r="F183" s="298" t="s">
        <v>576</v>
      </c>
      <c r="G183" s="279"/>
      <c r="H183" s="279" t="s">
        <v>647</v>
      </c>
      <c r="I183" s="279" t="s">
        <v>578</v>
      </c>
      <c r="J183" s="279">
        <v>20</v>
      </c>
      <c r="K183" s="320"/>
    </row>
    <row r="184" spans="2:11" ht="15" customHeight="1">
      <c r="B184" s="299"/>
      <c r="C184" s="279" t="s">
        <v>119</v>
      </c>
      <c r="D184" s="279"/>
      <c r="E184" s="279"/>
      <c r="F184" s="298" t="s">
        <v>576</v>
      </c>
      <c r="G184" s="279"/>
      <c r="H184" s="279" t="s">
        <v>648</v>
      </c>
      <c r="I184" s="279" t="s">
        <v>578</v>
      </c>
      <c r="J184" s="279">
        <v>255</v>
      </c>
      <c r="K184" s="320"/>
    </row>
    <row r="185" spans="2:11" ht="15" customHeight="1">
      <c r="B185" s="299"/>
      <c r="C185" s="279" t="s">
        <v>120</v>
      </c>
      <c r="D185" s="279"/>
      <c r="E185" s="279"/>
      <c r="F185" s="298" t="s">
        <v>576</v>
      </c>
      <c r="G185" s="279"/>
      <c r="H185" s="279" t="s">
        <v>540</v>
      </c>
      <c r="I185" s="279" t="s">
        <v>578</v>
      </c>
      <c r="J185" s="279">
        <v>10</v>
      </c>
      <c r="K185" s="320"/>
    </row>
    <row r="186" spans="2:11" ht="15" customHeight="1">
      <c r="B186" s="299"/>
      <c r="C186" s="279" t="s">
        <v>121</v>
      </c>
      <c r="D186" s="279"/>
      <c r="E186" s="279"/>
      <c r="F186" s="298" t="s">
        <v>576</v>
      </c>
      <c r="G186" s="279"/>
      <c r="H186" s="279" t="s">
        <v>649</v>
      </c>
      <c r="I186" s="279" t="s">
        <v>610</v>
      </c>
      <c r="J186" s="279"/>
      <c r="K186" s="320"/>
    </row>
    <row r="187" spans="2:11" ht="15" customHeight="1">
      <c r="B187" s="299"/>
      <c r="C187" s="279" t="s">
        <v>650</v>
      </c>
      <c r="D187" s="279"/>
      <c r="E187" s="279"/>
      <c r="F187" s="298" t="s">
        <v>576</v>
      </c>
      <c r="G187" s="279"/>
      <c r="H187" s="279" t="s">
        <v>651</v>
      </c>
      <c r="I187" s="279" t="s">
        <v>610</v>
      </c>
      <c r="J187" s="279"/>
      <c r="K187" s="320"/>
    </row>
    <row r="188" spans="2:11" ht="15" customHeight="1">
      <c r="B188" s="299"/>
      <c r="C188" s="279" t="s">
        <v>639</v>
      </c>
      <c r="D188" s="279"/>
      <c r="E188" s="279"/>
      <c r="F188" s="298" t="s">
        <v>576</v>
      </c>
      <c r="G188" s="279"/>
      <c r="H188" s="279" t="s">
        <v>652</v>
      </c>
      <c r="I188" s="279" t="s">
        <v>610</v>
      </c>
      <c r="J188" s="279"/>
      <c r="K188" s="320"/>
    </row>
    <row r="189" spans="2:11" ht="15" customHeight="1">
      <c r="B189" s="299"/>
      <c r="C189" s="279" t="s">
        <v>123</v>
      </c>
      <c r="D189" s="279"/>
      <c r="E189" s="279"/>
      <c r="F189" s="298" t="s">
        <v>582</v>
      </c>
      <c r="G189" s="279"/>
      <c r="H189" s="279" t="s">
        <v>653</v>
      </c>
      <c r="I189" s="279" t="s">
        <v>578</v>
      </c>
      <c r="J189" s="279">
        <v>50</v>
      </c>
      <c r="K189" s="320"/>
    </row>
    <row r="190" spans="2:11" ht="15" customHeight="1">
      <c r="B190" s="299"/>
      <c r="C190" s="279" t="s">
        <v>654</v>
      </c>
      <c r="D190" s="279"/>
      <c r="E190" s="279"/>
      <c r="F190" s="298" t="s">
        <v>582</v>
      </c>
      <c r="G190" s="279"/>
      <c r="H190" s="279" t="s">
        <v>655</v>
      </c>
      <c r="I190" s="279" t="s">
        <v>656</v>
      </c>
      <c r="J190" s="279"/>
      <c r="K190" s="320"/>
    </row>
    <row r="191" spans="2:11" ht="15" customHeight="1">
      <c r="B191" s="299"/>
      <c r="C191" s="279" t="s">
        <v>657</v>
      </c>
      <c r="D191" s="279"/>
      <c r="E191" s="279"/>
      <c r="F191" s="298" t="s">
        <v>582</v>
      </c>
      <c r="G191" s="279"/>
      <c r="H191" s="279" t="s">
        <v>658</v>
      </c>
      <c r="I191" s="279" t="s">
        <v>656</v>
      </c>
      <c r="J191" s="279"/>
      <c r="K191" s="320"/>
    </row>
    <row r="192" spans="2:11" ht="15" customHeight="1">
      <c r="B192" s="299"/>
      <c r="C192" s="279" t="s">
        <v>659</v>
      </c>
      <c r="D192" s="279"/>
      <c r="E192" s="279"/>
      <c r="F192" s="298" t="s">
        <v>582</v>
      </c>
      <c r="G192" s="279"/>
      <c r="H192" s="279" t="s">
        <v>660</v>
      </c>
      <c r="I192" s="279" t="s">
        <v>656</v>
      </c>
      <c r="J192" s="279"/>
      <c r="K192" s="320"/>
    </row>
    <row r="193" spans="2:11" ht="15" customHeight="1">
      <c r="B193" s="299"/>
      <c r="C193" s="332" t="s">
        <v>661</v>
      </c>
      <c r="D193" s="279"/>
      <c r="E193" s="279"/>
      <c r="F193" s="298" t="s">
        <v>582</v>
      </c>
      <c r="G193" s="279"/>
      <c r="H193" s="279" t="s">
        <v>662</v>
      </c>
      <c r="I193" s="279" t="s">
        <v>663</v>
      </c>
      <c r="J193" s="333" t="s">
        <v>664</v>
      </c>
      <c r="K193" s="320"/>
    </row>
    <row r="194" spans="2:11" ht="15" customHeight="1">
      <c r="B194" s="299"/>
      <c r="C194" s="284" t="s">
        <v>42</v>
      </c>
      <c r="D194" s="279"/>
      <c r="E194" s="279"/>
      <c r="F194" s="298" t="s">
        <v>576</v>
      </c>
      <c r="G194" s="279"/>
      <c r="H194" s="275" t="s">
        <v>665</v>
      </c>
      <c r="I194" s="279" t="s">
        <v>666</v>
      </c>
      <c r="J194" s="279"/>
      <c r="K194" s="320"/>
    </row>
    <row r="195" spans="2:11" ht="15" customHeight="1">
      <c r="B195" s="299"/>
      <c r="C195" s="284" t="s">
        <v>667</v>
      </c>
      <c r="D195" s="279"/>
      <c r="E195" s="279"/>
      <c r="F195" s="298" t="s">
        <v>576</v>
      </c>
      <c r="G195" s="279"/>
      <c r="H195" s="279" t="s">
        <v>668</v>
      </c>
      <c r="I195" s="279" t="s">
        <v>610</v>
      </c>
      <c r="J195" s="279"/>
      <c r="K195" s="320"/>
    </row>
    <row r="196" spans="2:11" ht="15" customHeight="1">
      <c r="B196" s="299"/>
      <c r="C196" s="284" t="s">
        <v>669</v>
      </c>
      <c r="D196" s="279"/>
      <c r="E196" s="279"/>
      <c r="F196" s="298" t="s">
        <v>576</v>
      </c>
      <c r="G196" s="279"/>
      <c r="H196" s="279" t="s">
        <v>670</v>
      </c>
      <c r="I196" s="279" t="s">
        <v>610</v>
      </c>
      <c r="J196" s="279"/>
      <c r="K196" s="320"/>
    </row>
    <row r="197" spans="2:11" ht="15" customHeight="1">
      <c r="B197" s="299"/>
      <c r="C197" s="284" t="s">
        <v>671</v>
      </c>
      <c r="D197" s="279"/>
      <c r="E197" s="279"/>
      <c r="F197" s="298" t="s">
        <v>582</v>
      </c>
      <c r="G197" s="279"/>
      <c r="H197" s="279" t="s">
        <v>672</v>
      </c>
      <c r="I197" s="279" t="s">
        <v>610</v>
      </c>
      <c r="J197" s="279"/>
      <c r="K197" s="320"/>
    </row>
    <row r="198" spans="2:11" ht="15" customHeight="1">
      <c r="B198" s="326"/>
      <c r="C198" s="334"/>
      <c r="D198" s="308"/>
      <c r="E198" s="308"/>
      <c r="F198" s="308"/>
      <c r="G198" s="308"/>
      <c r="H198" s="308"/>
      <c r="I198" s="308"/>
      <c r="J198" s="308"/>
      <c r="K198" s="327"/>
    </row>
    <row r="199" spans="2:11" ht="18.75" customHeight="1">
      <c r="B199" s="275"/>
      <c r="C199" s="279"/>
      <c r="D199" s="279"/>
      <c r="E199" s="279"/>
      <c r="F199" s="298"/>
      <c r="G199" s="279"/>
      <c r="H199" s="279"/>
      <c r="I199" s="279"/>
      <c r="J199" s="279"/>
      <c r="K199" s="275"/>
    </row>
    <row r="200" spans="2:11" ht="18.75" customHeight="1">
      <c r="B200" s="285"/>
      <c r="C200" s="285"/>
      <c r="D200" s="285"/>
      <c r="E200" s="285"/>
      <c r="F200" s="285"/>
      <c r="G200" s="285"/>
      <c r="H200" s="285"/>
      <c r="I200" s="285"/>
      <c r="J200" s="285"/>
      <c r="K200" s="285"/>
    </row>
    <row r="201" spans="2:11">
      <c r="B201" s="267"/>
      <c r="C201" s="268"/>
      <c r="D201" s="268"/>
      <c r="E201" s="268"/>
      <c r="F201" s="268"/>
      <c r="G201" s="268"/>
      <c r="H201" s="268"/>
      <c r="I201" s="268"/>
      <c r="J201" s="268"/>
      <c r="K201" s="269"/>
    </row>
    <row r="202" spans="2:11" ht="21" customHeight="1">
      <c r="B202" s="270"/>
      <c r="C202" s="391" t="s">
        <v>673</v>
      </c>
      <c r="D202" s="391"/>
      <c r="E202" s="391"/>
      <c r="F202" s="391"/>
      <c r="G202" s="391"/>
      <c r="H202" s="391"/>
      <c r="I202" s="391"/>
      <c r="J202" s="391"/>
      <c r="K202" s="271"/>
    </row>
    <row r="203" spans="2:11" ht="25.5" customHeight="1">
      <c r="B203" s="270"/>
      <c r="C203" s="335" t="s">
        <v>674</v>
      </c>
      <c r="D203" s="335"/>
      <c r="E203" s="335"/>
      <c r="F203" s="335" t="s">
        <v>675</v>
      </c>
      <c r="G203" s="336"/>
      <c r="H203" s="396" t="s">
        <v>676</v>
      </c>
      <c r="I203" s="396"/>
      <c r="J203" s="396"/>
      <c r="K203" s="271"/>
    </row>
    <row r="204" spans="2:11" ht="5.25" customHeight="1">
      <c r="B204" s="299"/>
      <c r="C204" s="296"/>
      <c r="D204" s="296"/>
      <c r="E204" s="296"/>
      <c r="F204" s="296"/>
      <c r="G204" s="279"/>
      <c r="H204" s="296"/>
      <c r="I204" s="296"/>
      <c r="J204" s="296"/>
      <c r="K204" s="320"/>
    </row>
    <row r="205" spans="2:11" ht="15" customHeight="1">
      <c r="B205" s="299"/>
      <c r="C205" s="279" t="s">
        <v>666</v>
      </c>
      <c r="D205" s="279"/>
      <c r="E205" s="279"/>
      <c r="F205" s="298" t="s">
        <v>43</v>
      </c>
      <c r="G205" s="279"/>
      <c r="H205" s="397" t="s">
        <v>677</v>
      </c>
      <c r="I205" s="397"/>
      <c r="J205" s="397"/>
      <c r="K205" s="320"/>
    </row>
    <row r="206" spans="2:11" ht="15" customHeight="1">
      <c r="B206" s="299"/>
      <c r="C206" s="305"/>
      <c r="D206" s="279"/>
      <c r="E206" s="279"/>
      <c r="F206" s="298" t="s">
        <v>44</v>
      </c>
      <c r="G206" s="279"/>
      <c r="H206" s="397" t="s">
        <v>678</v>
      </c>
      <c r="I206" s="397"/>
      <c r="J206" s="397"/>
      <c r="K206" s="320"/>
    </row>
    <row r="207" spans="2:11" ht="15" customHeight="1">
      <c r="B207" s="299"/>
      <c r="C207" s="305"/>
      <c r="D207" s="279"/>
      <c r="E207" s="279"/>
      <c r="F207" s="298" t="s">
        <v>47</v>
      </c>
      <c r="G207" s="279"/>
      <c r="H207" s="397" t="s">
        <v>679</v>
      </c>
      <c r="I207" s="397"/>
      <c r="J207" s="397"/>
      <c r="K207" s="320"/>
    </row>
    <row r="208" spans="2:11" ht="15" customHeight="1">
      <c r="B208" s="299"/>
      <c r="C208" s="279"/>
      <c r="D208" s="279"/>
      <c r="E208" s="279"/>
      <c r="F208" s="298" t="s">
        <v>45</v>
      </c>
      <c r="G208" s="279"/>
      <c r="H208" s="397" t="s">
        <v>680</v>
      </c>
      <c r="I208" s="397"/>
      <c r="J208" s="397"/>
      <c r="K208" s="320"/>
    </row>
    <row r="209" spans="2:11" ht="15" customHeight="1">
      <c r="B209" s="299"/>
      <c r="C209" s="279"/>
      <c r="D209" s="279"/>
      <c r="E209" s="279"/>
      <c r="F209" s="298" t="s">
        <v>46</v>
      </c>
      <c r="G209" s="279"/>
      <c r="H209" s="397" t="s">
        <v>681</v>
      </c>
      <c r="I209" s="397"/>
      <c r="J209" s="397"/>
      <c r="K209" s="320"/>
    </row>
    <row r="210" spans="2:11" ht="15" customHeight="1">
      <c r="B210" s="299"/>
      <c r="C210" s="279"/>
      <c r="D210" s="279"/>
      <c r="E210" s="279"/>
      <c r="F210" s="298"/>
      <c r="G210" s="279"/>
      <c r="H210" s="279"/>
      <c r="I210" s="279"/>
      <c r="J210" s="279"/>
      <c r="K210" s="320"/>
    </row>
    <row r="211" spans="2:11" ht="15" customHeight="1">
      <c r="B211" s="299"/>
      <c r="C211" s="279" t="s">
        <v>622</v>
      </c>
      <c r="D211" s="279"/>
      <c r="E211" s="279"/>
      <c r="F211" s="298" t="s">
        <v>79</v>
      </c>
      <c r="G211" s="279"/>
      <c r="H211" s="397" t="s">
        <v>682</v>
      </c>
      <c r="I211" s="397"/>
      <c r="J211" s="397"/>
      <c r="K211" s="320"/>
    </row>
    <row r="212" spans="2:11" ht="15" customHeight="1">
      <c r="B212" s="299"/>
      <c r="C212" s="305"/>
      <c r="D212" s="279"/>
      <c r="E212" s="279"/>
      <c r="F212" s="298" t="s">
        <v>518</v>
      </c>
      <c r="G212" s="279"/>
      <c r="H212" s="397" t="s">
        <v>519</v>
      </c>
      <c r="I212" s="397"/>
      <c r="J212" s="397"/>
      <c r="K212" s="320"/>
    </row>
    <row r="213" spans="2:11" ht="15" customHeight="1">
      <c r="B213" s="299"/>
      <c r="C213" s="279"/>
      <c r="D213" s="279"/>
      <c r="E213" s="279"/>
      <c r="F213" s="298" t="s">
        <v>516</v>
      </c>
      <c r="G213" s="279"/>
      <c r="H213" s="397" t="s">
        <v>683</v>
      </c>
      <c r="I213" s="397"/>
      <c r="J213" s="397"/>
      <c r="K213" s="320"/>
    </row>
    <row r="214" spans="2:11" ht="15" customHeight="1">
      <c r="B214" s="337"/>
      <c r="C214" s="305"/>
      <c r="D214" s="305"/>
      <c r="E214" s="305"/>
      <c r="F214" s="298" t="s">
        <v>520</v>
      </c>
      <c r="G214" s="284"/>
      <c r="H214" s="394" t="s">
        <v>521</v>
      </c>
      <c r="I214" s="394"/>
      <c r="J214" s="394"/>
      <c r="K214" s="338"/>
    </row>
    <row r="215" spans="2:11" ht="15" customHeight="1">
      <c r="B215" s="337"/>
      <c r="C215" s="305"/>
      <c r="D215" s="305"/>
      <c r="E215" s="305"/>
      <c r="F215" s="298" t="s">
        <v>522</v>
      </c>
      <c r="G215" s="284"/>
      <c r="H215" s="394" t="s">
        <v>684</v>
      </c>
      <c r="I215" s="394"/>
      <c r="J215" s="394"/>
      <c r="K215" s="338"/>
    </row>
    <row r="216" spans="2:11" ht="15" customHeight="1">
      <c r="B216" s="337"/>
      <c r="C216" s="305"/>
      <c r="D216" s="305"/>
      <c r="E216" s="305"/>
      <c r="F216" s="339"/>
      <c r="G216" s="284"/>
      <c r="H216" s="340"/>
      <c r="I216" s="340"/>
      <c r="J216" s="340"/>
      <c r="K216" s="338"/>
    </row>
    <row r="217" spans="2:11" ht="15" customHeight="1">
      <c r="B217" s="337"/>
      <c r="C217" s="279" t="s">
        <v>646</v>
      </c>
      <c r="D217" s="305"/>
      <c r="E217" s="305"/>
      <c r="F217" s="298">
        <v>1</v>
      </c>
      <c r="G217" s="284"/>
      <c r="H217" s="394" t="s">
        <v>685</v>
      </c>
      <c r="I217" s="394"/>
      <c r="J217" s="394"/>
      <c r="K217" s="338"/>
    </row>
    <row r="218" spans="2:11" ht="15" customHeight="1">
      <c r="B218" s="337"/>
      <c r="C218" s="305"/>
      <c r="D218" s="305"/>
      <c r="E218" s="305"/>
      <c r="F218" s="298">
        <v>2</v>
      </c>
      <c r="G218" s="284"/>
      <c r="H218" s="394" t="s">
        <v>686</v>
      </c>
      <c r="I218" s="394"/>
      <c r="J218" s="394"/>
      <c r="K218" s="338"/>
    </row>
    <row r="219" spans="2:11" ht="15" customHeight="1">
      <c r="B219" s="337"/>
      <c r="C219" s="305"/>
      <c r="D219" s="305"/>
      <c r="E219" s="305"/>
      <c r="F219" s="298">
        <v>3</v>
      </c>
      <c r="G219" s="284"/>
      <c r="H219" s="394" t="s">
        <v>687</v>
      </c>
      <c r="I219" s="394"/>
      <c r="J219" s="394"/>
      <c r="K219" s="338"/>
    </row>
    <row r="220" spans="2:11" ht="15" customHeight="1">
      <c r="B220" s="337"/>
      <c r="C220" s="305"/>
      <c r="D220" s="305"/>
      <c r="E220" s="305"/>
      <c r="F220" s="298">
        <v>4</v>
      </c>
      <c r="G220" s="284"/>
      <c r="H220" s="394" t="s">
        <v>688</v>
      </c>
      <c r="I220" s="394"/>
      <c r="J220" s="394"/>
      <c r="K220" s="338"/>
    </row>
    <row r="221" spans="2:11" ht="12.75" customHeight="1">
      <c r="B221" s="341"/>
      <c r="C221" s="342"/>
      <c r="D221" s="342"/>
      <c r="E221" s="342"/>
      <c r="F221" s="342"/>
      <c r="G221" s="342"/>
      <c r="H221" s="342"/>
      <c r="I221" s="342"/>
      <c r="J221" s="342"/>
      <c r="K221" s="343"/>
    </row>
  </sheetData>
  <sheetProtection password="CC35" sheet="1" objects="1" scenarios="1" formatCells="0" formatColumns="0" formatRows="0" sort="0" autoFilter="0"/>
  <mergeCells count="77">
    <mergeCell ref="H220:J220"/>
    <mergeCell ref="H208:J208"/>
    <mergeCell ref="H209:J209"/>
    <mergeCell ref="H211:J211"/>
    <mergeCell ref="H212:J212"/>
    <mergeCell ref="H219:J219"/>
    <mergeCell ref="H213:J213"/>
    <mergeCell ref="H214:J214"/>
    <mergeCell ref="H215:J215"/>
    <mergeCell ref="H217:J217"/>
    <mergeCell ref="D65:J65"/>
    <mergeCell ref="D66:J66"/>
    <mergeCell ref="D67:J67"/>
    <mergeCell ref="H203:J203"/>
    <mergeCell ref="H205:J205"/>
    <mergeCell ref="H206:J206"/>
    <mergeCell ref="C73:J73"/>
    <mergeCell ref="C100:J100"/>
    <mergeCell ref="C120:J120"/>
    <mergeCell ref="H218:J218"/>
    <mergeCell ref="C169:J169"/>
    <mergeCell ref="C202:J202"/>
    <mergeCell ref="H207:J207"/>
    <mergeCell ref="E47:J47"/>
    <mergeCell ref="C55:J55"/>
    <mergeCell ref="D56:J56"/>
    <mergeCell ref="D57:J57"/>
    <mergeCell ref="D58:J58"/>
    <mergeCell ref="D68:J68"/>
    <mergeCell ref="D60:J60"/>
    <mergeCell ref="D61:J61"/>
    <mergeCell ref="D63:J63"/>
    <mergeCell ref="D64:J64"/>
    <mergeCell ref="G38:J38"/>
    <mergeCell ref="E48:J48"/>
    <mergeCell ref="D49:J49"/>
    <mergeCell ref="C52:J52"/>
    <mergeCell ref="G42:J42"/>
    <mergeCell ref="C145:J145"/>
    <mergeCell ref="D59:J59"/>
    <mergeCell ref="G43:J43"/>
    <mergeCell ref="D45:J45"/>
    <mergeCell ref="E46:J46"/>
    <mergeCell ref="C53:J53"/>
    <mergeCell ref="C23:J23"/>
    <mergeCell ref="C24:J24"/>
    <mergeCell ref="C50:J50"/>
    <mergeCell ref="G39:J39"/>
    <mergeCell ref="G40:J40"/>
    <mergeCell ref="G41:J41"/>
    <mergeCell ref="G37:J37"/>
    <mergeCell ref="D25:J25"/>
    <mergeCell ref="G36:J36"/>
    <mergeCell ref="D26:J26"/>
    <mergeCell ref="D28:J28"/>
    <mergeCell ref="D29:J29"/>
    <mergeCell ref="F18:J18"/>
    <mergeCell ref="F19:J19"/>
    <mergeCell ref="F20:J20"/>
    <mergeCell ref="F21:J21"/>
    <mergeCell ref="C3:J3"/>
    <mergeCell ref="C4:J4"/>
    <mergeCell ref="C6:J6"/>
    <mergeCell ref="C7:J7"/>
    <mergeCell ref="D11:J11"/>
    <mergeCell ref="D13:J13"/>
    <mergeCell ref="C9:J9"/>
    <mergeCell ref="D10:J10"/>
    <mergeCell ref="D14:J14"/>
    <mergeCell ref="D15:J15"/>
    <mergeCell ref="F16:J16"/>
    <mergeCell ref="G34:J34"/>
    <mergeCell ref="G35:J35"/>
    <mergeCell ref="F17:J17"/>
    <mergeCell ref="D31:J31"/>
    <mergeCell ref="D32:J32"/>
    <mergeCell ref="D33:J33"/>
  </mergeCells>
  <phoneticPr fontId="49" type="noConversion"/>
  <pageMargins left="0.7" right="0.7" top="0.78740157499999996" bottom="0.78740157499999996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SO01 - SO01--Rekonstrukce...</vt:lpstr>
      <vt:lpstr>SO02 - SO02 - Rampa</vt:lpstr>
      <vt:lpstr>Pokyny pro vyplnění</vt:lpstr>
      <vt:lpstr>'Rekapitulace zakázky'!Názvy_tisku</vt:lpstr>
      <vt:lpstr>'SO01 - SO01--Rekonstrukce...'!Názvy_tisku</vt:lpstr>
      <vt:lpstr>'SO02 - SO02 - Rampa'!Názvy_tisku</vt:lpstr>
      <vt:lpstr>'Rekapitulace zakázky'!Oblast_tisku</vt:lpstr>
      <vt:lpstr>'SO01 - SO01--Rekonstrukce...'!Oblast_tisku</vt:lpstr>
      <vt:lpstr>'SO02 - SO02 - Rampa'!Oblast_tisku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PC201404\Petr</dc:creator>
  <cp:lastModifiedBy>Petr</cp:lastModifiedBy>
  <cp:lastPrinted>2017-09-11T11:49:45Z</cp:lastPrinted>
  <dcterms:created xsi:type="dcterms:W3CDTF">2017-09-11T11:48:46Z</dcterms:created>
  <dcterms:modified xsi:type="dcterms:W3CDTF">2017-09-11T11:49:53Z</dcterms:modified>
</cp:coreProperties>
</file>