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40" windowWidth="19815" windowHeight="9915"/>
  </bookViews>
  <sheets>
    <sheet name="Rekapitulace stavby" sheetId="1" r:id="rId1"/>
    <sheet name="01 - Demolice domku" sheetId="2" r:id="rId2"/>
    <sheet name="Pokyny pro vyplnění" sheetId="3" r:id="rId3"/>
  </sheets>
  <definedNames>
    <definedName name="_xlnm._FilterDatabase" localSheetId="1" hidden="1">'01 - Demolice domku'!$C$88:$K$221</definedName>
    <definedName name="_xlnm.Print_Titles" localSheetId="1">'01 - Demolice domku'!$88:$88</definedName>
    <definedName name="_xlnm.Print_Titles" localSheetId="0">'Rekapitulace stavby'!$49:$49</definedName>
    <definedName name="_xlnm.Print_Area" localSheetId="1">'01 - Demolice domku'!$C$4:$J$36,'01 - Demolice domku'!$C$42:$J$70,'01 - Demolice domku'!$C$76:$K$221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18" i="2"/>
  <c r="BH218" i="2"/>
  <c r="BG218" i="2"/>
  <c r="BF218" i="2"/>
  <c r="T218" i="2"/>
  <c r="T217" i="2" s="1"/>
  <c r="R218" i="2"/>
  <c r="R217" i="2" s="1"/>
  <c r="P218" i="2"/>
  <c r="P217" i="2" s="1"/>
  <c r="BK218" i="2"/>
  <c r="BK217" i="2" s="1"/>
  <c r="J217" i="2" s="1"/>
  <c r="J69" i="2" s="1"/>
  <c r="J218" i="2"/>
  <c r="BE218" i="2" s="1"/>
  <c r="BI209" i="2"/>
  <c r="BH209" i="2"/>
  <c r="BG209" i="2"/>
  <c r="BF209" i="2"/>
  <c r="BE209" i="2"/>
  <c r="T209" i="2"/>
  <c r="R209" i="2"/>
  <c r="P209" i="2"/>
  <c r="BK209" i="2"/>
  <c r="J209" i="2"/>
  <c r="BI206" i="2"/>
  <c r="BH206" i="2"/>
  <c r="BG206" i="2"/>
  <c r="BF206" i="2"/>
  <c r="T206" i="2"/>
  <c r="T205" i="2" s="1"/>
  <c r="R206" i="2"/>
  <c r="R205" i="2" s="1"/>
  <c r="P206" i="2"/>
  <c r="BK206" i="2"/>
  <c r="J206" i="2"/>
  <c r="BE206" i="2" s="1"/>
  <c r="BI197" i="2"/>
  <c r="BH197" i="2"/>
  <c r="BG197" i="2"/>
  <c r="BF197" i="2"/>
  <c r="T197" i="2"/>
  <c r="T196" i="2" s="1"/>
  <c r="R197" i="2"/>
  <c r="R196" i="2" s="1"/>
  <c r="P197" i="2"/>
  <c r="P196" i="2" s="1"/>
  <c r="BK197" i="2"/>
  <c r="BK196" i="2" s="1"/>
  <c r="J196" i="2" s="1"/>
  <c r="J67" i="2" s="1"/>
  <c r="J197" i="2"/>
  <c r="BE197" i="2" s="1"/>
  <c r="BI194" i="2"/>
  <c r="BH194" i="2"/>
  <c r="BG194" i="2"/>
  <c r="BF194" i="2"/>
  <c r="T194" i="2"/>
  <c r="T193" i="2" s="1"/>
  <c r="R194" i="2"/>
  <c r="R193" i="2" s="1"/>
  <c r="P194" i="2"/>
  <c r="P193" i="2" s="1"/>
  <c r="BK194" i="2"/>
  <c r="BK193" i="2" s="1"/>
  <c r="J194" i="2"/>
  <c r="BE194" i="2" s="1"/>
  <c r="BI191" i="2"/>
  <c r="BH191" i="2"/>
  <c r="BG191" i="2"/>
  <c r="BF191" i="2"/>
  <c r="T191" i="2"/>
  <c r="T190" i="2" s="1"/>
  <c r="R191" i="2"/>
  <c r="R190" i="2" s="1"/>
  <c r="P191" i="2"/>
  <c r="P190" i="2" s="1"/>
  <c r="BK191" i="2"/>
  <c r="BK190" i="2" s="1"/>
  <c r="J190" i="2" s="1"/>
  <c r="J64" i="2" s="1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T183" i="2" s="1"/>
  <c r="R184" i="2"/>
  <c r="R183" i="2" s="1"/>
  <c r="P184" i="2"/>
  <c r="BK184" i="2"/>
  <c r="J184" i="2"/>
  <c r="BE184" i="2" s="1"/>
  <c r="BI150" i="2"/>
  <c r="BH150" i="2"/>
  <c r="BG150" i="2"/>
  <c r="BF150" i="2"/>
  <c r="T150" i="2"/>
  <c r="T149" i="2" s="1"/>
  <c r="R150" i="2"/>
  <c r="R149" i="2" s="1"/>
  <c r="P150" i="2"/>
  <c r="P149" i="2" s="1"/>
  <c r="BK150" i="2"/>
  <c r="BK149" i="2" s="1"/>
  <c r="J149" i="2" s="1"/>
  <c r="J62" i="2" s="1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BE144" i="2"/>
  <c r="T144" i="2"/>
  <c r="R144" i="2"/>
  <c r="P144" i="2"/>
  <c r="P143" i="2" s="1"/>
  <c r="BK144" i="2"/>
  <c r="BK143" i="2" s="1"/>
  <c r="J143" i="2" s="1"/>
  <c r="J61" i="2" s="1"/>
  <c r="J144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BE137" i="2"/>
  <c r="T137" i="2"/>
  <c r="R137" i="2"/>
  <c r="P137" i="2"/>
  <c r="BK137" i="2"/>
  <c r="J137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BE133" i="2"/>
  <c r="T133" i="2"/>
  <c r="R133" i="2"/>
  <c r="P133" i="2"/>
  <c r="BK133" i="2"/>
  <c r="J133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BE118" i="2"/>
  <c r="T118" i="2"/>
  <c r="R118" i="2"/>
  <c r="P118" i="2"/>
  <c r="BK118" i="2"/>
  <c r="BK117" i="2" s="1"/>
  <c r="J117" i="2" s="1"/>
  <c r="J60" i="2" s="1"/>
  <c r="J118" i="2"/>
  <c r="BI114" i="2"/>
  <c r="BH114" i="2"/>
  <c r="BG114" i="2"/>
  <c r="BF114" i="2"/>
  <c r="T114" i="2"/>
  <c r="T113" i="2" s="1"/>
  <c r="R114" i="2"/>
  <c r="R113" i="2" s="1"/>
  <c r="P114" i="2"/>
  <c r="P113" i="2" s="1"/>
  <c r="BK114" i="2"/>
  <c r="BK113" i="2" s="1"/>
  <c r="J113" i="2" s="1"/>
  <c r="J59" i="2" s="1"/>
  <c r="J114" i="2"/>
  <c r="BE114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F31" i="2" s="1"/>
  <c r="BA52" i="1" s="1"/>
  <c r="BA51" i="1" s="1"/>
  <c r="T92" i="2"/>
  <c r="R92" i="2"/>
  <c r="R91" i="2" s="1"/>
  <c r="P92" i="2"/>
  <c r="P91" i="2" s="1"/>
  <c r="BK92" i="2"/>
  <c r="J92" i="2"/>
  <c r="BE92" i="2" s="1"/>
  <c r="J85" i="2"/>
  <c r="F85" i="2"/>
  <c r="F83" i="2"/>
  <c r="E81" i="2"/>
  <c r="J51" i="2"/>
  <c r="J49" i="2"/>
  <c r="F49" i="2"/>
  <c r="E47" i="2"/>
  <c r="J18" i="2"/>
  <c r="E18" i="2"/>
  <c r="F86" i="2" s="1"/>
  <c r="J17" i="2"/>
  <c r="J15" i="2"/>
  <c r="E15" i="2"/>
  <c r="F51" i="2" s="1"/>
  <c r="J14" i="2"/>
  <c r="J12" i="2"/>
  <c r="J83" i="2" s="1"/>
  <c r="E7" i="2"/>
  <c r="E45" i="2" s="1"/>
  <c r="AS51" i="1"/>
  <c r="L47" i="1"/>
  <c r="AM46" i="1"/>
  <c r="L46" i="1"/>
  <c r="AM44" i="1"/>
  <c r="L44" i="1"/>
  <c r="L42" i="1"/>
  <c r="L41" i="1"/>
  <c r="F30" i="2" l="1"/>
  <c r="AZ52" i="1" s="1"/>
  <c r="AZ51" i="1" s="1"/>
  <c r="W26" i="1" s="1"/>
  <c r="P117" i="2"/>
  <c r="P90" i="2" s="1"/>
  <c r="P89" i="2" s="1"/>
  <c r="AU52" i="1" s="1"/>
  <c r="AU51" i="1" s="1"/>
  <c r="T91" i="2"/>
  <c r="F33" i="2"/>
  <c r="BC52" i="1" s="1"/>
  <c r="BC51" i="1" s="1"/>
  <c r="AY51" i="1" s="1"/>
  <c r="R117" i="2"/>
  <c r="R90" i="2" s="1"/>
  <c r="R143" i="2"/>
  <c r="BK183" i="2"/>
  <c r="J183" i="2" s="1"/>
  <c r="J63" i="2" s="1"/>
  <c r="T192" i="2"/>
  <c r="BK205" i="2"/>
  <c r="J205" i="2" s="1"/>
  <c r="J68" i="2" s="1"/>
  <c r="F32" i="2"/>
  <c r="BB52" i="1" s="1"/>
  <c r="BB51" i="1" s="1"/>
  <c r="W28" i="1" s="1"/>
  <c r="BK91" i="2"/>
  <c r="J91" i="2" s="1"/>
  <c r="J58" i="2" s="1"/>
  <c r="F34" i="2"/>
  <c r="BD52" i="1" s="1"/>
  <c r="BD51" i="1" s="1"/>
  <c r="W30" i="1" s="1"/>
  <c r="T117" i="2"/>
  <c r="T143" i="2"/>
  <c r="P183" i="2"/>
  <c r="P205" i="2"/>
  <c r="P192" i="2" s="1"/>
  <c r="BK90" i="2"/>
  <c r="AV51" i="1"/>
  <c r="J193" i="2"/>
  <c r="J66" i="2" s="1"/>
  <c r="BK192" i="2"/>
  <c r="J192" i="2" s="1"/>
  <c r="J65" i="2" s="1"/>
  <c r="R192" i="2"/>
  <c r="AW51" i="1"/>
  <c r="AK27" i="1" s="1"/>
  <c r="W27" i="1"/>
  <c r="W29" i="1"/>
  <c r="E79" i="2"/>
  <c r="F52" i="2"/>
  <c r="J30" i="2"/>
  <c r="AV52" i="1" s="1"/>
  <c r="J31" i="2"/>
  <c r="AW52" i="1" s="1"/>
  <c r="AX51" i="1" l="1"/>
  <c r="R89" i="2"/>
  <c r="T90" i="2"/>
  <c r="T89" i="2" s="1"/>
  <c r="AT52" i="1"/>
  <c r="AT51" i="1"/>
  <c r="AK26" i="1"/>
  <c r="J90" i="2"/>
  <c r="J57" i="2" s="1"/>
  <c r="BK89" i="2"/>
  <c r="J89" i="2" s="1"/>
  <c r="J56" i="2" l="1"/>
  <c r="J27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<sst xmlns="http://schemas.openxmlformats.org/spreadsheetml/2006/main" count="2115" uniqueCount="560">
  <si>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</si>
  <si>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</si>
  <si>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</si>
  <si>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</si>
  <si>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</si>
  <si>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</si>
  <si>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</si>
  <si>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{ad4acdad-c76c-43a3-9f8a-822d5c3a4924}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</si>
  <si>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</si>
  <si>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</si>
  <si>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</si>
  <si>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</si>
  <si>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</si>
  <si>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</si>
  <si>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</si>
  <si>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</si>
  <si>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201796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</si>
  <si>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</si>
  <si>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</si>
  <si>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Objekt č.p.88, Lázeňská Chrudim - Odstranění stavby</t>
  </si>
  <si>
    <t>KSO:</t>
  </si>
  <si>
    <t/>
  </si>
  <si>
    <t>CC-CZ:</t>
  </si>
  <si>
    <t>Místo:</t>
  </si>
  <si>
    <t xml:space="preserve"> </t>
  </si>
  <si>
    <t>Datum:</t>
  </si>
  <si>
    <t>5. 11. 2017</t>
  </si>
  <si>
    <t>Zadavatel:</t>
  </si>
  <si>
    <t>IČ:</t>
  </si>
  <si>
    <t>DIČ:</t>
  </si>
  <si>
    <t>Uchazeč:</t>
  </si>
  <si>
    <t>Vyplň údaj</t>
  </si>
  <si>
    <t>Projektant:</t>
  </si>
  <si>
    <t>Ing. Josef Dvořák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</si>
  <si>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</si>
  <si>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</si>
  <si>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</si>
  <si>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</si>
  <si>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</si>
  <si>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</si>
  <si>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</si>
  <si>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</si>
  <si>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</si>
  <si>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</si>
  <si>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</si>
  <si>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</si>
  <si>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</si>
  <si>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</si>
  <si>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</si>
  <si>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</si>
  <si>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</si>
  <si>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</si>
  <si>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</si>
  <si>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</si>
  <si>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</si>
  <si>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</si>
  <si>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</si>
  <si>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</si>
  <si>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</si>
  <si>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</si>
  <si>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</si>
  <si>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</si>
  <si>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</si>
  <si>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</si>
  <si>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</si>
  <si>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</si>
  <si>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</si>
  <si>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</si>
  <si>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</si>
  <si>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</si>
  <si>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</si>
  <si>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</si>
  <si>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</si>
  <si>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</si>
  <si>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</si>
  <si>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</si>
  <si>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</si>
  <si>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domku</t>
  </si>
  <si>
    <t>STA</t>
  </si>
  <si>
    <t>1</t>
  </si>
  <si>
    <t>{b30ea45d-54a4-4383-af5c-a6b6ec924374}</t>
  </si>
  <si>
    <t>2</t>
  </si>
  <si>
    <t>1) Krycí list soupisu</t>
  </si>
  <si>
    <t>2) Rekapitulace</t>
  </si>
  <si>
    <t>3) Soupis prací</t>
  </si>
  <si>
    <t>Zpět na list:</t>
  </si>
  <si>
    <t>Rekapitulace stavby</t>
  </si>
  <si>
    <t>ok</t>
  </si>
  <si>
    <t>obj.kcí</t>
  </si>
  <si>
    <t>m3</t>
  </si>
  <si>
    <t>119,975</t>
  </si>
  <si>
    <t>op</t>
  </si>
  <si>
    <t>obest.prostor</t>
  </si>
  <si>
    <t>384,735</t>
  </si>
  <si>
    <t>KRYCÍ LIST SOUPISU</t>
  </si>
  <si>
    <t>p</t>
  </si>
  <si>
    <t>podíl</t>
  </si>
  <si>
    <t>%</t>
  </si>
  <si>
    <t>31,184</t>
  </si>
  <si>
    <t>bd</t>
  </si>
  <si>
    <t>bet.dlaždice</t>
  </si>
  <si>
    <t>m2</t>
  </si>
  <si>
    <t>13,839</t>
  </si>
  <si>
    <t>j</t>
  </si>
  <si>
    <t>jáma</t>
  </si>
  <si>
    <t>2,134</t>
  </si>
  <si>
    <t>z</t>
  </si>
  <si>
    <t>zásyp</t>
  </si>
  <si>
    <t>1,575</t>
  </si>
  <si>
    <t>Objekt:</t>
  </si>
  <si>
    <t>01 - Demolice domku</t>
  </si>
  <si>
    <t>Demolice bude provedena úroveň cca -0,2m bez dalších úprav nivelety.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</si>
  <si>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</si>
  <si>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</si>
  <si>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</si>
  <si>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</si>
  <si>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</si>
  <si>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</si>
  <si>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</si>
  <si>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</si>
  <si>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</si>
  <si>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94 - Lešení a stavební výtahy</t>
  </si>
  <si>
    <t xml:space="preserve">    98 - Demolice a sanace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</si>
  <si>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</si>
  <si>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</si>
  <si>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</si>
  <si>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</si>
  <si>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</si>
  <si>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</si>
  <si>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</si>
  <si>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</si>
  <si>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</si>
  <si>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</si>
  <si>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</si>
  <si>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</si>
  <si>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</si>
  <si>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</si>
  <si>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</si>
  <si>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</si>
  <si>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</si>
  <si>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</si>
  <si>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</si>
  <si>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</si>
  <si>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</si>
  <si>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</si>
  <si>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</si>
  <si>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</si>
  <si>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</si>
  <si>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</si>
  <si>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</si>
  <si>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a dílců komunikací pro pěší, vozovek a ploch s přemístěním hmot na skládku na vzdálenost do 3 m nebo s naložením na dopravní prostředek komunikací pro pěší s ložem z kameniva nebo živice a s výplní spár z betonových nebo kameninových dlaždic, desek nebo tvarovek</t>
  </si>
  <si>
    <t>CS ÚRS 2017 01</t>
  </si>
  <si>
    <t>4</t>
  </si>
  <si>
    <t>-382555335</t>
  </si>
  <si>
    <t>VV</t>
  </si>
  <si>
    <t>D-b čv.1</t>
  </si>
  <si>
    <t>"pozn.1"6,7*1,97+0,4*1,6</t>
  </si>
  <si>
    <t>113105111</t>
  </si>
  <si>
    <t>Rozebrání dlažeb z lomového kamene s přemístěním hmot na skládku na vzdálenost do 3 m nebo s naložením na dopravní prostředek, kladených na sucho</t>
  </si>
  <si>
    <t>-436110690</t>
  </si>
  <si>
    <t>3</t>
  </si>
  <si>
    <t>113107131</t>
  </si>
  <si>
    <t>Odstranění podkladů nebo krytů s přemístěním hmot na skládku na vzdálenost do 3 m nebo s naložením na dopravní prostředek v ploše jednotlivě do 50 m2 z betonu prostého, o tl. vrstvy přes 100 do 150 mm</t>
  </si>
  <si>
    <t>-1657438494</t>
  </si>
  <si>
    <t>"pozn.4"2,7*3</t>
  </si>
  <si>
    <t>131201101</t>
  </si>
  <si>
    <t>Hloubení nezapažených jam a zářezů s urovnáním dna do předepsaného profilu a spádu v hornině tř. 3 do 100 m3</t>
  </si>
  <si>
    <t>-522467493</t>
  </si>
  <si>
    <t>"pozn.5 od-0,1 po -0,2"0,1*((8,15-3)*2,7+0,55*3,68+0,88*0,2*0,5+2,7*1,97)</t>
  </si>
  <si>
    <t>5</t>
  </si>
  <si>
    <t>131201109</t>
  </si>
  <si>
    <t>Hloubení nezapažených jam a zářezů s urovnáním dna do předepsaného profilu a spádu Příplatek k cenám za lepivost horniny tř. 3</t>
  </si>
  <si>
    <t>-583310257</t>
  </si>
  <si>
    <t>2,134*0,5 'Přepočtené koeficientem množství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</si>
  <si>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</si>
  <si>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</si>
  <si>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</si>
  <si>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-1908697213</t>
  </si>
  <si>
    <t>P</t>
  </si>
  <si>
    <t>Poznámka k položce:
Uchazeč zohlední skutečnou dopravní vzdálenost na skládku v jednotkové ceně bez dalších nároků na vícepráce a méněpráce plynoucí z jiné vzdálenosti skládky než je uvažováno (10km).</t>
  </si>
  <si>
    <t>"plyn.přípojka - odvoz vytlačeného výkopku"š-z</t>
  </si>
  <si>
    <t>Součet</t>
  </si>
  <si>
    <t>7</t>
  </si>
  <si>
    <t>171201201</t>
  </si>
  <si>
    <t>Uložení sypaniny na skládky</t>
  </si>
  <si>
    <t>1271637389</t>
  </si>
  <si>
    <t>8</t>
  </si>
  <si>
    <t>171201211</t>
  </si>
  <si>
    <t>Uložení sypaniny poplatek za uložení sypaniny na skládce (skládkovné)</t>
  </si>
  <si>
    <t>t</t>
  </si>
  <si>
    <t>863931679</t>
  </si>
  <si>
    <t>3,709*1,8 'Přepočtené koeficientem množství</t>
  </si>
  <si>
    <t>Svislé a kompletní konstrukce</t>
  </si>
  <si>
    <t>9</t>
  </si>
  <si>
    <t>310238211</t>
  </si>
  <si>
    <t>Zazdívka otvorů ve zdivu nadzákladovém cihlami pálenými plochy přes 0,25 m2 do 1 m2 na maltu vápenocementovou</t>
  </si>
  <si>
    <t>-1229129309</t>
  </si>
  <si>
    <t>D-b čv.2</t>
  </si>
  <si>
    <t>"pozn.6"0,5</t>
  </si>
  <si>
    <t>Komunikace pozemní</t>
  </si>
  <si>
    <t>10</t>
  </si>
  <si>
    <t>919735112</t>
  </si>
  <si>
    <t>Řezání stávajícího živičného krytu nebo podkladu hloubky přes 50 do 100 mm</t>
  </si>
  <si>
    <t>m</t>
  </si>
  <si>
    <t>146200113</t>
  </si>
  <si>
    <t>"plyn.přípojka"1,5*4</t>
  </si>
  <si>
    <t>11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</si>
  <si>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</si>
  <si>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</si>
  <si>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-202788811</t>
  </si>
  <si>
    <t>"plyn.přípojka"1,5*1,5</t>
  </si>
  <si>
    <t>12</t>
  </si>
  <si>
    <t>133201101</t>
  </si>
  <si>
    <t>Hloubení zapažených i nezapažených šachet s případným nutným přemístěním výkopku ve výkopišti v hornině tř. 3 do 100 m3</t>
  </si>
  <si>
    <t>-1204970313</t>
  </si>
  <si>
    <t>š</t>
  </si>
  <si>
    <t>"plyn.přípojka - vč.kufru"1,5*1,5*(1,5-0,1)</t>
  </si>
  <si>
    <t>13</t>
  </si>
  <si>
    <t>133201109</t>
  </si>
  <si>
    <t>Hloubení zapažených i nezapažených šachet s případným nutným přemístěním výkopku ve výkopišti v hornině tř. 3 Příplatek k cenám za lepivost horniny tř. 3</t>
  </si>
  <si>
    <t>271965511</t>
  </si>
  <si>
    <t>3,15*0,5 'Přepočtené koeficientem množství</t>
  </si>
  <si>
    <t>14</t>
  </si>
  <si>
    <t>151101101</t>
  </si>
  <si>
    <t>Zřízení pažení a rozepření stěn rýh pro podzemní vedení pro všechny šířky rýhy příložné pro jakoukoliv mezerovitost, hloubky do 2 m</t>
  </si>
  <si>
    <t>-2094521348</t>
  </si>
  <si>
    <t>"plyn.přípojka"1,5*1,5*4</t>
  </si>
  <si>
    <t>151101111</t>
  </si>
  <si>
    <t>Odstranění pažení a rozepření stěn rýh pro podzemní vedení s uložením materiálu na vzdálenost do 3 m od kraje výkopu příložné, hloubky do 2 m</t>
  </si>
  <si>
    <t>-583701968</t>
  </si>
  <si>
    <t>16</t>
  </si>
  <si>
    <t>174101101</t>
  </si>
  <si>
    <t>Zásyp sypaninou z jakékoliv horniny s uložením výkopku ve vrstvách se zhutněním jam, šachet, rýh nebo kolem objektů v těchto vykopávkách</t>
  </si>
  <si>
    <t>-1962835842</t>
  </si>
  <si>
    <t>"plyn.přípojka -  vč.obsypu a bez kufru"1,5*1,5*(1,5-0,1-0,2-0,3-0,2)</t>
  </si>
  <si>
    <t>17</t>
  </si>
  <si>
    <t>167101101</t>
  </si>
  <si>
    <t>Nakládání, skládání a překládání neulehlého výkopku nebo sypaniny nakládání, množství do 100 m3, z hornin tř. 1 až 4</t>
  </si>
  <si>
    <t>-553947536</t>
  </si>
  <si>
    <t>18</t>
  </si>
  <si>
    <t>566901143</t>
  </si>
  <si>
    <t>Vyspravení podkladu po překopech inženýrských sítí plochy do 15 m2 s rozprostřením a zhutněním kamenivem hrubým drceným tl. 200 mm</t>
  </si>
  <si>
    <t>-639600210</t>
  </si>
  <si>
    <t>"plyn.přípojka - dvě vrstvy 16/32"1,5*1,5*2</t>
  </si>
  <si>
    <t>19</t>
  </si>
  <si>
    <t>566901142</t>
  </si>
  <si>
    <t>Vyspravení podkladu po překopech inženýrských sítí plochy do 15 m2 s rozprostřením a zhutněním kamenivem hrubým drceným tl. 150 mm</t>
  </si>
  <si>
    <t>1235297994</t>
  </si>
  <si>
    <t>"plyn.přípojka - fr.32/64 tl.300mm = 2 x 150mm"1,5*1,5*2</t>
  </si>
  <si>
    <t>20</t>
  </si>
  <si>
    <t>577145132</t>
  </si>
  <si>
    <t>Asfaltový beton vrstva ložní ACL 16 (ABH) s rozprostřením a zhutněním z modifikovaného asfaltu v pruhu šířky do 3 m, po zhutnění tl. 50 mm</t>
  </si>
  <si>
    <t>451878443</t>
  </si>
  <si>
    <t>573231112</t>
  </si>
  <si>
    <t>Postřik spojovací PS bez posypu kamenivem ze silniční emulze, v množství 0,80 kg/m2</t>
  </si>
  <si>
    <t>1315498612</t>
  </si>
  <si>
    <t>22</t>
  </si>
  <si>
    <t>577144131</t>
  </si>
  <si>
    <t>Asfaltový beton vrstva obrusná ACO 11 (ABS) s rozprostřením a se zhutněním z modifikovaného asfaltu v pruhu šířky do 3 m, po zhutnění tl. 50 mm</t>
  </si>
  <si>
    <t>-783315042</t>
  </si>
  <si>
    <t>94</t>
  </si>
  <si>
    <t>Lešení a stavební výtahy</t>
  </si>
  <si>
    <t>23</t>
  </si>
  <si>
    <t>946112118</t>
  </si>
  <si>
    <t>Montáž pojízdných věží trubkových nebo dílcových s maximálním zatížením podlahy do 200 kg/m2 šířky přes 0,9 do 1,6 m, délky do 3,2 m, výšky přes 7,6 m do 8,6 m</t>
  </si>
  <si>
    <t>kus</t>
  </si>
  <si>
    <t>-1476704062</t>
  </si>
  <si>
    <t>Poznámka k položce:
Zhotovitel si prostřednictvím položek lešení ocení vlastní způsob zajištění práce ve výškách bez dalších nároků na vícepráce a méněpráce plynoucí z jiného způsobu než je uveden v rozpočtu.</t>
  </si>
  <si>
    <t>"odhad pro zazdívky - bude čerpáno se souhlasem TDI"1</t>
  </si>
  <si>
    <t>24</t>
  </si>
  <si>
    <t>946112218</t>
  </si>
  <si>
    <t>Montáž pojízdných věží trubkových nebo dílcových s maximálním zatížením podlahy do 200 kg/m2 Příplatek za první a každý další den použití pojízdného lešení k ceně -2118</t>
  </si>
  <si>
    <t>846979597</t>
  </si>
  <si>
    <t>25</t>
  </si>
  <si>
    <t>946112818</t>
  </si>
  <si>
    <t>Demontáž pojízdných věží trubkových nebo dílcových s maximálním zatížením podlahy do 200 kg/m2 šířky přes 0,9 do 1,6 m, délky do 3,2 m, výšky přes 7,6 m do 8,6 m</t>
  </si>
  <si>
    <t>-1683719066</t>
  </si>
  <si>
    <t>98</t>
  </si>
  <si>
    <t>Demolice a sanace</t>
  </si>
  <si>
    <t>26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</si>
  <si>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</si>
  <si>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</si>
  <si>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-116814869</t>
  </si>
  <si>
    <t>těžká mechanizace = rypadla, jeřáby, atd.</t>
  </si>
  <si>
    <t>postupné rozebírání = ruční rozebírání s případným použitím ručních nástrojů</t>
  </si>
  <si>
    <t>Dle ceníku obsahuje položka demolice těžkou mechanizací i případné nutné odstranění krovu a střešního pláště postupným rozebíráním!</t>
  </si>
  <si>
    <t>Bližší info o náplni cen na WWW.cs-urs.cz pro ceník 800-6 Demolice.</t>
  </si>
  <si>
    <t>předpoklad vytřídění suti (aby nebyla brána jako směsný odpad)</t>
  </si>
  <si>
    <t>D-b čv.1,2,3</t>
  </si>
  <si>
    <t>objemy kcí</t>
  </si>
  <si>
    <t>"střešní krytina + 0,5t uskl.tašek"(5,3+5,4)*10,47*0,03+0,4*6,5*0,03+0,3</t>
  </si>
  <si>
    <t>"laťování"((5,3+5,4)*10,47+0,4*6,5)*4*0,06*0,05</t>
  </si>
  <si>
    <t>"krov"0,3*0,25*(7*3+1+10*2+3+8+3,5)+0,22*0,18*(10,47*2+2*7+2+1,2*8+2,5*3+3,5*2)+0,16*0,12*(11*14)</t>
  </si>
  <si>
    <t>"dřev.bednění štitu + prkenný rošt (hmota = cca 30% plochy) s lepenkou"4,9*4*0,5*0,03+7*3,7*0,5*0,024*0,3</t>
  </si>
  <si>
    <t>"strop.kce"6,77*8*(0,04+0,02+0,115+0,035+0,025+0,02)</t>
  </si>
  <si>
    <t>"strop.trámy"0,26*0,14*6,5*9</t>
  </si>
  <si>
    <t>"zdivo vč.základů na -0,2m"0,7*3,34*(10,95-0,32+6+4,15)-0,7*(1,16*1,62*3-1,12*2,07-1,46*2,5-1,12*2,07-0,7*0,7)</t>
  </si>
  <si>
    <t>0,19*(3,3*6-1,6)+0,1*3*(1,64+1,4)-0,1*1,2+0,15*2,2*3,68+0,48*(3,3-2,2)*3,68+0,32*(7,7*7,2-3,6*3,3)+0,15*3,9*3,3+0,5*0,5*3+0,35*0,4*3,3+0,8*0,5*5</t>
  </si>
  <si>
    <t>0,2*0,4*(8+7,3)+0,6*0,35*10</t>
  </si>
  <si>
    <t>"vnitřní podlaha na -0,2"6*(3,24+3,7)*0,2</t>
  </si>
  <si>
    <t>Mezisoučet</t>
  </si>
  <si>
    <t>-ok</t>
  </si>
  <si>
    <t>obestavěný prostor</t>
  </si>
  <si>
    <t>"vrchní část -0,2 až +3,6"(8,15*7,37+2,8*0,7+0,35*0,4)*3,8+0,15*3,9*3,3</t>
  </si>
  <si>
    <t>"zastřešení + komín"8*10,47*3,4*0,5+5,05*0,4*3,4*0,5+0,5*0,5*3</t>
  </si>
  <si>
    <t>"procentní podíl"100*ok/op</t>
  </si>
  <si>
    <t>-p</t>
  </si>
  <si>
    <t>997</t>
  </si>
  <si>
    <t>Přesun sutě</t>
  </si>
  <si>
    <t>27</t>
  </si>
  <si>
    <t>997006512</t>
  </si>
  <si>
    <t>Vodorovná doprava suti na skládku s naložením na dopravní prostředek a složením přes 100 m do 1 km</t>
  </si>
  <si>
    <t>-1589449201</t>
  </si>
  <si>
    <t>28</t>
  </si>
  <si>
    <t>997006519</t>
  </si>
  <si>
    <t>Vodorovná doprava suti na skládku s naložením na dopravní prostředek a složením Příplatek k ceně za každý další i započatý 1 km</t>
  </si>
  <si>
    <t>1826905744</t>
  </si>
  <si>
    <t>263,377*9 'Přepočtené koeficientem množství</t>
  </si>
  <si>
    <t>29</t>
  </si>
  <si>
    <t>997skl</t>
  </si>
  <si>
    <t>Poplatek za skládku</t>
  </si>
  <si>
    <t>-1960266926</t>
  </si>
  <si>
    <t>Poznámka k položce:
V ceně zohlednit veškerý druh odpadu na stavbě.</t>
  </si>
  <si>
    <t>998</t>
  </si>
  <si>
    <t>Přesun hmot</t>
  </si>
  <si>
    <t>30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</si>
  <si>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</si>
  <si>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</si>
  <si>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813328692</t>
  </si>
  <si>
    <t>VRN</t>
  </si>
  <si>
    <t>Vedlejší rozpočtové náklady</t>
  </si>
  <si>
    <t>VRN1</t>
  </si>
  <si>
    <t>Průzkumné, geodetické a projektové práce</t>
  </si>
  <si>
    <t>31</t>
  </si>
  <si>
    <t>011002000</t>
  </si>
  <si>
    <t>Hlavní tituly průvodních činností a nákladů průzkumné, geodetické a projektové práce průzkumné práce</t>
  </si>
  <si>
    <t>kpl</t>
  </si>
  <si>
    <t>CS ÚRS 2016 02</t>
  </si>
  <si>
    <t>1024</t>
  </si>
  <si>
    <t>-962908375</t>
  </si>
  <si>
    <t>"vytyčení stávajících sítí, odpojení sítí před bouráním"1</t>
  </si>
  <si>
    <t>VRN3</t>
  </si>
  <si>
    <t>Zařízení staveniště</t>
  </si>
  <si>
    <t>32</t>
  </si>
  <si>
    <t>030001000</t>
  </si>
  <si>
    <t>Základní rozdělení průvodních činností a nákladů zařízení staveniště</t>
  </si>
  <si>
    <t>-1230304958</t>
  </si>
  <si>
    <t>"zřízení, provoz a zrušení zs (buňky, wc, vše potřebné pro realizaci díla dle uvážení zhotovitele)"1</t>
  </si>
  <si>
    <t>Zajištění oplocení stavby pevnými zábranami dle požadavku KooBOZP</t>
  </si>
  <si>
    <t>"případná ochrana stávajících objektů"</t>
  </si>
  <si>
    <t>Dopravně inženýrské opatření včetně zajištění potřebných souhlasů</t>
  </si>
  <si>
    <t>"provizorní dopravní značení v případě potřeby - DIO (dopr.inž.opatř.)"</t>
  </si>
  <si>
    <t>Zajištění záboru veřejného prostranství vč.poplatků</t>
  </si>
  <si>
    <t>VRN4</t>
  </si>
  <si>
    <t>Inženýrská činnost</t>
  </si>
  <si>
    <t>33</t>
  </si>
  <si>
    <t>043002000</t>
  </si>
  <si>
    <t>Hlavní tituly průvodních činností a nákladů inženýrská činnost zkoušky a ostatní měření</t>
  </si>
  <si>
    <t>619596057</t>
  </si>
  <si>
    <t>Provedení zkoušek a měření akreditovanou zkušebnou (např. po zásypech kolem rušené přípojky)</t>
  </si>
  <si>
    <t>34</t>
  </si>
  <si>
    <t>045002000</t>
  </si>
  <si>
    <t>Hlavní tituly průvodních činností a nákladů inženýrská činnost kompletační a koordinační činnost</t>
  </si>
  <si>
    <t>1786730216</t>
  </si>
  <si>
    <t>"např. koordinace se správci inž.sítí, fotodokumentace stáv.stavu, sledování případných trhlin kcí terčíky atd."1</t>
  </si>
  <si>
    <t>vypracování a předání Kontrolních a zkušebních plánů dle SOD</t>
  </si>
  <si>
    <t>Předání rizik zhotovitele a subdodavatelů KooBOZP</t>
  </si>
  <si>
    <t>Vypracování a aktualizace detailního týdenního HMG</t>
  </si>
  <si>
    <t>Dokumentace všech přilehlých objektů před zahájením prací (fotodokumentace – 3x CD)</t>
  </si>
  <si>
    <t>dodání všech dokladů dle SOD</t>
  </si>
  <si>
    <t>VRN7</t>
  </si>
  <si>
    <t>Provozní vlivy</t>
  </si>
  <si>
    <t>35</t>
  </si>
  <si>
    <t>070001000</t>
  </si>
  <si>
    <t>Základní rozdělení průvodních činností a nákladů provozní vlivy</t>
  </si>
  <si>
    <t>224136320</t>
  </si>
  <si>
    <t>silniční provoz</t>
  </si>
  <si>
    <t>ztížený pohyb vozidel v centrech měst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</si>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</sst>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66" t="s">
        <v>16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29"/>
      <c r="AQ5" s="31"/>
      <c r="BE5" s="36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8" t="s">
        <v>19</v>
      </c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29"/>
      <c r="AQ6" s="31"/>
      <c r="BE6" s="36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65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65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65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65"/>
      <c r="BS10" s="24" t="s">
        <v>8</v>
      </c>
    </row>
    <row r="11" spans="1:74" ht="18.399999999999999" customHeight="1">
      <c r="B11" s="28"/>
      <c r="C11" s="29"/>
      <c r="D11" s="29"/>
      <c r="E11" s="35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29</v>
      </c>
      <c r="AL11" s="29"/>
      <c r="AM11" s="29"/>
      <c r="AN11" s="35" t="s">
        <v>21</v>
      </c>
      <c r="AO11" s="29"/>
      <c r="AP11" s="29"/>
      <c r="AQ11" s="31"/>
      <c r="BE11" s="36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65"/>
      <c r="BS12" s="24" t="s">
        <v>8</v>
      </c>
    </row>
    <row r="13" spans="1:74" ht="14.45" customHeight="1">
      <c r="B13" s="28"/>
      <c r="C13" s="29"/>
      <c r="D13" s="37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31</v>
      </c>
      <c r="AO13" s="29"/>
      <c r="AP13" s="29"/>
      <c r="AQ13" s="31"/>
      <c r="BE13" s="365"/>
      <c r="BS13" s="24" t="s">
        <v>8</v>
      </c>
    </row>
    <row r="14" spans="1:74" ht="15">
      <c r="B14" s="28"/>
      <c r="C14" s="29"/>
      <c r="D14" s="29"/>
      <c r="E14" s="369" t="s">
        <v>31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" t="s">
        <v>29</v>
      </c>
      <c r="AL14" s="29"/>
      <c r="AM14" s="29"/>
      <c r="AN14" s="39" t="s">
        <v>31</v>
      </c>
      <c r="AO14" s="29"/>
      <c r="AP14" s="29"/>
      <c r="AQ14" s="31"/>
      <c r="BE14" s="36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65"/>
      <c r="BS15" s="24" t="s">
        <v>6</v>
      </c>
    </row>
    <row r="16" spans="1:74" ht="14.45" customHeight="1">
      <c r="B16" s="28"/>
      <c r="C16" s="29"/>
      <c r="D16" s="37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65"/>
      <c r="BS16" s="24" t="s">
        <v>6</v>
      </c>
    </row>
    <row r="17" spans="2:71" ht="18.399999999999999" customHeight="1">
      <c r="B17" s="28"/>
      <c r="C17" s="29"/>
      <c r="D17" s="29"/>
      <c r="E17" s="35" t="s">
        <v>33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29</v>
      </c>
      <c r="AL17" s="29"/>
      <c r="AM17" s="29"/>
      <c r="AN17" s="35" t="s">
        <v>21</v>
      </c>
      <c r="AO17" s="29"/>
      <c r="AP17" s="29"/>
      <c r="AQ17" s="31"/>
      <c r="BE17" s="365"/>
      <c r="BS17" s="24" t="s">
        <v>34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65"/>
      <c r="BS18" s="24" t="s">
        <v>8</v>
      </c>
    </row>
    <row r="19" spans="2:71" ht="14.45" customHeight="1">
      <c r="B19" s="28"/>
      <c r="C19" s="29"/>
      <c r="D19" s="37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65"/>
      <c r="BS19" s="24" t="s">
        <v>8</v>
      </c>
    </row>
    <row r="20" spans="2:71" ht="66.75" customHeight="1">
      <c r="B20" s="28"/>
      <c r="C20" s="29"/>
      <c r="D20" s="29"/>
      <c r="E20" s="371" t="s">
        <v>36</v>
      </c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29"/>
      <c r="AP20" s="29"/>
      <c r="AQ20" s="31"/>
      <c r="BE20" s="36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6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65"/>
    </row>
    <row r="23" spans="2:71" s="1" customFormat="1" ht="25.9" customHeight="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2">
        <f>ROUND(AG51,2)</f>
        <v>0</v>
      </c>
      <c r="AL23" s="373"/>
      <c r="AM23" s="373"/>
      <c r="AN23" s="373"/>
      <c r="AO23" s="373"/>
      <c r="AP23" s="42"/>
      <c r="AQ23" s="45"/>
      <c r="BE23" s="36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65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4" t="s">
        <v>38</v>
      </c>
      <c r="M25" s="374"/>
      <c r="N25" s="374"/>
      <c r="O25" s="374"/>
      <c r="P25" s="42"/>
      <c r="Q25" s="42"/>
      <c r="R25" s="42"/>
      <c r="S25" s="42"/>
      <c r="T25" s="42"/>
      <c r="U25" s="42"/>
      <c r="V25" s="42"/>
      <c r="W25" s="374" t="s">
        <v>39</v>
      </c>
      <c r="X25" s="374"/>
      <c r="Y25" s="374"/>
      <c r="Z25" s="374"/>
      <c r="AA25" s="374"/>
      <c r="AB25" s="374"/>
      <c r="AC25" s="374"/>
      <c r="AD25" s="374"/>
      <c r="AE25" s="374"/>
      <c r="AF25" s="42"/>
      <c r="AG25" s="42"/>
      <c r="AH25" s="42"/>
      <c r="AI25" s="42"/>
      <c r="AJ25" s="42"/>
      <c r="AK25" s="374" t="s">
        <v>40</v>
      </c>
      <c r="AL25" s="374"/>
      <c r="AM25" s="374"/>
      <c r="AN25" s="374"/>
      <c r="AO25" s="374"/>
      <c r="AP25" s="42"/>
      <c r="AQ25" s="45"/>
      <c r="BE25" s="365"/>
    </row>
    <row r="26" spans="2:71" s="2" customFormat="1" ht="14.45" customHeight="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57">
        <v>0.21</v>
      </c>
      <c r="M26" s="358"/>
      <c r="N26" s="358"/>
      <c r="O26" s="358"/>
      <c r="P26" s="48"/>
      <c r="Q26" s="48"/>
      <c r="R26" s="48"/>
      <c r="S26" s="48"/>
      <c r="T26" s="48"/>
      <c r="U26" s="48"/>
      <c r="V26" s="48"/>
      <c r="W26" s="359">
        <f>ROUND(AZ51,2)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48"/>
      <c r="AG26" s="48"/>
      <c r="AH26" s="48"/>
      <c r="AI26" s="48"/>
      <c r="AJ26" s="48"/>
      <c r="AK26" s="359">
        <f>ROUND(AV51,2)</f>
        <v>0</v>
      </c>
      <c r="AL26" s="358"/>
      <c r="AM26" s="358"/>
      <c r="AN26" s="358"/>
      <c r="AO26" s="358"/>
      <c r="AP26" s="48"/>
      <c r="AQ26" s="50"/>
      <c r="BE26" s="365"/>
    </row>
    <row r="27" spans="2:71" s="2" customFormat="1" ht="14.45" customHeight="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57">
        <v>0.15</v>
      </c>
      <c r="M27" s="358"/>
      <c r="N27" s="358"/>
      <c r="O27" s="358"/>
      <c r="P27" s="48"/>
      <c r="Q27" s="48"/>
      <c r="R27" s="48"/>
      <c r="S27" s="48"/>
      <c r="T27" s="48"/>
      <c r="U27" s="48"/>
      <c r="V27" s="48"/>
      <c r="W27" s="359">
        <f>ROUND(BA51,2)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48"/>
      <c r="AG27" s="48"/>
      <c r="AH27" s="48"/>
      <c r="AI27" s="48"/>
      <c r="AJ27" s="48"/>
      <c r="AK27" s="359">
        <f>ROUND(AW51,2)</f>
        <v>0</v>
      </c>
      <c r="AL27" s="358"/>
      <c r="AM27" s="358"/>
      <c r="AN27" s="358"/>
      <c r="AO27" s="358"/>
      <c r="AP27" s="48"/>
      <c r="AQ27" s="50"/>
      <c r="BE27" s="365"/>
    </row>
    <row r="28" spans="2:71" s="2" customFormat="1" ht="14.45" hidden="1" customHeight="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57">
        <v>0.21</v>
      </c>
      <c r="M28" s="358"/>
      <c r="N28" s="358"/>
      <c r="O28" s="358"/>
      <c r="P28" s="48"/>
      <c r="Q28" s="48"/>
      <c r="R28" s="48"/>
      <c r="S28" s="48"/>
      <c r="T28" s="48"/>
      <c r="U28" s="48"/>
      <c r="V28" s="48"/>
      <c r="W28" s="359">
        <f>ROUND(BB51,2)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48"/>
      <c r="AG28" s="48"/>
      <c r="AH28" s="48"/>
      <c r="AI28" s="48"/>
      <c r="AJ28" s="48"/>
      <c r="AK28" s="359">
        <v>0</v>
      </c>
      <c r="AL28" s="358"/>
      <c r="AM28" s="358"/>
      <c r="AN28" s="358"/>
      <c r="AO28" s="358"/>
      <c r="AP28" s="48"/>
      <c r="AQ28" s="50"/>
      <c r="BE28" s="365"/>
    </row>
    <row r="29" spans="2:71" s="2" customFormat="1" ht="14.45" hidden="1" customHeight="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57">
        <v>0.15</v>
      </c>
      <c r="M29" s="358"/>
      <c r="N29" s="358"/>
      <c r="O29" s="358"/>
      <c r="P29" s="48"/>
      <c r="Q29" s="48"/>
      <c r="R29" s="48"/>
      <c r="S29" s="48"/>
      <c r="T29" s="48"/>
      <c r="U29" s="48"/>
      <c r="V29" s="48"/>
      <c r="W29" s="359">
        <f>ROUND(BC51,2)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48"/>
      <c r="AG29" s="48"/>
      <c r="AH29" s="48"/>
      <c r="AI29" s="48"/>
      <c r="AJ29" s="48"/>
      <c r="AK29" s="359">
        <v>0</v>
      </c>
      <c r="AL29" s="358"/>
      <c r="AM29" s="358"/>
      <c r="AN29" s="358"/>
      <c r="AO29" s="358"/>
      <c r="AP29" s="48"/>
      <c r="AQ29" s="50"/>
      <c r="BE29" s="365"/>
    </row>
    <row r="30" spans="2:71" s="2" customFormat="1" ht="14.45" hidden="1" customHeight="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57">
        <v>0</v>
      </c>
      <c r="M30" s="358"/>
      <c r="N30" s="358"/>
      <c r="O30" s="358"/>
      <c r="P30" s="48"/>
      <c r="Q30" s="48"/>
      <c r="R30" s="48"/>
      <c r="S30" s="48"/>
      <c r="T30" s="48"/>
      <c r="U30" s="48"/>
      <c r="V30" s="48"/>
      <c r="W30" s="359">
        <f>ROUND(BD51,2)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48"/>
      <c r="AG30" s="48"/>
      <c r="AH30" s="48"/>
      <c r="AI30" s="48"/>
      <c r="AJ30" s="48"/>
      <c r="AK30" s="359">
        <v>0</v>
      </c>
      <c r="AL30" s="358"/>
      <c r="AM30" s="358"/>
      <c r="AN30" s="358"/>
      <c r="AO30" s="358"/>
      <c r="AP30" s="48"/>
      <c r="AQ30" s="50"/>
      <c r="BE30" s="36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65"/>
    </row>
    <row r="32" spans="2:71" s="1" customFormat="1" ht="25.9" customHeight="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60" t="s">
        <v>49</v>
      </c>
      <c r="Y32" s="361"/>
      <c r="Z32" s="361"/>
      <c r="AA32" s="361"/>
      <c r="AB32" s="361"/>
      <c r="AC32" s="53"/>
      <c r="AD32" s="53"/>
      <c r="AE32" s="53"/>
      <c r="AF32" s="53"/>
      <c r="AG32" s="53"/>
      <c r="AH32" s="53"/>
      <c r="AI32" s="53"/>
      <c r="AJ32" s="53"/>
      <c r="AK32" s="362">
        <f>SUM(AK23:AK30)</f>
        <v>0</v>
      </c>
      <c r="AL32" s="361"/>
      <c r="AM32" s="361"/>
      <c r="AN32" s="361"/>
      <c r="AO32" s="363"/>
      <c r="AP32" s="51"/>
      <c r="AQ32" s="55"/>
      <c r="BE32" s="36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201796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43" t="str">
        <f>K6</f>
        <v>Objekt č.p.88, Lázeňská Chrudim - Odstranění stavby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45" t="str">
        <f>IF(AN8= "","",AN8)</f>
        <v>5. 11. 2017</v>
      </c>
      <c r="AN44" s="345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32</v>
      </c>
      <c r="AJ46" s="63"/>
      <c r="AK46" s="63"/>
      <c r="AL46" s="63"/>
      <c r="AM46" s="346" t="str">
        <f>IF(E17="","",E17)</f>
        <v>Ing. Josef Dvořák</v>
      </c>
      <c r="AN46" s="346"/>
      <c r="AO46" s="346"/>
      <c r="AP46" s="346"/>
      <c r="AQ46" s="63"/>
      <c r="AR46" s="61"/>
      <c r="AS46" s="347" t="s">
        <v>51</v>
      </c>
      <c r="AT46" s="34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30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49"/>
      <c r="AT47" s="35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1"/>
      <c r="AT48" s="35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53" t="s">
        <v>52</v>
      </c>
      <c r="D49" s="354"/>
      <c r="E49" s="354"/>
      <c r="F49" s="354"/>
      <c r="G49" s="354"/>
      <c r="H49" s="79"/>
      <c r="I49" s="355" t="s">
        <v>53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6" t="s">
        <v>54</v>
      </c>
      <c r="AH49" s="354"/>
      <c r="AI49" s="354"/>
      <c r="AJ49" s="354"/>
      <c r="AK49" s="354"/>
      <c r="AL49" s="354"/>
      <c r="AM49" s="354"/>
      <c r="AN49" s="355" t="s">
        <v>55</v>
      </c>
      <c r="AO49" s="354"/>
      <c r="AP49" s="354"/>
      <c r="AQ49" s="80" t="s">
        <v>56</v>
      </c>
      <c r="AR49" s="61"/>
      <c r="AS49" s="81" t="s">
        <v>57</v>
      </c>
      <c r="AT49" s="82" t="s">
        <v>58</v>
      </c>
      <c r="AU49" s="82" t="s">
        <v>59</v>
      </c>
      <c r="AV49" s="82" t="s">
        <v>60</v>
      </c>
      <c r="AW49" s="82" t="s">
        <v>61</v>
      </c>
      <c r="AX49" s="82" t="s">
        <v>62</v>
      </c>
      <c r="AY49" s="82" t="s">
        <v>63</v>
      </c>
      <c r="AZ49" s="82" t="s">
        <v>64</v>
      </c>
      <c r="BA49" s="82" t="s">
        <v>65</v>
      </c>
      <c r="BB49" s="82" t="s">
        <v>66</v>
      </c>
      <c r="BC49" s="82" t="s">
        <v>67</v>
      </c>
      <c r="BD49" s="83" t="s">
        <v>68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41">
        <f>ROUND(AG52,2)</f>
        <v>0</v>
      </c>
      <c r="AH51" s="341"/>
      <c r="AI51" s="341"/>
      <c r="AJ51" s="341"/>
      <c r="AK51" s="341"/>
      <c r="AL51" s="341"/>
      <c r="AM51" s="341"/>
      <c r="AN51" s="342">
        <f>SUM(AG51,AT51)</f>
        <v>0</v>
      </c>
      <c r="AO51" s="342"/>
      <c r="AP51" s="342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70</v>
      </c>
      <c r="BT51" s="94" t="s">
        <v>71</v>
      </c>
      <c r="BU51" s="95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r="52" spans="1:91" s="5" customFormat="1" ht="22.5" customHeight="1">
      <c r="A52" s="96" t="s">
        <v>75</v>
      </c>
      <c r="B52" s="97"/>
      <c r="C52" s="98"/>
      <c r="D52" s="340" t="s">
        <v>76</v>
      </c>
      <c r="E52" s="340"/>
      <c r="F52" s="340"/>
      <c r="G52" s="340"/>
      <c r="H52" s="340"/>
      <c r="I52" s="99"/>
      <c r="J52" s="340" t="s">
        <v>77</v>
      </c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38">
        <f>'01 - Demolice domku'!J27</f>
        <v>0</v>
      </c>
      <c r="AH52" s="339"/>
      <c r="AI52" s="339"/>
      <c r="AJ52" s="339"/>
      <c r="AK52" s="339"/>
      <c r="AL52" s="339"/>
      <c r="AM52" s="339"/>
      <c r="AN52" s="338">
        <f>SUM(AG52,AT52)</f>
        <v>0</v>
      </c>
      <c r="AO52" s="339"/>
      <c r="AP52" s="339"/>
      <c r="AQ52" s="100" t="s">
        <v>78</v>
      </c>
      <c r="AR52" s="101"/>
      <c r="AS52" s="102">
        <v>0</v>
      </c>
      <c r="AT52" s="103">
        <f>ROUND(SUM(AV52:AW52),2)</f>
        <v>0</v>
      </c>
      <c r="AU52" s="104">
        <f>'01 - Demolice domku'!P89</f>
        <v>0</v>
      </c>
      <c r="AV52" s="103">
        <f>'01 - Demolice domku'!J30</f>
        <v>0</v>
      </c>
      <c r="AW52" s="103">
        <f>'01 - Demolice domku'!J31</f>
        <v>0</v>
      </c>
      <c r="AX52" s="103">
        <f>'01 - Demolice domku'!J32</f>
        <v>0</v>
      </c>
      <c r="AY52" s="103">
        <f>'01 - Demolice domku'!J33</f>
        <v>0</v>
      </c>
      <c r="AZ52" s="103">
        <f>'01 - Demolice domku'!F30</f>
        <v>0</v>
      </c>
      <c r="BA52" s="103">
        <f>'01 - Demolice domku'!F31</f>
        <v>0</v>
      </c>
      <c r="BB52" s="103">
        <f>'01 - Demolice domku'!F32</f>
        <v>0</v>
      </c>
      <c r="BC52" s="103">
        <f>'01 - Demolice domku'!F33</f>
        <v>0</v>
      </c>
      <c r="BD52" s="105">
        <f>'01 - Demolice domku'!F34</f>
        <v>0</v>
      </c>
      <c r="BT52" s="106" t="s">
        <v>79</v>
      </c>
      <c r="BV52" s="106" t="s">
        <v>73</v>
      </c>
      <c r="BW52" s="106" t="s">
        <v>80</v>
      </c>
      <c r="BX52" s="106" t="s">
        <v>7</v>
      </c>
      <c r="CL52" s="106" t="s">
        <v>21</v>
      </c>
      <c r="CM52" s="106" t="s">
        <v>81</v>
      </c>
    </row>
    <row r="53" spans="1:91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password="CC35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01 - Demolice domku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82</v>
      </c>
      <c r="G1" s="378" t="s">
        <v>83</v>
      </c>
      <c r="H1" s="378"/>
      <c r="I1" s="111"/>
      <c r="J1" s="110" t="s">
        <v>84</v>
      </c>
      <c r="K1" s="109" t="s">
        <v>85</v>
      </c>
      <c r="L1" s="110" t="s">
        <v>86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4" t="s">
        <v>80</v>
      </c>
      <c r="AZ2" s="112" t="s">
        <v>87</v>
      </c>
      <c r="BA2" s="112" t="s">
        <v>88</v>
      </c>
      <c r="BB2" s="112" t="s">
        <v>89</v>
      </c>
      <c r="BC2" s="112" t="s">
        <v>90</v>
      </c>
      <c r="BD2" s="112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3"/>
      <c r="J3" s="26"/>
      <c r="K3" s="27"/>
      <c r="AT3" s="24" t="s">
        <v>81</v>
      </c>
      <c r="AZ3" s="112" t="s">
        <v>91</v>
      </c>
      <c r="BA3" s="112" t="s">
        <v>92</v>
      </c>
      <c r="BB3" s="112" t="s">
        <v>89</v>
      </c>
      <c r="BC3" s="112" t="s">
        <v>93</v>
      </c>
      <c r="BD3" s="112" t="s">
        <v>81</v>
      </c>
    </row>
    <row r="4" spans="1:70" ht="36.950000000000003" customHeight="1">
      <c r="B4" s="28"/>
      <c r="C4" s="29"/>
      <c r="D4" s="30" t="s">
        <v>94</v>
      </c>
      <c r="E4" s="29"/>
      <c r="F4" s="29"/>
      <c r="G4" s="29"/>
      <c r="H4" s="29"/>
      <c r="I4" s="114"/>
      <c r="J4" s="29"/>
      <c r="K4" s="31"/>
      <c r="M4" s="32" t="s">
        <v>12</v>
      </c>
      <c r="AT4" s="24" t="s">
        <v>6</v>
      </c>
      <c r="AZ4" s="112" t="s">
        <v>95</v>
      </c>
      <c r="BA4" s="112" t="s">
        <v>96</v>
      </c>
      <c r="BB4" s="112" t="s">
        <v>97</v>
      </c>
      <c r="BC4" s="112" t="s">
        <v>98</v>
      </c>
      <c r="BD4" s="112" t="s">
        <v>81</v>
      </c>
    </row>
    <row r="5" spans="1:70" ht="6.95" customHeight="1">
      <c r="B5" s="28"/>
      <c r="C5" s="29"/>
      <c r="D5" s="29"/>
      <c r="E5" s="29"/>
      <c r="F5" s="29"/>
      <c r="G5" s="29"/>
      <c r="H5" s="29"/>
      <c r="I5" s="114"/>
      <c r="J5" s="29"/>
      <c r="K5" s="31"/>
      <c r="AZ5" s="112" t="s">
        <v>99</v>
      </c>
      <c r="BA5" s="112" t="s">
        <v>100</v>
      </c>
      <c r="BB5" s="112" t="s">
        <v>101</v>
      </c>
      <c r="BC5" s="112" t="s">
        <v>102</v>
      </c>
      <c r="BD5" s="112" t="s">
        <v>81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4"/>
      <c r="J6" s="29"/>
      <c r="K6" s="31"/>
      <c r="AZ6" s="112" t="s">
        <v>103</v>
      </c>
      <c r="BA6" s="112" t="s">
        <v>104</v>
      </c>
      <c r="BB6" s="112" t="s">
        <v>89</v>
      </c>
      <c r="BC6" s="112" t="s">
        <v>105</v>
      </c>
      <c r="BD6" s="112" t="s">
        <v>81</v>
      </c>
    </row>
    <row r="7" spans="1:70" ht="22.5" customHeight="1">
      <c r="B7" s="28"/>
      <c r="C7" s="29"/>
      <c r="D7" s="29"/>
      <c r="E7" s="379" t="str">
        <f>'Rekapitulace stavby'!K6</f>
        <v>Objekt č.p.88, Lázeňská Chrudim - Odstranění stavby</v>
      </c>
      <c r="F7" s="380"/>
      <c r="G7" s="380"/>
      <c r="H7" s="380"/>
      <c r="I7" s="114"/>
      <c r="J7" s="29"/>
      <c r="K7" s="31"/>
      <c r="AZ7" s="112" t="s">
        <v>106</v>
      </c>
      <c r="BA7" s="112" t="s">
        <v>107</v>
      </c>
      <c r="BB7" s="112" t="s">
        <v>89</v>
      </c>
      <c r="BC7" s="112" t="s">
        <v>108</v>
      </c>
      <c r="BD7" s="112" t="s">
        <v>81</v>
      </c>
    </row>
    <row r="8" spans="1:70" s="1" customFormat="1" ht="15">
      <c r="B8" s="41"/>
      <c r="C8" s="42"/>
      <c r="D8" s="37" t="s">
        <v>109</v>
      </c>
      <c r="E8" s="42"/>
      <c r="F8" s="42"/>
      <c r="G8" s="42"/>
      <c r="H8" s="42"/>
      <c r="I8" s="115"/>
      <c r="J8" s="42"/>
      <c r="K8" s="45"/>
    </row>
    <row r="9" spans="1:70" s="1" customFormat="1" ht="36.950000000000003" customHeight="1">
      <c r="B9" s="41"/>
      <c r="C9" s="42"/>
      <c r="D9" s="42"/>
      <c r="E9" s="381" t="s">
        <v>110</v>
      </c>
      <c r="F9" s="382"/>
      <c r="G9" s="382"/>
      <c r="H9" s="382"/>
      <c r="I9" s="115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5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6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6" t="s">
        <v>25</v>
      </c>
      <c r="J12" s="117" t="str">
        <f>'Rekapitulace stavby'!AN8</f>
        <v>5. 11. 2017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5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6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6" t="s">
        <v>29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5"/>
      <c r="J16" s="42"/>
      <c r="K16" s="45"/>
    </row>
    <row r="17" spans="2:11" s="1" customFormat="1" ht="14.45" customHeight="1">
      <c r="B17" s="41"/>
      <c r="C17" s="42"/>
      <c r="D17" s="37" t="s">
        <v>30</v>
      </c>
      <c r="E17" s="42"/>
      <c r="F17" s="42"/>
      <c r="G17" s="42"/>
      <c r="H17" s="42"/>
      <c r="I17" s="116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6" t="s">
        <v>29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5"/>
      <c r="J19" s="42"/>
      <c r="K19" s="45"/>
    </row>
    <row r="20" spans="2:11" s="1" customFormat="1" ht="66.75" customHeight="1">
      <c r="B20" s="41"/>
      <c r="C20" s="42"/>
      <c r="D20" s="37" t="s">
        <v>32</v>
      </c>
      <c r="E20" s="42"/>
      <c r="F20" s="42"/>
      <c r="G20" s="42"/>
      <c r="H20" s="42"/>
      <c r="I20" s="116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33</v>
      </c>
      <c r="F21" s="42"/>
      <c r="G21" s="42"/>
      <c r="H21" s="42"/>
      <c r="I21" s="116" t="s">
        <v>29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5"/>
      <c r="J22" s="42"/>
      <c r="K22" s="45"/>
    </row>
    <row r="23" spans="2:11" s="1" customFormat="1" ht="14.45" customHeight="1">
      <c r="B23" s="41"/>
      <c r="C23" s="42"/>
      <c r="D23" s="37" t="s">
        <v>35</v>
      </c>
      <c r="E23" s="42"/>
      <c r="F23" s="42"/>
      <c r="G23" s="42"/>
      <c r="H23" s="42"/>
      <c r="I23" s="115"/>
      <c r="J23" s="42"/>
      <c r="K23" s="45"/>
    </row>
    <row r="24" spans="2:11" s="6" customFormat="1" ht="22.5" customHeight="1">
      <c r="B24" s="118"/>
      <c r="C24" s="119"/>
      <c r="D24" s="119"/>
      <c r="E24" s="371" t="s">
        <v>111</v>
      </c>
      <c r="F24" s="371"/>
      <c r="G24" s="371"/>
      <c r="H24" s="371"/>
      <c r="I24" s="120"/>
      <c r="J24" s="119"/>
      <c r="K24" s="121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5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2"/>
      <c r="J26" s="85"/>
      <c r="K26" s="123"/>
    </row>
    <row r="27" spans="2:11" s="1" customFormat="1" ht="25.35" customHeight="1">
      <c r="B27" s="41"/>
      <c r="C27" s="42"/>
      <c r="D27" s="124" t="s">
        <v>37</v>
      </c>
      <c r="E27" s="42"/>
      <c r="F27" s="42"/>
      <c r="G27" s="42"/>
      <c r="H27" s="42"/>
      <c r="I27" s="115"/>
      <c r="J27" s="125">
        <f>ROUND(J89,2)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2"/>
      <c r="J28" s="85"/>
      <c r="K28" s="123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6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27">
        <f>ROUND(SUM(BE89:BE221), 2)</f>
        <v>0</v>
      </c>
      <c r="G30" s="42"/>
      <c r="H30" s="42"/>
      <c r="I30" s="128">
        <v>0.21</v>
      </c>
      <c r="J30" s="127">
        <f>ROUND(ROUND((SUM(BE89:BE221)),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27">
        <f>ROUND(SUM(BF89:BF221), 2)</f>
        <v>0</v>
      </c>
      <c r="G31" s="42"/>
      <c r="H31" s="42"/>
      <c r="I31" s="128">
        <v>0.15</v>
      </c>
      <c r="J31" s="127">
        <f>ROUND(ROUND((SUM(BF89:BF221)),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27">
        <f>ROUND(SUM(BG89:BG221), 2)</f>
        <v>0</v>
      </c>
      <c r="G32" s="42"/>
      <c r="H32" s="42"/>
      <c r="I32" s="128">
        <v>0.21</v>
      </c>
      <c r="J32" s="127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27">
        <f>ROUND(SUM(BH89:BH221), 2)</f>
        <v>0</v>
      </c>
      <c r="G33" s="42"/>
      <c r="H33" s="42"/>
      <c r="I33" s="128">
        <v>0.15</v>
      </c>
      <c r="J33" s="127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27">
        <f>ROUND(SUM(BI89:BI221), 2)</f>
        <v>0</v>
      </c>
      <c r="G34" s="42"/>
      <c r="H34" s="42"/>
      <c r="I34" s="128">
        <v>0</v>
      </c>
      <c r="J34" s="127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5"/>
      <c r="J35" s="42"/>
      <c r="K35" s="45"/>
    </row>
    <row r="36" spans="2:11" s="1" customFormat="1" ht="25.35" customHeight="1">
      <c r="B36" s="41"/>
      <c r="C36" s="129"/>
      <c r="D36" s="130" t="s">
        <v>47</v>
      </c>
      <c r="E36" s="79"/>
      <c r="F36" s="79"/>
      <c r="G36" s="131" t="s">
        <v>48</v>
      </c>
      <c r="H36" s="132" t="s">
        <v>49</v>
      </c>
      <c r="I36" s="133"/>
      <c r="J36" s="134">
        <f>SUM(J27:J34)</f>
        <v>0</v>
      </c>
      <c r="K36" s="135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6"/>
      <c r="J37" s="57"/>
      <c r="K37" s="58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41"/>
      <c r="C42" s="30" t="s">
        <v>112</v>
      </c>
      <c r="D42" s="42"/>
      <c r="E42" s="42"/>
      <c r="F42" s="42"/>
      <c r="G42" s="42"/>
      <c r="H42" s="42"/>
      <c r="I42" s="115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5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5"/>
      <c r="J44" s="42"/>
      <c r="K44" s="45"/>
    </row>
    <row r="45" spans="2:11" s="1" customFormat="1" ht="22.5" customHeight="1">
      <c r="B45" s="41"/>
      <c r="C45" s="42"/>
      <c r="D45" s="42"/>
      <c r="E45" s="379" t="str">
        <f>E7</f>
        <v>Objekt č.p.88, Lázeňská Chrudim - Odstranění stavby</v>
      </c>
      <c r="F45" s="380"/>
      <c r="G45" s="380"/>
      <c r="H45" s="380"/>
      <c r="I45" s="115"/>
      <c r="J45" s="42"/>
      <c r="K45" s="45"/>
    </row>
    <row r="46" spans="2:11" s="1" customFormat="1" ht="14.45" customHeight="1">
      <c r="B46" s="41"/>
      <c r="C46" s="37" t="s">
        <v>109</v>
      </c>
      <c r="D46" s="42"/>
      <c r="E46" s="42"/>
      <c r="F46" s="42"/>
      <c r="G46" s="42"/>
      <c r="H46" s="42"/>
      <c r="I46" s="115"/>
      <c r="J46" s="42"/>
      <c r="K46" s="45"/>
    </row>
    <row r="47" spans="2:11" s="1" customFormat="1" ht="23.25" customHeight="1">
      <c r="B47" s="41"/>
      <c r="C47" s="42"/>
      <c r="D47" s="42"/>
      <c r="E47" s="381" t="str">
        <f>E9</f>
        <v>01 - Demolice domku</v>
      </c>
      <c r="F47" s="382"/>
      <c r="G47" s="382"/>
      <c r="H47" s="382"/>
      <c r="I47" s="115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5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6" t="s">
        <v>25</v>
      </c>
      <c r="J49" s="117" t="str">
        <f>IF(J12="","",J12)</f>
        <v>5. 11. 2017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5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6" t="s">
        <v>32</v>
      </c>
      <c r="J51" s="35" t="str">
        <f>E21</f>
        <v>Ing. Josef Dvořák</v>
      </c>
      <c r="K51" s="45"/>
    </row>
    <row r="52" spans="2:47" s="1" customFormat="1" ht="14.45" customHeight="1">
      <c r="B52" s="41"/>
      <c r="C52" s="37" t="s">
        <v>30</v>
      </c>
      <c r="D52" s="42"/>
      <c r="E52" s="42"/>
      <c r="F52" s="35" t="str">
        <f>IF(E18="","",E18)</f>
        <v/>
      </c>
      <c r="G52" s="42"/>
      <c r="H52" s="42"/>
      <c r="I52" s="115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5"/>
      <c r="J53" s="42"/>
      <c r="K53" s="45"/>
    </row>
    <row r="54" spans="2:47" s="1" customFormat="1" ht="29.25" customHeight="1">
      <c r="B54" s="41"/>
      <c r="C54" s="141" t="s">
        <v>113</v>
      </c>
      <c r="D54" s="129"/>
      <c r="E54" s="129"/>
      <c r="F54" s="129"/>
      <c r="G54" s="129"/>
      <c r="H54" s="129"/>
      <c r="I54" s="142"/>
      <c r="J54" s="143" t="s">
        <v>114</v>
      </c>
      <c r="K54" s="144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5"/>
      <c r="J55" s="42"/>
      <c r="K55" s="45"/>
    </row>
    <row r="56" spans="2:47" s="1" customFormat="1" ht="29.25" customHeight="1">
      <c r="B56" s="41"/>
      <c r="C56" s="145" t="s">
        <v>115</v>
      </c>
      <c r="D56" s="42"/>
      <c r="E56" s="42"/>
      <c r="F56" s="42"/>
      <c r="G56" s="42"/>
      <c r="H56" s="42"/>
      <c r="I56" s="115"/>
      <c r="J56" s="125">
        <f>J89</f>
        <v>0</v>
      </c>
      <c r="K56" s="45"/>
      <c r="AU56" s="24" t="s">
        <v>116</v>
      </c>
    </row>
    <row r="57" spans="2:47" s="7" customFormat="1" ht="24.95" customHeight="1">
      <c r="B57" s="146"/>
      <c r="C57" s="147"/>
      <c r="D57" s="148" t="s">
        <v>117</v>
      </c>
      <c r="E57" s="149"/>
      <c r="F57" s="149"/>
      <c r="G57" s="149"/>
      <c r="H57" s="149"/>
      <c r="I57" s="150"/>
      <c r="J57" s="151">
        <f>J90</f>
        <v>0</v>
      </c>
      <c r="K57" s="152"/>
    </row>
    <row r="58" spans="2:47" s="8" customFormat="1" ht="19.899999999999999" customHeight="1">
      <c r="B58" s="153"/>
      <c r="C58" s="154"/>
      <c r="D58" s="155" t="s">
        <v>118</v>
      </c>
      <c r="E58" s="156"/>
      <c r="F58" s="156"/>
      <c r="G58" s="156"/>
      <c r="H58" s="156"/>
      <c r="I58" s="157"/>
      <c r="J58" s="158">
        <f>J91</f>
        <v>0</v>
      </c>
      <c r="K58" s="159"/>
    </row>
    <row r="59" spans="2:47" s="8" customFormat="1" ht="19.899999999999999" customHeight="1">
      <c r="B59" s="153"/>
      <c r="C59" s="154"/>
      <c r="D59" s="155" t="s">
        <v>119</v>
      </c>
      <c r="E59" s="156"/>
      <c r="F59" s="156"/>
      <c r="G59" s="156"/>
      <c r="H59" s="156"/>
      <c r="I59" s="157"/>
      <c r="J59" s="158">
        <f>J113</f>
        <v>0</v>
      </c>
      <c r="K59" s="159"/>
    </row>
    <row r="60" spans="2:47" s="8" customFormat="1" ht="19.899999999999999" customHeight="1">
      <c r="B60" s="153"/>
      <c r="C60" s="154"/>
      <c r="D60" s="155" t="s">
        <v>120</v>
      </c>
      <c r="E60" s="156"/>
      <c r="F60" s="156"/>
      <c r="G60" s="156"/>
      <c r="H60" s="156"/>
      <c r="I60" s="157"/>
      <c r="J60" s="158">
        <f>J117</f>
        <v>0</v>
      </c>
      <c r="K60" s="159"/>
    </row>
    <row r="61" spans="2:47" s="8" customFormat="1" ht="19.899999999999999" customHeight="1">
      <c r="B61" s="153"/>
      <c r="C61" s="154"/>
      <c r="D61" s="155" t="s">
        <v>121</v>
      </c>
      <c r="E61" s="156"/>
      <c r="F61" s="156"/>
      <c r="G61" s="156"/>
      <c r="H61" s="156"/>
      <c r="I61" s="157"/>
      <c r="J61" s="158">
        <f>J143</f>
        <v>0</v>
      </c>
      <c r="K61" s="159"/>
    </row>
    <row r="62" spans="2:47" s="8" customFormat="1" ht="19.899999999999999" customHeight="1">
      <c r="B62" s="153"/>
      <c r="C62" s="154"/>
      <c r="D62" s="155" t="s">
        <v>122</v>
      </c>
      <c r="E62" s="156"/>
      <c r="F62" s="156"/>
      <c r="G62" s="156"/>
      <c r="H62" s="156"/>
      <c r="I62" s="157"/>
      <c r="J62" s="158">
        <f>J149</f>
        <v>0</v>
      </c>
      <c r="K62" s="159"/>
    </row>
    <row r="63" spans="2:47" s="8" customFormat="1" ht="19.899999999999999" customHeight="1">
      <c r="B63" s="153"/>
      <c r="C63" s="154"/>
      <c r="D63" s="155" t="s">
        <v>123</v>
      </c>
      <c r="E63" s="156"/>
      <c r="F63" s="156"/>
      <c r="G63" s="156"/>
      <c r="H63" s="156"/>
      <c r="I63" s="157"/>
      <c r="J63" s="158">
        <f>J183</f>
        <v>0</v>
      </c>
      <c r="K63" s="159"/>
    </row>
    <row r="64" spans="2:47" s="8" customFormat="1" ht="19.899999999999999" customHeight="1">
      <c r="B64" s="153"/>
      <c r="C64" s="154"/>
      <c r="D64" s="155" t="s">
        <v>124</v>
      </c>
      <c r="E64" s="156"/>
      <c r="F64" s="156"/>
      <c r="G64" s="156"/>
      <c r="H64" s="156"/>
      <c r="I64" s="157"/>
      <c r="J64" s="158">
        <f>J190</f>
        <v>0</v>
      </c>
      <c r="K64" s="159"/>
    </row>
    <row r="65" spans="2:12" s="7" customFormat="1" ht="24.95" customHeight="1">
      <c r="B65" s="146"/>
      <c r="C65" s="147"/>
      <c r="D65" s="148" t="s">
        <v>125</v>
      </c>
      <c r="E65" s="149"/>
      <c r="F65" s="149"/>
      <c r="G65" s="149"/>
      <c r="H65" s="149"/>
      <c r="I65" s="150"/>
      <c r="J65" s="151">
        <f>J192</f>
        <v>0</v>
      </c>
      <c r="K65" s="152"/>
    </row>
    <row r="66" spans="2:12" s="8" customFormat="1" ht="19.899999999999999" customHeight="1">
      <c r="B66" s="153"/>
      <c r="C66" s="154"/>
      <c r="D66" s="155" t="s">
        <v>126</v>
      </c>
      <c r="E66" s="156"/>
      <c r="F66" s="156"/>
      <c r="G66" s="156"/>
      <c r="H66" s="156"/>
      <c r="I66" s="157"/>
      <c r="J66" s="158">
        <f>J193</f>
        <v>0</v>
      </c>
      <c r="K66" s="159"/>
    </row>
    <row r="67" spans="2:12" s="8" customFormat="1" ht="19.899999999999999" customHeight="1">
      <c r="B67" s="153"/>
      <c r="C67" s="154"/>
      <c r="D67" s="155" t="s">
        <v>127</v>
      </c>
      <c r="E67" s="156"/>
      <c r="F67" s="156"/>
      <c r="G67" s="156"/>
      <c r="H67" s="156"/>
      <c r="I67" s="157"/>
      <c r="J67" s="158">
        <f>J196</f>
        <v>0</v>
      </c>
      <c r="K67" s="159"/>
    </row>
    <row r="68" spans="2:12" s="8" customFormat="1" ht="19.899999999999999" customHeight="1">
      <c r="B68" s="153"/>
      <c r="C68" s="154"/>
      <c r="D68" s="155" t="s">
        <v>128</v>
      </c>
      <c r="E68" s="156"/>
      <c r="F68" s="156"/>
      <c r="G68" s="156"/>
      <c r="H68" s="156"/>
      <c r="I68" s="157"/>
      <c r="J68" s="158">
        <f>J205</f>
        <v>0</v>
      </c>
      <c r="K68" s="159"/>
    </row>
    <row r="69" spans="2:12" s="8" customFormat="1" ht="19.899999999999999" customHeight="1">
      <c r="B69" s="153"/>
      <c r="C69" s="154"/>
      <c r="D69" s="155" t="s">
        <v>129</v>
      </c>
      <c r="E69" s="156"/>
      <c r="F69" s="156"/>
      <c r="G69" s="156"/>
      <c r="H69" s="156"/>
      <c r="I69" s="157"/>
      <c r="J69" s="158">
        <f>J217</f>
        <v>0</v>
      </c>
      <c r="K69" s="159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15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6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39"/>
      <c r="J75" s="60"/>
      <c r="K75" s="60"/>
      <c r="L75" s="61"/>
    </row>
    <row r="76" spans="2:12" s="1" customFormat="1" ht="36.950000000000003" customHeight="1">
      <c r="B76" s="41"/>
      <c r="C76" s="62" t="s">
        <v>130</v>
      </c>
      <c r="D76" s="63"/>
      <c r="E76" s="63"/>
      <c r="F76" s="63"/>
      <c r="G76" s="63"/>
      <c r="H76" s="63"/>
      <c r="I76" s="16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0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60"/>
      <c r="J78" s="63"/>
      <c r="K78" s="63"/>
      <c r="L78" s="61"/>
    </row>
    <row r="79" spans="2:12" s="1" customFormat="1" ht="22.5" customHeight="1">
      <c r="B79" s="41"/>
      <c r="C79" s="63"/>
      <c r="D79" s="63"/>
      <c r="E79" s="375" t="str">
        <f>E7</f>
        <v>Objekt č.p.88, Lázeňská Chrudim - Odstranění stavby</v>
      </c>
      <c r="F79" s="376"/>
      <c r="G79" s="376"/>
      <c r="H79" s="376"/>
      <c r="I79" s="160"/>
      <c r="J79" s="63"/>
      <c r="K79" s="63"/>
      <c r="L79" s="61"/>
    </row>
    <row r="80" spans="2:12" s="1" customFormat="1" ht="14.45" customHeight="1">
      <c r="B80" s="41"/>
      <c r="C80" s="65" t="s">
        <v>109</v>
      </c>
      <c r="D80" s="63"/>
      <c r="E80" s="63"/>
      <c r="F80" s="63"/>
      <c r="G80" s="63"/>
      <c r="H80" s="63"/>
      <c r="I80" s="160"/>
      <c r="J80" s="63"/>
      <c r="K80" s="63"/>
      <c r="L80" s="61"/>
    </row>
    <row r="81" spans="2:65" s="1" customFormat="1" ht="23.25" customHeight="1">
      <c r="B81" s="41"/>
      <c r="C81" s="63"/>
      <c r="D81" s="63"/>
      <c r="E81" s="343" t="str">
        <f>E9</f>
        <v>01 - Demolice domku</v>
      </c>
      <c r="F81" s="377"/>
      <c r="G81" s="377"/>
      <c r="H81" s="377"/>
      <c r="I81" s="160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0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61" t="str">
        <f>F12</f>
        <v xml:space="preserve"> </v>
      </c>
      <c r="G83" s="63"/>
      <c r="H83" s="63"/>
      <c r="I83" s="162" t="s">
        <v>25</v>
      </c>
      <c r="J83" s="73" t="str">
        <f>IF(J12="","",J12)</f>
        <v>5. 11. 2017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0"/>
      <c r="J84" s="63"/>
      <c r="K84" s="63"/>
      <c r="L84" s="61"/>
    </row>
    <row r="85" spans="2:65" s="1" customFormat="1" ht="15">
      <c r="B85" s="41"/>
      <c r="C85" s="65" t="s">
        <v>27</v>
      </c>
      <c r="D85" s="63"/>
      <c r="E85" s="63"/>
      <c r="F85" s="161" t="str">
        <f>E15</f>
        <v xml:space="preserve"> </v>
      </c>
      <c r="G85" s="63"/>
      <c r="H85" s="63"/>
      <c r="I85" s="162" t="s">
        <v>32</v>
      </c>
      <c r="J85" s="161" t="str">
        <f>E21</f>
        <v>Ing. Josef Dvořák</v>
      </c>
      <c r="K85" s="63"/>
      <c r="L85" s="61"/>
    </row>
    <row r="86" spans="2:65" s="1" customFormat="1" ht="14.45" customHeight="1">
      <c r="B86" s="41"/>
      <c r="C86" s="65" t="s">
        <v>30</v>
      </c>
      <c r="D86" s="63"/>
      <c r="E86" s="63"/>
      <c r="F86" s="161" t="str">
        <f>IF(E18="","",E18)</f>
        <v/>
      </c>
      <c r="G86" s="63"/>
      <c r="H86" s="63"/>
      <c r="I86" s="160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60"/>
      <c r="J87" s="63"/>
      <c r="K87" s="63"/>
      <c r="L87" s="61"/>
    </row>
    <row r="88" spans="2:65" s="9" customFormat="1" ht="29.25" customHeight="1">
      <c r="B88" s="163"/>
      <c r="C88" s="164" t="s">
        <v>131</v>
      </c>
      <c r="D88" s="165" t="s">
        <v>56</v>
      </c>
      <c r="E88" s="165" t="s">
        <v>52</v>
      </c>
      <c r="F88" s="165" t="s">
        <v>132</v>
      </c>
      <c r="G88" s="165" t="s">
        <v>133</v>
      </c>
      <c r="H88" s="165" t="s">
        <v>134</v>
      </c>
      <c r="I88" s="166" t="s">
        <v>135</v>
      </c>
      <c r="J88" s="165" t="s">
        <v>114</v>
      </c>
      <c r="K88" s="167" t="s">
        <v>136</v>
      </c>
      <c r="L88" s="168"/>
      <c r="M88" s="81" t="s">
        <v>137</v>
      </c>
      <c r="N88" s="82" t="s">
        <v>41</v>
      </c>
      <c r="O88" s="82" t="s">
        <v>138</v>
      </c>
      <c r="P88" s="82" t="s">
        <v>139</v>
      </c>
      <c r="Q88" s="82" t="s">
        <v>140</v>
      </c>
      <c r="R88" s="82" t="s">
        <v>141</v>
      </c>
      <c r="S88" s="82" t="s">
        <v>142</v>
      </c>
      <c r="T88" s="83" t="s">
        <v>143</v>
      </c>
    </row>
    <row r="89" spans="2:65" s="1" customFormat="1" ht="29.25" customHeight="1">
      <c r="B89" s="41"/>
      <c r="C89" s="87" t="s">
        <v>115</v>
      </c>
      <c r="D89" s="63"/>
      <c r="E89" s="63"/>
      <c r="F89" s="63"/>
      <c r="G89" s="63"/>
      <c r="H89" s="63"/>
      <c r="I89" s="160"/>
      <c r="J89" s="169">
        <f>BK89</f>
        <v>0</v>
      </c>
      <c r="K89" s="63"/>
      <c r="L89" s="61"/>
      <c r="M89" s="84"/>
      <c r="N89" s="85"/>
      <c r="O89" s="85"/>
      <c r="P89" s="170">
        <f>P90+P192</f>
        <v>0</v>
      </c>
      <c r="Q89" s="85"/>
      <c r="R89" s="170">
        <f>R90+R192</f>
        <v>0.94630999999999998</v>
      </c>
      <c r="S89" s="85"/>
      <c r="T89" s="171">
        <f>T90+T192</f>
        <v>263.376915</v>
      </c>
      <c r="AT89" s="24" t="s">
        <v>70</v>
      </c>
      <c r="AU89" s="24" t="s">
        <v>116</v>
      </c>
      <c r="BK89" s="172">
        <f>BK90+BK192</f>
        <v>0</v>
      </c>
    </row>
    <row r="90" spans="2:65" s="10" customFormat="1" ht="37.35" customHeight="1">
      <c r="B90" s="173"/>
      <c r="C90" s="174"/>
      <c r="D90" s="175" t="s">
        <v>70</v>
      </c>
      <c r="E90" s="176" t="s">
        <v>144</v>
      </c>
      <c r="F90" s="176" t="s">
        <v>145</v>
      </c>
      <c r="G90" s="174"/>
      <c r="H90" s="174"/>
      <c r="I90" s="177"/>
      <c r="J90" s="178">
        <f>BK90</f>
        <v>0</v>
      </c>
      <c r="K90" s="174"/>
      <c r="L90" s="179"/>
      <c r="M90" s="180"/>
      <c r="N90" s="181"/>
      <c r="O90" s="181"/>
      <c r="P90" s="182">
        <f>P91+P113+P117+P143+P149+P183+P190</f>
        <v>0</v>
      </c>
      <c r="Q90" s="181"/>
      <c r="R90" s="182">
        <f>R91+R113+R117+R143+R149+R183+R190</f>
        <v>0.94630999999999998</v>
      </c>
      <c r="S90" s="181"/>
      <c r="T90" s="183">
        <f>T91+T113+T117+T143+T149+T183+T190</f>
        <v>263.376915</v>
      </c>
      <c r="AR90" s="184" t="s">
        <v>79</v>
      </c>
      <c r="AT90" s="185" t="s">
        <v>70</v>
      </c>
      <c r="AU90" s="185" t="s">
        <v>71</v>
      </c>
      <c r="AY90" s="184" t="s">
        <v>146</v>
      </c>
      <c r="BK90" s="186">
        <f>BK91+BK113+BK117+BK143+BK149+BK183+BK190</f>
        <v>0</v>
      </c>
    </row>
    <row r="91" spans="2:65" s="10" customFormat="1" ht="19.899999999999999" customHeight="1">
      <c r="B91" s="173"/>
      <c r="C91" s="174"/>
      <c r="D91" s="187" t="s">
        <v>70</v>
      </c>
      <c r="E91" s="188" t="s">
        <v>79</v>
      </c>
      <c r="F91" s="188" t="s">
        <v>147</v>
      </c>
      <c r="G91" s="174"/>
      <c r="H91" s="174"/>
      <c r="I91" s="177"/>
      <c r="J91" s="189">
        <f>BK91</f>
        <v>0</v>
      </c>
      <c r="K91" s="174"/>
      <c r="L91" s="179"/>
      <c r="M91" s="180"/>
      <c r="N91" s="181"/>
      <c r="O91" s="181"/>
      <c r="P91" s="182">
        <f>SUM(P92:P112)</f>
        <v>0</v>
      </c>
      <c r="Q91" s="181"/>
      <c r="R91" s="182">
        <f>SUM(R92:R112)</f>
        <v>0</v>
      </c>
      <c r="S91" s="181"/>
      <c r="T91" s="183">
        <f>SUM(T92:T112)</f>
        <v>12.804165000000001</v>
      </c>
      <c r="AR91" s="184" t="s">
        <v>79</v>
      </c>
      <c r="AT91" s="185" t="s">
        <v>70</v>
      </c>
      <c r="AU91" s="185" t="s">
        <v>79</v>
      </c>
      <c r="AY91" s="184" t="s">
        <v>146</v>
      </c>
      <c r="BK91" s="186">
        <f>SUM(BK92:BK112)</f>
        <v>0</v>
      </c>
    </row>
    <row r="92" spans="2:65" s="1" customFormat="1" ht="57" customHeight="1">
      <c r="B92" s="41"/>
      <c r="C92" s="190" t="s">
        <v>79</v>
      </c>
      <c r="D92" s="190" t="s">
        <v>148</v>
      </c>
      <c r="E92" s="191" t="s">
        <v>149</v>
      </c>
      <c r="F92" s="192" t="s">
        <v>150</v>
      </c>
      <c r="G92" s="193" t="s">
        <v>101</v>
      </c>
      <c r="H92" s="194">
        <v>13.839</v>
      </c>
      <c r="I92" s="195"/>
      <c r="J92" s="196">
        <f>ROUND(I92*H92,2)</f>
        <v>0</v>
      </c>
      <c r="K92" s="192" t="s">
        <v>151</v>
      </c>
      <c r="L92" s="61"/>
      <c r="M92" s="197" t="s">
        <v>21</v>
      </c>
      <c r="N92" s="198" t="s">
        <v>42</v>
      </c>
      <c r="O92" s="42"/>
      <c r="P92" s="199">
        <f>O92*H92</f>
        <v>0</v>
      </c>
      <c r="Q92" s="199">
        <v>0</v>
      </c>
      <c r="R92" s="199">
        <f>Q92*H92</f>
        <v>0</v>
      </c>
      <c r="S92" s="199">
        <v>0.255</v>
      </c>
      <c r="T92" s="200">
        <f>S92*H92</f>
        <v>3.5289450000000002</v>
      </c>
      <c r="AR92" s="24" t="s">
        <v>152</v>
      </c>
      <c r="AT92" s="24" t="s">
        <v>148</v>
      </c>
      <c r="AU92" s="24" t="s">
        <v>81</v>
      </c>
      <c r="AY92" s="24" t="s">
        <v>146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4" t="s">
        <v>79</v>
      </c>
      <c r="BK92" s="201">
        <f>ROUND(I92*H92,2)</f>
        <v>0</v>
      </c>
      <c r="BL92" s="24" t="s">
        <v>152</v>
      </c>
      <c r="BM92" s="24" t="s">
        <v>153</v>
      </c>
    </row>
    <row r="93" spans="2:65" s="11" customFormat="1">
      <c r="B93" s="202"/>
      <c r="C93" s="203"/>
      <c r="D93" s="204" t="s">
        <v>154</v>
      </c>
      <c r="E93" s="205" t="s">
        <v>21</v>
      </c>
      <c r="F93" s="206" t="s">
        <v>155</v>
      </c>
      <c r="G93" s="203"/>
      <c r="H93" s="207" t="s">
        <v>21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154</v>
      </c>
      <c r="AU93" s="213" t="s">
        <v>81</v>
      </c>
      <c r="AV93" s="11" t="s">
        <v>79</v>
      </c>
      <c r="AW93" s="11" t="s">
        <v>34</v>
      </c>
      <c r="AX93" s="11" t="s">
        <v>71</v>
      </c>
      <c r="AY93" s="213" t="s">
        <v>146</v>
      </c>
    </row>
    <row r="94" spans="2:65" s="12" customFormat="1">
      <c r="B94" s="214"/>
      <c r="C94" s="215"/>
      <c r="D94" s="216" t="s">
        <v>154</v>
      </c>
      <c r="E94" s="217" t="s">
        <v>99</v>
      </c>
      <c r="F94" s="218" t="s">
        <v>156</v>
      </c>
      <c r="G94" s="215"/>
      <c r="H94" s="219">
        <v>13.839</v>
      </c>
      <c r="I94" s="220"/>
      <c r="J94" s="215"/>
      <c r="K94" s="215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154</v>
      </c>
      <c r="AU94" s="225" t="s">
        <v>81</v>
      </c>
      <c r="AV94" s="12" t="s">
        <v>81</v>
      </c>
      <c r="AW94" s="12" t="s">
        <v>34</v>
      </c>
      <c r="AX94" s="12" t="s">
        <v>79</v>
      </c>
      <c r="AY94" s="225" t="s">
        <v>146</v>
      </c>
    </row>
    <row r="95" spans="2:65" s="1" customFormat="1" ht="31.5" customHeight="1">
      <c r="B95" s="41"/>
      <c r="C95" s="190" t="s">
        <v>81</v>
      </c>
      <c r="D95" s="190" t="s">
        <v>148</v>
      </c>
      <c r="E95" s="191" t="s">
        <v>157</v>
      </c>
      <c r="F95" s="192" t="s">
        <v>158</v>
      </c>
      <c r="G95" s="193" t="s">
        <v>101</v>
      </c>
      <c r="H95" s="194">
        <v>13.839</v>
      </c>
      <c r="I95" s="195"/>
      <c r="J95" s="196">
        <f>ROUND(I95*H95,2)</f>
        <v>0</v>
      </c>
      <c r="K95" s="192" t="s">
        <v>151</v>
      </c>
      <c r="L95" s="61"/>
      <c r="M95" s="197" t="s">
        <v>21</v>
      </c>
      <c r="N95" s="198" t="s">
        <v>42</v>
      </c>
      <c r="O95" s="42"/>
      <c r="P95" s="199">
        <f>O95*H95</f>
        <v>0</v>
      </c>
      <c r="Q95" s="199">
        <v>0</v>
      </c>
      <c r="R95" s="199">
        <f>Q95*H95</f>
        <v>0</v>
      </c>
      <c r="S95" s="199">
        <v>0.48</v>
      </c>
      <c r="T95" s="200">
        <f>S95*H95</f>
        <v>6.6427199999999997</v>
      </c>
      <c r="AR95" s="24" t="s">
        <v>152</v>
      </c>
      <c r="AT95" s="24" t="s">
        <v>148</v>
      </c>
      <c r="AU95" s="24" t="s">
        <v>81</v>
      </c>
      <c r="AY95" s="24" t="s">
        <v>146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4" t="s">
        <v>79</v>
      </c>
      <c r="BK95" s="201">
        <f>ROUND(I95*H95,2)</f>
        <v>0</v>
      </c>
      <c r="BL95" s="24" t="s">
        <v>152</v>
      </c>
      <c r="BM95" s="24" t="s">
        <v>159</v>
      </c>
    </row>
    <row r="96" spans="2:65" s="12" customFormat="1">
      <c r="B96" s="214"/>
      <c r="C96" s="215"/>
      <c r="D96" s="216" t="s">
        <v>154</v>
      </c>
      <c r="E96" s="217" t="s">
        <v>21</v>
      </c>
      <c r="F96" s="218" t="s">
        <v>99</v>
      </c>
      <c r="G96" s="215"/>
      <c r="H96" s="219">
        <v>13.839</v>
      </c>
      <c r="I96" s="220"/>
      <c r="J96" s="215"/>
      <c r="K96" s="215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154</v>
      </c>
      <c r="AU96" s="225" t="s">
        <v>81</v>
      </c>
      <c r="AV96" s="12" t="s">
        <v>81</v>
      </c>
      <c r="AW96" s="12" t="s">
        <v>34</v>
      </c>
      <c r="AX96" s="12" t="s">
        <v>79</v>
      </c>
      <c r="AY96" s="225" t="s">
        <v>146</v>
      </c>
    </row>
    <row r="97" spans="2:65" s="1" customFormat="1" ht="44.25" customHeight="1">
      <c r="B97" s="41"/>
      <c r="C97" s="190" t="s">
        <v>160</v>
      </c>
      <c r="D97" s="190" t="s">
        <v>148</v>
      </c>
      <c r="E97" s="191" t="s">
        <v>161</v>
      </c>
      <c r="F97" s="192" t="s">
        <v>162</v>
      </c>
      <c r="G97" s="193" t="s">
        <v>101</v>
      </c>
      <c r="H97" s="194">
        <v>8.1</v>
      </c>
      <c r="I97" s="195"/>
      <c r="J97" s="196">
        <f>ROUND(I97*H97,2)</f>
        <v>0</v>
      </c>
      <c r="K97" s="192" t="s">
        <v>151</v>
      </c>
      <c r="L97" s="61"/>
      <c r="M97" s="197" t="s">
        <v>21</v>
      </c>
      <c r="N97" s="198" t="s">
        <v>42</v>
      </c>
      <c r="O97" s="42"/>
      <c r="P97" s="199">
        <f>O97*H97</f>
        <v>0</v>
      </c>
      <c r="Q97" s="199">
        <v>0</v>
      </c>
      <c r="R97" s="199">
        <f>Q97*H97</f>
        <v>0</v>
      </c>
      <c r="S97" s="199">
        <v>0.32500000000000001</v>
      </c>
      <c r="T97" s="200">
        <f>S97*H97</f>
        <v>2.6324999999999998</v>
      </c>
      <c r="AR97" s="24" t="s">
        <v>152</v>
      </c>
      <c r="AT97" s="24" t="s">
        <v>148</v>
      </c>
      <c r="AU97" s="24" t="s">
        <v>81</v>
      </c>
      <c r="AY97" s="24" t="s">
        <v>146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4" t="s">
        <v>79</v>
      </c>
      <c r="BK97" s="201">
        <f>ROUND(I97*H97,2)</f>
        <v>0</v>
      </c>
      <c r="BL97" s="24" t="s">
        <v>152</v>
      </c>
      <c r="BM97" s="24" t="s">
        <v>163</v>
      </c>
    </row>
    <row r="98" spans="2:65" s="11" customFormat="1">
      <c r="B98" s="202"/>
      <c r="C98" s="203"/>
      <c r="D98" s="204" t="s">
        <v>154</v>
      </c>
      <c r="E98" s="205" t="s">
        <v>21</v>
      </c>
      <c r="F98" s="206" t="s">
        <v>155</v>
      </c>
      <c r="G98" s="203"/>
      <c r="H98" s="207" t="s">
        <v>21</v>
      </c>
      <c r="I98" s="208"/>
      <c r="J98" s="203"/>
      <c r="K98" s="203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154</v>
      </c>
      <c r="AU98" s="213" t="s">
        <v>81</v>
      </c>
      <c r="AV98" s="11" t="s">
        <v>79</v>
      </c>
      <c r="AW98" s="11" t="s">
        <v>34</v>
      </c>
      <c r="AX98" s="11" t="s">
        <v>71</v>
      </c>
      <c r="AY98" s="213" t="s">
        <v>146</v>
      </c>
    </row>
    <row r="99" spans="2:65" s="12" customFormat="1">
      <c r="B99" s="214"/>
      <c r="C99" s="215"/>
      <c r="D99" s="216" t="s">
        <v>154</v>
      </c>
      <c r="E99" s="217" t="s">
        <v>21</v>
      </c>
      <c r="F99" s="218" t="s">
        <v>164</v>
      </c>
      <c r="G99" s="215"/>
      <c r="H99" s="219">
        <v>8.1</v>
      </c>
      <c r="I99" s="220"/>
      <c r="J99" s="215"/>
      <c r="K99" s="215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154</v>
      </c>
      <c r="AU99" s="225" t="s">
        <v>81</v>
      </c>
      <c r="AV99" s="12" t="s">
        <v>81</v>
      </c>
      <c r="AW99" s="12" t="s">
        <v>34</v>
      </c>
      <c r="AX99" s="12" t="s">
        <v>79</v>
      </c>
      <c r="AY99" s="225" t="s">
        <v>146</v>
      </c>
    </row>
    <row r="100" spans="2:65" s="1" customFormat="1" ht="31.5" customHeight="1">
      <c r="B100" s="41"/>
      <c r="C100" s="190" t="s">
        <v>152</v>
      </c>
      <c r="D100" s="190" t="s">
        <v>148</v>
      </c>
      <c r="E100" s="191" t="s">
        <v>165</v>
      </c>
      <c r="F100" s="192" t="s">
        <v>166</v>
      </c>
      <c r="G100" s="193" t="s">
        <v>89</v>
      </c>
      <c r="H100" s="194">
        <v>2.1339999999999999</v>
      </c>
      <c r="I100" s="195"/>
      <c r="J100" s="196">
        <f>ROUND(I100*H100,2)</f>
        <v>0</v>
      </c>
      <c r="K100" s="192" t="s">
        <v>151</v>
      </c>
      <c r="L100" s="61"/>
      <c r="M100" s="197" t="s">
        <v>21</v>
      </c>
      <c r="N100" s="198" t="s">
        <v>42</v>
      </c>
      <c r="O100" s="42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4" t="s">
        <v>152</v>
      </c>
      <c r="AT100" s="24" t="s">
        <v>148</v>
      </c>
      <c r="AU100" s="24" t="s">
        <v>81</v>
      </c>
      <c r="AY100" s="24" t="s">
        <v>146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4" t="s">
        <v>79</v>
      </c>
      <c r="BK100" s="201">
        <f>ROUND(I100*H100,2)</f>
        <v>0</v>
      </c>
      <c r="BL100" s="24" t="s">
        <v>152</v>
      </c>
      <c r="BM100" s="24" t="s">
        <v>167</v>
      </c>
    </row>
    <row r="101" spans="2:65" s="11" customFormat="1">
      <c r="B101" s="202"/>
      <c r="C101" s="203"/>
      <c r="D101" s="204" t="s">
        <v>154</v>
      </c>
      <c r="E101" s="205" t="s">
        <v>21</v>
      </c>
      <c r="F101" s="206" t="s">
        <v>155</v>
      </c>
      <c r="G101" s="203"/>
      <c r="H101" s="207" t="s">
        <v>21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154</v>
      </c>
      <c r="AU101" s="213" t="s">
        <v>81</v>
      </c>
      <c r="AV101" s="11" t="s">
        <v>79</v>
      </c>
      <c r="AW101" s="11" t="s">
        <v>34</v>
      </c>
      <c r="AX101" s="11" t="s">
        <v>71</v>
      </c>
      <c r="AY101" s="213" t="s">
        <v>146</v>
      </c>
    </row>
    <row r="102" spans="2:65" s="12" customFormat="1">
      <c r="B102" s="214"/>
      <c r="C102" s="215"/>
      <c r="D102" s="216" t="s">
        <v>154</v>
      </c>
      <c r="E102" s="217" t="s">
        <v>103</v>
      </c>
      <c r="F102" s="218" t="s">
        <v>168</v>
      </c>
      <c r="G102" s="215"/>
      <c r="H102" s="219">
        <v>2.1339999999999999</v>
      </c>
      <c r="I102" s="220"/>
      <c r="J102" s="215"/>
      <c r="K102" s="215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154</v>
      </c>
      <c r="AU102" s="225" t="s">
        <v>81</v>
      </c>
      <c r="AV102" s="12" t="s">
        <v>81</v>
      </c>
      <c r="AW102" s="12" t="s">
        <v>34</v>
      </c>
      <c r="AX102" s="12" t="s">
        <v>79</v>
      </c>
      <c r="AY102" s="225" t="s">
        <v>146</v>
      </c>
    </row>
    <row r="103" spans="2:65" s="1" customFormat="1" ht="31.5" customHeight="1">
      <c r="B103" s="41"/>
      <c r="C103" s="190" t="s">
        <v>169</v>
      </c>
      <c r="D103" s="190" t="s">
        <v>148</v>
      </c>
      <c r="E103" s="191" t="s">
        <v>170</v>
      </c>
      <c r="F103" s="192" t="s">
        <v>171</v>
      </c>
      <c r="G103" s="193" t="s">
        <v>89</v>
      </c>
      <c r="H103" s="194">
        <v>1.0669999999999999</v>
      </c>
      <c r="I103" s="195"/>
      <c r="J103" s="196">
        <f>ROUND(I103*H103,2)</f>
        <v>0</v>
      </c>
      <c r="K103" s="192" t="s">
        <v>151</v>
      </c>
      <c r="L103" s="61"/>
      <c r="M103" s="197" t="s">
        <v>21</v>
      </c>
      <c r="N103" s="198" t="s">
        <v>42</v>
      </c>
      <c r="O103" s="42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4" t="s">
        <v>152</v>
      </c>
      <c r="AT103" s="24" t="s">
        <v>148</v>
      </c>
      <c r="AU103" s="24" t="s">
        <v>81</v>
      </c>
      <c r="AY103" s="24" t="s">
        <v>146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4" t="s">
        <v>79</v>
      </c>
      <c r="BK103" s="201">
        <f>ROUND(I103*H103,2)</f>
        <v>0</v>
      </c>
      <c r="BL103" s="24" t="s">
        <v>152</v>
      </c>
      <c r="BM103" s="24" t="s">
        <v>172</v>
      </c>
    </row>
    <row r="104" spans="2:65" s="12" customFormat="1">
      <c r="B104" s="214"/>
      <c r="C104" s="215"/>
      <c r="D104" s="216" t="s">
        <v>154</v>
      </c>
      <c r="E104" s="215"/>
      <c r="F104" s="218" t="s">
        <v>173</v>
      </c>
      <c r="G104" s="215"/>
      <c r="H104" s="219">
        <v>1.0669999999999999</v>
      </c>
      <c r="I104" s="220"/>
      <c r="J104" s="215"/>
      <c r="K104" s="215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154</v>
      </c>
      <c r="AU104" s="225" t="s">
        <v>81</v>
      </c>
      <c r="AV104" s="12" t="s">
        <v>81</v>
      </c>
      <c r="AW104" s="12" t="s">
        <v>6</v>
      </c>
      <c r="AX104" s="12" t="s">
        <v>79</v>
      </c>
      <c r="AY104" s="225" t="s">
        <v>146</v>
      </c>
    </row>
    <row r="105" spans="2:65" s="1" customFormat="1" ht="44.25" customHeight="1">
      <c r="B105" s="41"/>
      <c r="C105" s="190" t="s">
        <v>174</v>
      </c>
      <c r="D105" s="190" t="s">
        <v>148</v>
      </c>
      <c r="E105" s="191" t="s">
        <v>175</v>
      </c>
      <c r="F105" s="192" t="s">
        <v>176</v>
      </c>
      <c r="G105" s="193" t="s">
        <v>89</v>
      </c>
      <c r="H105" s="194">
        <v>3.7090000000000001</v>
      </c>
      <c r="I105" s="195"/>
      <c r="J105" s="196">
        <f>ROUND(I105*H105,2)</f>
        <v>0</v>
      </c>
      <c r="K105" s="192" t="s">
        <v>151</v>
      </c>
      <c r="L105" s="61"/>
      <c r="M105" s="197" t="s">
        <v>21</v>
      </c>
      <c r="N105" s="198" t="s">
        <v>42</v>
      </c>
      <c r="O105" s="42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4" t="s">
        <v>152</v>
      </c>
      <c r="AT105" s="24" t="s">
        <v>148</v>
      </c>
      <c r="AU105" s="24" t="s">
        <v>81</v>
      </c>
      <c r="AY105" s="24" t="s">
        <v>146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4" t="s">
        <v>79</v>
      </c>
      <c r="BK105" s="201">
        <f>ROUND(I105*H105,2)</f>
        <v>0</v>
      </c>
      <c r="BL105" s="24" t="s">
        <v>152</v>
      </c>
      <c r="BM105" s="24" t="s">
        <v>177</v>
      </c>
    </row>
    <row r="106" spans="2:65" s="1" customFormat="1" ht="40.5">
      <c r="B106" s="41"/>
      <c r="C106" s="63"/>
      <c r="D106" s="204" t="s">
        <v>178</v>
      </c>
      <c r="E106" s="63"/>
      <c r="F106" s="226" t="s">
        <v>179</v>
      </c>
      <c r="G106" s="63"/>
      <c r="H106" s="63"/>
      <c r="I106" s="160"/>
      <c r="J106" s="63"/>
      <c r="K106" s="63"/>
      <c r="L106" s="61"/>
      <c r="M106" s="227"/>
      <c r="N106" s="42"/>
      <c r="O106" s="42"/>
      <c r="P106" s="42"/>
      <c r="Q106" s="42"/>
      <c r="R106" s="42"/>
      <c r="S106" s="42"/>
      <c r="T106" s="78"/>
      <c r="AT106" s="24" t="s">
        <v>178</v>
      </c>
      <c r="AU106" s="24" t="s">
        <v>81</v>
      </c>
    </row>
    <row r="107" spans="2:65" s="12" customFormat="1">
      <c r="B107" s="214"/>
      <c r="C107" s="215"/>
      <c r="D107" s="204" t="s">
        <v>154</v>
      </c>
      <c r="E107" s="228" t="s">
        <v>21</v>
      </c>
      <c r="F107" s="229" t="s">
        <v>103</v>
      </c>
      <c r="G107" s="215"/>
      <c r="H107" s="230">
        <v>2.1339999999999999</v>
      </c>
      <c r="I107" s="220"/>
      <c r="J107" s="215"/>
      <c r="K107" s="215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154</v>
      </c>
      <c r="AU107" s="225" t="s">
        <v>81</v>
      </c>
      <c r="AV107" s="12" t="s">
        <v>81</v>
      </c>
      <c r="AW107" s="12" t="s">
        <v>34</v>
      </c>
      <c r="AX107" s="12" t="s">
        <v>71</v>
      </c>
      <c r="AY107" s="225" t="s">
        <v>146</v>
      </c>
    </row>
    <row r="108" spans="2:65" s="12" customFormat="1">
      <c r="B108" s="214"/>
      <c r="C108" s="215"/>
      <c r="D108" s="204" t="s">
        <v>154</v>
      </c>
      <c r="E108" s="228" t="s">
        <v>21</v>
      </c>
      <c r="F108" s="229" t="s">
        <v>180</v>
      </c>
      <c r="G108" s="215"/>
      <c r="H108" s="230">
        <v>1.575</v>
      </c>
      <c r="I108" s="220"/>
      <c r="J108" s="215"/>
      <c r="K108" s="215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154</v>
      </c>
      <c r="AU108" s="225" t="s">
        <v>81</v>
      </c>
      <c r="AV108" s="12" t="s">
        <v>81</v>
      </c>
      <c r="AW108" s="12" t="s">
        <v>34</v>
      </c>
      <c r="AX108" s="12" t="s">
        <v>71</v>
      </c>
      <c r="AY108" s="225" t="s">
        <v>146</v>
      </c>
    </row>
    <row r="109" spans="2:65" s="13" customFormat="1">
      <c r="B109" s="231"/>
      <c r="C109" s="232"/>
      <c r="D109" s="216" t="s">
        <v>154</v>
      </c>
      <c r="E109" s="233" t="s">
        <v>21</v>
      </c>
      <c r="F109" s="234" t="s">
        <v>181</v>
      </c>
      <c r="G109" s="232"/>
      <c r="H109" s="235">
        <v>3.7090000000000001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154</v>
      </c>
      <c r="AU109" s="241" t="s">
        <v>81</v>
      </c>
      <c r="AV109" s="13" t="s">
        <v>152</v>
      </c>
      <c r="AW109" s="13" t="s">
        <v>34</v>
      </c>
      <c r="AX109" s="13" t="s">
        <v>79</v>
      </c>
      <c r="AY109" s="241" t="s">
        <v>146</v>
      </c>
    </row>
    <row r="110" spans="2:65" s="1" customFormat="1" ht="22.5" customHeight="1">
      <c r="B110" s="41"/>
      <c r="C110" s="190" t="s">
        <v>182</v>
      </c>
      <c r="D110" s="190" t="s">
        <v>148</v>
      </c>
      <c r="E110" s="191" t="s">
        <v>183</v>
      </c>
      <c r="F110" s="192" t="s">
        <v>184</v>
      </c>
      <c r="G110" s="193" t="s">
        <v>89</v>
      </c>
      <c r="H110" s="194">
        <v>3.7090000000000001</v>
      </c>
      <c r="I110" s="195"/>
      <c r="J110" s="196">
        <f>ROUND(I110*H110,2)</f>
        <v>0</v>
      </c>
      <c r="K110" s="192" t="s">
        <v>151</v>
      </c>
      <c r="L110" s="61"/>
      <c r="M110" s="197" t="s">
        <v>21</v>
      </c>
      <c r="N110" s="198" t="s">
        <v>42</v>
      </c>
      <c r="O110" s="42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4" t="s">
        <v>152</v>
      </c>
      <c r="AT110" s="24" t="s">
        <v>148</v>
      </c>
      <c r="AU110" s="24" t="s">
        <v>81</v>
      </c>
      <c r="AY110" s="24" t="s">
        <v>146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4" t="s">
        <v>79</v>
      </c>
      <c r="BK110" s="201">
        <f>ROUND(I110*H110,2)</f>
        <v>0</v>
      </c>
      <c r="BL110" s="24" t="s">
        <v>152</v>
      </c>
      <c r="BM110" s="24" t="s">
        <v>185</v>
      </c>
    </row>
    <row r="111" spans="2:65" s="1" customFormat="1" ht="22.5" customHeight="1">
      <c r="B111" s="41"/>
      <c r="C111" s="190" t="s">
        <v>186</v>
      </c>
      <c r="D111" s="190" t="s">
        <v>148</v>
      </c>
      <c r="E111" s="191" t="s">
        <v>187</v>
      </c>
      <c r="F111" s="192" t="s">
        <v>188</v>
      </c>
      <c r="G111" s="193" t="s">
        <v>189</v>
      </c>
      <c r="H111" s="194">
        <v>6.6760000000000002</v>
      </c>
      <c r="I111" s="195"/>
      <c r="J111" s="196">
        <f>ROUND(I111*H111,2)</f>
        <v>0</v>
      </c>
      <c r="K111" s="192" t="s">
        <v>151</v>
      </c>
      <c r="L111" s="61"/>
      <c r="M111" s="197" t="s">
        <v>21</v>
      </c>
      <c r="N111" s="198" t="s">
        <v>42</v>
      </c>
      <c r="O111" s="42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4" t="s">
        <v>152</v>
      </c>
      <c r="AT111" s="24" t="s">
        <v>148</v>
      </c>
      <c r="AU111" s="24" t="s">
        <v>81</v>
      </c>
      <c r="AY111" s="24" t="s">
        <v>146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4" t="s">
        <v>79</v>
      </c>
      <c r="BK111" s="201">
        <f>ROUND(I111*H111,2)</f>
        <v>0</v>
      </c>
      <c r="BL111" s="24" t="s">
        <v>152</v>
      </c>
      <c r="BM111" s="24" t="s">
        <v>190</v>
      </c>
    </row>
    <row r="112" spans="2:65" s="12" customFormat="1">
      <c r="B112" s="214"/>
      <c r="C112" s="215"/>
      <c r="D112" s="204" t="s">
        <v>154</v>
      </c>
      <c r="E112" s="215"/>
      <c r="F112" s="229" t="s">
        <v>191</v>
      </c>
      <c r="G112" s="215"/>
      <c r="H112" s="230">
        <v>6.6760000000000002</v>
      </c>
      <c r="I112" s="220"/>
      <c r="J112" s="215"/>
      <c r="K112" s="215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154</v>
      </c>
      <c r="AU112" s="225" t="s">
        <v>81</v>
      </c>
      <c r="AV112" s="12" t="s">
        <v>81</v>
      </c>
      <c r="AW112" s="12" t="s">
        <v>6</v>
      </c>
      <c r="AX112" s="12" t="s">
        <v>79</v>
      </c>
      <c r="AY112" s="225" t="s">
        <v>146</v>
      </c>
    </row>
    <row r="113" spans="2:65" s="10" customFormat="1" ht="29.85" customHeight="1">
      <c r="B113" s="173"/>
      <c r="C113" s="174"/>
      <c r="D113" s="187" t="s">
        <v>70</v>
      </c>
      <c r="E113" s="188" t="s">
        <v>160</v>
      </c>
      <c r="F113" s="188" t="s">
        <v>192</v>
      </c>
      <c r="G113" s="174"/>
      <c r="H113" s="174"/>
      <c r="I113" s="177"/>
      <c r="J113" s="189">
        <f>BK113</f>
        <v>0</v>
      </c>
      <c r="K113" s="174"/>
      <c r="L113" s="179"/>
      <c r="M113" s="180"/>
      <c r="N113" s="181"/>
      <c r="O113" s="181"/>
      <c r="P113" s="182">
        <f>SUM(P114:P116)</f>
        <v>0</v>
      </c>
      <c r="Q113" s="181"/>
      <c r="R113" s="182">
        <f>SUM(R114:R116)</f>
        <v>0.93874999999999997</v>
      </c>
      <c r="S113" s="181"/>
      <c r="T113" s="183">
        <f>SUM(T114:T116)</f>
        <v>0</v>
      </c>
      <c r="AR113" s="184" t="s">
        <v>79</v>
      </c>
      <c r="AT113" s="185" t="s">
        <v>70</v>
      </c>
      <c r="AU113" s="185" t="s">
        <v>79</v>
      </c>
      <c r="AY113" s="184" t="s">
        <v>146</v>
      </c>
      <c r="BK113" s="186">
        <f>SUM(BK114:BK116)</f>
        <v>0</v>
      </c>
    </row>
    <row r="114" spans="2:65" s="1" customFormat="1" ht="31.5" customHeight="1">
      <c r="B114" s="41"/>
      <c r="C114" s="190" t="s">
        <v>193</v>
      </c>
      <c r="D114" s="190" t="s">
        <v>148</v>
      </c>
      <c r="E114" s="191" t="s">
        <v>194</v>
      </c>
      <c r="F114" s="192" t="s">
        <v>195</v>
      </c>
      <c r="G114" s="193" t="s">
        <v>89</v>
      </c>
      <c r="H114" s="194">
        <v>0.5</v>
      </c>
      <c r="I114" s="195"/>
      <c r="J114" s="196">
        <f>ROUND(I114*H114,2)</f>
        <v>0</v>
      </c>
      <c r="K114" s="192" t="s">
        <v>151</v>
      </c>
      <c r="L114" s="61"/>
      <c r="M114" s="197" t="s">
        <v>21</v>
      </c>
      <c r="N114" s="198" t="s">
        <v>42</v>
      </c>
      <c r="O114" s="42"/>
      <c r="P114" s="199">
        <f>O114*H114</f>
        <v>0</v>
      </c>
      <c r="Q114" s="199">
        <v>1.8774999999999999</v>
      </c>
      <c r="R114" s="199">
        <f>Q114*H114</f>
        <v>0.93874999999999997</v>
      </c>
      <c r="S114" s="199">
        <v>0</v>
      </c>
      <c r="T114" s="200">
        <f>S114*H114</f>
        <v>0</v>
      </c>
      <c r="AR114" s="24" t="s">
        <v>152</v>
      </c>
      <c r="AT114" s="24" t="s">
        <v>148</v>
      </c>
      <c r="AU114" s="24" t="s">
        <v>81</v>
      </c>
      <c r="AY114" s="24" t="s">
        <v>146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4" t="s">
        <v>79</v>
      </c>
      <c r="BK114" s="201">
        <f>ROUND(I114*H114,2)</f>
        <v>0</v>
      </c>
      <c r="BL114" s="24" t="s">
        <v>152</v>
      </c>
      <c r="BM114" s="24" t="s">
        <v>196</v>
      </c>
    </row>
    <row r="115" spans="2:65" s="11" customFormat="1">
      <c r="B115" s="202"/>
      <c r="C115" s="203"/>
      <c r="D115" s="204" t="s">
        <v>154</v>
      </c>
      <c r="E115" s="205" t="s">
        <v>21</v>
      </c>
      <c r="F115" s="206" t="s">
        <v>197</v>
      </c>
      <c r="G115" s="203"/>
      <c r="H115" s="207" t="s">
        <v>21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154</v>
      </c>
      <c r="AU115" s="213" t="s">
        <v>81</v>
      </c>
      <c r="AV115" s="11" t="s">
        <v>79</v>
      </c>
      <c r="AW115" s="11" t="s">
        <v>34</v>
      </c>
      <c r="AX115" s="11" t="s">
        <v>71</v>
      </c>
      <c r="AY115" s="213" t="s">
        <v>146</v>
      </c>
    </row>
    <row r="116" spans="2:65" s="12" customFormat="1">
      <c r="B116" s="214"/>
      <c r="C116" s="215"/>
      <c r="D116" s="204" t="s">
        <v>154</v>
      </c>
      <c r="E116" s="228" t="s">
        <v>21</v>
      </c>
      <c r="F116" s="229" t="s">
        <v>198</v>
      </c>
      <c r="G116" s="215"/>
      <c r="H116" s="230">
        <v>0.5</v>
      </c>
      <c r="I116" s="220"/>
      <c r="J116" s="215"/>
      <c r="K116" s="215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154</v>
      </c>
      <c r="AU116" s="225" t="s">
        <v>81</v>
      </c>
      <c r="AV116" s="12" t="s">
        <v>81</v>
      </c>
      <c r="AW116" s="12" t="s">
        <v>34</v>
      </c>
      <c r="AX116" s="12" t="s">
        <v>79</v>
      </c>
      <c r="AY116" s="225" t="s">
        <v>146</v>
      </c>
    </row>
    <row r="117" spans="2:65" s="10" customFormat="1" ht="29.85" customHeight="1">
      <c r="B117" s="173"/>
      <c r="C117" s="174"/>
      <c r="D117" s="187" t="s">
        <v>70</v>
      </c>
      <c r="E117" s="188" t="s">
        <v>169</v>
      </c>
      <c r="F117" s="188" t="s">
        <v>199</v>
      </c>
      <c r="G117" s="174"/>
      <c r="H117" s="174"/>
      <c r="I117" s="177"/>
      <c r="J117" s="189">
        <f>BK117</f>
        <v>0</v>
      </c>
      <c r="K117" s="174"/>
      <c r="L117" s="179"/>
      <c r="M117" s="180"/>
      <c r="N117" s="181"/>
      <c r="O117" s="181"/>
      <c r="P117" s="182">
        <f>SUM(P118:P142)</f>
        <v>0</v>
      </c>
      <c r="Q117" s="181"/>
      <c r="R117" s="182">
        <f>SUM(R118:R142)</f>
        <v>7.5600000000000007E-3</v>
      </c>
      <c r="S117" s="181"/>
      <c r="T117" s="183">
        <f>SUM(T118:T142)</f>
        <v>0.495</v>
      </c>
      <c r="AR117" s="184" t="s">
        <v>79</v>
      </c>
      <c r="AT117" s="185" t="s">
        <v>70</v>
      </c>
      <c r="AU117" s="185" t="s">
        <v>79</v>
      </c>
      <c r="AY117" s="184" t="s">
        <v>146</v>
      </c>
      <c r="BK117" s="186">
        <f>SUM(BK118:BK142)</f>
        <v>0</v>
      </c>
    </row>
    <row r="118" spans="2:65" s="1" customFormat="1" ht="22.5" customHeight="1">
      <c r="B118" s="41"/>
      <c r="C118" s="190" t="s">
        <v>200</v>
      </c>
      <c r="D118" s="190" t="s">
        <v>148</v>
      </c>
      <c r="E118" s="191" t="s">
        <v>201</v>
      </c>
      <c r="F118" s="192" t="s">
        <v>202</v>
      </c>
      <c r="G118" s="193" t="s">
        <v>203</v>
      </c>
      <c r="H118" s="194">
        <v>6</v>
      </c>
      <c r="I118" s="195"/>
      <c r="J118" s="196">
        <f>ROUND(I118*H118,2)</f>
        <v>0</v>
      </c>
      <c r="K118" s="192" t="s">
        <v>151</v>
      </c>
      <c r="L118" s="61"/>
      <c r="M118" s="197" t="s">
        <v>21</v>
      </c>
      <c r="N118" s="198" t="s">
        <v>42</v>
      </c>
      <c r="O118" s="42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4" t="s">
        <v>152</v>
      </c>
      <c r="AT118" s="24" t="s">
        <v>148</v>
      </c>
      <c r="AU118" s="24" t="s">
        <v>81</v>
      </c>
      <c r="AY118" s="24" t="s">
        <v>146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4" t="s">
        <v>79</v>
      </c>
      <c r="BK118" s="201">
        <f>ROUND(I118*H118,2)</f>
        <v>0</v>
      </c>
      <c r="BL118" s="24" t="s">
        <v>152</v>
      </c>
      <c r="BM118" s="24" t="s">
        <v>204</v>
      </c>
    </row>
    <row r="119" spans="2:65" s="12" customFormat="1">
      <c r="B119" s="214"/>
      <c r="C119" s="215"/>
      <c r="D119" s="216" t="s">
        <v>154</v>
      </c>
      <c r="E119" s="217" t="s">
        <v>21</v>
      </c>
      <c r="F119" s="218" t="s">
        <v>205</v>
      </c>
      <c r="G119" s="215"/>
      <c r="H119" s="219">
        <v>6</v>
      </c>
      <c r="I119" s="220"/>
      <c r="J119" s="215"/>
      <c r="K119" s="215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154</v>
      </c>
      <c r="AU119" s="225" t="s">
        <v>81</v>
      </c>
      <c r="AV119" s="12" t="s">
        <v>81</v>
      </c>
      <c r="AW119" s="12" t="s">
        <v>34</v>
      </c>
      <c r="AX119" s="12" t="s">
        <v>79</v>
      </c>
      <c r="AY119" s="225" t="s">
        <v>146</v>
      </c>
    </row>
    <row r="120" spans="2:65" s="1" customFormat="1" ht="44.25" customHeight="1">
      <c r="B120" s="41"/>
      <c r="C120" s="190" t="s">
        <v>206</v>
      </c>
      <c r="D120" s="190" t="s">
        <v>148</v>
      </c>
      <c r="E120" s="191" t="s">
        <v>207</v>
      </c>
      <c r="F120" s="192" t="s">
        <v>208</v>
      </c>
      <c r="G120" s="193" t="s">
        <v>101</v>
      </c>
      <c r="H120" s="194">
        <v>2.25</v>
      </c>
      <c r="I120" s="195"/>
      <c r="J120" s="196">
        <f>ROUND(I120*H120,2)</f>
        <v>0</v>
      </c>
      <c r="K120" s="192" t="s">
        <v>151</v>
      </c>
      <c r="L120" s="61"/>
      <c r="M120" s="197" t="s">
        <v>21</v>
      </c>
      <c r="N120" s="198" t="s">
        <v>42</v>
      </c>
      <c r="O120" s="42"/>
      <c r="P120" s="199">
        <f>O120*H120</f>
        <v>0</v>
      </c>
      <c r="Q120" s="199">
        <v>0</v>
      </c>
      <c r="R120" s="199">
        <f>Q120*H120</f>
        <v>0</v>
      </c>
      <c r="S120" s="199">
        <v>0.22</v>
      </c>
      <c r="T120" s="200">
        <f>S120*H120</f>
        <v>0.495</v>
      </c>
      <c r="AR120" s="24" t="s">
        <v>152</v>
      </c>
      <c r="AT120" s="24" t="s">
        <v>148</v>
      </c>
      <c r="AU120" s="24" t="s">
        <v>81</v>
      </c>
      <c r="AY120" s="24" t="s">
        <v>146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4" t="s">
        <v>79</v>
      </c>
      <c r="BK120" s="201">
        <f>ROUND(I120*H120,2)</f>
        <v>0</v>
      </c>
      <c r="BL120" s="24" t="s">
        <v>152</v>
      </c>
      <c r="BM120" s="24" t="s">
        <v>209</v>
      </c>
    </row>
    <row r="121" spans="2:65" s="12" customFormat="1">
      <c r="B121" s="214"/>
      <c r="C121" s="215"/>
      <c r="D121" s="216" t="s">
        <v>154</v>
      </c>
      <c r="E121" s="217" t="s">
        <v>21</v>
      </c>
      <c r="F121" s="218" t="s">
        <v>210</v>
      </c>
      <c r="G121" s="215"/>
      <c r="H121" s="219">
        <v>2.25</v>
      </c>
      <c r="I121" s="220"/>
      <c r="J121" s="215"/>
      <c r="K121" s="215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154</v>
      </c>
      <c r="AU121" s="225" t="s">
        <v>81</v>
      </c>
      <c r="AV121" s="12" t="s">
        <v>81</v>
      </c>
      <c r="AW121" s="12" t="s">
        <v>34</v>
      </c>
      <c r="AX121" s="12" t="s">
        <v>79</v>
      </c>
      <c r="AY121" s="225" t="s">
        <v>146</v>
      </c>
    </row>
    <row r="122" spans="2:65" s="1" customFormat="1" ht="31.5" customHeight="1">
      <c r="B122" s="41"/>
      <c r="C122" s="190" t="s">
        <v>211</v>
      </c>
      <c r="D122" s="190" t="s">
        <v>148</v>
      </c>
      <c r="E122" s="191" t="s">
        <v>212</v>
      </c>
      <c r="F122" s="192" t="s">
        <v>213</v>
      </c>
      <c r="G122" s="193" t="s">
        <v>89</v>
      </c>
      <c r="H122" s="194">
        <v>3.15</v>
      </c>
      <c r="I122" s="195"/>
      <c r="J122" s="196">
        <f>ROUND(I122*H122,2)</f>
        <v>0</v>
      </c>
      <c r="K122" s="192" t="s">
        <v>151</v>
      </c>
      <c r="L122" s="61"/>
      <c r="M122" s="197" t="s">
        <v>21</v>
      </c>
      <c r="N122" s="198" t="s">
        <v>42</v>
      </c>
      <c r="O122" s="42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4" t="s">
        <v>152</v>
      </c>
      <c r="AT122" s="24" t="s">
        <v>148</v>
      </c>
      <c r="AU122" s="24" t="s">
        <v>81</v>
      </c>
      <c r="AY122" s="24" t="s">
        <v>146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4" t="s">
        <v>79</v>
      </c>
      <c r="BK122" s="201">
        <f>ROUND(I122*H122,2)</f>
        <v>0</v>
      </c>
      <c r="BL122" s="24" t="s">
        <v>152</v>
      </c>
      <c r="BM122" s="24" t="s">
        <v>214</v>
      </c>
    </row>
    <row r="123" spans="2:65" s="12" customFormat="1">
      <c r="B123" s="214"/>
      <c r="C123" s="215"/>
      <c r="D123" s="216" t="s">
        <v>154</v>
      </c>
      <c r="E123" s="217" t="s">
        <v>215</v>
      </c>
      <c r="F123" s="218" t="s">
        <v>216</v>
      </c>
      <c r="G123" s="215"/>
      <c r="H123" s="219">
        <v>3.15</v>
      </c>
      <c r="I123" s="220"/>
      <c r="J123" s="215"/>
      <c r="K123" s="215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154</v>
      </c>
      <c r="AU123" s="225" t="s">
        <v>81</v>
      </c>
      <c r="AV123" s="12" t="s">
        <v>81</v>
      </c>
      <c r="AW123" s="12" t="s">
        <v>34</v>
      </c>
      <c r="AX123" s="12" t="s">
        <v>79</v>
      </c>
      <c r="AY123" s="225" t="s">
        <v>146</v>
      </c>
    </row>
    <row r="124" spans="2:65" s="1" customFormat="1" ht="31.5" customHeight="1">
      <c r="B124" s="41"/>
      <c r="C124" s="190" t="s">
        <v>217</v>
      </c>
      <c r="D124" s="190" t="s">
        <v>148</v>
      </c>
      <c r="E124" s="191" t="s">
        <v>218</v>
      </c>
      <c r="F124" s="192" t="s">
        <v>219</v>
      </c>
      <c r="G124" s="193" t="s">
        <v>89</v>
      </c>
      <c r="H124" s="194">
        <v>1.575</v>
      </c>
      <c r="I124" s="195"/>
      <c r="J124" s="196">
        <f>ROUND(I124*H124,2)</f>
        <v>0</v>
      </c>
      <c r="K124" s="192" t="s">
        <v>151</v>
      </c>
      <c r="L124" s="61"/>
      <c r="M124" s="197" t="s">
        <v>21</v>
      </c>
      <c r="N124" s="198" t="s">
        <v>42</v>
      </c>
      <c r="O124" s="42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4" t="s">
        <v>152</v>
      </c>
      <c r="AT124" s="24" t="s">
        <v>148</v>
      </c>
      <c r="AU124" s="24" t="s">
        <v>81</v>
      </c>
      <c r="AY124" s="24" t="s">
        <v>146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4" t="s">
        <v>79</v>
      </c>
      <c r="BK124" s="201">
        <f>ROUND(I124*H124,2)</f>
        <v>0</v>
      </c>
      <c r="BL124" s="24" t="s">
        <v>152</v>
      </c>
      <c r="BM124" s="24" t="s">
        <v>220</v>
      </c>
    </row>
    <row r="125" spans="2:65" s="12" customFormat="1">
      <c r="B125" s="214"/>
      <c r="C125" s="215"/>
      <c r="D125" s="216" t="s">
        <v>154</v>
      </c>
      <c r="E125" s="215"/>
      <c r="F125" s="218" t="s">
        <v>221</v>
      </c>
      <c r="G125" s="215"/>
      <c r="H125" s="219">
        <v>1.575</v>
      </c>
      <c r="I125" s="220"/>
      <c r="J125" s="215"/>
      <c r="K125" s="215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154</v>
      </c>
      <c r="AU125" s="225" t="s">
        <v>81</v>
      </c>
      <c r="AV125" s="12" t="s">
        <v>81</v>
      </c>
      <c r="AW125" s="12" t="s">
        <v>6</v>
      </c>
      <c r="AX125" s="12" t="s">
        <v>79</v>
      </c>
      <c r="AY125" s="225" t="s">
        <v>146</v>
      </c>
    </row>
    <row r="126" spans="2:65" s="1" customFormat="1" ht="31.5" customHeight="1">
      <c r="B126" s="41"/>
      <c r="C126" s="190" t="s">
        <v>222</v>
      </c>
      <c r="D126" s="190" t="s">
        <v>148</v>
      </c>
      <c r="E126" s="191" t="s">
        <v>223</v>
      </c>
      <c r="F126" s="192" t="s">
        <v>224</v>
      </c>
      <c r="G126" s="193" t="s">
        <v>101</v>
      </c>
      <c r="H126" s="194">
        <v>9</v>
      </c>
      <c r="I126" s="195"/>
      <c r="J126" s="196">
        <f>ROUND(I126*H126,2)</f>
        <v>0</v>
      </c>
      <c r="K126" s="192" t="s">
        <v>151</v>
      </c>
      <c r="L126" s="61"/>
      <c r="M126" s="197" t="s">
        <v>21</v>
      </c>
      <c r="N126" s="198" t="s">
        <v>42</v>
      </c>
      <c r="O126" s="42"/>
      <c r="P126" s="199">
        <f>O126*H126</f>
        <v>0</v>
      </c>
      <c r="Q126" s="199">
        <v>8.4000000000000003E-4</v>
      </c>
      <c r="R126" s="199">
        <f>Q126*H126</f>
        <v>7.5600000000000007E-3</v>
      </c>
      <c r="S126" s="199">
        <v>0</v>
      </c>
      <c r="T126" s="200">
        <f>S126*H126</f>
        <v>0</v>
      </c>
      <c r="AR126" s="24" t="s">
        <v>152</v>
      </c>
      <c r="AT126" s="24" t="s">
        <v>148</v>
      </c>
      <c r="AU126" s="24" t="s">
        <v>81</v>
      </c>
      <c r="AY126" s="24" t="s">
        <v>146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4" t="s">
        <v>79</v>
      </c>
      <c r="BK126" s="201">
        <f>ROUND(I126*H126,2)</f>
        <v>0</v>
      </c>
      <c r="BL126" s="24" t="s">
        <v>152</v>
      </c>
      <c r="BM126" s="24" t="s">
        <v>225</v>
      </c>
    </row>
    <row r="127" spans="2:65" s="12" customFormat="1">
      <c r="B127" s="214"/>
      <c r="C127" s="215"/>
      <c r="D127" s="216" t="s">
        <v>154</v>
      </c>
      <c r="E127" s="217" t="s">
        <v>21</v>
      </c>
      <c r="F127" s="218" t="s">
        <v>226</v>
      </c>
      <c r="G127" s="215"/>
      <c r="H127" s="219">
        <v>9</v>
      </c>
      <c r="I127" s="220"/>
      <c r="J127" s="215"/>
      <c r="K127" s="215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154</v>
      </c>
      <c r="AU127" s="225" t="s">
        <v>81</v>
      </c>
      <c r="AV127" s="12" t="s">
        <v>81</v>
      </c>
      <c r="AW127" s="12" t="s">
        <v>34</v>
      </c>
      <c r="AX127" s="12" t="s">
        <v>79</v>
      </c>
      <c r="AY127" s="225" t="s">
        <v>146</v>
      </c>
    </row>
    <row r="128" spans="2:65" s="1" customFormat="1" ht="31.5" customHeight="1">
      <c r="B128" s="41"/>
      <c r="C128" s="190" t="s">
        <v>10</v>
      </c>
      <c r="D128" s="190" t="s">
        <v>148</v>
      </c>
      <c r="E128" s="191" t="s">
        <v>227</v>
      </c>
      <c r="F128" s="192" t="s">
        <v>228</v>
      </c>
      <c r="G128" s="193" t="s">
        <v>101</v>
      </c>
      <c r="H128" s="194">
        <v>9</v>
      </c>
      <c r="I128" s="195"/>
      <c r="J128" s="196">
        <f>ROUND(I128*H128,2)</f>
        <v>0</v>
      </c>
      <c r="K128" s="192" t="s">
        <v>151</v>
      </c>
      <c r="L128" s="61"/>
      <c r="M128" s="197" t="s">
        <v>21</v>
      </c>
      <c r="N128" s="198" t="s">
        <v>42</v>
      </c>
      <c r="O128" s="42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4" t="s">
        <v>152</v>
      </c>
      <c r="AT128" s="24" t="s">
        <v>148</v>
      </c>
      <c r="AU128" s="24" t="s">
        <v>81</v>
      </c>
      <c r="AY128" s="24" t="s">
        <v>146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4" t="s">
        <v>79</v>
      </c>
      <c r="BK128" s="201">
        <f>ROUND(I128*H128,2)</f>
        <v>0</v>
      </c>
      <c r="BL128" s="24" t="s">
        <v>152</v>
      </c>
      <c r="BM128" s="24" t="s">
        <v>229</v>
      </c>
    </row>
    <row r="129" spans="2:65" s="1" customFormat="1" ht="31.5" customHeight="1">
      <c r="B129" s="41"/>
      <c r="C129" s="190" t="s">
        <v>230</v>
      </c>
      <c r="D129" s="190" t="s">
        <v>148</v>
      </c>
      <c r="E129" s="191" t="s">
        <v>231</v>
      </c>
      <c r="F129" s="192" t="s">
        <v>232</v>
      </c>
      <c r="G129" s="193" t="s">
        <v>89</v>
      </c>
      <c r="H129" s="194">
        <v>1.575</v>
      </c>
      <c r="I129" s="195"/>
      <c r="J129" s="196">
        <f>ROUND(I129*H129,2)</f>
        <v>0</v>
      </c>
      <c r="K129" s="192" t="s">
        <v>151</v>
      </c>
      <c r="L129" s="61"/>
      <c r="M129" s="197" t="s">
        <v>21</v>
      </c>
      <c r="N129" s="198" t="s">
        <v>42</v>
      </c>
      <c r="O129" s="4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4" t="s">
        <v>152</v>
      </c>
      <c r="AT129" s="24" t="s">
        <v>148</v>
      </c>
      <c r="AU129" s="24" t="s">
        <v>81</v>
      </c>
      <c r="AY129" s="24" t="s">
        <v>146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4" t="s">
        <v>79</v>
      </c>
      <c r="BK129" s="201">
        <f>ROUND(I129*H129,2)</f>
        <v>0</v>
      </c>
      <c r="BL129" s="24" t="s">
        <v>152</v>
      </c>
      <c r="BM129" s="24" t="s">
        <v>233</v>
      </c>
    </row>
    <row r="130" spans="2:65" s="12" customFormat="1">
      <c r="B130" s="214"/>
      <c r="C130" s="215"/>
      <c r="D130" s="216" t="s">
        <v>154</v>
      </c>
      <c r="E130" s="217" t="s">
        <v>106</v>
      </c>
      <c r="F130" s="218" t="s">
        <v>234</v>
      </c>
      <c r="G130" s="215"/>
      <c r="H130" s="219">
        <v>1.575</v>
      </c>
      <c r="I130" s="220"/>
      <c r="J130" s="215"/>
      <c r="K130" s="215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154</v>
      </c>
      <c r="AU130" s="225" t="s">
        <v>81</v>
      </c>
      <c r="AV130" s="12" t="s">
        <v>81</v>
      </c>
      <c r="AW130" s="12" t="s">
        <v>34</v>
      </c>
      <c r="AX130" s="12" t="s">
        <v>79</v>
      </c>
      <c r="AY130" s="225" t="s">
        <v>146</v>
      </c>
    </row>
    <row r="131" spans="2:65" s="1" customFormat="1" ht="31.5" customHeight="1">
      <c r="B131" s="41"/>
      <c r="C131" s="190" t="s">
        <v>235</v>
      </c>
      <c r="D131" s="190" t="s">
        <v>148</v>
      </c>
      <c r="E131" s="191" t="s">
        <v>236</v>
      </c>
      <c r="F131" s="192" t="s">
        <v>237</v>
      </c>
      <c r="G131" s="193" t="s">
        <v>89</v>
      </c>
      <c r="H131" s="194">
        <v>1.575</v>
      </c>
      <c r="I131" s="195"/>
      <c r="J131" s="196">
        <f>ROUND(I131*H131,2)</f>
        <v>0</v>
      </c>
      <c r="K131" s="192" t="s">
        <v>151</v>
      </c>
      <c r="L131" s="61"/>
      <c r="M131" s="197" t="s">
        <v>21</v>
      </c>
      <c r="N131" s="198" t="s">
        <v>42</v>
      </c>
      <c r="O131" s="42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4" t="s">
        <v>152</v>
      </c>
      <c r="AT131" s="24" t="s">
        <v>148</v>
      </c>
      <c r="AU131" s="24" t="s">
        <v>81</v>
      </c>
      <c r="AY131" s="24" t="s">
        <v>146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4" t="s">
        <v>79</v>
      </c>
      <c r="BK131" s="201">
        <f>ROUND(I131*H131,2)</f>
        <v>0</v>
      </c>
      <c r="BL131" s="24" t="s">
        <v>152</v>
      </c>
      <c r="BM131" s="24" t="s">
        <v>238</v>
      </c>
    </row>
    <row r="132" spans="2:65" s="12" customFormat="1">
      <c r="B132" s="214"/>
      <c r="C132" s="215"/>
      <c r="D132" s="216" t="s">
        <v>154</v>
      </c>
      <c r="E132" s="217" t="s">
        <v>21</v>
      </c>
      <c r="F132" s="218" t="s">
        <v>180</v>
      </c>
      <c r="G132" s="215"/>
      <c r="H132" s="219">
        <v>1.575</v>
      </c>
      <c r="I132" s="220"/>
      <c r="J132" s="215"/>
      <c r="K132" s="215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154</v>
      </c>
      <c r="AU132" s="225" t="s">
        <v>81</v>
      </c>
      <c r="AV132" s="12" t="s">
        <v>81</v>
      </c>
      <c r="AW132" s="12" t="s">
        <v>34</v>
      </c>
      <c r="AX132" s="12" t="s">
        <v>79</v>
      </c>
      <c r="AY132" s="225" t="s">
        <v>146</v>
      </c>
    </row>
    <row r="133" spans="2:65" s="1" customFormat="1" ht="31.5" customHeight="1">
      <c r="B133" s="41"/>
      <c r="C133" s="190" t="s">
        <v>239</v>
      </c>
      <c r="D133" s="190" t="s">
        <v>148</v>
      </c>
      <c r="E133" s="191" t="s">
        <v>240</v>
      </c>
      <c r="F133" s="192" t="s">
        <v>241</v>
      </c>
      <c r="G133" s="193" t="s">
        <v>101</v>
      </c>
      <c r="H133" s="194">
        <v>4.5</v>
      </c>
      <c r="I133" s="195"/>
      <c r="J133" s="196">
        <f>ROUND(I133*H133,2)</f>
        <v>0</v>
      </c>
      <c r="K133" s="192" t="s">
        <v>151</v>
      </c>
      <c r="L133" s="61"/>
      <c r="M133" s="197" t="s">
        <v>21</v>
      </c>
      <c r="N133" s="198" t="s">
        <v>42</v>
      </c>
      <c r="O133" s="42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4" t="s">
        <v>152</v>
      </c>
      <c r="AT133" s="24" t="s">
        <v>148</v>
      </c>
      <c r="AU133" s="24" t="s">
        <v>81</v>
      </c>
      <c r="AY133" s="24" t="s">
        <v>146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4" t="s">
        <v>79</v>
      </c>
      <c r="BK133" s="201">
        <f>ROUND(I133*H133,2)</f>
        <v>0</v>
      </c>
      <c r="BL133" s="24" t="s">
        <v>152</v>
      </c>
      <c r="BM133" s="24" t="s">
        <v>242</v>
      </c>
    </row>
    <row r="134" spans="2:65" s="12" customFormat="1">
      <c r="B134" s="214"/>
      <c r="C134" s="215"/>
      <c r="D134" s="216" t="s">
        <v>154</v>
      </c>
      <c r="E134" s="217" t="s">
        <v>21</v>
      </c>
      <c r="F134" s="218" t="s">
        <v>243</v>
      </c>
      <c r="G134" s="215"/>
      <c r="H134" s="219">
        <v>4.5</v>
      </c>
      <c r="I134" s="220"/>
      <c r="J134" s="215"/>
      <c r="K134" s="215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154</v>
      </c>
      <c r="AU134" s="225" t="s">
        <v>81</v>
      </c>
      <c r="AV134" s="12" t="s">
        <v>81</v>
      </c>
      <c r="AW134" s="12" t="s">
        <v>34</v>
      </c>
      <c r="AX134" s="12" t="s">
        <v>79</v>
      </c>
      <c r="AY134" s="225" t="s">
        <v>146</v>
      </c>
    </row>
    <row r="135" spans="2:65" s="1" customFormat="1" ht="31.5" customHeight="1">
      <c r="B135" s="41"/>
      <c r="C135" s="190" t="s">
        <v>244</v>
      </c>
      <c r="D135" s="190" t="s">
        <v>148</v>
      </c>
      <c r="E135" s="191" t="s">
        <v>245</v>
      </c>
      <c r="F135" s="192" t="s">
        <v>246</v>
      </c>
      <c r="G135" s="193" t="s">
        <v>101</v>
      </c>
      <c r="H135" s="194">
        <v>4.5</v>
      </c>
      <c r="I135" s="195"/>
      <c r="J135" s="196">
        <f>ROUND(I135*H135,2)</f>
        <v>0</v>
      </c>
      <c r="K135" s="192" t="s">
        <v>151</v>
      </c>
      <c r="L135" s="61"/>
      <c r="M135" s="197" t="s">
        <v>21</v>
      </c>
      <c r="N135" s="198" t="s">
        <v>42</v>
      </c>
      <c r="O135" s="42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4" t="s">
        <v>152</v>
      </c>
      <c r="AT135" s="24" t="s">
        <v>148</v>
      </c>
      <c r="AU135" s="24" t="s">
        <v>81</v>
      </c>
      <c r="AY135" s="24" t="s">
        <v>146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4" t="s">
        <v>79</v>
      </c>
      <c r="BK135" s="201">
        <f>ROUND(I135*H135,2)</f>
        <v>0</v>
      </c>
      <c r="BL135" s="24" t="s">
        <v>152</v>
      </c>
      <c r="BM135" s="24" t="s">
        <v>247</v>
      </c>
    </row>
    <row r="136" spans="2:65" s="12" customFormat="1">
      <c r="B136" s="214"/>
      <c r="C136" s="215"/>
      <c r="D136" s="216" t="s">
        <v>154</v>
      </c>
      <c r="E136" s="217" t="s">
        <v>21</v>
      </c>
      <c r="F136" s="218" t="s">
        <v>248</v>
      </c>
      <c r="G136" s="215"/>
      <c r="H136" s="219">
        <v>4.5</v>
      </c>
      <c r="I136" s="220"/>
      <c r="J136" s="215"/>
      <c r="K136" s="215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154</v>
      </c>
      <c r="AU136" s="225" t="s">
        <v>81</v>
      </c>
      <c r="AV136" s="12" t="s">
        <v>81</v>
      </c>
      <c r="AW136" s="12" t="s">
        <v>34</v>
      </c>
      <c r="AX136" s="12" t="s">
        <v>79</v>
      </c>
      <c r="AY136" s="225" t="s">
        <v>146</v>
      </c>
    </row>
    <row r="137" spans="2:65" s="1" customFormat="1" ht="31.5" customHeight="1">
      <c r="B137" s="41"/>
      <c r="C137" s="190" t="s">
        <v>249</v>
      </c>
      <c r="D137" s="190" t="s">
        <v>148</v>
      </c>
      <c r="E137" s="191" t="s">
        <v>250</v>
      </c>
      <c r="F137" s="192" t="s">
        <v>251</v>
      </c>
      <c r="G137" s="193" t="s">
        <v>101</v>
      </c>
      <c r="H137" s="194">
        <v>2.25</v>
      </c>
      <c r="I137" s="195"/>
      <c r="J137" s="196">
        <f>ROUND(I137*H137,2)</f>
        <v>0</v>
      </c>
      <c r="K137" s="192" t="s">
        <v>151</v>
      </c>
      <c r="L137" s="61"/>
      <c r="M137" s="197" t="s">
        <v>21</v>
      </c>
      <c r="N137" s="198" t="s">
        <v>42</v>
      </c>
      <c r="O137" s="42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4" t="s">
        <v>152</v>
      </c>
      <c r="AT137" s="24" t="s">
        <v>148</v>
      </c>
      <c r="AU137" s="24" t="s">
        <v>81</v>
      </c>
      <c r="AY137" s="24" t="s">
        <v>146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4" t="s">
        <v>79</v>
      </c>
      <c r="BK137" s="201">
        <f>ROUND(I137*H137,2)</f>
        <v>0</v>
      </c>
      <c r="BL137" s="24" t="s">
        <v>152</v>
      </c>
      <c r="BM137" s="24" t="s">
        <v>252</v>
      </c>
    </row>
    <row r="138" spans="2:65" s="12" customFormat="1">
      <c r="B138" s="214"/>
      <c r="C138" s="215"/>
      <c r="D138" s="216" t="s">
        <v>154</v>
      </c>
      <c r="E138" s="217" t="s">
        <v>21</v>
      </c>
      <c r="F138" s="218" t="s">
        <v>210</v>
      </c>
      <c r="G138" s="215"/>
      <c r="H138" s="219">
        <v>2.25</v>
      </c>
      <c r="I138" s="220"/>
      <c r="J138" s="215"/>
      <c r="K138" s="215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154</v>
      </c>
      <c r="AU138" s="225" t="s">
        <v>81</v>
      </c>
      <c r="AV138" s="12" t="s">
        <v>81</v>
      </c>
      <c r="AW138" s="12" t="s">
        <v>34</v>
      </c>
      <c r="AX138" s="12" t="s">
        <v>79</v>
      </c>
      <c r="AY138" s="225" t="s">
        <v>146</v>
      </c>
    </row>
    <row r="139" spans="2:65" s="1" customFormat="1" ht="22.5" customHeight="1">
      <c r="B139" s="41"/>
      <c r="C139" s="190" t="s">
        <v>9</v>
      </c>
      <c r="D139" s="190" t="s">
        <v>148</v>
      </c>
      <c r="E139" s="191" t="s">
        <v>253</v>
      </c>
      <c r="F139" s="192" t="s">
        <v>254</v>
      </c>
      <c r="G139" s="193" t="s">
        <v>101</v>
      </c>
      <c r="H139" s="194">
        <v>2.25</v>
      </c>
      <c r="I139" s="195"/>
      <c r="J139" s="196">
        <f>ROUND(I139*H139,2)</f>
        <v>0</v>
      </c>
      <c r="K139" s="192" t="s">
        <v>151</v>
      </c>
      <c r="L139" s="61"/>
      <c r="M139" s="197" t="s">
        <v>21</v>
      </c>
      <c r="N139" s="198" t="s">
        <v>42</v>
      </c>
      <c r="O139" s="4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4" t="s">
        <v>152</v>
      </c>
      <c r="AT139" s="24" t="s">
        <v>148</v>
      </c>
      <c r="AU139" s="24" t="s">
        <v>81</v>
      </c>
      <c r="AY139" s="24" t="s">
        <v>146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4" t="s">
        <v>79</v>
      </c>
      <c r="BK139" s="201">
        <f>ROUND(I139*H139,2)</f>
        <v>0</v>
      </c>
      <c r="BL139" s="24" t="s">
        <v>152</v>
      </c>
      <c r="BM139" s="24" t="s">
        <v>255</v>
      </c>
    </row>
    <row r="140" spans="2:65" s="12" customFormat="1">
      <c r="B140" s="214"/>
      <c r="C140" s="215"/>
      <c r="D140" s="216" t="s">
        <v>154</v>
      </c>
      <c r="E140" s="217" t="s">
        <v>21</v>
      </c>
      <c r="F140" s="218" t="s">
        <v>210</v>
      </c>
      <c r="G140" s="215"/>
      <c r="H140" s="219">
        <v>2.25</v>
      </c>
      <c r="I140" s="220"/>
      <c r="J140" s="215"/>
      <c r="K140" s="215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154</v>
      </c>
      <c r="AU140" s="225" t="s">
        <v>81</v>
      </c>
      <c r="AV140" s="12" t="s">
        <v>81</v>
      </c>
      <c r="AW140" s="12" t="s">
        <v>34</v>
      </c>
      <c r="AX140" s="12" t="s">
        <v>79</v>
      </c>
      <c r="AY140" s="225" t="s">
        <v>146</v>
      </c>
    </row>
    <row r="141" spans="2:65" s="1" customFormat="1" ht="31.5" customHeight="1">
      <c r="B141" s="41"/>
      <c r="C141" s="190" t="s">
        <v>256</v>
      </c>
      <c r="D141" s="190" t="s">
        <v>148</v>
      </c>
      <c r="E141" s="191" t="s">
        <v>257</v>
      </c>
      <c r="F141" s="192" t="s">
        <v>258</v>
      </c>
      <c r="G141" s="193" t="s">
        <v>101</v>
      </c>
      <c r="H141" s="194">
        <v>2.25</v>
      </c>
      <c r="I141" s="195"/>
      <c r="J141" s="196">
        <f>ROUND(I141*H141,2)</f>
        <v>0</v>
      </c>
      <c r="K141" s="192" t="s">
        <v>151</v>
      </c>
      <c r="L141" s="61"/>
      <c r="M141" s="197" t="s">
        <v>21</v>
      </c>
      <c r="N141" s="198" t="s">
        <v>42</v>
      </c>
      <c r="O141" s="42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4" t="s">
        <v>152</v>
      </c>
      <c r="AT141" s="24" t="s">
        <v>148</v>
      </c>
      <c r="AU141" s="24" t="s">
        <v>81</v>
      </c>
      <c r="AY141" s="24" t="s">
        <v>146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4" t="s">
        <v>79</v>
      </c>
      <c r="BK141" s="201">
        <f>ROUND(I141*H141,2)</f>
        <v>0</v>
      </c>
      <c r="BL141" s="24" t="s">
        <v>152</v>
      </c>
      <c r="BM141" s="24" t="s">
        <v>259</v>
      </c>
    </row>
    <row r="142" spans="2:65" s="12" customFormat="1">
      <c r="B142" s="214"/>
      <c r="C142" s="215"/>
      <c r="D142" s="204" t="s">
        <v>154</v>
      </c>
      <c r="E142" s="228" t="s">
        <v>21</v>
      </c>
      <c r="F142" s="229" t="s">
        <v>210</v>
      </c>
      <c r="G142" s="215"/>
      <c r="H142" s="230">
        <v>2.25</v>
      </c>
      <c r="I142" s="220"/>
      <c r="J142" s="215"/>
      <c r="K142" s="215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154</v>
      </c>
      <c r="AU142" s="225" t="s">
        <v>81</v>
      </c>
      <c r="AV142" s="12" t="s">
        <v>81</v>
      </c>
      <c r="AW142" s="12" t="s">
        <v>34</v>
      </c>
      <c r="AX142" s="12" t="s">
        <v>79</v>
      </c>
      <c r="AY142" s="225" t="s">
        <v>146</v>
      </c>
    </row>
    <row r="143" spans="2:65" s="10" customFormat="1" ht="29.85" customHeight="1">
      <c r="B143" s="173"/>
      <c r="C143" s="174"/>
      <c r="D143" s="187" t="s">
        <v>70</v>
      </c>
      <c r="E143" s="188" t="s">
        <v>260</v>
      </c>
      <c r="F143" s="188" t="s">
        <v>261</v>
      </c>
      <c r="G143" s="174"/>
      <c r="H143" s="174"/>
      <c r="I143" s="177"/>
      <c r="J143" s="189">
        <f>BK143</f>
        <v>0</v>
      </c>
      <c r="K143" s="174"/>
      <c r="L143" s="179"/>
      <c r="M143" s="180"/>
      <c r="N143" s="181"/>
      <c r="O143" s="181"/>
      <c r="P143" s="182">
        <f>SUM(P144:P148)</f>
        <v>0</v>
      </c>
      <c r="Q143" s="181"/>
      <c r="R143" s="182">
        <f>SUM(R144:R148)</f>
        <v>0</v>
      </c>
      <c r="S143" s="181"/>
      <c r="T143" s="183">
        <f>SUM(T144:T148)</f>
        <v>0</v>
      </c>
      <c r="AR143" s="184" t="s">
        <v>79</v>
      </c>
      <c r="AT143" s="185" t="s">
        <v>70</v>
      </c>
      <c r="AU143" s="185" t="s">
        <v>79</v>
      </c>
      <c r="AY143" s="184" t="s">
        <v>146</v>
      </c>
      <c r="BK143" s="186">
        <f>SUM(BK144:BK148)</f>
        <v>0</v>
      </c>
    </row>
    <row r="144" spans="2:65" s="1" customFormat="1" ht="31.5" customHeight="1">
      <c r="B144" s="41"/>
      <c r="C144" s="190" t="s">
        <v>262</v>
      </c>
      <c r="D144" s="190" t="s">
        <v>148</v>
      </c>
      <c r="E144" s="191" t="s">
        <v>263</v>
      </c>
      <c r="F144" s="192" t="s">
        <v>264</v>
      </c>
      <c r="G144" s="193" t="s">
        <v>265</v>
      </c>
      <c r="H144" s="194">
        <v>1</v>
      </c>
      <c r="I144" s="195"/>
      <c r="J144" s="196">
        <f>ROUND(I144*H144,2)</f>
        <v>0</v>
      </c>
      <c r="K144" s="192" t="s">
        <v>151</v>
      </c>
      <c r="L144" s="61"/>
      <c r="M144" s="197" t="s">
        <v>21</v>
      </c>
      <c r="N144" s="198" t="s">
        <v>42</v>
      </c>
      <c r="O144" s="42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4" t="s">
        <v>152</v>
      </c>
      <c r="AT144" s="24" t="s">
        <v>148</v>
      </c>
      <c r="AU144" s="24" t="s">
        <v>81</v>
      </c>
      <c r="AY144" s="24" t="s">
        <v>146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4" t="s">
        <v>79</v>
      </c>
      <c r="BK144" s="201">
        <f>ROUND(I144*H144,2)</f>
        <v>0</v>
      </c>
      <c r="BL144" s="24" t="s">
        <v>152</v>
      </c>
      <c r="BM144" s="24" t="s">
        <v>266</v>
      </c>
    </row>
    <row r="145" spans="2:65" s="1" customFormat="1" ht="40.5">
      <c r="B145" s="41"/>
      <c r="C145" s="63"/>
      <c r="D145" s="204" t="s">
        <v>178</v>
      </c>
      <c r="E145" s="63"/>
      <c r="F145" s="226" t="s">
        <v>267</v>
      </c>
      <c r="G145" s="63"/>
      <c r="H145" s="63"/>
      <c r="I145" s="160"/>
      <c r="J145" s="63"/>
      <c r="K145" s="63"/>
      <c r="L145" s="61"/>
      <c r="M145" s="227"/>
      <c r="N145" s="42"/>
      <c r="O145" s="42"/>
      <c r="P145" s="42"/>
      <c r="Q145" s="42"/>
      <c r="R145" s="42"/>
      <c r="S145" s="42"/>
      <c r="T145" s="78"/>
      <c r="AT145" s="24" t="s">
        <v>178</v>
      </c>
      <c r="AU145" s="24" t="s">
        <v>81</v>
      </c>
    </row>
    <row r="146" spans="2:65" s="12" customFormat="1">
      <c r="B146" s="214"/>
      <c r="C146" s="215"/>
      <c r="D146" s="216" t="s">
        <v>154</v>
      </c>
      <c r="E146" s="217" t="s">
        <v>21</v>
      </c>
      <c r="F146" s="218" t="s">
        <v>268</v>
      </c>
      <c r="G146" s="215"/>
      <c r="H146" s="219">
        <v>1</v>
      </c>
      <c r="I146" s="220"/>
      <c r="J146" s="215"/>
      <c r="K146" s="215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154</v>
      </c>
      <c r="AU146" s="225" t="s">
        <v>81</v>
      </c>
      <c r="AV146" s="12" t="s">
        <v>81</v>
      </c>
      <c r="AW146" s="12" t="s">
        <v>34</v>
      </c>
      <c r="AX146" s="12" t="s">
        <v>79</v>
      </c>
      <c r="AY146" s="225" t="s">
        <v>146</v>
      </c>
    </row>
    <row r="147" spans="2:65" s="1" customFormat="1" ht="31.5" customHeight="1">
      <c r="B147" s="41"/>
      <c r="C147" s="190" t="s">
        <v>269</v>
      </c>
      <c r="D147" s="190" t="s">
        <v>148</v>
      </c>
      <c r="E147" s="191" t="s">
        <v>270</v>
      </c>
      <c r="F147" s="192" t="s">
        <v>271</v>
      </c>
      <c r="G147" s="193" t="s">
        <v>265</v>
      </c>
      <c r="H147" s="194">
        <v>1</v>
      </c>
      <c r="I147" s="195"/>
      <c r="J147" s="196">
        <f>ROUND(I147*H147,2)</f>
        <v>0</v>
      </c>
      <c r="K147" s="192" t="s">
        <v>151</v>
      </c>
      <c r="L147" s="61"/>
      <c r="M147" s="197" t="s">
        <v>21</v>
      </c>
      <c r="N147" s="198" t="s">
        <v>42</v>
      </c>
      <c r="O147" s="42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4" t="s">
        <v>152</v>
      </c>
      <c r="AT147" s="24" t="s">
        <v>148</v>
      </c>
      <c r="AU147" s="24" t="s">
        <v>81</v>
      </c>
      <c r="AY147" s="24" t="s">
        <v>146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4" t="s">
        <v>79</v>
      </c>
      <c r="BK147" s="201">
        <f>ROUND(I147*H147,2)</f>
        <v>0</v>
      </c>
      <c r="BL147" s="24" t="s">
        <v>152</v>
      </c>
      <c r="BM147" s="24" t="s">
        <v>272</v>
      </c>
    </row>
    <row r="148" spans="2:65" s="1" customFormat="1" ht="31.5" customHeight="1">
      <c r="B148" s="41"/>
      <c r="C148" s="190" t="s">
        <v>273</v>
      </c>
      <c r="D148" s="190" t="s">
        <v>148</v>
      </c>
      <c r="E148" s="191" t="s">
        <v>274</v>
      </c>
      <c r="F148" s="192" t="s">
        <v>275</v>
      </c>
      <c r="G148" s="193" t="s">
        <v>265</v>
      </c>
      <c r="H148" s="194">
        <v>1</v>
      </c>
      <c r="I148" s="195"/>
      <c r="J148" s="196">
        <f>ROUND(I148*H148,2)</f>
        <v>0</v>
      </c>
      <c r="K148" s="192" t="s">
        <v>151</v>
      </c>
      <c r="L148" s="61"/>
      <c r="M148" s="197" t="s">
        <v>21</v>
      </c>
      <c r="N148" s="198" t="s">
        <v>42</v>
      </c>
      <c r="O148" s="42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4" t="s">
        <v>152</v>
      </c>
      <c r="AT148" s="24" t="s">
        <v>148</v>
      </c>
      <c r="AU148" s="24" t="s">
        <v>81</v>
      </c>
      <c r="AY148" s="24" t="s">
        <v>146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4" t="s">
        <v>79</v>
      </c>
      <c r="BK148" s="201">
        <f>ROUND(I148*H148,2)</f>
        <v>0</v>
      </c>
      <c r="BL148" s="24" t="s">
        <v>152</v>
      </c>
      <c r="BM148" s="24" t="s">
        <v>276</v>
      </c>
    </row>
    <row r="149" spans="2:65" s="10" customFormat="1" ht="29.85" customHeight="1">
      <c r="B149" s="173"/>
      <c r="C149" s="174"/>
      <c r="D149" s="187" t="s">
        <v>70</v>
      </c>
      <c r="E149" s="188" t="s">
        <v>277</v>
      </c>
      <c r="F149" s="188" t="s">
        <v>278</v>
      </c>
      <c r="G149" s="174"/>
      <c r="H149" s="174"/>
      <c r="I149" s="177"/>
      <c r="J149" s="189">
        <f>BK149</f>
        <v>0</v>
      </c>
      <c r="K149" s="174"/>
      <c r="L149" s="179"/>
      <c r="M149" s="180"/>
      <c r="N149" s="181"/>
      <c r="O149" s="181"/>
      <c r="P149" s="182">
        <f>SUM(P150:P182)</f>
        <v>0</v>
      </c>
      <c r="Q149" s="181"/>
      <c r="R149" s="182">
        <f>SUM(R150:R182)</f>
        <v>0</v>
      </c>
      <c r="S149" s="181"/>
      <c r="T149" s="183">
        <f>SUM(T150:T182)</f>
        <v>250.07775000000001</v>
      </c>
      <c r="AR149" s="184" t="s">
        <v>79</v>
      </c>
      <c r="AT149" s="185" t="s">
        <v>70</v>
      </c>
      <c r="AU149" s="185" t="s">
        <v>79</v>
      </c>
      <c r="AY149" s="184" t="s">
        <v>146</v>
      </c>
      <c r="BK149" s="186">
        <f>SUM(BK150:BK182)</f>
        <v>0</v>
      </c>
    </row>
    <row r="150" spans="2:65" s="1" customFormat="1" ht="44.25" customHeight="1">
      <c r="B150" s="41"/>
      <c r="C150" s="190" t="s">
        <v>279</v>
      </c>
      <c r="D150" s="190" t="s">
        <v>148</v>
      </c>
      <c r="E150" s="191" t="s">
        <v>280</v>
      </c>
      <c r="F150" s="192" t="s">
        <v>281</v>
      </c>
      <c r="G150" s="193" t="s">
        <v>89</v>
      </c>
      <c r="H150" s="194">
        <v>384.73500000000001</v>
      </c>
      <c r="I150" s="195"/>
      <c r="J150" s="196">
        <f>ROUND(I150*H150,2)</f>
        <v>0</v>
      </c>
      <c r="K150" s="192" t="s">
        <v>151</v>
      </c>
      <c r="L150" s="61"/>
      <c r="M150" s="197" t="s">
        <v>21</v>
      </c>
      <c r="N150" s="198" t="s">
        <v>42</v>
      </c>
      <c r="O150" s="42"/>
      <c r="P150" s="199">
        <f>O150*H150</f>
        <v>0</v>
      </c>
      <c r="Q150" s="199">
        <v>0</v>
      </c>
      <c r="R150" s="199">
        <f>Q150*H150</f>
        <v>0</v>
      </c>
      <c r="S150" s="199">
        <v>0.65</v>
      </c>
      <c r="T150" s="200">
        <f>S150*H150</f>
        <v>250.07775000000001</v>
      </c>
      <c r="AR150" s="24" t="s">
        <v>152</v>
      </c>
      <c r="AT150" s="24" t="s">
        <v>148</v>
      </c>
      <c r="AU150" s="24" t="s">
        <v>81</v>
      </c>
      <c r="AY150" s="24" t="s">
        <v>146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4" t="s">
        <v>79</v>
      </c>
      <c r="BK150" s="201">
        <f>ROUND(I150*H150,2)</f>
        <v>0</v>
      </c>
      <c r="BL150" s="24" t="s">
        <v>152</v>
      </c>
      <c r="BM150" s="24" t="s">
        <v>282</v>
      </c>
    </row>
    <row r="151" spans="2:65" s="11" customFormat="1">
      <c r="B151" s="202"/>
      <c r="C151" s="203"/>
      <c r="D151" s="204" t="s">
        <v>154</v>
      </c>
      <c r="E151" s="205" t="s">
        <v>21</v>
      </c>
      <c r="F151" s="206" t="s">
        <v>283</v>
      </c>
      <c r="G151" s="203"/>
      <c r="H151" s="207" t="s">
        <v>21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154</v>
      </c>
      <c r="AU151" s="213" t="s">
        <v>81</v>
      </c>
      <c r="AV151" s="11" t="s">
        <v>79</v>
      </c>
      <c r="AW151" s="11" t="s">
        <v>34</v>
      </c>
      <c r="AX151" s="11" t="s">
        <v>71</v>
      </c>
      <c r="AY151" s="213" t="s">
        <v>146</v>
      </c>
    </row>
    <row r="152" spans="2:65" s="11" customFormat="1">
      <c r="B152" s="202"/>
      <c r="C152" s="203"/>
      <c r="D152" s="204" t="s">
        <v>154</v>
      </c>
      <c r="E152" s="205" t="s">
        <v>21</v>
      </c>
      <c r="F152" s="206" t="s">
        <v>284</v>
      </c>
      <c r="G152" s="203"/>
      <c r="H152" s="207" t="s">
        <v>21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154</v>
      </c>
      <c r="AU152" s="213" t="s">
        <v>81</v>
      </c>
      <c r="AV152" s="11" t="s">
        <v>79</v>
      </c>
      <c r="AW152" s="11" t="s">
        <v>34</v>
      </c>
      <c r="AX152" s="11" t="s">
        <v>71</v>
      </c>
      <c r="AY152" s="213" t="s">
        <v>146</v>
      </c>
    </row>
    <row r="153" spans="2:65" s="11" customFormat="1" ht="27">
      <c r="B153" s="202"/>
      <c r="C153" s="203"/>
      <c r="D153" s="204" t="s">
        <v>154</v>
      </c>
      <c r="E153" s="205" t="s">
        <v>21</v>
      </c>
      <c r="F153" s="206" t="s">
        <v>285</v>
      </c>
      <c r="G153" s="203"/>
      <c r="H153" s="207" t="s">
        <v>21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154</v>
      </c>
      <c r="AU153" s="213" t="s">
        <v>81</v>
      </c>
      <c r="AV153" s="11" t="s">
        <v>79</v>
      </c>
      <c r="AW153" s="11" t="s">
        <v>34</v>
      </c>
      <c r="AX153" s="11" t="s">
        <v>71</v>
      </c>
      <c r="AY153" s="213" t="s">
        <v>146</v>
      </c>
    </row>
    <row r="154" spans="2:65" s="11" customFormat="1">
      <c r="B154" s="202"/>
      <c r="C154" s="203"/>
      <c r="D154" s="204" t="s">
        <v>154</v>
      </c>
      <c r="E154" s="205" t="s">
        <v>21</v>
      </c>
      <c r="F154" s="206" t="s">
        <v>286</v>
      </c>
      <c r="G154" s="203"/>
      <c r="H154" s="207" t="s">
        <v>21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154</v>
      </c>
      <c r="AU154" s="213" t="s">
        <v>81</v>
      </c>
      <c r="AV154" s="11" t="s">
        <v>79</v>
      </c>
      <c r="AW154" s="11" t="s">
        <v>34</v>
      </c>
      <c r="AX154" s="11" t="s">
        <v>71</v>
      </c>
      <c r="AY154" s="213" t="s">
        <v>146</v>
      </c>
    </row>
    <row r="155" spans="2:65" s="11" customFormat="1">
      <c r="B155" s="202"/>
      <c r="C155" s="203"/>
      <c r="D155" s="204" t="s">
        <v>154</v>
      </c>
      <c r="E155" s="205" t="s">
        <v>21</v>
      </c>
      <c r="F155" s="206" t="s">
        <v>287</v>
      </c>
      <c r="G155" s="203"/>
      <c r="H155" s="207" t="s">
        <v>21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154</v>
      </c>
      <c r="AU155" s="213" t="s">
        <v>81</v>
      </c>
      <c r="AV155" s="11" t="s">
        <v>79</v>
      </c>
      <c r="AW155" s="11" t="s">
        <v>34</v>
      </c>
      <c r="AX155" s="11" t="s">
        <v>71</v>
      </c>
      <c r="AY155" s="213" t="s">
        <v>146</v>
      </c>
    </row>
    <row r="156" spans="2:65" s="12" customFormat="1">
      <c r="B156" s="214"/>
      <c r="C156" s="215"/>
      <c r="D156" s="204" t="s">
        <v>154</v>
      </c>
      <c r="E156" s="228" t="s">
        <v>21</v>
      </c>
      <c r="F156" s="229" t="s">
        <v>21</v>
      </c>
      <c r="G156" s="215"/>
      <c r="H156" s="230">
        <v>0</v>
      </c>
      <c r="I156" s="220"/>
      <c r="J156" s="215"/>
      <c r="K156" s="215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154</v>
      </c>
      <c r="AU156" s="225" t="s">
        <v>81</v>
      </c>
      <c r="AV156" s="12" t="s">
        <v>81</v>
      </c>
      <c r="AW156" s="12" t="s">
        <v>34</v>
      </c>
      <c r="AX156" s="12" t="s">
        <v>71</v>
      </c>
      <c r="AY156" s="225" t="s">
        <v>146</v>
      </c>
    </row>
    <row r="157" spans="2:65" s="11" customFormat="1">
      <c r="B157" s="202"/>
      <c r="C157" s="203"/>
      <c r="D157" s="204" t="s">
        <v>154</v>
      </c>
      <c r="E157" s="205" t="s">
        <v>21</v>
      </c>
      <c r="F157" s="206" t="s">
        <v>288</v>
      </c>
      <c r="G157" s="203"/>
      <c r="H157" s="207" t="s">
        <v>21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154</v>
      </c>
      <c r="AU157" s="213" t="s">
        <v>81</v>
      </c>
      <c r="AV157" s="11" t="s">
        <v>79</v>
      </c>
      <c r="AW157" s="11" t="s">
        <v>34</v>
      </c>
      <c r="AX157" s="11" t="s">
        <v>71</v>
      </c>
      <c r="AY157" s="213" t="s">
        <v>146</v>
      </c>
    </row>
    <row r="158" spans="2:65" s="12" customFormat="1">
      <c r="B158" s="214"/>
      <c r="C158" s="215"/>
      <c r="D158" s="204" t="s">
        <v>154</v>
      </c>
      <c r="E158" s="228" t="s">
        <v>21</v>
      </c>
      <c r="F158" s="229" t="s">
        <v>21</v>
      </c>
      <c r="G158" s="215"/>
      <c r="H158" s="230">
        <v>0</v>
      </c>
      <c r="I158" s="220"/>
      <c r="J158" s="215"/>
      <c r="K158" s="215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154</v>
      </c>
      <c r="AU158" s="225" t="s">
        <v>81</v>
      </c>
      <c r="AV158" s="12" t="s">
        <v>81</v>
      </c>
      <c r="AW158" s="12" t="s">
        <v>34</v>
      </c>
      <c r="AX158" s="12" t="s">
        <v>71</v>
      </c>
      <c r="AY158" s="225" t="s">
        <v>146</v>
      </c>
    </row>
    <row r="159" spans="2:65" s="11" customFormat="1">
      <c r="B159" s="202"/>
      <c r="C159" s="203"/>
      <c r="D159" s="204" t="s">
        <v>154</v>
      </c>
      <c r="E159" s="205" t="s">
        <v>21</v>
      </c>
      <c r="F159" s="206" t="s">
        <v>289</v>
      </c>
      <c r="G159" s="203"/>
      <c r="H159" s="207" t="s">
        <v>21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154</v>
      </c>
      <c r="AU159" s="213" t="s">
        <v>81</v>
      </c>
      <c r="AV159" s="11" t="s">
        <v>79</v>
      </c>
      <c r="AW159" s="11" t="s">
        <v>34</v>
      </c>
      <c r="AX159" s="11" t="s">
        <v>71</v>
      </c>
      <c r="AY159" s="213" t="s">
        <v>146</v>
      </c>
    </row>
    <row r="160" spans="2:65" s="12" customFormat="1">
      <c r="B160" s="214"/>
      <c r="C160" s="215"/>
      <c r="D160" s="204" t="s">
        <v>154</v>
      </c>
      <c r="E160" s="228" t="s">
        <v>21</v>
      </c>
      <c r="F160" s="229" t="s">
        <v>290</v>
      </c>
      <c r="G160" s="215"/>
      <c r="H160" s="230">
        <v>3.7389999999999999</v>
      </c>
      <c r="I160" s="220"/>
      <c r="J160" s="215"/>
      <c r="K160" s="215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154</v>
      </c>
      <c r="AU160" s="225" t="s">
        <v>81</v>
      </c>
      <c r="AV160" s="12" t="s">
        <v>81</v>
      </c>
      <c r="AW160" s="12" t="s">
        <v>34</v>
      </c>
      <c r="AX160" s="12" t="s">
        <v>71</v>
      </c>
      <c r="AY160" s="225" t="s">
        <v>146</v>
      </c>
    </row>
    <row r="161" spans="2:51" s="12" customFormat="1">
      <c r="B161" s="214"/>
      <c r="C161" s="215"/>
      <c r="D161" s="204" t="s">
        <v>154</v>
      </c>
      <c r="E161" s="228" t="s">
        <v>21</v>
      </c>
      <c r="F161" s="229" t="s">
        <v>291</v>
      </c>
      <c r="G161" s="215"/>
      <c r="H161" s="230">
        <v>1.3759999999999999</v>
      </c>
      <c r="I161" s="220"/>
      <c r="J161" s="215"/>
      <c r="K161" s="215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154</v>
      </c>
      <c r="AU161" s="225" t="s">
        <v>81</v>
      </c>
      <c r="AV161" s="12" t="s">
        <v>81</v>
      </c>
      <c r="AW161" s="12" t="s">
        <v>34</v>
      </c>
      <c r="AX161" s="12" t="s">
        <v>71</v>
      </c>
      <c r="AY161" s="225" t="s">
        <v>146</v>
      </c>
    </row>
    <row r="162" spans="2:51" s="12" customFormat="1" ht="27">
      <c r="B162" s="214"/>
      <c r="C162" s="215"/>
      <c r="D162" s="204" t="s">
        <v>154</v>
      </c>
      <c r="E162" s="228" t="s">
        <v>21</v>
      </c>
      <c r="F162" s="229" t="s">
        <v>292</v>
      </c>
      <c r="G162" s="215"/>
      <c r="H162" s="230">
        <v>9.6110000000000007</v>
      </c>
      <c r="I162" s="220"/>
      <c r="J162" s="215"/>
      <c r="K162" s="215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154</v>
      </c>
      <c r="AU162" s="225" t="s">
        <v>81</v>
      </c>
      <c r="AV162" s="12" t="s">
        <v>81</v>
      </c>
      <c r="AW162" s="12" t="s">
        <v>34</v>
      </c>
      <c r="AX162" s="12" t="s">
        <v>71</v>
      </c>
      <c r="AY162" s="225" t="s">
        <v>146</v>
      </c>
    </row>
    <row r="163" spans="2:51" s="12" customFormat="1" ht="27">
      <c r="B163" s="214"/>
      <c r="C163" s="215"/>
      <c r="D163" s="204" t="s">
        <v>154</v>
      </c>
      <c r="E163" s="228" t="s">
        <v>21</v>
      </c>
      <c r="F163" s="229" t="s">
        <v>293</v>
      </c>
      <c r="G163" s="215"/>
      <c r="H163" s="230">
        <v>0.38700000000000001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154</v>
      </c>
      <c r="AU163" s="225" t="s">
        <v>81</v>
      </c>
      <c r="AV163" s="12" t="s">
        <v>81</v>
      </c>
      <c r="AW163" s="12" t="s">
        <v>34</v>
      </c>
      <c r="AX163" s="12" t="s">
        <v>71</v>
      </c>
      <c r="AY163" s="225" t="s">
        <v>146</v>
      </c>
    </row>
    <row r="164" spans="2:51" s="12" customFormat="1">
      <c r="B164" s="214"/>
      <c r="C164" s="215"/>
      <c r="D164" s="204" t="s">
        <v>154</v>
      </c>
      <c r="E164" s="228" t="s">
        <v>21</v>
      </c>
      <c r="F164" s="229" t="s">
        <v>294</v>
      </c>
      <c r="G164" s="215"/>
      <c r="H164" s="230">
        <v>13.811</v>
      </c>
      <c r="I164" s="220"/>
      <c r="J164" s="215"/>
      <c r="K164" s="215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154</v>
      </c>
      <c r="AU164" s="225" t="s">
        <v>81</v>
      </c>
      <c r="AV164" s="12" t="s">
        <v>81</v>
      </c>
      <c r="AW164" s="12" t="s">
        <v>34</v>
      </c>
      <c r="AX164" s="12" t="s">
        <v>71</v>
      </c>
      <c r="AY164" s="225" t="s">
        <v>146</v>
      </c>
    </row>
    <row r="165" spans="2:51" s="12" customFormat="1">
      <c r="B165" s="214"/>
      <c r="C165" s="215"/>
      <c r="D165" s="204" t="s">
        <v>154</v>
      </c>
      <c r="E165" s="228" t="s">
        <v>21</v>
      </c>
      <c r="F165" s="229" t="s">
        <v>295</v>
      </c>
      <c r="G165" s="215"/>
      <c r="H165" s="230">
        <v>2.129</v>
      </c>
      <c r="I165" s="220"/>
      <c r="J165" s="215"/>
      <c r="K165" s="215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154</v>
      </c>
      <c r="AU165" s="225" t="s">
        <v>81</v>
      </c>
      <c r="AV165" s="12" t="s">
        <v>81</v>
      </c>
      <c r="AW165" s="12" t="s">
        <v>34</v>
      </c>
      <c r="AX165" s="12" t="s">
        <v>71</v>
      </c>
      <c r="AY165" s="225" t="s">
        <v>146</v>
      </c>
    </row>
    <row r="166" spans="2:51" s="12" customFormat="1" ht="27">
      <c r="B166" s="214"/>
      <c r="C166" s="215"/>
      <c r="D166" s="204" t="s">
        <v>154</v>
      </c>
      <c r="E166" s="228" t="s">
        <v>21</v>
      </c>
      <c r="F166" s="229" t="s">
        <v>296</v>
      </c>
      <c r="G166" s="215"/>
      <c r="H166" s="230">
        <v>50.780999999999999</v>
      </c>
      <c r="I166" s="220"/>
      <c r="J166" s="215"/>
      <c r="K166" s="215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154</v>
      </c>
      <c r="AU166" s="225" t="s">
        <v>81</v>
      </c>
      <c r="AV166" s="12" t="s">
        <v>81</v>
      </c>
      <c r="AW166" s="12" t="s">
        <v>34</v>
      </c>
      <c r="AX166" s="12" t="s">
        <v>71</v>
      </c>
      <c r="AY166" s="225" t="s">
        <v>146</v>
      </c>
    </row>
    <row r="167" spans="2:51" s="12" customFormat="1" ht="27">
      <c r="B167" s="214"/>
      <c r="C167" s="215"/>
      <c r="D167" s="204" t="s">
        <v>154</v>
      </c>
      <c r="E167" s="228" t="s">
        <v>21</v>
      </c>
      <c r="F167" s="229" t="s">
        <v>297</v>
      </c>
      <c r="G167" s="215"/>
      <c r="H167" s="230">
        <v>26.489000000000001</v>
      </c>
      <c r="I167" s="220"/>
      <c r="J167" s="215"/>
      <c r="K167" s="215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154</v>
      </c>
      <c r="AU167" s="225" t="s">
        <v>81</v>
      </c>
      <c r="AV167" s="12" t="s">
        <v>81</v>
      </c>
      <c r="AW167" s="12" t="s">
        <v>34</v>
      </c>
      <c r="AX167" s="12" t="s">
        <v>71</v>
      </c>
      <c r="AY167" s="225" t="s">
        <v>146</v>
      </c>
    </row>
    <row r="168" spans="2:51" s="12" customFormat="1">
      <c r="B168" s="214"/>
      <c r="C168" s="215"/>
      <c r="D168" s="204" t="s">
        <v>154</v>
      </c>
      <c r="E168" s="228" t="s">
        <v>21</v>
      </c>
      <c r="F168" s="229" t="s">
        <v>298</v>
      </c>
      <c r="G168" s="215"/>
      <c r="H168" s="230">
        <v>3.3239999999999998</v>
      </c>
      <c r="I168" s="220"/>
      <c r="J168" s="215"/>
      <c r="K168" s="215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154</v>
      </c>
      <c r="AU168" s="225" t="s">
        <v>81</v>
      </c>
      <c r="AV168" s="12" t="s">
        <v>81</v>
      </c>
      <c r="AW168" s="12" t="s">
        <v>34</v>
      </c>
      <c r="AX168" s="12" t="s">
        <v>71</v>
      </c>
      <c r="AY168" s="225" t="s">
        <v>146</v>
      </c>
    </row>
    <row r="169" spans="2:51" s="12" customFormat="1">
      <c r="B169" s="214"/>
      <c r="C169" s="215"/>
      <c r="D169" s="204" t="s">
        <v>154</v>
      </c>
      <c r="E169" s="228" t="s">
        <v>21</v>
      </c>
      <c r="F169" s="229" t="s">
        <v>299</v>
      </c>
      <c r="G169" s="215"/>
      <c r="H169" s="230">
        <v>8.3279999999999994</v>
      </c>
      <c r="I169" s="220"/>
      <c r="J169" s="215"/>
      <c r="K169" s="215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154</v>
      </c>
      <c r="AU169" s="225" t="s">
        <v>81</v>
      </c>
      <c r="AV169" s="12" t="s">
        <v>81</v>
      </c>
      <c r="AW169" s="12" t="s">
        <v>34</v>
      </c>
      <c r="AX169" s="12" t="s">
        <v>71</v>
      </c>
      <c r="AY169" s="225" t="s">
        <v>146</v>
      </c>
    </row>
    <row r="170" spans="2:51" s="14" customFormat="1">
      <c r="B170" s="242"/>
      <c r="C170" s="243"/>
      <c r="D170" s="204" t="s">
        <v>154</v>
      </c>
      <c r="E170" s="244" t="s">
        <v>87</v>
      </c>
      <c r="F170" s="245" t="s">
        <v>300</v>
      </c>
      <c r="G170" s="243"/>
      <c r="H170" s="246">
        <v>119.97499999999999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154</v>
      </c>
      <c r="AU170" s="252" t="s">
        <v>81</v>
      </c>
      <c r="AV170" s="14" t="s">
        <v>160</v>
      </c>
      <c r="AW170" s="14" t="s">
        <v>34</v>
      </c>
      <c r="AX170" s="14" t="s">
        <v>71</v>
      </c>
      <c r="AY170" s="252" t="s">
        <v>146</v>
      </c>
    </row>
    <row r="171" spans="2:51" s="12" customFormat="1">
      <c r="B171" s="214"/>
      <c r="C171" s="215"/>
      <c r="D171" s="204" t="s">
        <v>154</v>
      </c>
      <c r="E171" s="228" t="s">
        <v>21</v>
      </c>
      <c r="F171" s="229" t="s">
        <v>301</v>
      </c>
      <c r="G171" s="215"/>
      <c r="H171" s="230">
        <v>-119.97499999999999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154</v>
      </c>
      <c r="AU171" s="225" t="s">
        <v>81</v>
      </c>
      <c r="AV171" s="12" t="s">
        <v>81</v>
      </c>
      <c r="AW171" s="12" t="s">
        <v>34</v>
      </c>
      <c r="AX171" s="12" t="s">
        <v>71</v>
      </c>
      <c r="AY171" s="225" t="s">
        <v>146</v>
      </c>
    </row>
    <row r="172" spans="2:51" s="14" customFormat="1">
      <c r="B172" s="242"/>
      <c r="C172" s="243"/>
      <c r="D172" s="204" t="s">
        <v>154</v>
      </c>
      <c r="E172" s="244" t="s">
        <v>21</v>
      </c>
      <c r="F172" s="245" t="s">
        <v>300</v>
      </c>
      <c r="G172" s="243"/>
      <c r="H172" s="246">
        <v>-119.97499999999999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154</v>
      </c>
      <c r="AU172" s="252" t="s">
        <v>81</v>
      </c>
      <c r="AV172" s="14" t="s">
        <v>160</v>
      </c>
      <c r="AW172" s="14" t="s">
        <v>34</v>
      </c>
      <c r="AX172" s="14" t="s">
        <v>71</v>
      </c>
      <c r="AY172" s="252" t="s">
        <v>146</v>
      </c>
    </row>
    <row r="173" spans="2:51" s="12" customFormat="1">
      <c r="B173" s="214"/>
      <c r="C173" s="215"/>
      <c r="D173" s="204" t="s">
        <v>154</v>
      </c>
      <c r="E173" s="228" t="s">
        <v>21</v>
      </c>
      <c r="F173" s="229" t="s">
        <v>21</v>
      </c>
      <c r="G173" s="215"/>
      <c r="H173" s="230">
        <v>0</v>
      </c>
      <c r="I173" s="220"/>
      <c r="J173" s="215"/>
      <c r="K173" s="215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154</v>
      </c>
      <c r="AU173" s="225" t="s">
        <v>81</v>
      </c>
      <c r="AV173" s="12" t="s">
        <v>81</v>
      </c>
      <c r="AW173" s="12" t="s">
        <v>34</v>
      </c>
      <c r="AX173" s="12" t="s">
        <v>71</v>
      </c>
      <c r="AY173" s="225" t="s">
        <v>146</v>
      </c>
    </row>
    <row r="174" spans="2:51" s="11" customFormat="1">
      <c r="B174" s="202"/>
      <c r="C174" s="203"/>
      <c r="D174" s="204" t="s">
        <v>154</v>
      </c>
      <c r="E174" s="205" t="s">
        <v>21</v>
      </c>
      <c r="F174" s="206" t="s">
        <v>302</v>
      </c>
      <c r="G174" s="203"/>
      <c r="H174" s="207" t="s">
        <v>21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154</v>
      </c>
      <c r="AU174" s="213" t="s">
        <v>81</v>
      </c>
      <c r="AV174" s="11" t="s">
        <v>79</v>
      </c>
      <c r="AW174" s="11" t="s">
        <v>34</v>
      </c>
      <c r="AX174" s="11" t="s">
        <v>71</v>
      </c>
      <c r="AY174" s="213" t="s">
        <v>146</v>
      </c>
    </row>
    <row r="175" spans="2:51" s="12" customFormat="1">
      <c r="B175" s="214"/>
      <c r="C175" s="215"/>
      <c r="D175" s="204" t="s">
        <v>154</v>
      </c>
      <c r="E175" s="228" t="s">
        <v>21</v>
      </c>
      <c r="F175" s="229" t="s">
        <v>303</v>
      </c>
      <c r="G175" s="215"/>
      <c r="H175" s="230">
        <v>238.15899999999999</v>
      </c>
      <c r="I175" s="220"/>
      <c r="J175" s="215"/>
      <c r="K175" s="215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154</v>
      </c>
      <c r="AU175" s="225" t="s">
        <v>81</v>
      </c>
      <c r="AV175" s="12" t="s">
        <v>81</v>
      </c>
      <c r="AW175" s="12" t="s">
        <v>34</v>
      </c>
      <c r="AX175" s="12" t="s">
        <v>71</v>
      </c>
      <c r="AY175" s="225" t="s">
        <v>146</v>
      </c>
    </row>
    <row r="176" spans="2:51" s="12" customFormat="1">
      <c r="B176" s="214"/>
      <c r="C176" s="215"/>
      <c r="D176" s="204" t="s">
        <v>154</v>
      </c>
      <c r="E176" s="228" t="s">
        <v>21</v>
      </c>
      <c r="F176" s="229" t="s">
        <v>304</v>
      </c>
      <c r="G176" s="215"/>
      <c r="H176" s="230">
        <v>146.57599999999999</v>
      </c>
      <c r="I176" s="220"/>
      <c r="J176" s="215"/>
      <c r="K176" s="215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154</v>
      </c>
      <c r="AU176" s="225" t="s">
        <v>81</v>
      </c>
      <c r="AV176" s="12" t="s">
        <v>81</v>
      </c>
      <c r="AW176" s="12" t="s">
        <v>34</v>
      </c>
      <c r="AX176" s="12" t="s">
        <v>71</v>
      </c>
      <c r="AY176" s="225" t="s">
        <v>146</v>
      </c>
    </row>
    <row r="177" spans="2:65" s="14" customFormat="1">
      <c r="B177" s="242"/>
      <c r="C177" s="243"/>
      <c r="D177" s="204" t="s">
        <v>154</v>
      </c>
      <c r="E177" s="244" t="s">
        <v>91</v>
      </c>
      <c r="F177" s="245" t="s">
        <v>300</v>
      </c>
      <c r="G177" s="243"/>
      <c r="H177" s="246">
        <v>384.73500000000001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154</v>
      </c>
      <c r="AU177" s="252" t="s">
        <v>81</v>
      </c>
      <c r="AV177" s="14" t="s">
        <v>160</v>
      </c>
      <c r="AW177" s="14" t="s">
        <v>34</v>
      </c>
      <c r="AX177" s="14" t="s">
        <v>71</v>
      </c>
      <c r="AY177" s="252" t="s">
        <v>146</v>
      </c>
    </row>
    <row r="178" spans="2:65" s="12" customFormat="1">
      <c r="B178" s="214"/>
      <c r="C178" s="215"/>
      <c r="D178" s="204" t="s">
        <v>154</v>
      </c>
      <c r="E178" s="228" t="s">
        <v>21</v>
      </c>
      <c r="F178" s="229" t="s">
        <v>21</v>
      </c>
      <c r="G178" s="215"/>
      <c r="H178" s="230">
        <v>0</v>
      </c>
      <c r="I178" s="220"/>
      <c r="J178" s="215"/>
      <c r="K178" s="215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154</v>
      </c>
      <c r="AU178" s="225" t="s">
        <v>81</v>
      </c>
      <c r="AV178" s="12" t="s">
        <v>81</v>
      </c>
      <c r="AW178" s="12" t="s">
        <v>34</v>
      </c>
      <c r="AX178" s="12" t="s">
        <v>71</v>
      </c>
      <c r="AY178" s="225" t="s">
        <v>146</v>
      </c>
    </row>
    <row r="179" spans="2:65" s="12" customFormat="1">
      <c r="B179" s="214"/>
      <c r="C179" s="215"/>
      <c r="D179" s="204" t="s">
        <v>154</v>
      </c>
      <c r="E179" s="228" t="s">
        <v>95</v>
      </c>
      <c r="F179" s="229" t="s">
        <v>305</v>
      </c>
      <c r="G179" s="215"/>
      <c r="H179" s="230">
        <v>31.184000000000001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154</v>
      </c>
      <c r="AU179" s="225" t="s">
        <v>81</v>
      </c>
      <c r="AV179" s="12" t="s">
        <v>81</v>
      </c>
      <c r="AW179" s="12" t="s">
        <v>34</v>
      </c>
      <c r="AX179" s="12" t="s">
        <v>71</v>
      </c>
      <c r="AY179" s="225" t="s">
        <v>146</v>
      </c>
    </row>
    <row r="180" spans="2:65" s="12" customFormat="1">
      <c r="B180" s="214"/>
      <c r="C180" s="215"/>
      <c r="D180" s="204" t="s">
        <v>154</v>
      </c>
      <c r="E180" s="228" t="s">
        <v>21</v>
      </c>
      <c r="F180" s="229" t="s">
        <v>306</v>
      </c>
      <c r="G180" s="215"/>
      <c r="H180" s="230">
        <v>-31.184000000000001</v>
      </c>
      <c r="I180" s="220"/>
      <c r="J180" s="215"/>
      <c r="K180" s="215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154</v>
      </c>
      <c r="AU180" s="225" t="s">
        <v>81</v>
      </c>
      <c r="AV180" s="12" t="s">
        <v>81</v>
      </c>
      <c r="AW180" s="12" t="s">
        <v>34</v>
      </c>
      <c r="AX180" s="12" t="s">
        <v>71</v>
      </c>
      <c r="AY180" s="225" t="s">
        <v>146</v>
      </c>
    </row>
    <row r="181" spans="2:65" s="14" customFormat="1">
      <c r="B181" s="242"/>
      <c r="C181" s="243"/>
      <c r="D181" s="204" t="s">
        <v>154</v>
      </c>
      <c r="E181" s="244" t="s">
        <v>21</v>
      </c>
      <c r="F181" s="245" t="s">
        <v>300</v>
      </c>
      <c r="G181" s="243"/>
      <c r="H181" s="246">
        <v>0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154</v>
      </c>
      <c r="AU181" s="252" t="s">
        <v>81</v>
      </c>
      <c r="AV181" s="14" t="s">
        <v>160</v>
      </c>
      <c r="AW181" s="14" t="s">
        <v>34</v>
      </c>
      <c r="AX181" s="14" t="s">
        <v>71</v>
      </c>
      <c r="AY181" s="252" t="s">
        <v>146</v>
      </c>
    </row>
    <row r="182" spans="2:65" s="13" customFormat="1">
      <c r="B182" s="231"/>
      <c r="C182" s="232"/>
      <c r="D182" s="204" t="s">
        <v>154</v>
      </c>
      <c r="E182" s="253" t="s">
        <v>21</v>
      </c>
      <c r="F182" s="254" t="s">
        <v>181</v>
      </c>
      <c r="G182" s="232"/>
      <c r="H182" s="255">
        <v>384.73500000000001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154</v>
      </c>
      <c r="AU182" s="241" t="s">
        <v>81</v>
      </c>
      <c r="AV182" s="13" t="s">
        <v>152</v>
      </c>
      <c r="AW182" s="13" t="s">
        <v>34</v>
      </c>
      <c r="AX182" s="13" t="s">
        <v>79</v>
      </c>
      <c r="AY182" s="241" t="s">
        <v>146</v>
      </c>
    </row>
    <row r="183" spans="2:65" s="10" customFormat="1" ht="29.85" customHeight="1">
      <c r="B183" s="173"/>
      <c r="C183" s="174"/>
      <c r="D183" s="187" t="s">
        <v>70</v>
      </c>
      <c r="E183" s="188" t="s">
        <v>307</v>
      </c>
      <c r="F183" s="188" t="s">
        <v>308</v>
      </c>
      <c r="G183" s="174"/>
      <c r="H183" s="174"/>
      <c r="I183" s="177"/>
      <c r="J183" s="189">
        <f>BK183</f>
        <v>0</v>
      </c>
      <c r="K183" s="174"/>
      <c r="L183" s="179"/>
      <c r="M183" s="180"/>
      <c r="N183" s="181"/>
      <c r="O183" s="181"/>
      <c r="P183" s="182">
        <f>SUM(P184:P189)</f>
        <v>0</v>
      </c>
      <c r="Q183" s="181"/>
      <c r="R183" s="182">
        <f>SUM(R184:R189)</f>
        <v>0</v>
      </c>
      <c r="S183" s="181"/>
      <c r="T183" s="183">
        <f>SUM(T184:T189)</f>
        <v>0</v>
      </c>
      <c r="AR183" s="184" t="s">
        <v>79</v>
      </c>
      <c r="AT183" s="185" t="s">
        <v>70</v>
      </c>
      <c r="AU183" s="185" t="s">
        <v>79</v>
      </c>
      <c r="AY183" s="184" t="s">
        <v>146</v>
      </c>
      <c r="BK183" s="186">
        <f>SUM(BK184:BK189)</f>
        <v>0</v>
      </c>
    </row>
    <row r="184" spans="2:65" s="1" customFormat="1" ht="31.5" customHeight="1">
      <c r="B184" s="41"/>
      <c r="C184" s="190" t="s">
        <v>309</v>
      </c>
      <c r="D184" s="190" t="s">
        <v>148</v>
      </c>
      <c r="E184" s="191" t="s">
        <v>310</v>
      </c>
      <c r="F184" s="192" t="s">
        <v>311</v>
      </c>
      <c r="G184" s="193" t="s">
        <v>189</v>
      </c>
      <c r="H184" s="194">
        <v>263.37700000000001</v>
      </c>
      <c r="I184" s="195"/>
      <c r="J184" s="196">
        <f>ROUND(I184*H184,2)</f>
        <v>0</v>
      </c>
      <c r="K184" s="192" t="s">
        <v>151</v>
      </c>
      <c r="L184" s="61"/>
      <c r="M184" s="197" t="s">
        <v>21</v>
      </c>
      <c r="N184" s="198" t="s">
        <v>42</v>
      </c>
      <c r="O184" s="42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4" t="s">
        <v>152</v>
      </c>
      <c r="AT184" s="24" t="s">
        <v>148</v>
      </c>
      <c r="AU184" s="24" t="s">
        <v>81</v>
      </c>
      <c r="AY184" s="24" t="s">
        <v>146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4" t="s">
        <v>79</v>
      </c>
      <c r="BK184" s="201">
        <f>ROUND(I184*H184,2)</f>
        <v>0</v>
      </c>
      <c r="BL184" s="24" t="s">
        <v>152</v>
      </c>
      <c r="BM184" s="24" t="s">
        <v>312</v>
      </c>
    </row>
    <row r="185" spans="2:65" s="1" customFormat="1" ht="31.5" customHeight="1">
      <c r="B185" s="41"/>
      <c r="C185" s="190" t="s">
        <v>313</v>
      </c>
      <c r="D185" s="190" t="s">
        <v>148</v>
      </c>
      <c r="E185" s="191" t="s">
        <v>314</v>
      </c>
      <c r="F185" s="192" t="s">
        <v>315</v>
      </c>
      <c r="G185" s="193" t="s">
        <v>189</v>
      </c>
      <c r="H185" s="194">
        <v>2370.393</v>
      </c>
      <c r="I185" s="195"/>
      <c r="J185" s="196">
        <f>ROUND(I185*H185,2)</f>
        <v>0</v>
      </c>
      <c r="K185" s="192" t="s">
        <v>151</v>
      </c>
      <c r="L185" s="61"/>
      <c r="M185" s="197" t="s">
        <v>21</v>
      </c>
      <c r="N185" s="198" t="s">
        <v>42</v>
      </c>
      <c r="O185" s="42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4" t="s">
        <v>152</v>
      </c>
      <c r="AT185" s="24" t="s">
        <v>148</v>
      </c>
      <c r="AU185" s="24" t="s">
        <v>81</v>
      </c>
      <c r="AY185" s="24" t="s">
        <v>146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4" t="s">
        <v>79</v>
      </c>
      <c r="BK185" s="201">
        <f>ROUND(I185*H185,2)</f>
        <v>0</v>
      </c>
      <c r="BL185" s="24" t="s">
        <v>152</v>
      </c>
      <c r="BM185" s="24" t="s">
        <v>316</v>
      </c>
    </row>
    <row r="186" spans="2:65" s="1" customFormat="1" ht="40.5">
      <c r="B186" s="41"/>
      <c r="C186" s="63"/>
      <c r="D186" s="204" t="s">
        <v>178</v>
      </c>
      <c r="E186" s="63"/>
      <c r="F186" s="226" t="s">
        <v>179</v>
      </c>
      <c r="G186" s="63"/>
      <c r="H186" s="63"/>
      <c r="I186" s="160"/>
      <c r="J186" s="63"/>
      <c r="K186" s="63"/>
      <c r="L186" s="61"/>
      <c r="M186" s="227"/>
      <c r="N186" s="42"/>
      <c r="O186" s="42"/>
      <c r="P186" s="42"/>
      <c r="Q186" s="42"/>
      <c r="R186" s="42"/>
      <c r="S186" s="42"/>
      <c r="T186" s="78"/>
      <c r="AT186" s="24" t="s">
        <v>178</v>
      </c>
      <c r="AU186" s="24" t="s">
        <v>81</v>
      </c>
    </row>
    <row r="187" spans="2:65" s="12" customFormat="1">
      <c r="B187" s="214"/>
      <c r="C187" s="215"/>
      <c r="D187" s="216" t="s">
        <v>154</v>
      </c>
      <c r="E187" s="215"/>
      <c r="F187" s="218" t="s">
        <v>317</v>
      </c>
      <c r="G187" s="215"/>
      <c r="H187" s="219">
        <v>2370.393</v>
      </c>
      <c r="I187" s="220"/>
      <c r="J187" s="215"/>
      <c r="K187" s="215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154</v>
      </c>
      <c r="AU187" s="225" t="s">
        <v>81</v>
      </c>
      <c r="AV187" s="12" t="s">
        <v>81</v>
      </c>
      <c r="AW187" s="12" t="s">
        <v>6</v>
      </c>
      <c r="AX187" s="12" t="s">
        <v>79</v>
      </c>
      <c r="AY187" s="225" t="s">
        <v>146</v>
      </c>
    </row>
    <row r="188" spans="2:65" s="1" customFormat="1" ht="22.5" customHeight="1">
      <c r="B188" s="41"/>
      <c r="C188" s="190" t="s">
        <v>318</v>
      </c>
      <c r="D188" s="190" t="s">
        <v>148</v>
      </c>
      <c r="E188" s="191" t="s">
        <v>319</v>
      </c>
      <c r="F188" s="192" t="s">
        <v>320</v>
      </c>
      <c r="G188" s="193" t="s">
        <v>189</v>
      </c>
      <c r="H188" s="194">
        <v>263.37700000000001</v>
      </c>
      <c r="I188" s="195"/>
      <c r="J188" s="196">
        <f>ROUND(I188*H188,2)</f>
        <v>0</v>
      </c>
      <c r="K188" s="192" t="s">
        <v>21</v>
      </c>
      <c r="L188" s="61"/>
      <c r="M188" s="197" t="s">
        <v>21</v>
      </c>
      <c r="N188" s="198" t="s">
        <v>42</v>
      </c>
      <c r="O188" s="42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4" t="s">
        <v>152</v>
      </c>
      <c r="AT188" s="24" t="s">
        <v>148</v>
      </c>
      <c r="AU188" s="24" t="s">
        <v>81</v>
      </c>
      <c r="AY188" s="24" t="s">
        <v>146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4" t="s">
        <v>79</v>
      </c>
      <c r="BK188" s="201">
        <f>ROUND(I188*H188,2)</f>
        <v>0</v>
      </c>
      <c r="BL188" s="24" t="s">
        <v>152</v>
      </c>
      <c r="BM188" s="24" t="s">
        <v>321</v>
      </c>
    </row>
    <row r="189" spans="2:65" s="1" customFormat="1" ht="27">
      <c r="B189" s="41"/>
      <c r="C189" s="63"/>
      <c r="D189" s="204" t="s">
        <v>178</v>
      </c>
      <c r="E189" s="63"/>
      <c r="F189" s="226" t="s">
        <v>322</v>
      </c>
      <c r="G189" s="63"/>
      <c r="H189" s="63"/>
      <c r="I189" s="160"/>
      <c r="J189" s="63"/>
      <c r="K189" s="63"/>
      <c r="L189" s="61"/>
      <c r="M189" s="227"/>
      <c r="N189" s="42"/>
      <c r="O189" s="42"/>
      <c r="P189" s="42"/>
      <c r="Q189" s="42"/>
      <c r="R189" s="42"/>
      <c r="S189" s="42"/>
      <c r="T189" s="78"/>
      <c r="AT189" s="24" t="s">
        <v>178</v>
      </c>
      <c r="AU189" s="24" t="s">
        <v>81</v>
      </c>
    </row>
    <row r="190" spans="2:65" s="10" customFormat="1" ht="29.85" customHeight="1">
      <c r="B190" s="173"/>
      <c r="C190" s="174"/>
      <c r="D190" s="187" t="s">
        <v>70</v>
      </c>
      <c r="E190" s="188" t="s">
        <v>323</v>
      </c>
      <c r="F190" s="188" t="s">
        <v>324</v>
      </c>
      <c r="G190" s="174"/>
      <c r="H190" s="174"/>
      <c r="I190" s="177"/>
      <c r="J190" s="189">
        <f>BK190</f>
        <v>0</v>
      </c>
      <c r="K190" s="174"/>
      <c r="L190" s="179"/>
      <c r="M190" s="180"/>
      <c r="N190" s="181"/>
      <c r="O190" s="181"/>
      <c r="P190" s="182">
        <f>P191</f>
        <v>0</v>
      </c>
      <c r="Q190" s="181"/>
      <c r="R190" s="182">
        <f>R191</f>
        <v>0</v>
      </c>
      <c r="S190" s="181"/>
      <c r="T190" s="183">
        <f>T191</f>
        <v>0</v>
      </c>
      <c r="AR190" s="184" t="s">
        <v>79</v>
      </c>
      <c r="AT190" s="185" t="s">
        <v>70</v>
      </c>
      <c r="AU190" s="185" t="s">
        <v>79</v>
      </c>
      <c r="AY190" s="184" t="s">
        <v>146</v>
      </c>
      <c r="BK190" s="186">
        <f>BK191</f>
        <v>0</v>
      </c>
    </row>
    <row r="191" spans="2:65" s="1" customFormat="1" ht="44.25" customHeight="1">
      <c r="B191" s="41"/>
      <c r="C191" s="190" t="s">
        <v>325</v>
      </c>
      <c r="D191" s="190" t="s">
        <v>148</v>
      </c>
      <c r="E191" s="191" t="s">
        <v>326</v>
      </c>
      <c r="F191" s="192" t="s">
        <v>327</v>
      </c>
      <c r="G191" s="193" t="s">
        <v>189</v>
      </c>
      <c r="H191" s="194">
        <v>0.94599999999999995</v>
      </c>
      <c r="I191" s="195"/>
      <c r="J191" s="196">
        <f>ROUND(I191*H191,2)</f>
        <v>0</v>
      </c>
      <c r="K191" s="192" t="s">
        <v>151</v>
      </c>
      <c r="L191" s="61"/>
      <c r="M191" s="197" t="s">
        <v>21</v>
      </c>
      <c r="N191" s="198" t="s">
        <v>42</v>
      </c>
      <c r="O191" s="42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4" t="s">
        <v>152</v>
      </c>
      <c r="AT191" s="24" t="s">
        <v>148</v>
      </c>
      <c r="AU191" s="24" t="s">
        <v>81</v>
      </c>
      <c r="AY191" s="24" t="s">
        <v>146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4" t="s">
        <v>79</v>
      </c>
      <c r="BK191" s="201">
        <f>ROUND(I191*H191,2)</f>
        <v>0</v>
      </c>
      <c r="BL191" s="24" t="s">
        <v>152</v>
      </c>
      <c r="BM191" s="24" t="s">
        <v>328</v>
      </c>
    </row>
    <row r="192" spans="2:65" s="10" customFormat="1" ht="37.35" customHeight="1">
      <c r="B192" s="173"/>
      <c r="C192" s="174"/>
      <c r="D192" s="175" t="s">
        <v>70</v>
      </c>
      <c r="E192" s="176" t="s">
        <v>329</v>
      </c>
      <c r="F192" s="176" t="s">
        <v>330</v>
      </c>
      <c r="G192" s="174"/>
      <c r="H192" s="174"/>
      <c r="I192" s="177"/>
      <c r="J192" s="178">
        <f>BK192</f>
        <v>0</v>
      </c>
      <c r="K192" s="174"/>
      <c r="L192" s="179"/>
      <c r="M192" s="180"/>
      <c r="N192" s="181"/>
      <c r="O192" s="181"/>
      <c r="P192" s="182">
        <f>P193+P196+P205+P217</f>
        <v>0</v>
      </c>
      <c r="Q192" s="181"/>
      <c r="R192" s="182">
        <f>R193+R196+R205+R217</f>
        <v>0</v>
      </c>
      <c r="S192" s="181"/>
      <c r="T192" s="183">
        <f>T193+T196+T205+T217</f>
        <v>0</v>
      </c>
      <c r="AR192" s="184" t="s">
        <v>169</v>
      </c>
      <c r="AT192" s="185" t="s">
        <v>70</v>
      </c>
      <c r="AU192" s="185" t="s">
        <v>71</v>
      </c>
      <c r="AY192" s="184" t="s">
        <v>146</v>
      </c>
      <c r="BK192" s="186">
        <f>BK193+BK196+BK205+BK217</f>
        <v>0</v>
      </c>
    </row>
    <row r="193" spans="2:65" s="10" customFormat="1" ht="19.899999999999999" customHeight="1">
      <c r="B193" s="173"/>
      <c r="C193" s="174"/>
      <c r="D193" s="187" t="s">
        <v>70</v>
      </c>
      <c r="E193" s="188" t="s">
        <v>331</v>
      </c>
      <c r="F193" s="188" t="s">
        <v>332</v>
      </c>
      <c r="G193" s="174"/>
      <c r="H193" s="174"/>
      <c r="I193" s="177"/>
      <c r="J193" s="189">
        <f>BK193</f>
        <v>0</v>
      </c>
      <c r="K193" s="174"/>
      <c r="L193" s="179"/>
      <c r="M193" s="180"/>
      <c r="N193" s="181"/>
      <c r="O193" s="181"/>
      <c r="P193" s="182">
        <f>SUM(P194:P195)</f>
        <v>0</v>
      </c>
      <c r="Q193" s="181"/>
      <c r="R193" s="182">
        <f>SUM(R194:R195)</f>
        <v>0</v>
      </c>
      <c r="S193" s="181"/>
      <c r="T193" s="183">
        <f>SUM(T194:T195)</f>
        <v>0</v>
      </c>
      <c r="AR193" s="184" t="s">
        <v>169</v>
      </c>
      <c r="AT193" s="185" t="s">
        <v>70</v>
      </c>
      <c r="AU193" s="185" t="s">
        <v>79</v>
      </c>
      <c r="AY193" s="184" t="s">
        <v>146</v>
      </c>
      <c r="BK193" s="186">
        <f>SUM(BK194:BK195)</f>
        <v>0</v>
      </c>
    </row>
    <row r="194" spans="2:65" s="1" customFormat="1" ht="31.5" customHeight="1">
      <c r="B194" s="41"/>
      <c r="C194" s="190" t="s">
        <v>333</v>
      </c>
      <c r="D194" s="190" t="s">
        <v>148</v>
      </c>
      <c r="E194" s="191" t="s">
        <v>334</v>
      </c>
      <c r="F194" s="192" t="s">
        <v>335</v>
      </c>
      <c r="G194" s="193" t="s">
        <v>336</v>
      </c>
      <c r="H194" s="194">
        <v>1</v>
      </c>
      <c r="I194" s="195"/>
      <c r="J194" s="196">
        <f>ROUND(I194*H194,2)</f>
        <v>0</v>
      </c>
      <c r="K194" s="192" t="s">
        <v>337</v>
      </c>
      <c r="L194" s="61"/>
      <c r="M194" s="197" t="s">
        <v>21</v>
      </c>
      <c r="N194" s="198" t="s">
        <v>42</v>
      </c>
      <c r="O194" s="42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4" t="s">
        <v>338</v>
      </c>
      <c r="AT194" s="24" t="s">
        <v>148</v>
      </c>
      <c r="AU194" s="24" t="s">
        <v>81</v>
      </c>
      <c r="AY194" s="24" t="s">
        <v>146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4" t="s">
        <v>79</v>
      </c>
      <c r="BK194" s="201">
        <f>ROUND(I194*H194,2)</f>
        <v>0</v>
      </c>
      <c r="BL194" s="24" t="s">
        <v>338</v>
      </c>
      <c r="BM194" s="24" t="s">
        <v>339</v>
      </c>
    </row>
    <row r="195" spans="2:65" s="12" customFormat="1">
      <c r="B195" s="214"/>
      <c r="C195" s="215"/>
      <c r="D195" s="204" t="s">
        <v>154</v>
      </c>
      <c r="E195" s="228" t="s">
        <v>21</v>
      </c>
      <c r="F195" s="229" t="s">
        <v>340</v>
      </c>
      <c r="G195" s="215"/>
      <c r="H195" s="230">
        <v>1</v>
      </c>
      <c r="I195" s="220"/>
      <c r="J195" s="215"/>
      <c r="K195" s="215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154</v>
      </c>
      <c r="AU195" s="225" t="s">
        <v>81</v>
      </c>
      <c r="AV195" s="12" t="s">
        <v>81</v>
      </c>
      <c r="AW195" s="12" t="s">
        <v>34</v>
      </c>
      <c r="AX195" s="12" t="s">
        <v>79</v>
      </c>
      <c r="AY195" s="225" t="s">
        <v>146</v>
      </c>
    </row>
    <row r="196" spans="2:65" s="10" customFormat="1" ht="29.85" customHeight="1">
      <c r="B196" s="173"/>
      <c r="C196" s="174"/>
      <c r="D196" s="187" t="s">
        <v>70</v>
      </c>
      <c r="E196" s="188" t="s">
        <v>341</v>
      </c>
      <c r="F196" s="188" t="s">
        <v>342</v>
      </c>
      <c r="G196" s="174"/>
      <c r="H196" s="174"/>
      <c r="I196" s="177"/>
      <c r="J196" s="189">
        <f>BK196</f>
        <v>0</v>
      </c>
      <c r="K196" s="174"/>
      <c r="L196" s="179"/>
      <c r="M196" s="180"/>
      <c r="N196" s="181"/>
      <c r="O196" s="181"/>
      <c r="P196" s="182">
        <f>SUM(P197:P204)</f>
        <v>0</v>
      </c>
      <c r="Q196" s="181"/>
      <c r="R196" s="182">
        <f>SUM(R197:R204)</f>
        <v>0</v>
      </c>
      <c r="S196" s="181"/>
      <c r="T196" s="183">
        <f>SUM(T197:T204)</f>
        <v>0</v>
      </c>
      <c r="AR196" s="184" t="s">
        <v>169</v>
      </c>
      <c r="AT196" s="185" t="s">
        <v>70</v>
      </c>
      <c r="AU196" s="185" t="s">
        <v>79</v>
      </c>
      <c r="AY196" s="184" t="s">
        <v>146</v>
      </c>
      <c r="BK196" s="186">
        <f>SUM(BK197:BK204)</f>
        <v>0</v>
      </c>
    </row>
    <row r="197" spans="2:65" s="1" customFormat="1" ht="22.5" customHeight="1">
      <c r="B197" s="41"/>
      <c r="C197" s="190" t="s">
        <v>343</v>
      </c>
      <c r="D197" s="190" t="s">
        <v>148</v>
      </c>
      <c r="E197" s="191" t="s">
        <v>344</v>
      </c>
      <c r="F197" s="192" t="s">
        <v>345</v>
      </c>
      <c r="G197" s="193" t="s">
        <v>336</v>
      </c>
      <c r="H197" s="194">
        <v>1</v>
      </c>
      <c r="I197" s="195"/>
      <c r="J197" s="196">
        <f>ROUND(I197*H197,2)</f>
        <v>0</v>
      </c>
      <c r="K197" s="192" t="s">
        <v>337</v>
      </c>
      <c r="L197" s="61"/>
      <c r="M197" s="197" t="s">
        <v>21</v>
      </c>
      <c r="N197" s="198" t="s">
        <v>42</v>
      </c>
      <c r="O197" s="42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4" t="s">
        <v>338</v>
      </c>
      <c r="AT197" s="24" t="s">
        <v>148</v>
      </c>
      <c r="AU197" s="24" t="s">
        <v>81</v>
      </c>
      <c r="AY197" s="24" t="s">
        <v>146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4" t="s">
        <v>79</v>
      </c>
      <c r="BK197" s="201">
        <f>ROUND(I197*H197,2)</f>
        <v>0</v>
      </c>
      <c r="BL197" s="24" t="s">
        <v>338</v>
      </c>
      <c r="BM197" s="24" t="s">
        <v>346</v>
      </c>
    </row>
    <row r="198" spans="2:65" s="12" customFormat="1" ht="27">
      <c r="B198" s="214"/>
      <c r="C198" s="215"/>
      <c r="D198" s="204" t="s">
        <v>154</v>
      </c>
      <c r="E198" s="228" t="s">
        <v>21</v>
      </c>
      <c r="F198" s="229" t="s">
        <v>347</v>
      </c>
      <c r="G198" s="215"/>
      <c r="H198" s="230">
        <v>1</v>
      </c>
      <c r="I198" s="220"/>
      <c r="J198" s="215"/>
      <c r="K198" s="215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154</v>
      </c>
      <c r="AU198" s="225" t="s">
        <v>81</v>
      </c>
      <c r="AV198" s="12" t="s">
        <v>81</v>
      </c>
      <c r="AW198" s="12" t="s">
        <v>34</v>
      </c>
      <c r="AX198" s="12" t="s">
        <v>71</v>
      </c>
      <c r="AY198" s="225" t="s">
        <v>146</v>
      </c>
    </row>
    <row r="199" spans="2:65" s="11" customFormat="1">
      <c r="B199" s="202"/>
      <c r="C199" s="203"/>
      <c r="D199" s="204" t="s">
        <v>154</v>
      </c>
      <c r="E199" s="205" t="s">
        <v>21</v>
      </c>
      <c r="F199" s="206" t="s">
        <v>348</v>
      </c>
      <c r="G199" s="203"/>
      <c r="H199" s="207" t="s">
        <v>21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154</v>
      </c>
      <c r="AU199" s="213" t="s">
        <v>81</v>
      </c>
      <c r="AV199" s="11" t="s">
        <v>79</v>
      </c>
      <c r="AW199" s="11" t="s">
        <v>34</v>
      </c>
      <c r="AX199" s="11" t="s">
        <v>71</v>
      </c>
      <c r="AY199" s="213" t="s">
        <v>146</v>
      </c>
    </row>
    <row r="200" spans="2:65" s="11" customFormat="1">
      <c r="B200" s="202"/>
      <c r="C200" s="203"/>
      <c r="D200" s="204" t="s">
        <v>154</v>
      </c>
      <c r="E200" s="205" t="s">
        <v>21</v>
      </c>
      <c r="F200" s="206" t="s">
        <v>349</v>
      </c>
      <c r="G200" s="203"/>
      <c r="H200" s="207" t="s">
        <v>21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154</v>
      </c>
      <c r="AU200" s="213" t="s">
        <v>81</v>
      </c>
      <c r="AV200" s="11" t="s">
        <v>79</v>
      </c>
      <c r="AW200" s="11" t="s">
        <v>34</v>
      </c>
      <c r="AX200" s="11" t="s">
        <v>71</v>
      </c>
      <c r="AY200" s="213" t="s">
        <v>146</v>
      </c>
    </row>
    <row r="201" spans="2:65" s="11" customFormat="1">
      <c r="B201" s="202"/>
      <c r="C201" s="203"/>
      <c r="D201" s="204" t="s">
        <v>154</v>
      </c>
      <c r="E201" s="205" t="s">
        <v>21</v>
      </c>
      <c r="F201" s="206" t="s">
        <v>350</v>
      </c>
      <c r="G201" s="203"/>
      <c r="H201" s="207" t="s">
        <v>21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154</v>
      </c>
      <c r="AU201" s="213" t="s">
        <v>81</v>
      </c>
      <c r="AV201" s="11" t="s">
        <v>79</v>
      </c>
      <c r="AW201" s="11" t="s">
        <v>34</v>
      </c>
      <c r="AX201" s="11" t="s">
        <v>71</v>
      </c>
      <c r="AY201" s="213" t="s">
        <v>146</v>
      </c>
    </row>
    <row r="202" spans="2:65" s="11" customFormat="1">
      <c r="B202" s="202"/>
      <c r="C202" s="203"/>
      <c r="D202" s="204" t="s">
        <v>154</v>
      </c>
      <c r="E202" s="205" t="s">
        <v>21</v>
      </c>
      <c r="F202" s="206" t="s">
        <v>351</v>
      </c>
      <c r="G202" s="203"/>
      <c r="H202" s="207" t="s">
        <v>21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154</v>
      </c>
      <c r="AU202" s="213" t="s">
        <v>81</v>
      </c>
      <c r="AV202" s="11" t="s">
        <v>79</v>
      </c>
      <c r="AW202" s="11" t="s">
        <v>34</v>
      </c>
      <c r="AX202" s="11" t="s">
        <v>71</v>
      </c>
      <c r="AY202" s="213" t="s">
        <v>146</v>
      </c>
    </row>
    <row r="203" spans="2:65" s="11" customFormat="1">
      <c r="B203" s="202"/>
      <c r="C203" s="203"/>
      <c r="D203" s="204" t="s">
        <v>154</v>
      </c>
      <c r="E203" s="205" t="s">
        <v>21</v>
      </c>
      <c r="F203" s="206" t="s">
        <v>352</v>
      </c>
      <c r="G203" s="203"/>
      <c r="H203" s="207" t="s">
        <v>21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154</v>
      </c>
      <c r="AU203" s="213" t="s">
        <v>81</v>
      </c>
      <c r="AV203" s="11" t="s">
        <v>79</v>
      </c>
      <c r="AW203" s="11" t="s">
        <v>34</v>
      </c>
      <c r="AX203" s="11" t="s">
        <v>71</v>
      </c>
      <c r="AY203" s="213" t="s">
        <v>146</v>
      </c>
    </row>
    <row r="204" spans="2:65" s="13" customFormat="1">
      <c r="B204" s="231"/>
      <c r="C204" s="232"/>
      <c r="D204" s="204" t="s">
        <v>154</v>
      </c>
      <c r="E204" s="253" t="s">
        <v>21</v>
      </c>
      <c r="F204" s="254" t="s">
        <v>181</v>
      </c>
      <c r="G204" s="232"/>
      <c r="H204" s="255">
        <v>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154</v>
      </c>
      <c r="AU204" s="241" t="s">
        <v>81</v>
      </c>
      <c r="AV204" s="13" t="s">
        <v>152</v>
      </c>
      <c r="AW204" s="13" t="s">
        <v>34</v>
      </c>
      <c r="AX204" s="13" t="s">
        <v>79</v>
      </c>
      <c r="AY204" s="241" t="s">
        <v>146</v>
      </c>
    </row>
    <row r="205" spans="2:65" s="10" customFormat="1" ht="29.85" customHeight="1">
      <c r="B205" s="173"/>
      <c r="C205" s="174"/>
      <c r="D205" s="187" t="s">
        <v>70</v>
      </c>
      <c r="E205" s="188" t="s">
        <v>353</v>
      </c>
      <c r="F205" s="188" t="s">
        <v>354</v>
      </c>
      <c r="G205" s="174"/>
      <c r="H205" s="174"/>
      <c r="I205" s="177"/>
      <c r="J205" s="189">
        <f>BK205</f>
        <v>0</v>
      </c>
      <c r="K205" s="174"/>
      <c r="L205" s="179"/>
      <c r="M205" s="180"/>
      <c r="N205" s="181"/>
      <c r="O205" s="181"/>
      <c r="P205" s="182">
        <f>SUM(P206:P216)</f>
        <v>0</v>
      </c>
      <c r="Q205" s="181"/>
      <c r="R205" s="182">
        <f>SUM(R206:R216)</f>
        <v>0</v>
      </c>
      <c r="S205" s="181"/>
      <c r="T205" s="183">
        <f>SUM(T206:T216)</f>
        <v>0</v>
      </c>
      <c r="AR205" s="184" t="s">
        <v>169</v>
      </c>
      <c r="AT205" s="185" t="s">
        <v>70</v>
      </c>
      <c r="AU205" s="185" t="s">
        <v>79</v>
      </c>
      <c r="AY205" s="184" t="s">
        <v>146</v>
      </c>
      <c r="BK205" s="186">
        <f>SUM(BK206:BK216)</f>
        <v>0</v>
      </c>
    </row>
    <row r="206" spans="2:65" s="1" customFormat="1" ht="22.5" customHeight="1">
      <c r="B206" s="41"/>
      <c r="C206" s="190" t="s">
        <v>355</v>
      </c>
      <c r="D206" s="190" t="s">
        <v>148</v>
      </c>
      <c r="E206" s="191" t="s">
        <v>356</v>
      </c>
      <c r="F206" s="192" t="s">
        <v>357</v>
      </c>
      <c r="G206" s="193" t="s">
        <v>336</v>
      </c>
      <c r="H206" s="194">
        <v>1</v>
      </c>
      <c r="I206" s="195"/>
      <c r="J206" s="196">
        <f>ROUND(I206*H206,2)</f>
        <v>0</v>
      </c>
      <c r="K206" s="192" t="s">
        <v>337</v>
      </c>
      <c r="L206" s="61"/>
      <c r="M206" s="197" t="s">
        <v>21</v>
      </c>
      <c r="N206" s="198" t="s">
        <v>42</v>
      </c>
      <c r="O206" s="42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4" t="s">
        <v>338</v>
      </c>
      <c r="AT206" s="24" t="s">
        <v>148</v>
      </c>
      <c r="AU206" s="24" t="s">
        <v>81</v>
      </c>
      <c r="AY206" s="24" t="s">
        <v>146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4" t="s">
        <v>79</v>
      </c>
      <c r="BK206" s="201">
        <f>ROUND(I206*H206,2)</f>
        <v>0</v>
      </c>
      <c r="BL206" s="24" t="s">
        <v>338</v>
      </c>
      <c r="BM206" s="24" t="s">
        <v>358</v>
      </c>
    </row>
    <row r="207" spans="2:65" s="11" customFormat="1" ht="27">
      <c r="B207" s="202"/>
      <c r="C207" s="203"/>
      <c r="D207" s="204" t="s">
        <v>154</v>
      </c>
      <c r="E207" s="205" t="s">
        <v>21</v>
      </c>
      <c r="F207" s="206" t="s">
        <v>359</v>
      </c>
      <c r="G207" s="203"/>
      <c r="H207" s="207" t="s">
        <v>21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154</v>
      </c>
      <c r="AU207" s="213" t="s">
        <v>81</v>
      </c>
      <c r="AV207" s="11" t="s">
        <v>79</v>
      </c>
      <c r="AW207" s="11" t="s">
        <v>34</v>
      </c>
      <c r="AX207" s="11" t="s">
        <v>71</v>
      </c>
      <c r="AY207" s="213" t="s">
        <v>146</v>
      </c>
    </row>
    <row r="208" spans="2:65" s="12" customFormat="1">
      <c r="B208" s="214"/>
      <c r="C208" s="215"/>
      <c r="D208" s="216" t="s">
        <v>154</v>
      </c>
      <c r="E208" s="217" t="s">
        <v>21</v>
      </c>
      <c r="F208" s="218" t="s">
        <v>79</v>
      </c>
      <c r="G208" s="215"/>
      <c r="H208" s="219">
        <v>1</v>
      </c>
      <c r="I208" s="220"/>
      <c r="J208" s="215"/>
      <c r="K208" s="215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154</v>
      </c>
      <c r="AU208" s="225" t="s">
        <v>81</v>
      </c>
      <c r="AV208" s="12" t="s">
        <v>81</v>
      </c>
      <c r="AW208" s="12" t="s">
        <v>34</v>
      </c>
      <c r="AX208" s="12" t="s">
        <v>79</v>
      </c>
      <c r="AY208" s="225" t="s">
        <v>146</v>
      </c>
    </row>
    <row r="209" spans="2:65" s="1" customFormat="1" ht="31.5" customHeight="1">
      <c r="B209" s="41"/>
      <c r="C209" s="190" t="s">
        <v>360</v>
      </c>
      <c r="D209" s="190" t="s">
        <v>148</v>
      </c>
      <c r="E209" s="191" t="s">
        <v>361</v>
      </c>
      <c r="F209" s="192" t="s">
        <v>362</v>
      </c>
      <c r="G209" s="193" t="s">
        <v>336</v>
      </c>
      <c r="H209" s="194">
        <v>1</v>
      </c>
      <c r="I209" s="195"/>
      <c r="J209" s="196">
        <f>ROUND(I209*H209,2)</f>
        <v>0</v>
      </c>
      <c r="K209" s="192" t="s">
        <v>337</v>
      </c>
      <c r="L209" s="61"/>
      <c r="M209" s="197" t="s">
        <v>21</v>
      </c>
      <c r="N209" s="198" t="s">
        <v>42</v>
      </c>
      <c r="O209" s="42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AR209" s="24" t="s">
        <v>338</v>
      </c>
      <c r="AT209" s="24" t="s">
        <v>148</v>
      </c>
      <c r="AU209" s="24" t="s">
        <v>81</v>
      </c>
      <c r="AY209" s="24" t="s">
        <v>146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4" t="s">
        <v>79</v>
      </c>
      <c r="BK209" s="201">
        <f>ROUND(I209*H209,2)</f>
        <v>0</v>
      </c>
      <c r="BL209" s="24" t="s">
        <v>338</v>
      </c>
      <c r="BM209" s="24" t="s">
        <v>363</v>
      </c>
    </row>
    <row r="210" spans="2:65" s="12" customFormat="1" ht="27">
      <c r="B210" s="214"/>
      <c r="C210" s="215"/>
      <c r="D210" s="204" t="s">
        <v>154</v>
      </c>
      <c r="E210" s="228" t="s">
        <v>21</v>
      </c>
      <c r="F210" s="229" t="s">
        <v>364</v>
      </c>
      <c r="G210" s="215"/>
      <c r="H210" s="230">
        <v>1</v>
      </c>
      <c r="I210" s="220"/>
      <c r="J210" s="215"/>
      <c r="K210" s="215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154</v>
      </c>
      <c r="AU210" s="225" t="s">
        <v>81</v>
      </c>
      <c r="AV210" s="12" t="s">
        <v>81</v>
      </c>
      <c r="AW210" s="12" t="s">
        <v>34</v>
      </c>
      <c r="AX210" s="12" t="s">
        <v>71</v>
      </c>
      <c r="AY210" s="225" t="s">
        <v>146</v>
      </c>
    </row>
    <row r="211" spans="2:65" s="11" customFormat="1">
      <c r="B211" s="202"/>
      <c r="C211" s="203"/>
      <c r="D211" s="204" t="s">
        <v>154</v>
      </c>
      <c r="E211" s="205" t="s">
        <v>21</v>
      </c>
      <c r="F211" s="206" t="s">
        <v>365</v>
      </c>
      <c r="G211" s="203"/>
      <c r="H211" s="207" t="s">
        <v>21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154</v>
      </c>
      <c r="AU211" s="213" t="s">
        <v>81</v>
      </c>
      <c r="AV211" s="11" t="s">
        <v>79</v>
      </c>
      <c r="AW211" s="11" t="s">
        <v>34</v>
      </c>
      <c r="AX211" s="11" t="s">
        <v>71</v>
      </c>
      <c r="AY211" s="213" t="s">
        <v>146</v>
      </c>
    </row>
    <row r="212" spans="2:65" s="11" customFormat="1">
      <c r="B212" s="202"/>
      <c r="C212" s="203"/>
      <c r="D212" s="204" t="s">
        <v>154</v>
      </c>
      <c r="E212" s="205" t="s">
        <v>21</v>
      </c>
      <c r="F212" s="206" t="s">
        <v>366</v>
      </c>
      <c r="G212" s="203"/>
      <c r="H212" s="207" t="s">
        <v>21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154</v>
      </c>
      <c r="AU212" s="213" t="s">
        <v>81</v>
      </c>
      <c r="AV212" s="11" t="s">
        <v>79</v>
      </c>
      <c r="AW212" s="11" t="s">
        <v>34</v>
      </c>
      <c r="AX212" s="11" t="s">
        <v>71</v>
      </c>
      <c r="AY212" s="213" t="s">
        <v>146</v>
      </c>
    </row>
    <row r="213" spans="2:65" s="11" customFormat="1">
      <c r="B213" s="202"/>
      <c r="C213" s="203"/>
      <c r="D213" s="204" t="s">
        <v>154</v>
      </c>
      <c r="E213" s="205" t="s">
        <v>21</v>
      </c>
      <c r="F213" s="206" t="s">
        <v>367</v>
      </c>
      <c r="G213" s="203"/>
      <c r="H213" s="207" t="s">
        <v>21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154</v>
      </c>
      <c r="AU213" s="213" t="s">
        <v>81</v>
      </c>
      <c r="AV213" s="11" t="s">
        <v>79</v>
      </c>
      <c r="AW213" s="11" t="s">
        <v>34</v>
      </c>
      <c r="AX213" s="11" t="s">
        <v>71</v>
      </c>
      <c r="AY213" s="213" t="s">
        <v>146</v>
      </c>
    </row>
    <row r="214" spans="2:65" s="11" customFormat="1" ht="27">
      <c r="B214" s="202"/>
      <c r="C214" s="203"/>
      <c r="D214" s="204" t="s">
        <v>154</v>
      </c>
      <c r="E214" s="205" t="s">
        <v>21</v>
      </c>
      <c r="F214" s="206" t="s">
        <v>368</v>
      </c>
      <c r="G214" s="203"/>
      <c r="H214" s="207" t="s">
        <v>21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154</v>
      </c>
      <c r="AU214" s="213" t="s">
        <v>81</v>
      </c>
      <c r="AV214" s="11" t="s">
        <v>79</v>
      </c>
      <c r="AW214" s="11" t="s">
        <v>34</v>
      </c>
      <c r="AX214" s="11" t="s">
        <v>71</v>
      </c>
      <c r="AY214" s="213" t="s">
        <v>146</v>
      </c>
    </row>
    <row r="215" spans="2:65" s="11" customFormat="1">
      <c r="B215" s="202"/>
      <c r="C215" s="203"/>
      <c r="D215" s="204" t="s">
        <v>154</v>
      </c>
      <c r="E215" s="205" t="s">
        <v>21</v>
      </c>
      <c r="F215" s="206" t="s">
        <v>369</v>
      </c>
      <c r="G215" s="203"/>
      <c r="H215" s="207" t="s">
        <v>21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154</v>
      </c>
      <c r="AU215" s="213" t="s">
        <v>81</v>
      </c>
      <c r="AV215" s="11" t="s">
        <v>79</v>
      </c>
      <c r="AW215" s="11" t="s">
        <v>34</v>
      </c>
      <c r="AX215" s="11" t="s">
        <v>71</v>
      </c>
      <c r="AY215" s="213" t="s">
        <v>146</v>
      </c>
    </row>
    <row r="216" spans="2:65" s="13" customFormat="1">
      <c r="B216" s="231"/>
      <c r="C216" s="232"/>
      <c r="D216" s="204" t="s">
        <v>154</v>
      </c>
      <c r="E216" s="253" t="s">
        <v>21</v>
      </c>
      <c r="F216" s="254" t="s">
        <v>181</v>
      </c>
      <c r="G216" s="232"/>
      <c r="H216" s="255">
        <v>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154</v>
      </c>
      <c r="AU216" s="241" t="s">
        <v>81</v>
      </c>
      <c r="AV216" s="13" t="s">
        <v>152</v>
      </c>
      <c r="AW216" s="13" t="s">
        <v>34</v>
      </c>
      <c r="AX216" s="13" t="s">
        <v>79</v>
      </c>
      <c r="AY216" s="241" t="s">
        <v>146</v>
      </c>
    </row>
    <row r="217" spans="2:65" s="10" customFormat="1" ht="29.85" customHeight="1">
      <c r="B217" s="173"/>
      <c r="C217" s="174"/>
      <c r="D217" s="187" t="s">
        <v>70</v>
      </c>
      <c r="E217" s="188" t="s">
        <v>370</v>
      </c>
      <c r="F217" s="188" t="s">
        <v>371</v>
      </c>
      <c r="G217" s="174"/>
      <c r="H217" s="174"/>
      <c r="I217" s="177"/>
      <c r="J217" s="189">
        <f>BK217</f>
        <v>0</v>
      </c>
      <c r="K217" s="174"/>
      <c r="L217" s="179"/>
      <c r="M217" s="180"/>
      <c r="N217" s="181"/>
      <c r="O217" s="181"/>
      <c r="P217" s="182">
        <f>SUM(P218:P221)</f>
        <v>0</v>
      </c>
      <c r="Q217" s="181"/>
      <c r="R217" s="182">
        <f>SUM(R218:R221)</f>
        <v>0</v>
      </c>
      <c r="S217" s="181"/>
      <c r="T217" s="183">
        <f>SUM(T218:T221)</f>
        <v>0</v>
      </c>
      <c r="AR217" s="184" t="s">
        <v>169</v>
      </c>
      <c r="AT217" s="185" t="s">
        <v>70</v>
      </c>
      <c r="AU217" s="185" t="s">
        <v>79</v>
      </c>
      <c r="AY217" s="184" t="s">
        <v>146</v>
      </c>
      <c r="BK217" s="186">
        <f>SUM(BK218:BK221)</f>
        <v>0</v>
      </c>
    </row>
    <row r="218" spans="2:65" s="1" customFormat="1" ht="22.5" customHeight="1">
      <c r="B218" s="41"/>
      <c r="C218" s="190" t="s">
        <v>372</v>
      </c>
      <c r="D218" s="190" t="s">
        <v>148</v>
      </c>
      <c r="E218" s="191" t="s">
        <v>373</v>
      </c>
      <c r="F218" s="192" t="s">
        <v>374</v>
      </c>
      <c r="G218" s="193" t="s">
        <v>336</v>
      </c>
      <c r="H218" s="194">
        <v>1</v>
      </c>
      <c r="I218" s="195"/>
      <c r="J218" s="196">
        <f>ROUND(I218*H218,2)</f>
        <v>0</v>
      </c>
      <c r="K218" s="192" t="s">
        <v>151</v>
      </c>
      <c r="L218" s="61"/>
      <c r="M218" s="197" t="s">
        <v>21</v>
      </c>
      <c r="N218" s="198" t="s">
        <v>42</v>
      </c>
      <c r="O218" s="42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AR218" s="24" t="s">
        <v>338</v>
      </c>
      <c r="AT218" s="24" t="s">
        <v>148</v>
      </c>
      <c r="AU218" s="24" t="s">
        <v>81</v>
      </c>
      <c r="AY218" s="24" t="s">
        <v>146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4" t="s">
        <v>79</v>
      </c>
      <c r="BK218" s="201">
        <f>ROUND(I218*H218,2)</f>
        <v>0</v>
      </c>
      <c r="BL218" s="24" t="s">
        <v>338</v>
      </c>
      <c r="BM218" s="24" t="s">
        <v>375</v>
      </c>
    </row>
    <row r="219" spans="2:65" s="11" customFormat="1">
      <c r="B219" s="202"/>
      <c r="C219" s="203"/>
      <c r="D219" s="204" t="s">
        <v>154</v>
      </c>
      <c r="E219" s="205" t="s">
        <v>21</v>
      </c>
      <c r="F219" s="206" t="s">
        <v>376</v>
      </c>
      <c r="G219" s="203"/>
      <c r="H219" s="207" t="s">
        <v>21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154</v>
      </c>
      <c r="AU219" s="213" t="s">
        <v>81</v>
      </c>
      <c r="AV219" s="11" t="s">
        <v>79</v>
      </c>
      <c r="AW219" s="11" t="s">
        <v>34</v>
      </c>
      <c r="AX219" s="11" t="s">
        <v>71</v>
      </c>
      <c r="AY219" s="213" t="s">
        <v>146</v>
      </c>
    </row>
    <row r="220" spans="2:65" s="11" customFormat="1">
      <c r="B220" s="202"/>
      <c r="C220" s="203"/>
      <c r="D220" s="204" t="s">
        <v>154</v>
      </c>
      <c r="E220" s="205" t="s">
        <v>21</v>
      </c>
      <c r="F220" s="206" t="s">
        <v>377</v>
      </c>
      <c r="G220" s="203"/>
      <c r="H220" s="207" t="s">
        <v>21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154</v>
      </c>
      <c r="AU220" s="213" t="s">
        <v>81</v>
      </c>
      <c r="AV220" s="11" t="s">
        <v>79</v>
      </c>
      <c r="AW220" s="11" t="s">
        <v>34</v>
      </c>
      <c r="AX220" s="11" t="s">
        <v>71</v>
      </c>
      <c r="AY220" s="213" t="s">
        <v>146</v>
      </c>
    </row>
    <row r="221" spans="2:65" s="12" customFormat="1">
      <c r="B221" s="214"/>
      <c r="C221" s="215"/>
      <c r="D221" s="204" t="s">
        <v>154</v>
      </c>
      <c r="E221" s="228" t="s">
        <v>21</v>
      </c>
      <c r="F221" s="229" t="s">
        <v>79</v>
      </c>
      <c r="G221" s="215"/>
      <c r="H221" s="230">
        <v>1</v>
      </c>
      <c r="I221" s="220"/>
      <c r="J221" s="215"/>
      <c r="K221" s="215"/>
      <c r="L221" s="221"/>
      <c r="M221" s="256"/>
      <c r="N221" s="257"/>
      <c r="O221" s="257"/>
      <c r="P221" s="257"/>
      <c r="Q221" s="257"/>
      <c r="R221" s="257"/>
      <c r="S221" s="257"/>
      <c r="T221" s="258"/>
      <c r="AT221" s="225" t="s">
        <v>154</v>
      </c>
      <c r="AU221" s="225" t="s">
        <v>81</v>
      </c>
      <c r="AV221" s="12" t="s">
        <v>81</v>
      </c>
      <c r="AW221" s="12" t="s">
        <v>34</v>
      </c>
      <c r="AX221" s="12" t="s">
        <v>79</v>
      </c>
      <c r="AY221" s="225" t="s">
        <v>146</v>
      </c>
    </row>
    <row r="222" spans="2:65" s="1" customFormat="1" ht="6.95" customHeight="1">
      <c r="B222" s="56"/>
      <c r="C222" s="57"/>
      <c r="D222" s="57"/>
      <c r="E222" s="57"/>
      <c r="F222" s="57"/>
      <c r="G222" s="57"/>
      <c r="H222" s="57"/>
      <c r="I222" s="136"/>
      <c r="J222" s="57"/>
      <c r="K222" s="57"/>
      <c r="L222" s="61"/>
    </row>
  </sheetData>
  <sheetProtection password="CC35" sheet="1" objects="1" scenarios="1" formatCells="0" formatColumns="0" formatRows="0" sort="0" autoFilter="0"/>
  <autoFilter ref="C88:K221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ht="37.5" customHeight="1"/>
    <row r="2" spans="2:1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5" customFormat="1" ht="45" customHeight="1">
      <c r="B3" s="263"/>
      <c r="C3" s="384" t="s">
        <v>378</v>
      </c>
      <c r="D3" s="384"/>
      <c r="E3" s="384"/>
      <c r="F3" s="384"/>
      <c r="G3" s="384"/>
      <c r="H3" s="384"/>
      <c r="I3" s="384"/>
      <c r="J3" s="384"/>
      <c r="K3" s="264"/>
    </row>
    <row r="4" spans="2:11" ht="25.5" customHeight="1">
      <c r="B4" s="265"/>
      <c r="C4" s="385" t="s">
        <v>379</v>
      </c>
      <c r="D4" s="385"/>
      <c r="E4" s="385"/>
      <c r="F4" s="385"/>
      <c r="G4" s="385"/>
      <c r="H4" s="385"/>
      <c r="I4" s="385"/>
      <c r="J4" s="385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83" t="s">
        <v>380</v>
      </c>
      <c r="D6" s="383"/>
      <c r="E6" s="383"/>
      <c r="F6" s="383"/>
      <c r="G6" s="383"/>
      <c r="H6" s="383"/>
      <c r="I6" s="383"/>
      <c r="J6" s="383"/>
      <c r="K6" s="266"/>
    </row>
    <row r="7" spans="2:11" ht="15" customHeight="1">
      <c r="B7" s="269"/>
      <c r="C7" s="383" t="s">
        <v>381</v>
      </c>
      <c r="D7" s="383"/>
      <c r="E7" s="383"/>
      <c r="F7" s="383"/>
      <c r="G7" s="383"/>
      <c r="H7" s="383"/>
      <c r="I7" s="383"/>
      <c r="J7" s="383"/>
      <c r="K7" s="266"/>
    </row>
    <row r="8" spans="2:1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ht="15" customHeight="1">
      <c r="B9" s="269"/>
      <c r="C9" s="383" t="s">
        <v>382</v>
      </c>
      <c r="D9" s="383"/>
      <c r="E9" s="383"/>
      <c r="F9" s="383"/>
      <c r="G9" s="383"/>
      <c r="H9" s="383"/>
      <c r="I9" s="383"/>
      <c r="J9" s="383"/>
      <c r="K9" s="266"/>
    </row>
    <row r="10" spans="2:11" ht="15" customHeight="1">
      <c r="B10" s="269"/>
      <c r="C10" s="268"/>
      <c r="D10" s="383" t="s">
        <v>383</v>
      </c>
      <c r="E10" s="383"/>
      <c r="F10" s="383"/>
      <c r="G10" s="383"/>
      <c r="H10" s="383"/>
      <c r="I10" s="383"/>
      <c r="J10" s="383"/>
      <c r="K10" s="266"/>
    </row>
    <row r="11" spans="2:11" ht="15" customHeight="1">
      <c r="B11" s="269"/>
      <c r="C11" s="270"/>
      <c r="D11" s="383" t="s">
        <v>384</v>
      </c>
      <c r="E11" s="383"/>
      <c r="F11" s="383"/>
      <c r="G11" s="383"/>
      <c r="H11" s="383"/>
      <c r="I11" s="383"/>
      <c r="J11" s="383"/>
      <c r="K11" s="266"/>
    </row>
    <row r="12" spans="2:11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9"/>
      <c r="C13" s="270"/>
      <c r="D13" s="383" t="s">
        <v>385</v>
      </c>
      <c r="E13" s="383"/>
      <c r="F13" s="383"/>
      <c r="G13" s="383"/>
      <c r="H13" s="383"/>
      <c r="I13" s="383"/>
      <c r="J13" s="383"/>
      <c r="K13" s="266"/>
    </row>
    <row r="14" spans="2:11" ht="15" customHeight="1">
      <c r="B14" s="269"/>
      <c r="C14" s="270"/>
      <c r="D14" s="383" t="s">
        <v>386</v>
      </c>
      <c r="E14" s="383"/>
      <c r="F14" s="383"/>
      <c r="G14" s="383"/>
      <c r="H14" s="383"/>
      <c r="I14" s="383"/>
      <c r="J14" s="383"/>
      <c r="K14" s="266"/>
    </row>
    <row r="15" spans="2:11" ht="15" customHeight="1">
      <c r="B15" s="269"/>
      <c r="C15" s="270"/>
      <c r="D15" s="383" t="s">
        <v>387</v>
      </c>
      <c r="E15" s="383"/>
      <c r="F15" s="383"/>
      <c r="G15" s="383"/>
      <c r="H15" s="383"/>
      <c r="I15" s="383"/>
      <c r="J15" s="383"/>
      <c r="K15" s="266"/>
    </row>
    <row r="16" spans="2:11" ht="15" customHeight="1">
      <c r="B16" s="269"/>
      <c r="C16" s="270"/>
      <c r="D16" s="270"/>
      <c r="E16" s="271" t="s">
        <v>78</v>
      </c>
      <c r="F16" s="383" t="s">
        <v>388</v>
      </c>
      <c r="G16" s="383"/>
      <c r="H16" s="383"/>
      <c r="I16" s="383"/>
      <c r="J16" s="383"/>
      <c r="K16" s="266"/>
    </row>
    <row r="17" spans="2:11" ht="15" customHeight="1">
      <c r="B17" s="269"/>
      <c r="C17" s="270"/>
      <c r="D17" s="270"/>
      <c r="E17" s="271" t="s">
        <v>389</v>
      </c>
      <c r="F17" s="383" t="s">
        <v>390</v>
      </c>
      <c r="G17" s="383"/>
      <c r="H17" s="383"/>
      <c r="I17" s="383"/>
      <c r="J17" s="383"/>
      <c r="K17" s="266"/>
    </row>
    <row r="18" spans="2:11" ht="15" customHeight="1">
      <c r="B18" s="269"/>
      <c r="C18" s="270"/>
      <c r="D18" s="270"/>
      <c r="E18" s="271" t="s">
        <v>391</v>
      </c>
      <c r="F18" s="383" t="s">
        <v>392</v>
      </c>
      <c r="G18" s="383"/>
      <c r="H18" s="383"/>
      <c r="I18" s="383"/>
      <c r="J18" s="383"/>
      <c r="K18" s="266"/>
    </row>
    <row r="19" spans="2:11" ht="15" customHeight="1">
      <c r="B19" s="269"/>
      <c r="C19" s="270"/>
      <c r="D19" s="270"/>
      <c r="E19" s="271" t="s">
        <v>393</v>
      </c>
      <c r="F19" s="383" t="s">
        <v>394</v>
      </c>
      <c r="G19" s="383"/>
      <c r="H19" s="383"/>
      <c r="I19" s="383"/>
      <c r="J19" s="383"/>
      <c r="K19" s="266"/>
    </row>
    <row r="20" spans="2:11" ht="15" customHeight="1">
      <c r="B20" s="269"/>
      <c r="C20" s="270"/>
      <c r="D20" s="270"/>
      <c r="E20" s="271" t="s">
        <v>395</v>
      </c>
      <c r="F20" s="383" t="s">
        <v>396</v>
      </c>
      <c r="G20" s="383"/>
      <c r="H20" s="383"/>
      <c r="I20" s="383"/>
      <c r="J20" s="383"/>
      <c r="K20" s="266"/>
    </row>
    <row r="21" spans="2:11" ht="15" customHeight="1">
      <c r="B21" s="269"/>
      <c r="C21" s="270"/>
      <c r="D21" s="270"/>
      <c r="E21" s="271" t="s">
        <v>397</v>
      </c>
      <c r="F21" s="383" t="s">
        <v>398</v>
      </c>
      <c r="G21" s="383"/>
      <c r="H21" s="383"/>
      <c r="I21" s="383"/>
      <c r="J21" s="383"/>
      <c r="K21" s="266"/>
    </row>
    <row r="22" spans="2:11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9"/>
      <c r="C23" s="383" t="s">
        <v>399</v>
      </c>
      <c r="D23" s="383"/>
      <c r="E23" s="383"/>
      <c r="F23" s="383"/>
      <c r="G23" s="383"/>
      <c r="H23" s="383"/>
      <c r="I23" s="383"/>
      <c r="J23" s="383"/>
      <c r="K23" s="266"/>
    </row>
    <row r="24" spans="2:11" ht="15" customHeight="1">
      <c r="B24" s="269"/>
      <c r="C24" s="383" t="s">
        <v>400</v>
      </c>
      <c r="D24" s="383"/>
      <c r="E24" s="383"/>
      <c r="F24" s="383"/>
      <c r="G24" s="383"/>
      <c r="H24" s="383"/>
      <c r="I24" s="383"/>
      <c r="J24" s="383"/>
      <c r="K24" s="266"/>
    </row>
    <row r="25" spans="2:11" ht="15" customHeight="1">
      <c r="B25" s="269"/>
      <c r="C25" s="268"/>
      <c r="D25" s="383" t="s">
        <v>401</v>
      </c>
      <c r="E25" s="383"/>
      <c r="F25" s="383"/>
      <c r="G25" s="383"/>
      <c r="H25" s="383"/>
      <c r="I25" s="383"/>
      <c r="J25" s="383"/>
      <c r="K25" s="266"/>
    </row>
    <row r="26" spans="2:11" ht="15" customHeight="1">
      <c r="B26" s="269"/>
      <c r="C26" s="270"/>
      <c r="D26" s="383" t="s">
        <v>402</v>
      </c>
      <c r="E26" s="383"/>
      <c r="F26" s="383"/>
      <c r="G26" s="383"/>
      <c r="H26" s="383"/>
      <c r="I26" s="383"/>
      <c r="J26" s="383"/>
      <c r="K26" s="266"/>
    </row>
    <row r="27" spans="2:11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9"/>
      <c r="C28" s="270"/>
      <c r="D28" s="383" t="s">
        <v>403</v>
      </c>
      <c r="E28" s="383"/>
      <c r="F28" s="383"/>
      <c r="G28" s="383"/>
      <c r="H28" s="383"/>
      <c r="I28" s="383"/>
      <c r="J28" s="383"/>
      <c r="K28" s="266"/>
    </row>
    <row r="29" spans="2:11" ht="15" customHeight="1">
      <c r="B29" s="269"/>
      <c r="C29" s="270"/>
      <c r="D29" s="383" t="s">
        <v>404</v>
      </c>
      <c r="E29" s="383"/>
      <c r="F29" s="383"/>
      <c r="G29" s="383"/>
      <c r="H29" s="383"/>
      <c r="I29" s="383"/>
      <c r="J29" s="383"/>
      <c r="K29" s="266"/>
    </row>
    <row r="30" spans="2:11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9"/>
      <c r="C31" s="270"/>
      <c r="D31" s="383" t="s">
        <v>405</v>
      </c>
      <c r="E31" s="383"/>
      <c r="F31" s="383"/>
      <c r="G31" s="383"/>
      <c r="H31" s="383"/>
      <c r="I31" s="383"/>
      <c r="J31" s="383"/>
      <c r="K31" s="266"/>
    </row>
    <row r="32" spans="2:11" ht="15" customHeight="1">
      <c r="B32" s="269"/>
      <c r="C32" s="270"/>
      <c r="D32" s="383" t="s">
        <v>406</v>
      </c>
      <c r="E32" s="383"/>
      <c r="F32" s="383"/>
      <c r="G32" s="383"/>
      <c r="H32" s="383"/>
      <c r="I32" s="383"/>
      <c r="J32" s="383"/>
      <c r="K32" s="266"/>
    </row>
    <row r="33" spans="2:11" ht="15" customHeight="1">
      <c r="B33" s="269"/>
      <c r="C33" s="270"/>
      <c r="D33" s="383" t="s">
        <v>407</v>
      </c>
      <c r="E33" s="383"/>
      <c r="F33" s="383"/>
      <c r="G33" s="383"/>
      <c r="H33" s="383"/>
      <c r="I33" s="383"/>
      <c r="J33" s="383"/>
      <c r="K33" s="266"/>
    </row>
    <row r="34" spans="2:11" ht="15" customHeight="1">
      <c r="B34" s="269"/>
      <c r="C34" s="270"/>
      <c r="D34" s="268"/>
      <c r="E34" s="272" t="s">
        <v>131</v>
      </c>
      <c r="F34" s="268"/>
      <c r="G34" s="383" t="s">
        <v>408</v>
      </c>
      <c r="H34" s="383"/>
      <c r="I34" s="383"/>
      <c r="J34" s="383"/>
      <c r="K34" s="266"/>
    </row>
    <row r="35" spans="2:11" ht="30.75" customHeight="1">
      <c r="B35" s="269"/>
      <c r="C35" s="270"/>
      <c r="D35" s="268"/>
      <c r="E35" s="272" t="s">
        <v>409</v>
      </c>
      <c r="F35" s="268"/>
      <c r="G35" s="383" t="s">
        <v>410</v>
      </c>
      <c r="H35" s="383"/>
      <c r="I35" s="383"/>
      <c r="J35" s="383"/>
      <c r="K35" s="266"/>
    </row>
    <row r="36" spans="2:11" ht="15" customHeight="1">
      <c r="B36" s="269"/>
      <c r="C36" s="270"/>
      <c r="D36" s="268"/>
      <c r="E36" s="272" t="s">
        <v>52</v>
      </c>
      <c r="F36" s="268"/>
      <c r="G36" s="383" t="s">
        <v>411</v>
      </c>
      <c r="H36" s="383"/>
      <c r="I36" s="383"/>
      <c r="J36" s="383"/>
      <c r="K36" s="266"/>
    </row>
    <row r="37" spans="2:11" ht="15" customHeight="1">
      <c r="B37" s="269"/>
      <c r="C37" s="270"/>
      <c r="D37" s="268"/>
      <c r="E37" s="272" t="s">
        <v>132</v>
      </c>
      <c r="F37" s="268"/>
      <c r="G37" s="383" t="s">
        <v>412</v>
      </c>
      <c r="H37" s="383"/>
      <c r="I37" s="383"/>
      <c r="J37" s="383"/>
      <c r="K37" s="266"/>
    </row>
    <row r="38" spans="2:11" ht="15" customHeight="1">
      <c r="B38" s="269"/>
      <c r="C38" s="270"/>
      <c r="D38" s="268"/>
      <c r="E38" s="272" t="s">
        <v>133</v>
      </c>
      <c r="F38" s="268"/>
      <c r="G38" s="383" t="s">
        <v>413</v>
      </c>
      <c r="H38" s="383"/>
      <c r="I38" s="383"/>
      <c r="J38" s="383"/>
      <c r="K38" s="266"/>
    </row>
    <row r="39" spans="2:11" ht="15" customHeight="1">
      <c r="B39" s="269"/>
      <c r="C39" s="270"/>
      <c r="D39" s="268"/>
      <c r="E39" s="272" t="s">
        <v>134</v>
      </c>
      <c r="F39" s="268"/>
      <c r="G39" s="383" t="s">
        <v>414</v>
      </c>
      <c r="H39" s="383"/>
      <c r="I39" s="383"/>
      <c r="J39" s="383"/>
      <c r="K39" s="266"/>
    </row>
    <row r="40" spans="2:11" ht="15" customHeight="1">
      <c r="B40" s="269"/>
      <c r="C40" s="270"/>
      <c r="D40" s="268"/>
      <c r="E40" s="272" t="s">
        <v>415</v>
      </c>
      <c r="F40" s="268"/>
      <c r="G40" s="383" t="s">
        <v>416</v>
      </c>
      <c r="H40" s="383"/>
      <c r="I40" s="383"/>
      <c r="J40" s="383"/>
      <c r="K40" s="266"/>
    </row>
    <row r="41" spans="2:11" ht="15" customHeight="1">
      <c r="B41" s="269"/>
      <c r="C41" s="270"/>
      <c r="D41" s="268"/>
      <c r="E41" s="272"/>
      <c r="F41" s="268"/>
      <c r="G41" s="383" t="s">
        <v>417</v>
      </c>
      <c r="H41" s="383"/>
      <c r="I41" s="383"/>
      <c r="J41" s="383"/>
      <c r="K41" s="266"/>
    </row>
    <row r="42" spans="2:11" ht="15" customHeight="1">
      <c r="B42" s="269"/>
      <c r="C42" s="270"/>
      <c r="D42" s="268"/>
      <c r="E42" s="272" t="s">
        <v>418</v>
      </c>
      <c r="F42" s="268"/>
      <c r="G42" s="383" t="s">
        <v>419</v>
      </c>
      <c r="H42" s="383"/>
      <c r="I42" s="383"/>
      <c r="J42" s="383"/>
      <c r="K42" s="266"/>
    </row>
    <row r="43" spans="2:11" ht="15" customHeight="1">
      <c r="B43" s="269"/>
      <c r="C43" s="270"/>
      <c r="D43" s="268"/>
      <c r="E43" s="272" t="s">
        <v>136</v>
      </c>
      <c r="F43" s="268"/>
      <c r="G43" s="383" t="s">
        <v>420</v>
      </c>
      <c r="H43" s="383"/>
      <c r="I43" s="383"/>
      <c r="J43" s="383"/>
      <c r="K43" s="266"/>
    </row>
    <row r="44" spans="2:11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spans="2:11" ht="15" customHeight="1">
      <c r="B45" s="269"/>
      <c r="C45" s="270"/>
      <c r="D45" s="383" t="s">
        <v>421</v>
      </c>
      <c r="E45" s="383"/>
      <c r="F45" s="383"/>
      <c r="G45" s="383"/>
      <c r="H45" s="383"/>
      <c r="I45" s="383"/>
      <c r="J45" s="383"/>
      <c r="K45" s="266"/>
    </row>
    <row r="46" spans="2:11" ht="15" customHeight="1">
      <c r="B46" s="269"/>
      <c r="C46" s="270"/>
      <c r="D46" s="270"/>
      <c r="E46" s="383" t="s">
        <v>422</v>
      </c>
      <c r="F46" s="383"/>
      <c r="G46" s="383"/>
      <c r="H46" s="383"/>
      <c r="I46" s="383"/>
      <c r="J46" s="383"/>
      <c r="K46" s="266"/>
    </row>
    <row r="47" spans="2:11" ht="15" customHeight="1">
      <c r="B47" s="269"/>
      <c r="C47" s="270"/>
      <c r="D47" s="270"/>
      <c r="E47" s="383" t="s">
        <v>423</v>
      </c>
      <c r="F47" s="383"/>
      <c r="G47" s="383"/>
      <c r="H47" s="383"/>
      <c r="I47" s="383"/>
      <c r="J47" s="383"/>
      <c r="K47" s="266"/>
    </row>
    <row r="48" spans="2:11" ht="15" customHeight="1">
      <c r="B48" s="269"/>
      <c r="C48" s="270"/>
      <c r="D48" s="270"/>
      <c r="E48" s="383" t="s">
        <v>424</v>
      </c>
      <c r="F48" s="383"/>
      <c r="G48" s="383"/>
      <c r="H48" s="383"/>
      <c r="I48" s="383"/>
      <c r="J48" s="383"/>
      <c r="K48" s="266"/>
    </row>
    <row r="49" spans="2:11" ht="15" customHeight="1">
      <c r="B49" s="269"/>
      <c r="C49" s="270"/>
      <c r="D49" s="383" t="s">
        <v>425</v>
      </c>
      <c r="E49" s="383"/>
      <c r="F49" s="383"/>
      <c r="G49" s="383"/>
      <c r="H49" s="383"/>
      <c r="I49" s="383"/>
      <c r="J49" s="383"/>
      <c r="K49" s="266"/>
    </row>
    <row r="50" spans="2:11" ht="25.5" customHeight="1">
      <c r="B50" s="265"/>
      <c r="C50" s="385" t="s">
        <v>426</v>
      </c>
      <c r="D50" s="385"/>
      <c r="E50" s="385"/>
      <c r="F50" s="385"/>
      <c r="G50" s="385"/>
      <c r="H50" s="385"/>
      <c r="I50" s="385"/>
      <c r="J50" s="385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83" t="s">
        <v>427</v>
      </c>
      <c r="D52" s="383"/>
      <c r="E52" s="383"/>
      <c r="F52" s="383"/>
      <c r="G52" s="383"/>
      <c r="H52" s="383"/>
      <c r="I52" s="383"/>
      <c r="J52" s="383"/>
      <c r="K52" s="266"/>
    </row>
    <row r="53" spans="2:11" ht="15" customHeight="1">
      <c r="B53" s="265"/>
      <c r="C53" s="383" t="s">
        <v>428</v>
      </c>
      <c r="D53" s="383"/>
      <c r="E53" s="383"/>
      <c r="F53" s="383"/>
      <c r="G53" s="383"/>
      <c r="H53" s="383"/>
      <c r="I53" s="383"/>
      <c r="J53" s="383"/>
      <c r="K53" s="266"/>
    </row>
    <row r="54" spans="2:11" ht="12.75" customHeight="1">
      <c r="B54" s="265"/>
      <c r="C54" s="268"/>
      <c r="D54" s="268"/>
      <c r="E54" s="268"/>
      <c r="F54" s="268"/>
      <c r="G54" s="268"/>
      <c r="H54" s="268"/>
      <c r="I54" s="268"/>
      <c r="J54" s="268"/>
      <c r="K54" s="266"/>
    </row>
    <row r="55" spans="2:11" ht="15" customHeight="1">
      <c r="B55" s="265"/>
      <c r="C55" s="383" t="s">
        <v>429</v>
      </c>
      <c r="D55" s="383"/>
      <c r="E55" s="383"/>
      <c r="F55" s="383"/>
      <c r="G55" s="383"/>
      <c r="H55" s="383"/>
      <c r="I55" s="383"/>
      <c r="J55" s="383"/>
      <c r="K55" s="266"/>
    </row>
    <row r="56" spans="2:11" ht="15" customHeight="1">
      <c r="B56" s="265"/>
      <c r="C56" s="270"/>
      <c r="D56" s="383" t="s">
        <v>430</v>
      </c>
      <c r="E56" s="383"/>
      <c r="F56" s="383"/>
      <c r="G56" s="383"/>
      <c r="H56" s="383"/>
      <c r="I56" s="383"/>
      <c r="J56" s="383"/>
      <c r="K56" s="266"/>
    </row>
    <row r="57" spans="2:11" ht="15" customHeight="1">
      <c r="B57" s="265"/>
      <c r="C57" s="270"/>
      <c r="D57" s="383" t="s">
        <v>431</v>
      </c>
      <c r="E57" s="383"/>
      <c r="F57" s="383"/>
      <c r="G57" s="383"/>
      <c r="H57" s="383"/>
      <c r="I57" s="383"/>
      <c r="J57" s="383"/>
      <c r="K57" s="266"/>
    </row>
    <row r="58" spans="2:11" ht="15" customHeight="1">
      <c r="B58" s="265"/>
      <c r="C58" s="270"/>
      <c r="D58" s="383" t="s">
        <v>432</v>
      </c>
      <c r="E58" s="383"/>
      <c r="F58" s="383"/>
      <c r="G58" s="383"/>
      <c r="H58" s="383"/>
      <c r="I58" s="383"/>
      <c r="J58" s="383"/>
      <c r="K58" s="266"/>
    </row>
    <row r="59" spans="2:11" ht="15" customHeight="1">
      <c r="B59" s="265"/>
      <c r="C59" s="270"/>
      <c r="D59" s="383" t="s">
        <v>433</v>
      </c>
      <c r="E59" s="383"/>
      <c r="F59" s="383"/>
      <c r="G59" s="383"/>
      <c r="H59" s="383"/>
      <c r="I59" s="383"/>
      <c r="J59" s="383"/>
      <c r="K59" s="266"/>
    </row>
    <row r="60" spans="2:11" ht="15" customHeight="1">
      <c r="B60" s="265"/>
      <c r="C60" s="270"/>
      <c r="D60" s="387" t="s">
        <v>434</v>
      </c>
      <c r="E60" s="387"/>
      <c r="F60" s="387"/>
      <c r="G60" s="387"/>
      <c r="H60" s="387"/>
      <c r="I60" s="387"/>
      <c r="J60" s="387"/>
      <c r="K60" s="266"/>
    </row>
    <row r="61" spans="2:11" ht="15" customHeight="1">
      <c r="B61" s="265"/>
      <c r="C61" s="270"/>
      <c r="D61" s="383" t="s">
        <v>435</v>
      </c>
      <c r="E61" s="383"/>
      <c r="F61" s="383"/>
      <c r="G61" s="383"/>
      <c r="H61" s="383"/>
      <c r="I61" s="383"/>
      <c r="J61" s="383"/>
      <c r="K61" s="266"/>
    </row>
    <row r="62" spans="2:11" ht="12.75" customHeight="1">
      <c r="B62" s="265"/>
      <c r="C62" s="270"/>
      <c r="D62" s="270"/>
      <c r="E62" s="273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83" t="s">
        <v>436</v>
      </c>
      <c r="E63" s="383"/>
      <c r="F63" s="383"/>
      <c r="G63" s="383"/>
      <c r="H63" s="383"/>
      <c r="I63" s="383"/>
      <c r="J63" s="383"/>
      <c r="K63" s="266"/>
    </row>
    <row r="64" spans="2:11" ht="15" customHeight="1">
      <c r="B64" s="265"/>
      <c r="C64" s="270"/>
      <c r="D64" s="387" t="s">
        <v>437</v>
      </c>
      <c r="E64" s="387"/>
      <c r="F64" s="387"/>
      <c r="G64" s="387"/>
      <c r="H64" s="387"/>
      <c r="I64" s="387"/>
      <c r="J64" s="387"/>
      <c r="K64" s="266"/>
    </row>
    <row r="65" spans="2:11" ht="15" customHeight="1">
      <c r="B65" s="265"/>
      <c r="C65" s="270"/>
      <c r="D65" s="383" t="s">
        <v>438</v>
      </c>
      <c r="E65" s="383"/>
      <c r="F65" s="383"/>
      <c r="G65" s="383"/>
      <c r="H65" s="383"/>
      <c r="I65" s="383"/>
      <c r="J65" s="383"/>
      <c r="K65" s="266"/>
    </row>
    <row r="66" spans="2:11" ht="15" customHeight="1">
      <c r="B66" s="265"/>
      <c r="C66" s="270"/>
      <c r="D66" s="383" t="s">
        <v>439</v>
      </c>
      <c r="E66" s="383"/>
      <c r="F66" s="383"/>
      <c r="G66" s="383"/>
      <c r="H66" s="383"/>
      <c r="I66" s="383"/>
      <c r="J66" s="383"/>
      <c r="K66" s="266"/>
    </row>
    <row r="67" spans="2:11" ht="15" customHeight="1">
      <c r="B67" s="265"/>
      <c r="C67" s="270"/>
      <c r="D67" s="383" t="s">
        <v>440</v>
      </c>
      <c r="E67" s="383"/>
      <c r="F67" s="383"/>
      <c r="G67" s="383"/>
      <c r="H67" s="383"/>
      <c r="I67" s="383"/>
      <c r="J67" s="383"/>
      <c r="K67" s="266"/>
    </row>
    <row r="68" spans="2:11" ht="15" customHeight="1">
      <c r="B68" s="265"/>
      <c r="C68" s="270"/>
      <c r="D68" s="383" t="s">
        <v>441</v>
      </c>
      <c r="E68" s="383"/>
      <c r="F68" s="383"/>
      <c r="G68" s="383"/>
      <c r="H68" s="383"/>
      <c r="I68" s="383"/>
      <c r="J68" s="383"/>
      <c r="K68" s="266"/>
    </row>
    <row r="69" spans="2:11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spans="2:11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spans="2:1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spans="2:11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ht="45" customHeight="1">
      <c r="B73" s="282"/>
      <c r="C73" s="388" t="s">
        <v>86</v>
      </c>
      <c r="D73" s="388"/>
      <c r="E73" s="388"/>
      <c r="F73" s="388"/>
      <c r="G73" s="388"/>
      <c r="H73" s="388"/>
      <c r="I73" s="388"/>
      <c r="J73" s="388"/>
      <c r="K73" s="283"/>
    </row>
    <row r="74" spans="2:11" ht="17.25" customHeight="1">
      <c r="B74" s="282"/>
      <c r="C74" s="284" t="s">
        <v>442</v>
      </c>
      <c r="D74" s="284"/>
      <c r="E74" s="284"/>
      <c r="F74" s="284" t="s">
        <v>443</v>
      </c>
      <c r="G74" s="285"/>
      <c r="H74" s="284" t="s">
        <v>132</v>
      </c>
      <c r="I74" s="284" t="s">
        <v>56</v>
      </c>
      <c r="J74" s="284" t="s">
        <v>444</v>
      </c>
      <c r="K74" s="283"/>
    </row>
    <row r="75" spans="2:11" ht="17.25" customHeight="1">
      <c r="B75" s="282"/>
      <c r="C75" s="286" t="s">
        <v>445</v>
      </c>
      <c r="D75" s="286"/>
      <c r="E75" s="286"/>
      <c r="F75" s="287" t="s">
        <v>446</v>
      </c>
      <c r="G75" s="288"/>
      <c r="H75" s="286"/>
      <c r="I75" s="286"/>
      <c r="J75" s="286" t="s">
        <v>447</v>
      </c>
      <c r="K75" s="283"/>
    </row>
    <row r="76" spans="2:11" ht="5.25" customHeight="1">
      <c r="B76" s="282"/>
      <c r="C76" s="289"/>
      <c r="D76" s="289"/>
      <c r="E76" s="289"/>
      <c r="F76" s="289"/>
      <c r="G76" s="290"/>
      <c r="H76" s="289"/>
      <c r="I76" s="289"/>
      <c r="J76" s="289"/>
      <c r="K76" s="283"/>
    </row>
    <row r="77" spans="2:11" ht="15" customHeight="1">
      <c r="B77" s="282"/>
      <c r="C77" s="272" t="s">
        <v>52</v>
      </c>
      <c r="D77" s="289"/>
      <c r="E77" s="289"/>
      <c r="F77" s="291" t="s">
        <v>448</v>
      </c>
      <c r="G77" s="290"/>
      <c r="H77" s="272" t="s">
        <v>449</v>
      </c>
      <c r="I77" s="272" t="s">
        <v>450</v>
      </c>
      <c r="J77" s="272">
        <v>20</v>
      </c>
      <c r="K77" s="283"/>
    </row>
    <row r="78" spans="2:11" ht="15" customHeight="1">
      <c r="B78" s="282"/>
      <c r="C78" s="272" t="s">
        <v>451</v>
      </c>
      <c r="D78" s="272"/>
      <c r="E78" s="272"/>
      <c r="F78" s="291" t="s">
        <v>448</v>
      </c>
      <c r="G78" s="290"/>
      <c r="H78" s="272" t="s">
        <v>452</v>
      </c>
      <c r="I78" s="272" t="s">
        <v>450</v>
      </c>
      <c r="J78" s="272">
        <v>120</v>
      </c>
      <c r="K78" s="283"/>
    </row>
    <row r="79" spans="2:11" ht="15" customHeight="1">
      <c r="B79" s="292"/>
      <c r="C79" s="272" t="s">
        <v>453</v>
      </c>
      <c r="D79" s="272"/>
      <c r="E79" s="272"/>
      <c r="F79" s="291" t="s">
        <v>454</v>
      </c>
      <c r="G79" s="290"/>
      <c r="H79" s="272" t="s">
        <v>455</v>
      </c>
      <c r="I79" s="272" t="s">
        <v>450</v>
      </c>
      <c r="J79" s="272">
        <v>50</v>
      </c>
      <c r="K79" s="283"/>
    </row>
    <row r="80" spans="2:11" ht="15" customHeight="1">
      <c r="B80" s="292"/>
      <c r="C80" s="272" t="s">
        <v>456</v>
      </c>
      <c r="D80" s="272"/>
      <c r="E80" s="272"/>
      <c r="F80" s="291" t="s">
        <v>448</v>
      </c>
      <c r="G80" s="290"/>
      <c r="H80" s="272" t="s">
        <v>457</v>
      </c>
      <c r="I80" s="272" t="s">
        <v>458</v>
      </c>
      <c r="J80" s="272"/>
      <c r="K80" s="283"/>
    </row>
    <row r="81" spans="2:11" ht="15" customHeight="1">
      <c r="B81" s="292"/>
      <c r="C81" s="293" t="s">
        <v>459</v>
      </c>
      <c r="D81" s="293"/>
      <c r="E81" s="293"/>
      <c r="F81" s="294" t="s">
        <v>454</v>
      </c>
      <c r="G81" s="293"/>
      <c r="H81" s="293" t="s">
        <v>460</v>
      </c>
      <c r="I81" s="293" t="s">
        <v>450</v>
      </c>
      <c r="J81" s="293">
        <v>15</v>
      </c>
      <c r="K81" s="283"/>
    </row>
    <row r="82" spans="2:11" ht="15" customHeight="1">
      <c r="B82" s="292"/>
      <c r="C82" s="293" t="s">
        <v>461</v>
      </c>
      <c r="D82" s="293"/>
      <c r="E82" s="293"/>
      <c r="F82" s="294" t="s">
        <v>454</v>
      </c>
      <c r="G82" s="293"/>
      <c r="H82" s="293" t="s">
        <v>462</v>
      </c>
      <c r="I82" s="293" t="s">
        <v>450</v>
      </c>
      <c r="J82" s="293">
        <v>15</v>
      </c>
      <c r="K82" s="283"/>
    </row>
    <row r="83" spans="2:11" ht="15" customHeight="1">
      <c r="B83" s="292"/>
      <c r="C83" s="293" t="s">
        <v>463</v>
      </c>
      <c r="D83" s="293"/>
      <c r="E83" s="293"/>
      <c r="F83" s="294" t="s">
        <v>454</v>
      </c>
      <c r="G83" s="293"/>
      <c r="H83" s="293" t="s">
        <v>464</v>
      </c>
      <c r="I83" s="293" t="s">
        <v>450</v>
      </c>
      <c r="J83" s="293">
        <v>20</v>
      </c>
      <c r="K83" s="283"/>
    </row>
    <row r="84" spans="2:11" ht="15" customHeight="1">
      <c r="B84" s="292"/>
      <c r="C84" s="293" t="s">
        <v>465</v>
      </c>
      <c r="D84" s="293"/>
      <c r="E84" s="293"/>
      <c r="F84" s="294" t="s">
        <v>454</v>
      </c>
      <c r="G84" s="293"/>
      <c r="H84" s="293" t="s">
        <v>466</v>
      </c>
      <c r="I84" s="293" t="s">
        <v>450</v>
      </c>
      <c r="J84" s="293">
        <v>20</v>
      </c>
      <c r="K84" s="283"/>
    </row>
    <row r="85" spans="2:11" ht="15" customHeight="1">
      <c r="B85" s="292"/>
      <c r="C85" s="272" t="s">
        <v>467</v>
      </c>
      <c r="D85" s="272"/>
      <c r="E85" s="272"/>
      <c r="F85" s="291" t="s">
        <v>454</v>
      </c>
      <c r="G85" s="290"/>
      <c r="H85" s="272" t="s">
        <v>468</v>
      </c>
      <c r="I85" s="272" t="s">
        <v>450</v>
      </c>
      <c r="J85" s="272">
        <v>50</v>
      </c>
      <c r="K85" s="283"/>
    </row>
    <row r="86" spans="2:11" ht="15" customHeight="1">
      <c r="B86" s="292"/>
      <c r="C86" s="272" t="s">
        <v>469</v>
      </c>
      <c r="D86" s="272"/>
      <c r="E86" s="272"/>
      <c r="F86" s="291" t="s">
        <v>454</v>
      </c>
      <c r="G86" s="290"/>
      <c r="H86" s="272" t="s">
        <v>470</v>
      </c>
      <c r="I86" s="272" t="s">
        <v>450</v>
      </c>
      <c r="J86" s="272">
        <v>20</v>
      </c>
      <c r="K86" s="283"/>
    </row>
    <row r="87" spans="2:11" ht="15" customHeight="1">
      <c r="B87" s="292"/>
      <c r="C87" s="272" t="s">
        <v>471</v>
      </c>
      <c r="D87" s="272"/>
      <c r="E87" s="272"/>
      <c r="F87" s="291" t="s">
        <v>454</v>
      </c>
      <c r="G87" s="290"/>
      <c r="H87" s="272" t="s">
        <v>472</v>
      </c>
      <c r="I87" s="272" t="s">
        <v>450</v>
      </c>
      <c r="J87" s="272">
        <v>20</v>
      </c>
      <c r="K87" s="283"/>
    </row>
    <row r="88" spans="2:11" ht="15" customHeight="1">
      <c r="B88" s="292"/>
      <c r="C88" s="272" t="s">
        <v>473</v>
      </c>
      <c r="D88" s="272"/>
      <c r="E88" s="272"/>
      <c r="F88" s="291" t="s">
        <v>454</v>
      </c>
      <c r="G88" s="290"/>
      <c r="H88" s="272" t="s">
        <v>474</v>
      </c>
      <c r="I88" s="272" t="s">
        <v>450</v>
      </c>
      <c r="J88" s="272">
        <v>50</v>
      </c>
      <c r="K88" s="283"/>
    </row>
    <row r="89" spans="2:11" ht="15" customHeight="1">
      <c r="B89" s="292"/>
      <c r="C89" s="272" t="s">
        <v>475</v>
      </c>
      <c r="D89" s="272"/>
      <c r="E89" s="272"/>
      <c r="F89" s="291" t="s">
        <v>454</v>
      </c>
      <c r="G89" s="290"/>
      <c r="H89" s="272" t="s">
        <v>475</v>
      </c>
      <c r="I89" s="272" t="s">
        <v>450</v>
      </c>
      <c r="J89" s="272">
        <v>50</v>
      </c>
      <c r="K89" s="283"/>
    </row>
    <row r="90" spans="2:11" ht="15" customHeight="1">
      <c r="B90" s="292"/>
      <c r="C90" s="272" t="s">
        <v>137</v>
      </c>
      <c r="D90" s="272"/>
      <c r="E90" s="272"/>
      <c r="F90" s="291" t="s">
        <v>454</v>
      </c>
      <c r="G90" s="290"/>
      <c r="H90" s="272" t="s">
        <v>476</v>
      </c>
      <c r="I90" s="272" t="s">
        <v>450</v>
      </c>
      <c r="J90" s="272">
        <v>255</v>
      </c>
      <c r="K90" s="283"/>
    </row>
    <row r="91" spans="2:11" ht="15" customHeight="1">
      <c r="B91" s="292"/>
      <c r="C91" s="272" t="s">
        <v>477</v>
      </c>
      <c r="D91" s="272"/>
      <c r="E91" s="272"/>
      <c r="F91" s="291" t="s">
        <v>448</v>
      </c>
      <c r="G91" s="290"/>
      <c r="H91" s="272" t="s">
        <v>478</v>
      </c>
      <c r="I91" s="272" t="s">
        <v>479</v>
      </c>
      <c r="J91" s="272"/>
      <c r="K91" s="283"/>
    </row>
    <row r="92" spans="2:11" ht="15" customHeight="1">
      <c r="B92" s="292"/>
      <c r="C92" s="272" t="s">
        <v>480</v>
      </c>
      <c r="D92" s="272"/>
      <c r="E92" s="272"/>
      <c r="F92" s="291" t="s">
        <v>448</v>
      </c>
      <c r="G92" s="290"/>
      <c r="H92" s="272" t="s">
        <v>481</v>
      </c>
      <c r="I92" s="272" t="s">
        <v>482</v>
      </c>
      <c r="J92" s="272"/>
      <c r="K92" s="283"/>
    </row>
    <row r="93" spans="2:11" ht="15" customHeight="1">
      <c r="B93" s="292"/>
      <c r="C93" s="272" t="s">
        <v>483</v>
      </c>
      <c r="D93" s="272"/>
      <c r="E93" s="272"/>
      <c r="F93" s="291" t="s">
        <v>448</v>
      </c>
      <c r="G93" s="290"/>
      <c r="H93" s="272" t="s">
        <v>483</v>
      </c>
      <c r="I93" s="272" t="s">
        <v>482</v>
      </c>
      <c r="J93" s="272"/>
      <c r="K93" s="283"/>
    </row>
    <row r="94" spans="2:11" ht="15" customHeight="1">
      <c r="B94" s="292"/>
      <c r="C94" s="272" t="s">
        <v>37</v>
      </c>
      <c r="D94" s="272"/>
      <c r="E94" s="272"/>
      <c r="F94" s="291" t="s">
        <v>448</v>
      </c>
      <c r="G94" s="290"/>
      <c r="H94" s="272" t="s">
        <v>484</v>
      </c>
      <c r="I94" s="272" t="s">
        <v>482</v>
      </c>
      <c r="J94" s="272"/>
      <c r="K94" s="283"/>
    </row>
    <row r="95" spans="2:11" ht="15" customHeight="1">
      <c r="B95" s="292"/>
      <c r="C95" s="272" t="s">
        <v>47</v>
      </c>
      <c r="D95" s="272"/>
      <c r="E95" s="272"/>
      <c r="F95" s="291" t="s">
        <v>448</v>
      </c>
      <c r="G95" s="290"/>
      <c r="H95" s="272" t="s">
        <v>485</v>
      </c>
      <c r="I95" s="272" t="s">
        <v>482</v>
      </c>
      <c r="J95" s="272"/>
      <c r="K95" s="283"/>
    </row>
    <row r="96" spans="2:11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spans="2:11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spans="2:11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spans="2:11" ht="45" customHeight="1">
      <c r="B100" s="282"/>
      <c r="C100" s="388" t="s">
        <v>486</v>
      </c>
      <c r="D100" s="388"/>
      <c r="E100" s="388"/>
      <c r="F100" s="388"/>
      <c r="G100" s="388"/>
      <c r="H100" s="388"/>
      <c r="I100" s="388"/>
      <c r="J100" s="388"/>
      <c r="K100" s="283"/>
    </row>
    <row r="101" spans="2:11" ht="17.25" customHeight="1">
      <c r="B101" s="282"/>
      <c r="C101" s="284" t="s">
        <v>442</v>
      </c>
      <c r="D101" s="284"/>
      <c r="E101" s="284"/>
      <c r="F101" s="284" t="s">
        <v>443</v>
      </c>
      <c r="G101" s="285"/>
      <c r="H101" s="284" t="s">
        <v>132</v>
      </c>
      <c r="I101" s="284" t="s">
        <v>56</v>
      </c>
      <c r="J101" s="284" t="s">
        <v>444</v>
      </c>
      <c r="K101" s="283"/>
    </row>
    <row r="102" spans="2:11" ht="17.25" customHeight="1">
      <c r="B102" s="282"/>
      <c r="C102" s="286" t="s">
        <v>445</v>
      </c>
      <c r="D102" s="286"/>
      <c r="E102" s="286"/>
      <c r="F102" s="287" t="s">
        <v>446</v>
      </c>
      <c r="G102" s="288"/>
      <c r="H102" s="286"/>
      <c r="I102" s="286"/>
      <c r="J102" s="286" t="s">
        <v>447</v>
      </c>
      <c r="K102" s="283"/>
    </row>
    <row r="103" spans="2:11" ht="5.25" customHeight="1">
      <c r="B103" s="282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spans="2:11" ht="15" customHeight="1">
      <c r="B104" s="282"/>
      <c r="C104" s="272" t="s">
        <v>52</v>
      </c>
      <c r="D104" s="289"/>
      <c r="E104" s="289"/>
      <c r="F104" s="291" t="s">
        <v>448</v>
      </c>
      <c r="G104" s="300"/>
      <c r="H104" s="272" t="s">
        <v>487</v>
      </c>
      <c r="I104" s="272" t="s">
        <v>450</v>
      </c>
      <c r="J104" s="272">
        <v>20</v>
      </c>
      <c r="K104" s="283"/>
    </row>
    <row r="105" spans="2:11" ht="15" customHeight="1">
      <c r="B105" s="282"/>
      <c r="C105" s="272" t="s">
        <v>451</v>
      </c>
      <c r="D105" s="272"/>
      <c r="E105" s="272"/>
      <c r="F105" s="291" t="s">
        <v>448</v>
      </c>
      <c r="G105" s="272"/>
      <c r="H105" s="272" t="s">
        <v>487</v>
      </c>
      <c r="I105" s="272" t="s">
        <v>450</v>
      </c>
      <c r="J105" s="272">
        <v>120</v>
      </c>
      <c r="K105" s="283"/>
    </row>
    <row r="106" spans="2:11" ht="15" customHeight="1">
      <c r="B106" s="292"/>
      <c r="C106" s="272" t="s">
        <v>453</v>
      </c>
      <c r="D106" s="272"/>
      <c r="E106" s="272"/>
      <c r="F106" s="291" t="s">
        <v>454</v>
      </c>
      <c r="G106" s="272"/>
      <c r="H106" s="272" t="s">
        <v>487</v>
      </c>
      <c r="I106" s="272" t="s">
        <v>450</v>
      </c>
      <c r="J106" s="272">
        <v>50</v>
      </c>
      <c r="K106" s="283"/>
    </row>
    <row r="107" spans="2:11" ht="15" customHeight="1">
      <c r="B107" s="292"/>
      <c r="C107" s="272" t="s">
        <v>456</v>
      </c>
      <c r="D107" s="272"/>
      <c r="E107" s="272"/>
      <c r="F107" s="291" t="s">
        <v>448</v>
      </c>
      <c r="G107" s="272"/>
      <c r="H107" s="272" t="s">
        <v>487</v>
      </c>
      <c r="I107" s="272" t="s">
        <v>458</v>
      </c>
      <c r="J107" s="272"/>
      <c r="K107" s="283"/>
    </row>
    <row r="108" spans="2:11" ht="15" customHeight="1">
      <c r="B108" s="292"/>
      <c r="C108" s="272" t="s">
        <v>467</v>
      </c>
      <c r="D108" s="272"/>
      <c r="E108" s="272"/>
      <c r="F108" s="291" t="s">
        <v>454</v>
      </c>
      <c r="G108" s="272"/>
      <c r="H108" s="272" t="s">
        <v>487</v>
      </c>
      <c r="I108" s="272" t="s">
        <v>450</v>
      </c>
      <c r="J108" s="272">
        <v>50</v>
      </c>
      <c r="K108" s="283"/>
    </row>
    <row r="109" spans="2:11" ht="15" customHeight="1">
      <c r="B109" s="292"/>
      <c r="C109" s="272" t="s">
        <v>475</v>
      </c>
      <c r="D109" s="272"/>
      <c r="E109" s="272"/>
      <c r="F109" s="291" t="s">
        <v>454</v>
      </c>
      <c r="G109" s="272"/>
      <c r="H109" s="272" t="s">
        <v>487</v>
      </c>
      <c r="I109" s="272" t="s">
        <v>450</v>
      </c>
      <c r="J109" s="272">
        <v>50</v>
      </c>
      <c r="K109" s="283"/>
    </row>
    <row r="110" spans="2:11" ht="15" customHeight="1">
      <c r="B110" s="292"/>
      <c r="C110" s="272" t="s">
        <v>473</v>
      </c>
      <c r="D110" s="272"/>
      <c r="E110" s="272"/>
      <c r="F110" s="291" t="s">
        <v>454</v>
      </c>
      <c r="G110" s="272"/>
      <c r="H110" s="272" t="s">
        <v>487</v>
      </c>
      <c r="I110" s="272" t="s">
        <v>450</v>
      </c>
      <c r="J110" s="272">
        <v>50</v>
      </c>
      <c r="K110" s="283"/>
    </row>
    <row r="111" spans="2:11" ht="15" customHeight="1">
      <c r="B111" s="292"/>
      <c r="C111" s="272" t="s">
        <v>52</v>
      </c>
      <c r="D111" s="272"/>
      <c r="E111" s="272"/>
      <c r="F111" s="291" t="s">
        <v>448</v>
      </c>
      <c r="G111" s="272"/>
      <c r="H111" s="272" t="s">
        <v>488</v>
      </c>
      <c r="I111" s="272" t="s">
        <v>450</v>
      </c>
      <c r="J111" s="272">
        <v>20</v>
      </c>
      <c r="K111" s="283"/>
    </row>
    <row r="112" spans="2:11" ht="15" customHeight="1">
      <c r="B112" s="292"/>
      <c r="C112" s="272" t="s">
        <v>489</v>
      </c>
      <c r="D112" s="272"/>
      <c r="E112" s="272"/>
      <c r="F112" s="291" t="s">
        <v>448</v>
      </c>
      <c r="G112" s="272"/>
      <c r="H112" s="272" t="s">
        <v>490</v>
      </c>
      <c r="I112" s="272" t="s">
        <v>450</v>
      </c>
      <c r="J112" s="272">
        <v>120</v>
      </c>
      <c r="K112" s="283"/>
    </row>
    <row r="113" spans="2:11" ht="15" customHeight="1">
      <c r="B113" s="292"/>
      <c r="C113" s="272" t="s">
        <v>37</v>
      </c>
      <c r="D113" s="272"/>
      <c r="E113" s="272"/>
      <c r="F113" s="291" t="s">
        <v>448</v>
      </c>
      <c r="G113" s="272"/>
      <c r="H113" s="272" t="s">
        <v>491</v>
      </c>
      <c r="I113" s="272" t="s">
        <v>482</v>
      </c>
      <c r="J113" s="272"/>
      <c r="K113" s="283"/>
    </row>
    <row r="114" spans="2:11" ht="15" customHeight="1">
      <c r="B114" s="292"/>
      <c r="C114" s="272" t="s">
        <v>47</v>
      </c>
      <c r="D114" s="272"/>
      <c r="E114" s="272"/>
      <c r="F114" s="291" t="s">
        <v>448</v>
      </c>
      <c r="G114" s="272"/>
      <c r="H114" s="272" t="s">
        <v>492</v>
      </c>
      <c r="I114" s="272" t="s">
        <v>482</v>
      </c>
      <c r="J114" s="272"/>
      <c r="K114" s="283"/>
    </row>
    <row r="115" spans="2:11" ht="15" customHeight="1">
      <c r="B115" s="292"/>
      <c r="C115" s="272" t="s">
        <v>56</v>
      </c>
      <c r="D115" s="272"/>
      <c r="E115" s="272"/>
      <c r="F115" s="291" t="s">
        <v>448</v>
      </c>
      <c r="G115" s="272"/>
      <c r="H115" s="272" t="s">
        <v>493</v>
      </c>
      <c r="I115" s="272" t="s">
        <v>494</v>
      </c>
      <c r="J115" s="272"/>
      <c r="K115" s="283"/>
    </row>
    <row r="116" spans="2:11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spans="2:11" ht="18.75" customHeight="1">
      <c r="B117" s="302"/>
      <c r="C117" s="268"/>
      <c r="D117" s="268"/>
      <c r="E117" s="268"/>
      <c r="F117" s="303"/>
      <c r="G117" s="268"/>
      <c r="H117" s="268"/>
      <c r="I117" s="268"/>
      <c r="J117" s="268"/>
      <c r="K117" s="302"/>
    </row>
    <row r="118" spans="2:11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spans="2:11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spans="2:11" ht="45" customHeight="1">
      <c r="B120" s="307"/>
      <c r="C120" s="384" t="s">
        <v>495</v>
      </c>
      <c r="D120" s="384"/>
      <c r="E120" s="384"/>
      <c r="F120" s="384"/>
      <c r="G120" s="384"/>
      <c r="H120" s="384"/>
      <c r="I120" s="384"/>
      <c r="J120" s="384"/>
      <c r="K120" s="308"/>
    </row>
    <row r="121" spans="2:11" ht="17.25" customHeight="1">
      <c r="B121" s="309"/>
      <c r="C121" s="284" t="s">
        <v>442</v>
      </c>
      <c r="D121" s="284"/>
      <c r="E121" s="284"/>
      <c r="F121" s="284" t="s">
        <v>443</v>
      </c>
      <c r="G121" s="285"/>
      <c r="H121" s="284" t="s">
        <v>132</v>
      </c>
      <c r="I121" s="284" t="s">
        <v>56</v>
      </c>
      <c r="J121" s="284" t="s">
        <v>444</v>
      </c>
      <c r="K121" s="310"/>
    </row>
    <row r="122" spans="2:11" ht="17.25" customHeight="1">
      <c r="B122" s="309"/>
      <c r="C122" s="286" t="s">
        <v>445</v>
      </c>
      <c r="D122" s="286"/>
      <c r="E122" s="286"/>
      <c r="F122" s="287" t="s">
        <v>446</v>
      </c>
      <c r="G122" s="288"/>
      <c r="H122" s="286"/>
      <c r="I122" s="286"/>
      <c r="J122" s="286" t="s">
        <v>447</v>
      </c>
      <c r="K122" s="310"/>
    </row>
    <row r="123" spans="2:11" ht="5.25" customHeight="1">
      <c r="B123" s="311"/>
      <c r="C123" s="289"/>
      <c r="D123" s="289"/>
      <c r="E123" s="289"/>
      <c r="F123" s="289"/>
      <c r="G123" s="272"/>
      <c r="H123" s="289"/>
      <c r="I123" s="289"/>
      <c r="J123" s="289"/>
      <c r="K123" s="312"/>
    </row>
    <row r="124" spans="2:11" ht="15" customHeight="1">
      <c r="B124" s="311"/>
      <c r="C124" s="272" t="s">
        <v>451</v>
      </c>
      <c r="D124" s="289"/>
      <c r="E124" s="289"/>
      <c r="F124" s="291" t="s">
        <v>448</v>
      </c>
      <c r="G124" s="272"/>
      <c r="H124" s="272" t="s">
        <v>487</v>
      </c>
      <c r="I124" s="272" t="s">
        <v>450</v>
      </c>
      <c r="J124" s="272">
        <v>120</v>
      </c>
      <c r="K124" s="313"/>
    </row>
    <row r="125" spans="2:11" ht="15" customHeight="1">
      <c r="B125" s="311"/>
      <c r="C125" s="272" t="s">
        <v>496</v>
      </c>
      <c r="D125" s="272"/>
      <c r="E125" s="272"/>
      <c r="F125" s="291" t="s">
        <v>448</v>
      </c>
      <c r="G125" s="272"/>
      <c r="H125" s="272" t="s">
        <v>497</v>
      </c>
      <c r="I125" s="272" t="s">
        <v>450</v>
      </c>
      <c r="J125" s="272" t="s">
        <v>498</v>
      </c>
      <c r="K125" s="313"/>
    </row>
    <row r="126" spans="2:11" ht="15" customHeight="1">
      <c r="B126" s="311"/>
      <c r="C126" s="272" t="s">
        <v>397</v>
      </c>
      <c r="D126" s="272"/>
      <c r="E126" s="272"/>
      <c r="F126" s="291" t="s">
        <v>448</v>
      </c>
      <c r="G126" s="272"/>
      <c r="H126" s="272" t="s">
        <v>499</v>
      </c>
      <c r="I126" s="272" t="s">
        <v>450</v>
      </c>
      <c r="J126" s="272" t="s">
        <v>498</v>
      </c>
      <c r="K126" s="313"/>
    </row>
    <row r="127" spans="2:11" ht="15" customHeight="1">
      <c r="B127" s="311"/>
      <c r="C127" s="272" t="s">
        <v>459</v>
      </c>
      <c r="D127" s="272"/>
      <c r="E127" s="272"/>
      <c r="F127" s="291" t="s">
        <v>454</v>
      </c>
      <c r="G127" s="272"/>
      <c r="H127" s="272" t="s">
        <v>460</v>
      </c>
      <c r="I127" s="272" t="s">
        <v>450</v>
      </c>
      <c r="J127" s="272">
        <v>15</v>
      </c>
      <c r="K127" s="313"/>
    </row>
    <row r="128" spans="2:11" ht="15" customHeight="1">
      <c r="B128" s="311"/>
      <c r="C128" s="293" t="s">
        <v>461</v>
      </c>
      <c r="D128" s="293"/>
      <c r="E128" s="293"/>
      <c r="F128" s="294" t="s">
        <v>454</v>
      </c>
      <c r="G128" s="293"/>
      <c r="H128" s="293" t="s">
        <v>462</v>
      </c>
      <c r="I128" s="293" t="s">
        <v>450</v>
      </c>
      <c r="J128" s="293">
        <v>15</v>
      </c>
      <c r="K128" s="313"/>
    </row>
    <row r="129" spans="2:11" ht="15" customHeight="1">
      <c r="B129" s="311"/>
      <c r="C129" s="293" t="s">
        <v>463</v>
      </c>
      <c r="D129" s="293"/>
      <c r="E129" s="293"/>
      <c r="F129" s="294" t="s">
        <v>454</v>
      </c>
      <c r="G129" s="293"/>
      <c r="H129" s="293" t="s">
        <v>464</v>
      </c>
      <c r="I129" s="293" t="s">
        <v>450</v>
      </c>
      <c r="J129" s="293">
        <v>20</v>
      </c>
      <c r="K129" s="313"/>
    </row>
    <row r="130" spans="2:11" ht="15" customHeight="1">
      <c r="B130" s="311"/>
      <c r="C130" s="293" t="s">
        <v>465</v>
      </c>
      <c r="D130" s="293"/>
      <c r="E130" s="293"/>
      <c r="F130" s="294" t="s">
        <v>454</v>
      </c>
      <c r="G130" s="293"/>
      <c r="H130" s="293" t="s">
        <v>466</v>
      </c>
      <c r="I130" s="293" t="s">
        <v>450</v>
      </c>
      <c r="J130" s="293">
        <v>20</v>
      </c>
      <c r="K130" s="313"/>
    </row>
    <row r="131" spans="2:11" ht="15" customHeight="1">
      <c r="B131" s="311"/>
      <c r="C131" s="272" t="s">
        <v>453</v>
      </c>
      <c r="D131" s="272"/>
      <c r="E131" s="272"/>
      <c r="F131" s="291" t="s">
        <v>454</v>
      </c>
      <c r="G131" s="272"/>
      <c r="H131" s="272" t="s">
        <v>487</v>
      </c>
      <c r="I131" s="272" t="s">
        <v>450</v>
      </c>
      <c r="J131" s="272">
        <v>50</v>
      </c>
      <c r="K131" s="313"/>
    </row>
    <row r="132" spans="2:11" ht="15" customHeight="1">
      <c r="B132" s="311"/>
      <c r="C132" s="272" t="s">
        <v>467</v>
      </c>
      <c r="D132" s="272"/>
      <c r="E132" s="272"/>
      <c r="F132" s="291" t="s">
        <v>454</v>
      </c>
      <c r="G132" s="272"/>
      <c r="H132" s="272" t="s">
        <v>487</v>
      </c>
      <c r="I132" s="272" t="s">
        <v>450</v>
      </c>
      <c r="J132" s="272">
        <v>50</v>
      </c>
      <c r="K132" s="313"/>
    </row>
    <row r="133" spans="2:11" ht="15" customHeight="1">
      <c r="B133" s="311"/>
      <c r="C133" s="272" t="s">
        <v>473</v>
      </c>
      <c r="D133" s="272"/>
      <c r="E133" s="272"/>
      <c r="F133" s="291" t="s">
        <v>454</v>
      </c>
      <c r="G133" s="272"/>
      <c r="H133" s="272" t="s">
        <v>487</v>
      </c>
      <c r="I133" s="272" t="s">
        <v>450</v>
      </c>
      <c r="J133" s="272">
        <v>50</v>
      </c>
      <c r="K133" s="313"/>
    </row>
    <row r="134" spans="2:11" ht="15" customHeight="1">
      <c r="B134" s="311"/>
      <c r="C134" s="272" t="s">
        <v>475</v>
      </c>
      <c r="D134" s="272"/>
      <c r="E134" s="272"/>
      <c r="F134" s="291" t="s">
        <v>454</v>
      </c>
      <c r="G134" s="272"/>
      <c r="H134" s="272" t="s">
        <v>487</v>
      </c>
      <c r="I134" s="272" t="s">
        <v>450</v>
      </c>
      <c r="J134" s="272">
        <v>50</v>
      </c>
      <c r="K134" s="313"/>
    </row>
    <row r="135" spans="2:11" ht="15" customHeight="1">
      <c r="B135" s="311"/>
      <c r="C135" s="272" t="s">
        <v>137</v>
      </c>
      <c r="D135" s="272"/>
      <c r="E135" s="272"/>
      <c r="F135" s="291" t="s">
        <v>454</v>
      </c>
      <c r="G135" s="272"/>
      <c r="H135" s="272" t="s">
        <v>500</v>
      </c>
      <c r="I135" s="272" t="s">
        <v>450</v>
      </c>
      <c r="J135" s="272">
        <v>255</v>
      </c>
      <c r="K135" s="313"/>
    </row>
    <row r="136" spans="2:11" ht="15" customHeight="1">
      <c r="B136" s="311"/>
      <c r="C136" s="272" t="s">
        <v>477</v>
      </c>
      <c r="D136" s="272"/>
      <c r="E136" s="272"/>
      <c r="F136" s="291" t="s">
        <v>448</v>
      </c>
      <c r="G136" s="272"/>
      <c r="H136" s="272" t="s">
        <v>501</v>
      </c>
      <c r="I136" s="272" t="s">
        <v>479</v>
      </c>
      <c r="J136" s="272"/>
      <c r="K136" s="313"/>
    </row>
    <row r="137" spans="2:11" ht="15" customHeight="1">
      <c r="B137" s="311"/>
      <c r="C137" s="272" t="s">
        <v>480</v>
      </c>
      <c r="D137" s="272"/>
      <c r="E137" s="272"/>
      <c r="F137" s="291" t="s">
        <v>448</v>
      </c>
      <c r="G137" s="272"/>
      <c r="H137" s="272" t="s">
        <v>502</v>
      </c>
      <c r="I137" s="272" t="s">
        <v>482</v>
      </c>
      <c r="J137" s="272"/>
      <c r="K137" s="313"/>
    </row>
    <row r="138" spans="2:11" ht="15" customHeight="1">
      <c r="B138" s="311"/>
      <c r="C138" s="272" t="s">
        <v>483</v>
      </c>
      <c r="D138" s="272"/>
      <c r="E138" s="272"/>
      <c r="F138" s="291" t="s">
        <v>448</v>
      </c>
      <c r="G138" s="272"/>
      <c r="H138" s="272" t="s">
        <v>483</v>
      </c>
      <c r="I138" s="272" t="s">
        <v>482</v>
      </c>
      <c r="J138" s="272"/>
      <c r="K138" s="313"/>
    </row>
    <row r="139" spans="2:11" ht="15" customHeight="1">
      <c r="B139" s="311"/>
      <c r="C139" s="272" t="s">
        <v>37</v>
      </c>
      <c r="D139" s="272"/>
      <c r="E139" s="272"/>
      <c r="F139" s="291" t="s">
        <v>448</v>
      </c>
      <c r="G139" s="272"/>
      <c r="H139" s="272" t="s">
        <v>503</v>
      </c>
      <c r="I139" s="272" t="s">
        <v>482</v>
      </c>
      <c r="J139" s="272"/>
      <c r="K139" s="313"/>
    </row>
    <row r="140" spans="2:11" ht="15" customHeight="1">
      <c r="B140" s="311"/>
      <c r="C140" s="272" t="s">
        <v>504</v>
      </c>
      <c r="D140" s="272"/>
      <c r="E140" s="272"/>
      <c r="F140" s="291" t="s">
        <v>448</v>
      </c>
      <c r="G140" s="272"/>
      <c r="H140" s="272" t="s">
        <v>505</v>
      </c>
      <c r="I140" s="272" t="s">
        <v>482</v>
      </c>
      <c r="J140" s="272"/>
      <c r="K140" s="313"/>
    </row>
    <row r="141" spans="2:1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spans="2:11" ht="18.75" customHeight="1">
      <c r="B142" s="268"/>
      <c r="C142" s="268"/>
      <c r="D142" s="268"/>
      <c r="E142" s="268"/>
      <c r="F142" s="303"/>
      <c r="G142" s="268"/>
      <c r="H142" s="268"/>
      <c r="I142" s="268"/>
      <c r="J142" s="268"/>
      <c r="K142" s="268"/>
    </row>
    <row r="143" spans="2:11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spans="2:11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spans="2:11" ht="45" customHeight="1">
      <c r="B145" s="282"/>
      <c r="C145" s="388" t="s">
        <v>506</v>
      </c>
      <c r="D145" s="388"/>
      <c r="E145" s="388"/>
      <c r="F145" s="388"/>
      <c r="G145" s="388"/>
      <c r="H145" s="388"/>
      <c r="I145" s="388"/>
      <c r="J145" s="388"/>
      <c r="K145" s="283"/>
    </row>
    <row r="146" spans="2:11" ht="17.25" customHeight="1">
      <c r="B146" s="282"/>
      <c r="C146" s="284" t="s">
        <v>442</v>
      </c>
      <c r="D146" s="284"/>
      <c r="E146" s="284"/>
      <c r="F146" s="284" t="s">
        <v>443</v>
      </c>
      <c r="G146" s="285"/>
      <c r="H146" s="284" t="s">
        <v>132</v>
      </c>
      <c r="I146" s="284" t="s">
        <v>56</v>
      </c>
      <c r="J146" s="284" t="s">
        <v>444</v>
      </c>
      <c r="K146" s="283"/>
    </row>
    <row r="147" spans="2:11" ht="17.25" customHeight="1">
      <c r="B147" s="282"/>
      <c r="C147" s="286" t="s">
        <v>445</v>
      </c>
      <c r="D147" s="286"/>
      <c r="E147" s="286"/>
      <c r="F147" s="287" t="s">
        <v>446</v>
      </c>
      <c r="G147" s="288"/>
      <c r="H147" s="286"/>
      <c r="I147" s="286"/>
      <c r="J147" s="286" t="s">
        <v>447</v>
      </c>
      <c r="K147" s="283"/>
    </row>
    <row r="148" spans="2:11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spans="2:11" ht="15" customHeight="1">
      <c r="B149" s="292"/>
      <c r="C149" s="317" t="s">
        <v>451</v>
      </c>
      <c r="D149" s="272"/>
      <c r="E149" s="272"/>
      <c r="F149" s="318" t="s">
        <v>448</v>
      </c>
      <c r="G149" s="272"/>
      <c r="H149" s="317" t="s">
        <v>487</v>
      </c>
      <c r="I149" s="317" t="s">
        <v>450</v>
      </c>
      <c r="J149" s="317">
        <v>120</v>
      </c>
      <c r="K149" s="313"/>
    </row>
    <row r="150" spans="2:11" ht="15" customHeight="1">
      <c r="B150" s="292"/>
      <c r="C150" s="317" t="s">
        <v>496</v>
      </c>
      <c r="D150" s="272"/>
      <c r="E150" s="272"/>
      <c r="F150" s="318" t="s">
        <v>448</v>
      </c>
      <c r="G150" s="272"/>
      <c r="H150" s="317" t="s">
        <v>507</v>
      </c>
      <c r="I150" s="317" t="s">
        <v>450</v>
      </c>
      <c r="J150" s="317" t="s">
        <v>498</v>
      </c>
      <c r="K150" s="313"/>
    </row>
    <row r="151" spans="2:11" ht="15" customHeight="1">
      <c r="B151" s="292"/>
      <c r="C151" s="317" t="s">
        <v>397</v>
      </c>
      <c r="D151" s="272"/>
      <c r="E151" s="272"/>
      <c r="F151" s="318" t="s">
        <v>448</v>
      </c>
      <c r="G151" s="272"/>
      <c r="H151" s="317" t="s">
        <v>508</v>
      </c>
      <c r="I151" s="317" t="s">
        <v>450</v>
      </c>
      <c r="J151" s="317" t="s">
        <v>498</v>
      </c>
      <c r="K151" s="313"/>
    </row>
    <row r="152" spans="2:11" ht="15" customHeight="1">
      <c r="B152" s="292"/>
      <c r="C152" s="317" t="s">
        <v>453</v>
      </c>
      <c r="D152" s="272"/>
      <c r="E152" s="272"/>
      <c r="F152" s="318" t="s">
        <v>454</v>
      </c>
      <c r="G152" s="272"/>
      <c r="H152" s="317" t="s">
        <v>487</v>
      </c>
      <c r="I152" s="317" t="s">
        <v>450</v>
      </c>
      <c r="J152" s="317">
        <v>50</v>
      </c>
      <c r="K152" s="313"/>
    </row>
    <row r="153" spans="2:11" ht="15" customHeight="1">
      <c r="B153" s="292"/>
      <c r="C153" s="317" t="s">
        <v>456</v>
      </c>
      <c r="D153" s="272"/>
      <c r="E153" s="272"/>
      <c r="F153" s="318" t="s">
        <v>448</v>
      </c>
      <c r="G153" s="272"/>
      <c r="H153" s="317" t="s">
        <v>487</v>
      </c>
      <c r="I153" s="317" t="s">
        <v>458</v>
      </c>
      <c r="J153" s="317"/>
      <c r="K153" s="313"/>
    </row>
    <row r="154" spans="2:11" ht="15" customHeight="1">
      <c r="B154" s="292"/>
      <c r="C154" s="317" t="s">
        <v>467</v>
      </c>
      <c r="D154" s="272"/>
      <c r="E154" s="272"/>
      <c r="F154" s="318" t="s">
        <v>454</v>
      </c>
      <c r="G154" s="272"/>
      <c r="H154" s="317" t="s">
        <v>487</v>
      </c>
      <c r="I154" s="317" t="s">
        <v>450</v>
      </c>
      <c r="J154" s="317">
        <v>50</v>
      </c>
      <c r="K154" s="313"/>
    </row>
    <row r="155" spans="2:11" ht="15" customHeight="1">
      <c r="B155" s="292"/>
      <c r="C155" s="317" t="s">
        <v>475</v>
      </c>
      <c r="D155" s="272"/>
      <c r="E155" s="272"/>
      <c r="F155" s="318" t="s">
        <v>454</v>
      </c>
      <c r="G155" s="272"/>
      <c r="H155" s="317" t="s">
        <v>487</v>
      </c>
      <c r="I155" s="317" t="s">
        <v>450</v>
      </c>
      <c r="J155" s="317">
        <v>50</v>
      </c>
      <c r="K155" s="313"/>
    </row>
    <row r="156" spans="2:11" ht="15" customHeight="1">
      <c r="B156" s="292"/>
      <c r="C156" s="317" t="s">
        <v>473</v>
      </c>
      <c r="D156" s="272"/>
      <c r="E156" s="272"/>
      <c r="F156" s="318" t="s">
        <v>454</v>
      </c>
      <c r="G156" s="272"/>
      <c r="H156" s="317" t="s">
        <v>487</v>
      </c>
      <c r="I156" s="317" t="s">
        <v>450</v>
      </c>
      <c r="J156" s="317">
        <v>50</v>
      </c>
      <c r="K156" s="313"/>
    </row>
    <row r="157" spans="2:11" ht="15" customHeight="1">
      <c r="B157" s="292"/>
      <c r="C157" s="317" t="s">
        <v>113</v>
      </c>
      <c r="D157" s="272"/>
      <c r="E157" s="272"/>
      <c r="F157" s="318" t="s">
        <v>448</v>
      </c>
      <c r="G157" s="272"/>
      <c r="H157" s="317" t="s">
        <v>509</v>
      </c>
      <c r="I157" s="317" t="s">
        <v>450</v>
      </c>
      <c r="J157" s="317" t="s">
        <v>510</v>
      </c>
      <c r="K157" s="313"/>
    </row>
    <row r="158" spans="2:11" ht="15" customHeight="1">
      <c r="B158" s="292"/>
      <c r="C158" s="317" t="s">
        <v>511</v>
      </c>
      <c r="D158" s="272"/>
      <c r="E158" s="272"/>
      <c r="F158" s="318" t="s">
        <v>448</v>
      </c>
      <c r="G158" s="272"/>
      <c r="H158" s="317" t="s">
        <v>512</v>
      </c>
      <c r="I158" s="317" t="s">
        <v>482</v>
      </c>
      <c r="J158" s="317"/>
      <c r="K158" s="313"/>
    </row>
    <row r="159" spans="2:11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spans="2:11" ht="18.75" customHeight="1">
      <c r="B160" s="268"/>
      <c r="C160" s="272"/>
      <c r="D160" s="272"/>
      <c r="E160" s="272"/>
      <c r="F160" s="291"/>
      <c r="G160" s="272"/>
      <c r="H160" s="272"/>
      <c r="I160" s="272"/>
      <c r="J160" s="272"/>
      <c r="K160" s="268"/>
    </row>
    <row r="161" spans="2:1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spans="2:11" ht="7.5" customHeight="1">
      <c r="B162" s="260"/>
      <c r="C162" s="261"/>
      <c r="D162" s="261"/>
      <c r="E162" s="261"/>
      <c r="F162" s="261"/>
      <c r="G162" s="261"/>
      <c r="H162" s="261"/>
      <c r="I162" s="261"/>
      <c r="J162" s="261"/>
      <c r="K162" s="262"/>
    </row>
    <row r="163" spans="2:11" ht="45" customHeight="1">
      <c r="B163" s="263"/>
      <c r="C163" s="384" t="s">
        <v>513</v>
      </c>
      <c r="D163" s="384"/>
      <c r="E163" s="384"/>
      <c r="F163" s="384"/>
      <c r="G163" s="384"/>
      <c r="H163" s="384"/>
      <c r="I163" s="384"/>
      <c r="J163" s="384"/>
      <c r="K163" s="264"/>
    </row>
    <row r="164" spans="2:11" ht="17.25" customHeight="1">
      <c r="B164" s="263"/>
      <c r="C164" s="284" t="s">
        <v>442</v>
      </c>
      <c r="D164" s="284"/>
      <c r="E164" s="284"/>
      <c r="F164" s="284" t="s">
        <v>443</v>
      </c>
      <c r="G164" s="321"/>
      <c r="H164" s="322" t="s">
        <v>132</v>
      </c>
      <c r="I164" s="322" t="s">
        <v>56</v>
      </c>
      <c r="J164" s="284" t="s">
        <v>444</v>
      </c>
      <c r="K164" s="264"/>
    </row>
    <row r="165" spans="2:11" ht="17.25" customHeight="1">
      <c r="B165" s="265"/>
      <c r="C165" s="286" t="s">
        <v>445</v>
      </c>
      <c r="D165" s="286"/>
      <c r="E165" s="286"/>
      <c r="F165" s="287" t="s">
        <v>446</v>
      </c>
      <c r="G165" s="323"/>
      <c r="H165" s="324"/>
      <c r="I165" s="324"/>
      <c r="J165" s="286" t="s">
        <v>447</v>
      </c>
      <c r="K165" s="266"/>
    </row>
    <row r="166" spans="2:11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spans="2:11" ht="15" customHeight="1">
      <c r="B167" s="292"/>
      <c r="C167" s="272" t="s">
        <v>451</v>
      </c>
      <c r="D167" s="272"/>
      <c r="E167" s="272"/>
      <c r="F167" s="291" t="s">
        <v>448</v>
      </c>
      <c r="G167" s="272"/>
      <c r="H167" s="272" t="s">
        <v>487</v>
      </c>
      <c r="I167" s="272" t="s">
        <v>450</v>
      </c>
      <c r="J167" s="272">
        <v>120</v>
      </c>
      <c r="K167" s="313"/>
    </row>
    <row r="168" spans="2:11" ht="15" customHeight="1">
      <c r="B168" s="292"/>
      <c r="C168" s="272" t="s">
        <v>496</v>
      </c>
      <c r="D168" s="272"/>
      <c r="E168" s="272"/>
      <c r="F168" s="291" t="s">
        <v>448</v>
      </c>
      <c r="G168" s="272"/>
      <c r="H168" s="272" t="s">
        <v>497</v>
      </c>
      <c r="I168" s="272" t="s">
        <v>450</v>
      </c>
      <c r="J168" s="272" t="s">
        <v>498</v>
      </c>
      <c r="K168" s="313"/>
    </row>
    <row r="169" spans="2:11" ht="15" customHeight="1">
      <c r="B169" s="292"/>
      <c r="C169" s="272" t="s">
        <v>397</v>
      </c>
      <c r="D169" s="272"/>
      <c r="E169" s="272"/>
      <c r="F169" s="291" t="s">
        <v>448</v>
      </c>
      <c r="G169" s="272"/>
      <c r="H169" s="272" t="s">
        <v>514</v>
      </c>
      <c r="I169" s="272" t="s">
        <v>450</v>
      </c>
      <c r="J169" s="272" t="s">
        <v>498</v>
      </c>
      <c r="K169" s="313"/>
    </row>
    <row r="170" spans="2:11" ht="15" customHeight="1">
      <c r="B170" s="292"/>
      <c r="C170" s="272" t="s">
        <v>453</v>
      </c>
      <c r="D170" s="272"/>
      <c r="E170" s="272"/>
      <c r="F170" s="291" t="s">
        <v>454</v>
      </c>
      <c r="G170" s="272"/>
      <c r="H170" s="272" t="s">
        <v>514</v>
      </c>
      <c r="I170" s="272" t="s">
        <v>450</v>
      </c>
      <c r="J170" s="272">
        <v>50</v>
      </c>
      <c r="K170" s="313"/>
    </row>
    <row r="171" spans="2:11" ht="15" customHeight="1">
      <c r="B171" s="292"/>
      <c r="C171" s="272" t="s">
        <v>456</v>
      </c>
      <c r="D171" s="272"/>
      <c r="E171" s="272"/>
      <c r="F171" s="291" t="s">
        <v>448</v>
      </c>
      <c r="G171" s="272"/>
      <c r="H171" s="272" t="s">
        <v>514</v>
      </c>
      <c r="I171" s="272" t="s">
        <v>458</v>
      </c>
      <c r="J171" s="272"/>
      <c r="K171" s="313"/>
    </row>
    <row r="172" spans="2:11" ht="15" customHeight="1">
      <c r="B172" s="292"/>
      <c r="C172" s="272" t="s">
        <v>467</v>
      </c>
      <c r="D172" s="272"/>
      <c r="E172" s="272"/>
      <c r="F172" s="291" t="s">
        <v>454</v>
      </c>
      <c r="G172" s="272"/>
      <c r="H172" s="272" t="s">
        <v>514</v>
      </c>
      <c r="I172" s="272" t="s">
        <v>450</v>
      </c>
      <c r="J172" s="272">
        <v>50</v>
      </c>
      <c r="K172" s="313"/>
    </row>
    <row r="173" spans="2:11" ht="15" customHeight="1">
      <c r="B173" s="292"/>
      <c r="C173" s="272" t="s">
        <v>475</v>
      </c>
      <c r="D173" s="272"/>
      <c r="E173" s="272"/>
      <c r="F173" s="291" t="s">
        <v>454</v>
      </c>
      <c r="G173" s="272"/>
      <c r="H173" s="272" t="s">
        <v>514</v>
      </c>
      <c r="I173" s="272" t="s">
        <v>450</v>
      </c>
      <c r="J173" s="272">
        <v>50</v>
      </c>
      <c r="K173" s="313"/>
    </row>
    <row r="174" spans="2:11" ht="15" customHeight="1">
      <c r="B174" s="292"/>
      <c r="C174" s="272" t="s">
        <v>473</v>
      </c>
      <c r="D174" s="272"/>
      <c r="E174" s="272"/>
      <c r="F174" s="291" t="s">
        <v>454</v>
      </c>
      <c r="G174" s="272"/>
      <c r="H174" s="272" t="s">
        <v>514</v>
      </c>
      <c r="I174" s="272" t="s">
        <v>450</v>
      </c>
      <c r="J174" s="272">
        <v>50</v>
      </c>
      <c r="K174" s="313"/>
    </row>
    <row r="175" spans="2:11" ht="15" customHeight="1">
      <c r="B175" s="292"/>
      <c r="C175" s="272" t="s">
        <v>131</v>
      </c>
      <c r="D175" s="272"/>
      <c r="E175" s="272"/>
      <c r="F175" s="291" t="s">
        <v>448</v>
      </c>
      <c r="G175" s="272"/>
      <c r="H175" s="272" t="s">
        <v>515</v>
      </c>
      <c r="I175" s="272" t="s">
        <v>516</v>
      </c>
      <c r="J175" s="272"/>
      <c r="K175" s="313"/>
    </row>
    <row r="176" spans="2:11" ht="15" customHeight="1">
      <c r="B176" s="292"/>
      <c r="C176" s="272" t="s">
        <v>56</v>
      </c>
      <c r="D176" s="272"/>
      <c r="E176" s="272"/>
      <c r="F176" s="291" t="s">
        <v>448</v>
      </c>
      <c r="G176" s="272"/>
      <c r="H176" s="272" t="s">
        <v>517</v>
      </c>
      <c r="I176" s="272" t="s">
        <v>518</v>
      </c>
      <c r="J176" s="272">
        <v>1</v>
      </c>
      <c r="K176" s="313"/>
    </row>
    <row r="177" spans="2:11" ht="15" customHeight="1">
      <c r="B177" s="292"/>
      <c r="C177" s="272" t="s">
        <v>52</v>
      </c>
      <c r="D177" s="272"/>
      <c r="E177" s="272"/>
      <c r="F177" s="291" t="s">
        <v>448</v>
      </c>
      <c r="G177" s="272"/>
      <c r="H177" s="272" t="s">
        <v>519</v>
      </c>
      <c r="I177" s="272" t="s">
        <v>450</v>
      </c>
      <c r="J177" s="272">
        <v>20</v>
      </c>
      <c r="K177" s="313"/>
    </row>
    <row r="178" spans="2:11" ht="15" customHeight="1">
      <c r="B178" s="292"/>
      <c r="C178" s="272" t="s">
        <v>132</v>
      </c>
      <c r="D178" s="272"/>
      <c r="E178" s="272"/>
      <c r="F178" s="291" t="s">
        <v>448</v>
      </c>
      <c r="G178" s="272"/>
      <c r="H178" s="272" t="s">
        <v>520</v>
      </c>
      <c r="I178" s="272" t="s">
        <v>450</v>
      </c>
      <c r="J178" s="272">
        <v>255</v>
      </c>
      <c r="K178" s="313"/>
    </row>
    <row r="179" spans="2:11" ht="15" customHeight="1">
      <c r="B179" s="292"/>
      <c r="C179" s="272" t="s">
        <v>133</v>
      </c>
      <c r="D179" s="272"/>
      <c r="E179" s="272"/>
      <c r="F179" s="291" t="s">
        <v>448</v>
      </c>
      <c r="G179" s="272"/>
      <c r="H179" s="272" t="s">
        <v>413</v>
      </c>
      <c r="I179" s="272" t="s">
        <v>450</v>
      </c>
      <c r="J179" s="272">
        <v>10</v>
      </c>
      <c r="K179" s="313"/>
    </row>
    <row r="180" spans="2:11" ht="15" customHeight="1">
      <c r="B180" s="292"/>
      <c r="C180" s="272" t="s">
        <v>134</v>
      </c>
      <c r="D180" s="272"/>
      <c r="E180" s="272"/>
      <c r="F180" s="291" t="s">
        <v>448</v>
      </c>
      <c r="G180" s="272"/>
      <c r="H180" s="272" t="s">
        <v>521</v>
      </c>
      <c r="I180" s="272" t="s">
        <v>482</v>
      </c>
      <c r="J180" s="272"/>
      <c r="K180" s="313"/>
    </row>
    <row r="181" spans="2:11" ht="15" customHeight="1">
      <c r="B181" s="292"/>
      <c r="C181" s="272" t="s">
        <v>522</v>
      </c>
      <c r="D181" s="272"/>
      <c r="E181" s="272"/>
      <c r="F181" s="291" t="s">
        <v>448</v>
      </c>
      <c r="G181" s="272"/>
      <c r="H181" s="272" t="s">
        <v>523</v>
      </c>
      <c r="I181" s="272" t="s">
        <v>482</v>
      </c>
      <c r="J181" s="272"/>
      <c r="K181" s="313"/>
    </row>
    <row r="182" spans="2:11" ht="15" customHeight="1">
      <c r="B182" s="292"/>
      <c r="C182" s="272" t="s">
        <v>511</v>
      </c>
      <c r="D182" s="272"/>
      <c r="E182" s="272"/>
      <c r="F182" s="291" t="s">
        <v>448</v>
      </c>
      <c r="G182" s="272"/>
      <c r="H182" s="272" t="s">
        <v>524</v>
      </c>
      <c r="I182" s="272" t="s">
        <v>482</v>
      </c>
      <c r="J182" s="272"/>
      <c r="K182" s="313"/>
    </row>
    <row r="183" spans="2:11" ht="15" customHeight="1">
      <c r="B183" s="292"/>
      <c r="C183" s="272" t="s">
        <v>136</v>
      </c>
      <c r="D183" s="272"/>
      <c r="E183" s="272"/>
      <c r="F183" s="291" t="s">
        <v>454</v>
      </c>
      <c r="G183" s="272"/>
      <c r="H183" s="272" t="s">
        <v>525</v>
      </c>
      <c r="I183" s="272" t="s">
        <v>450</v>
      </c>
      <c r="J183" s="272">
        <v>50</v>
      </c>
      <c r="K183" s="313"/>
    </row>
    <row r="184" spans="2:11" ht="15" customHeight="1">
      <c r="B184" s="292"/>
      <c r="C184" s="272" t="s">
        <v>95</v>
      </c>
      <c r="D184" s="272"/>
      <c r="E184" s="272"/>
      <c r="F184" s="291" t="s">
        <v>454</v>
      </c>
      <c r="G184" s="272"/>
      <c r="H184" s="272" t="s">
        <v>526</v>
      </c>
      <c r="I184" s="272" t="s">
        <v>527</v>
      </c>
      <c r="J184" s="272"/>
      <c r="K184" s="313"/>
    </row>
    <row r="185" spans="2:11" ht="15" customHeight="1">
      <c r="B185" s="292"/>
      <c r="C185" s="272" t="s">
        <v>528</v>
      </c>
      <c r="D185" s="272"/>
      <c r="E185" s="272"/>
      <c r="F185" s="291" t="s">
        <v>454</v>
      </c>
      <c r="G185" s="272"/>
      <c r="H185" s="272" t="s">
        <v>529</v>
      </c>
      <c r="I185" s="272" t="s">
        <v>527</v>
      </c>
      <c r="J185" s="272"/>
      <c r="K185" s="313"/>
    </row>
    <row r="186" spans="2:11" ht="15" customHeight="1">
      <c r="B186" s="292"/>
      <c r="C186" s="272" t="s">
        <v>530</v>
      </c>
      <c r="D186" s="272"/>
      <c r="E186" s="272"/>
      <c r="F186" s="291" t="s">
        <v>454</v>
      </c>
      <c r="G186" s="272"/>
      <c r="H186" s="272" t="s">
        <v>531</v>
      </c>
      <c r="I186" s="272" t="s">
        <v>527</v>
      </c>
      <c r="J186" s="272"/>
      <c r="K186" s="313"/>
    </row>
    <row r="187" spans="2:11" ht="15" customHeight="1">
      <c r="B187" s="292"/>
      <c r="C187" s="325" t="s">
        <v>532</v>
      </c>
      <c r="D187" s="272"/>
      <c r="E187" s="272"/>
      <c r="F187" s="291" t="s">
        <v>454</v>
      </c>
      <c r="G187" s="272"/>
      <c r="H187" s="272" t="s">
        <v>533</v>
      </c>
      <c r="I187" s="272" t="s">
        <v>534</v>
      </c>
      <c r="J187" s="326" t="s">
        <v>535</v>
      </c>
      <c r="K187" s="313"/>
    </row>
    <row r="188" spans="2:11" ht="15" customHeight="1">
      <c r="B188" s="292"/>
      <c r="C188" s="277" t="s">
        <v>41</v>
      </c>
      <c r="D188" s="272"/>
      <c r="E188" s="272"/>
      <c r="F188" s="291" t="s">
        <v>448</v>
      </c>
      <c r="G188" s="272"/>
      <c r="H188" s="268" t="s">
        <v>536</v>
      </c>
      <c r="I188" s="272" t="s">
        <v>537</v>
      </c>
      <c r="J188" s="272"/>
      <c r="K188" s="313"/>
    </row>
    <row r="189" spans="2:11" ht="15" customHeight="1">
      <c r="B189" s="292"/>
      <c r="C189" s="277" t="s">
        <v>538</v>
      </c>
      <c r="D189" s="272"/>
      <c r="E189" s="272"/>
      <c r="F189" s="291" t="s">
        <v>448</v>
      </c>
      <c r="G189" s="272"/>
      <c r="H189" s="272" t="s">
        <v>539</v>
      </c>
      <c r="I189" s="272" t="s">
        <v>482</v>
      </c>
      <c r="J189" s="272"/>
      <c r="K189" s="313"/>
    </row>
    <row r="190" spans="2:11" ht="15" customHeight="1">
      <c r="B190" s="292"/>
      <c r="C190" s="277" t="s">
        <v>540</v>
      </c>
      <c r="D190" s="272"/>
      <c r="E190" s="272"/>
      <c r="F190" s="291" t="s">
        <v>448</v>
      </c>
      <c r="G190" s="272"/>
      <c r="H190" s="272" t="s">
        <v>541</v>
      </c>
      <c r="I190" s="272" t="s">
        <v>482</v>
      </c>
      <c r="J190" s="272"/>
      <c r="K190" s="313"/>
    </row>
    <row r="191" spans="2:11" ht="15" customHeight="1">
      <c r="B191" s="292"/>
      <c r="C191" s="277" t="s">
        <v>542</v>
      </c>
      <c r="D191" s="272"/>
      <c r="E191" s="272"/>
      <c r="F191" s="291" t="s">
        <v>454</v>
      </c>
      <c r="G191" s="272"/>
      <c r="H191" s="272" t="s">
        <v>543</v>
      </c>
      <c r="I191" s="272" t="s">
        <v>482</v>
      </c>
      <c r="J191" s="272"/>
      <c r="K191" s="313"/>
    </row>
    <row r="192" spans="2:11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spans="2:11" ht="18.75" customHeight="1">
      <c r="B193" s="268"/>
      <c r="C193" s="272"/>
      <c r="D193" s="272"/>
      <c r="E193" s="272"/>
      <c r="F193" s="291"/>
      <c r="G193" s="272"/>
      <c r="H193" s="272"/>
      <c r="I193" s="272"/>
      <c r="J193" s="272"/>
      <c r="K193" s="268"/>
    </row>
    <row r="194" spans="2:11" ht="18.75" customHeight="1">
      <c r="B194" s="268"/>
      <c r="C194" s="272"/>
      <c r="D194" s="272"/>
      <c r="E194" s="272"/>
      <c r="F194" s="291"/>
      <c r="G194" s="272"/>
      <c r="H194" s="272"/>
      <c r="I194" s="272"/>
      <c r="J194" s="272"/>
      <c r="K194" s="268"/>
    </row>
    <row r="195" spans="2:11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2:11">
      <c r="B196" s="260"/>
      <c r="C196" s="261"/>
      <c r="D196" s="261"/>
      <c r="E196" s="261"/>
      <c r="F196" s="261"/>
      <c r="G196" s="261"/>
      <c r="H196" s="261"/>
      <c r="I196" s="261"/>
      <c r="J196" s="261"/>
      <c r="K196" s="262"/>
    </row>
    <row r="197" spans="2:11" ht="21">
      <c r="B197" s="263"/>
      <c r="C197" s="384" t="s">
        <v>544</v>
      </c>
      <c r="D197" s="384"/>
      <c r="E197" s="384"/>
      <c r="F197" s="384"/>
      <c r="G197" s="384"/>
      <c r="H197" s="384"/>
      <c r="I197" s="384"/>
      <c r="J197" s="384"/>
      <c r="K197" s="264"/>
    </row>
    <row r="198" spans="2:11" ht="25.5" customHeight="1">
      <c r="B198" s="263"/>
      <c r="C198" s="328" t="s">
        <v>545</v>
      </c>
      <c r="D198" s="328"/>
      <c r="E198" s="328"/>
      <c r="F198" s="328" t="s">
        <v>546</v>
      </c>
      <c r="G198" s="329"/>
      <c r="H198" s="389" t="s">
        <v>547</v>
      </c>
      <c r="I198" s="389"/>
      <c r="J198" s="389"/>
      <c r="K198" s="264"/>
    </row>
    <row r="199" spans="2:11" ht="5.25" customHeight="1">
      <c r="B199" s="292"/>
      <c r="C199" s="289"/>
      <c r="D199" s="289"/>
      <c r="E199" s="289"/>
      <c r="F199" s="289"/>
      <c r="G199" s="272"/>
      <c r="H199" s="289"/>
      <c r="I199" s="289"/>
      <c r="J199" s="289"/>
      <c r="K199" s="313"/>
    </row>
    <row r="200" spans="2:11" ht="15" customHeight="1">
      <c r="B200" s="292"/>
      <c r="C200" s="272" t="s">
        <v>537</v>
      </c>
      <c r="D200" s="272"/>
      <c r="E200" s="272"/>
      <c r="F200" s="291" t="s">
        <v>42</v>
      </c>
      <c r="G200" s="272"/>
      <c r="H200" s="386" t="s">
        <v>548</v>
      </c>
      <c r="I200" s="386"/>
      <c r="J200" s="386"/>
      <c r="K200" s="313"/>
    </row>
    <row r="201" spans="2:11" ht="15" customHeight="1">
      <c r="B201" s="292"/>
      <c r="C201" s="298"/>
      <c r="D201" s="272"/>
      <c r="E201" s="272"/>
      <c r="F201" s="291" t="s">
        <v>43</v>
      </c>
      <c r="G201" s="272"/>
      <c r="H201" s="386" t="s">
        <v>549</v>
      </c>
      <c r="I201" s="386"/>
      <c r="J201" s="386"/>
      <c r="K201" s="313"/>
    </row>
    <row r="202" spans="2:11" ht="15" customHeight="1">
      <c r="B202" s="292"/>
      <c r="C202" s="298"/>
      <c r="D202" s="272"/>
      <c r="E202" s="272"/>
      <c r="F202" s="291" t="s">
        <v>46</v>
      </c>
      <c r="G202" s="272"/>
      <c r="H202" s="386" t="s">
        <v>550</v>
      </c>
      <c r="I202" s="386"/>
      <c r="J202" s="386"/>
      <c r="K202" s="313"/>
    </row>
    <row r="203" spans="2:11" ht="15" customHeight="1">
      <c r="B203" s="292"/>
      <c r="C203" s="272"/>
      <c r="D203" s="272"/>
      <c r="E203" s="272"/>
      <c r="F203" s="291" t="s">
        <v>44</v>
      </c>
      <c r="G203" s="272"/>
      <c r="H203" s="386" t="s">
        <v>551</v>
      </c>
      <c r="I203" s="386"/>
      <c r="J203" s="386"/>
      <c r="K203" s="313"/>
    </row>
    <row r="204" spans="2:11" ht="15" customHeight="1">
      <c r="B204" s="292"/>
      <c r="C204" s="272"/>
      <c r="D204" s="272"/>
      <c r="E204" s="272"/>
      <c r="F204" s="291" t="s">
        <v>45</v>
      </c>
      <c r="G204" s="272"/>
      <c r="H204" s="386" t="s">
        <v>552</v>
      </c>
      <c r="I204" s="386"/>
      <c r="J204" s="386"/>
      <c r="K204" s="313"/>
    </row>
    <row r="205" spans="2:11" ht="15" customHeight="1">
      <c r="B205" s="292"/>
      <c r="C205" s="272"/>
      <c r="D205" s="272"/>
      <c r="E205" s="272"/>
      <c r="F205" s="291"/>
      <c r="G205" s="272"/>
      <c r="H205" s="272"/>
      <c r="I205" s="272"/>
      <c r="J205" s="272"/>
      <c r="K205" s="313"/>
    </row>
    <row r="206" spans="2:11" ht="15" customHeight="1">
      <c r="B206" s="292"/>
      <c r="C206" s="272" t="s">
        <v>494</v>
      </c>
      <c r="D206" s="272"/>
      <c r="E206" s="272"/>
      <c r="F206" s="291" t="s">
        <v>78</v>
      </c>
      <c r="G206" s="272"/>
      <c r="H206" s="386" t="s">
        <v>553</v>
      </c>
      <c r="I206" s="386"/>
      <c r="J206" s="386"/>
      <c r="K206" s="313"/>
    </row>
    <row r="207" spans="2:11" ht="15" customHeight="1">
      <c r="B207" s="292"/>
      <c r="C207" s="298"/>
      <c r="D207" s="272"/>
      <c r="E207" s="272"/>
      <c r="F207" s="291" t="s">
        <v>391</v>
      </c>
      <c r="G207" s="272"/>
      <c r="H207" s="386" t="s">
        <v>392</v>
      </c>
      <c r="I207" s="386"/>
      <c r="J207" s="386"/>
      <c r="K207" s="313"/>
    </row>
    <row r="208" spans="2:11" ht="15" customHeight="1">
      <c r="B208" s="292"/>
      <c r="C208" s="272"/>
      <c r="D208" s="272"/>
      <c r="E208" s="272"/>
      <c r="F208" s="291" t="s">
        <v>389</v>
      </c>
      <c r="G208" s="272"/>
      <c r="H208" s="386" t="s">
        <v>554</v>
      </c>
      <c r="I208" s="386"/>
      <c r="J208" s="386"/>
      <c r="K208" s="313"/>
    </row>
    <row r="209" spans="2:11" ht="15" customHeight="1">
      <c r="B209" s="330"/>
      <c r="C209" s="298"/>
      <c r="D209" s="298"/>
      <c r="E209" s="298"/>
      <c r="F209" s="291" t="s">
        <v>393</v>
      </c>
      <c r="G209" s="277"/>
      <c r="H209" s="390" t="s">
        <v>394</v>
      </c>
      <c r="I209" s="390"/>
      <c r="J209" s="390"/>
      <c r="K209" s="331"/>
    </row>
    <row r="210" spans="2:11" ht="15" customHeight="1">
      <c r="B210" s="330"/>
      <c r="C210" s="298"/>
      <c r="D210" s="298"/>
      <c r="E210" s="298"/>
      <c r="F210" s="291" t="s">
        <v>395</v>
      </c>
      <c r="G210" s="277"/>
      <c r="H210" s="390" t="s">
        <v>555</v>
      </c>
      <c r="I210" s="390"/>
      <c r="J210" s="390"/>
      <c r="K210" s="331"/>
    </row>
    <row r="211" spans="2:11" ht="15" customHeight="1">
      <c r="B211" s="330"/>
      <c r="C211" s="298"/>
      <c r="D211" s="298"/>
      <c r="E211" s="298"/>
      <c r="F211" s="332"/>
      <c r="G211" s="277"/>
      <c r="H211" s="333"/>
      <c r="I211" s="333"/>
      <c r="J211" s="333"/>
      <c r="K211" s="331"/>
    </row>
    <row r="212" spans="2:11" ht="15" customHeight="1">
      <c r="B212" s="330"/>
      <c r="C212" s="272" t="s">
        <v>518</v>
      </c>
      <c r="D212" s="298"/>
      <c r="E212" s="298"/>
      <c r="F212" s="291">
        <v>1</v>
      </c>
      <c r="G212" s="277"/>
      <c r="H212" s="390" t="s">
        <v>556</v>
      </c>
      <c r="I212" s="390"/>
      <c r="J212" s="390"/>
      <c r="K212" s="331"/>
    </row>
    <row r="213" spans="2:11" ht="15" customHeight="1">
      <c r="B213" s="330"/>
      <c r="C213" s="298"/>
      <c r="D213" s="298"/>
      <c r="E213" s="298"/>
      <c r="F213" s="291">
        <v>2</v>
      </c>
      <c r="G213" s="277"/>
      <c r="H213" s="390" t="s">
        <v>557</v>
      </c>
      <c r="I213" s="390"/>
      <c r="J213" s="390"/>
      <c r="K213" s="331"/>
    </row>
    <row r="214" spans="2:11" ht="15" customHeight="1">
      <c r="B214" s="330"/>
      <c r="C214" s="298"/>
      <c r="D214" s="298"/>
      <c r="E214" s="298"/>
      <c r="F214" s="291">
        <v>3</v>
      </c>
      <c r="G214" s="277"/>
      <c r="H214" s="390" t="s">
        <v>558</v>
      </c>
      <c r="I214" s="390"/>
      <c r="J214" s="390"/>
      <c r="K214" s="331"/>
    </row>
    <row r="215" spans="2:11" ht="15" customHeight="1">
      <c r="B215" s="330"/>
      <c r="C215" s="298"/>
      <c r="D215" s="298"/>
      <c r="E215" s="298"/>
      <c r="F215" s="291">
        <v>4</v>
      </c>
      <c r="G215" s="277"/>
      <c r="H215" s="390" t="s">
        <v>559</v>
      </c>
      <c r="I215" s="390"/>
      <c r="J215" s="390"/>
      <c r="K215" s="331"/>
    </row>
    <row r="216" spans="2:11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Demolice domku</vt:lpstr>
      <vt:lpstr>Pokyny pro vyplnění</vt:lpstr>
      <vt:lpstr>'01 - Demolice domku'!Názvy_tisku</vt:lpstr>
      <vt:lpstr>'Rekapitulace stavby'!Názvy_tisku</vt:lpstr>
      <vt:lpstr>'01 - Demolice domku'!Oblast_tisku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mentour\gogo</dc:creator>
  <cp:lastModifiedBy>PC</cp:lastModifiedBy>
  <cp:lastPrinted>2017-11-14T13:25:52Z</cp:lastPrinted>
  <dcterms:created xsi:type="dcterms:W3CDTF">2017-11-05T12:14:38Z</dcterms:created>
  <dcterms:modified xsi:type="dcterms:W3CDTF">2017-11-14T13:26:06Z</dcterms:modified>
</cp:coreProperties>
</file>