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Odstranění stavby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'01 - Odstranění stavby'!$C$89:$K$318</definedName>
    <definedName name="_xlnm.Print_Area" localSheetId="1">'01 - Odstranění stavby'!$C$4:$J$36,'01 - Odstranění stavby'!$C$42:$J$71,'01 - Odstranění stavby'!$C$77:$K$318</definedName>
    <definedName name="_xlnm.Print_Titles" localSheetId="1">'01 - Odstranění stavby'!$89:$89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316"/>
  <c r="BH316"/>
  <c r="BG316"/>
  <c r="BF316"/>
  <c r="T316"/>
  <c r="T315"/>
  <c r="R316"/>
  <c r="R315"/>
  <c r="P316"/>
  <c r="P315"/>
  <c r="BK316"/>
  <c r="BK315"/>
  <c r="J315"/>
  <c r="J316"/>
  <c r="BE316"/>
  <c r="J70"/>
  <c r="BI307"/>
  <c r="BH307"/>
  <c r="BG307"/>
  <c r="BF307"/>
  <c r="T307"/>
  <c r="R307"/>
  <c r="P307"/>
  <c r="BK307"/>
  <c r="J307"/>
  <c r="BE307"/>
  <c r="BI305"/>
  <c r="BH305"/>
  <c r="BG305"/>
  <c r="BF305"/>
  <c r="T305"/>
  <c r="T304"/>
  <c r="R305"/>
  <c r="R304"/>
  <c r="P305"/>
  <c r="P304"/>
  <c r="BK305"/>
  <c r="BK304"/>
  <c r="J304"/>
  <c r="J305"/>
  <c r="BE305"/>
  <c r="J69"/>
  <c r="BI298"/>
  <c r="BH298"/>
  <c r="BG298"/>
  <c r="BF298"/>
  <c r="T298"/>
  <c r="T297"/>
  <c r="R298"/>
  <c r="R297"/>
  <c r="P298"/>
  <c r="P297"/>
  <c r="BK298"/>
  <c r="BK297"/>
  <c r="J297"/>
  <c r="J298"/>
  <c r="BE298"/>
  <c r="J68"/>
  <c r="BI296"/>
  <c r="BH296"/>
  <c r="BG296"/>
  <c r="BF296"/>
  <c r="T296"/>
  <c r="R296"/>
  <c r="P296"/>
  <c r="BK296"/>
  <c r="J296"/>
  <c r="BE296"/>
  <c r="BI294"/>
  <c r="BH294"/>
  <c r="BG294"/>
  <c r="BF294"/>
  <c r="T294"/>
  <c r="T293"/>
  <c r="T292"/>
  <c r="R294"/>
  <c r="R293"/>
  <c r="R292"/>
  <c r="P294"/>
  <c r="P293"/>
  <c r="P292"/>
  <c r="BK294"/>
  <c r="BK293"/>
  <c r="J293"/>
  <c r="BK292"/>
  <c r="J292"/>
  <c r="J294"/>
  <c r="BE294"/>
  <c r="J67"/>
  <c r="J66"/>
  <c r="BI289"/>
  <c r="BH289"/>
  <c r="BG289"/>
  <c r="BF289"/>
  <c r="T289"/>
  <c r="T288"/>
  <c r="T287"/>
  <c r="R289"/>
  <c r="R288"/>
  <c r="R287"/>
  <c r="P289"/>
  <c r="P288"/>
  <c r="P287"/>
  <c r="BK289"/>
  <c r="BK288"/>
  <c r="J288"/>
  <c r="BK287"/>
  <c r="J287"/>
  <c r="J289"/>
  <c r="BE289"/>
  <c r="J65"/>
  <c r="J64"/>
  <c r="BI286"/>
  <c r="BH286"/>
  <c r="BG286"/>
  <c r="BF286"/>
  <c r="T286"/>
  <c r="T285"/>
  <c r="R286"/>
  <c r="R285"/>
  <c r="P286"/>
  <c r="P285"/>
  <c r="BK286"/>
  <c r="BK285"/>
  <c r="J285"/>
  <c r="J286"/>
  <c r="BE286"/>
  <c r="J63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T264"/>
  <c r="R265"/>
  <c r="R264"/>
  <c r="P265"/>
  <c r="P264"/>
  <c r="BK265"/>
  <c r="BK264"/>
  <c r="J264"/>
  <c r="J265"/>
  <c r="BE265"/>
  <c r="J62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49"/>
  <c r="BH249"/>
  <c r="BG249"/>
  <c r="BF249"/>
  <c r="T249"/>
  <c r="R249"/>
  <c r="P249"/>
  <c r="BK249"/>
  <c r="J249"/>
  <c r="BE249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5"/>
  <c r="BH235"/>
  <c r="BG235"/>
  <c r="BF235"/>
  <c r="T235"/>
  <c r="R235"/>
  <c r="P235"/>
  <c r="BK235"/>
  <c r="J235"/>
  <c r="BE235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01"/>
  <c r="BH201"/>
  <c r="BG201"/>
  <c r="BF201"/>
  <c r="T201"/>
  <c r="R201"/>
  <c r="P201"/>
  <c r="BK201"/>
  <c r="J201"/>
  <c r="BE201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9"/>
  <c r="BH189"/>
  <c r="BG189"/>
  <c r="BF189"/>
  <c r="T189"/>
  <c r="T188"/>
  <c r="R189"/>
  <c r="R188"/>
  <c r="P189"/>
  <c r="P188"/>
  <c r="BK189"/>
  <c r="BK188"/>
  <c r="J188"/>
  <c r="J189"/>
  <c r="BE189"/>
  <c r="J61"/>
  <c r="BI182"/>
  <c r="BH182"/>
  <c r="BG182"/>
  <c r="BF182"/>
  <c r="T182"/>
  <c r="T181"/>
  <c r="R182"/>
  <c r="R181"/>
  <c r="P182"/>
  <c r="P181"/>
  <c r="BK182"/>
  <c r="BK181"/>
  <c r="J181"/>
  <c r="J182"/>
  <c r="BE182"/>
  <c r="J60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T173"/>
  <c r="R174"/>
  <c r="R173"/>
  <c r="P174"/>
  <c r="P173"/>
  <c r="BK174"/>
  <c r="BK173"/>
  <c r="J173"/>
  <c r="J174"/>
  <c r="BE174"/>
  <c r="J59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55"/>
  <c r="BH155"/>
  <c r="BG155"/>
  <c r="BF155"/>
  <c r="T155"/>
  <c r="R155"/>
  <c r="P155"/>
  <c r="BK155"/>
  <c r="J155"/>
  <c r="BE155"/>
  <c r="BI149"/>
  <c r="BH149"/>
  <c r="BG149"/>
  <c r="BF149"/>
  <c r="T149"/>
  <c r="R149"/>
  <c r="P149"/>
  <c r="BK149"/>
  <c r="J149"/>
  <c r="BE149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F34"/>
  <c i="1" r="BD52"/>
  <c i="2" r="BH93"/>
  <c r="F33"/>
  <c i="1" r="BC52"/>
  <c i="2" r="BG93"/>
  <c r="F32"/>
  <c i="1" r="BB52"/>
  <c i="2" r="BF93"/>
  <c r="J31"/>
  <c i="1" r="AW52"/>
  <c i="2" r="F31"/>
  <c i="1" r="BA52"/>
  <c i="2" r="T93"/>
  <c r="T92"/>
  <c r="T91"/>
  <c r="T90"/>
  <c r="R93"/>
  <c r="R92"/>
  <c r="R91"/>
  <c r="R90"/>
  <c r="P93"/>
  <c r="P92"/>
  <c r="P91"/>
  <c r="P90"/>
  <c i="1" r="AU52"/>
  <c i="2" r="BK93"/>
  <c r="BK92"/>
  <c r="J92"/>
  <c r="BK91"/>
  <c r="J91"/>
  <c r="BK90"/>
  <c r="J90"/>
  <c r="J56"/>
  <c r="J27"/>
  <c i="1" r="AG52"/>
  <c i="2" r="J93"/>
  <c r="BE93"/>
  <c r="J30"/>
  <c i="1" r="AV52"/>
  <c i="2" r="F30"/>
  <c i="1" r="AZ52"/>
  <c i="2" r="J58"/>
  <c r="J57"/>
  <c r="J86"/>
  <c r="F84"/>
  <c r="E82"/>
  <c r="J51"/>
  <c r="F49"/>
  <c r="E47"/>
  <c r="J36"/>
  <c r="J18"/>
  <c r="E18"/>
  <c r="F87"/>
  <c r="F52"/>
  <c r="J17"/>
  <c r="J15"/>
  <c r="E15"/>
  <c r="F86"/>
  <c r="F51"/>
  <c r="J14"/>
  <c r="J12"/>
  <c r="J84"/>
  <c r="J49"/>
  <c r="E7"/>
  <c r="E8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<sst xmlns="http://schemas.openxmlformats.org/spreadsheetml/2006/main">
  <si>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</si>
  <si>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</si>
  <si>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</si>
  <si>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</si>
  <si>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</si>
  <si>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</si>
  <si>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</si>
  <si>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{42655160-1d2f-44af-80c5-c614a77cf56a}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</si>
  <si>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</si>
  <si>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</si>
  <si>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</si>
  <si>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</si>
  <si>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</si>
  <si>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</si>
  <si>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</si>
  <si>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</si>
  <si>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</si>
  <si>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</si>
  <si>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</si>
  <si>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Objekt č.kat.3597, ulice Na Ostrově, Chrudim - Odstranění stavby</t>
  </si>
  <si>
    <t>KSO:</t>
  </si>
  <si>
    <t/>
  </si>
  <si>
    <t>CC-CZ:</t>
  </si>
  <si>
    <t>Místo:</t>
  </si>
  <si>
    <t xml:space="preserve"> </t>
  </si>
  <si>
    <t>Datum:</t>
  </si>
  <si>
    <t>9. 2. 2018</t>
  </si>
  <si>
    <t>Zadavatel:</t>
  </si>
  <si>
    <t>IČ:</t>
  </si>
  <si>
    <t>DIČ:</t>
  </si>
  <si>
    <t>Uchazeč:</t>
  </si>
  <si>
    <t>Vyplň údaj</t>
  </si>
  <si>
    <t>Projektant:</t>
  </si>
  <si>
    <t>Ing. Josef Dvořák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</si>
  <si>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</si>
  <si>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</si>
  <si>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</si>
  <si>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</si>
  <si>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</si>
  <si>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</si>
  <si>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</si>
  <si>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</si>
  <si>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</si>
  <si>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</si>
  <si>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</si>
  <si>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</si>
  <si>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</si>
  <si>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</si>
  <si>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</si>
  <si>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</si>
  <si>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</si>
  <si>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</si>
  <si>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</si>
  <si>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</si>
  <si>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</si>
  <si>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</si>
  <si>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</si>
  <si>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</si>
  <si>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</si>
  <si>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</si>
  <si>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</si>
  <si>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</si>
  <si>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</si>
  <si>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</si>
  <si>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</si>
  <si>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</si>
  <si>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</si>
  <si>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</si>
  <si>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</si>
  <si>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</si>
  <si>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</si>
  <si>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</si>
  <si>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</si>
  <si>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</si>
  <si>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</si>
  <si>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</si>
  <si>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</si>
  <si>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Odstranění stavby</t>
  </si>
  <si>
    <t>STA</t>
  </si>
  <si>
    <t>1</t>
  </si>
  <si>
    <t>{586dbb4b-6b56-4073-b0ff-65cb1a4db98c}</t>
  </si>
  <si>
    <t>2</t>
  </si>
  <si>
    <t>1) Krycí list soupisu</t>
  </si>
  <si>
    <t>2) Rekapitulace</t>
  </si>
  <si>
    <t>3) Soupis prací</t>
  </si>
  <si>
    <t>Zpět na list:</t>
  </si>
  <si>
    <t>Rekapitulace stavby</t>
  </si>
  <si>
    <t>vp</t>
  </si>
  <si>
    <t>výkop plyn</t>
  </si>
  <si>
    <t>m3</t>
  </si>
  <si>
    <t>11,7</t>
  </si>
  <si>
    <t>ve</t>
  </si>
  <si>
    <t>výkop elektro</t>
  </si>
  <si>
    <t>24,4</t>
  </si>
  <si>
    <t>KRYCÍ LIST SOUPISU</t>
  </si>
  <si>
    <t>vv</t>
  </si>
  <si>
    <t>výkop voda</t>
  </si>
  <si>
    <t>88,914</t>
  </si>
  <si>
    <t>vk</t>
  </si>
  <si>
    <t>výkop kanalizace</t>
  </si>
  <si>
    <t>4,8</t>
  </si>
  <si>
    <t>o</t>
  </si>
  <si>
    <t>obsyp</t>
  </si>
  <si>
    <t>0,5</t>
  </si>
  <si>
    <t>Objekt:</t>
  </si>
  <si>
    <t>01 - Odstranění stavby</t>
  </si>
  <si>
    <t>U neceníkových položek (R-položky, položky s neceníkovým číslem nebo položky u kterých je to uvedeno v poznámce) je nutné započítat případný přesun hmot do jejich cen za dodávku a montáž dle pracovního postupu zhotovitele!!!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</si>
  <si>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</si>
  <si>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</si>
  <si>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</si>
  <si>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</si>
  <si>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</si>
  <si>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</si>
  <si>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</si>
  <si>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</si>
  <si>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</si>
  <si>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</si>
  <si>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</si>
  <si>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</si>
  <si>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</si>
  <si>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</si>
  <si>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</si>
  <si>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</si>
  <si>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</si>
  <si>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</si>
  <si>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</si>
  <si>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</si>
  <si>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</si>
  <si>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</si>
  <si>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</si>
  <si>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</si>
  <si>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</si>
  <si>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</si>
  <si>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</si>
  <si>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</si>
  <si>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</si>
  <si>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</si>
  <si>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</si>
  <si>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</si>
  <si>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</si>
  <si>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</si>
  <si>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</si>
  <si>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</si>
  <si>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</si>
  <si>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</si>
  <si>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130001101</t>
  </si>
  <si>
    <t>Příplatek k cenám hloubených vykopávek za ztížení vykopávky v blízkosti podzemního vedení nebo výbušnin pro jakoukoliv třídu horniny</t>
  </si>
  <si>
    <t>CS ÚRS 2018 01</t>
  </si>
  <si>
    <t>4</t>
  </si>
  <si>
    <t>1451206479</t>
  </si>
  <si>
    <t>VV</t>
  </si>
  <si>
    <t>čv C1</t>
  </si>
  <si>
    <t>"výkop plyn - křížení VO"0,6*1,2*2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</si>
  <si>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</si>
  <si>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</si>
  <si>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m</t>
  </si>
  <si>
    <t>1598527997</t>
  </si>
  <si>
    <t>"výkop plyn - křížení VO"0,6</t>
  </si>
  <si>
    <t>3</t>
  </si>
  <si>
    <t>132212101</t>
  </si>
  <si>
    <t>Hloubení zapažených i nezapažených rýh šířky do 600 mm ručním nebo pneumatickým nářadím s urovnáním dna do předepsaného profilu a spádu v horninách tř. 3 soudržných</t>
  </si>
  <si>
    <t>-1069342990</t>
  </si>
  <si>
    <t>hloubky uložení sítí jsou orientační, pro všechny výkopy rýh není uvažováno s pažením i přes hl.1,2m (zohlednit případné objemy svahování do ceny)</t>
  </si>
  <si>
    <t xml:space="preserve">v ceně zohlednit sejmutí vrchní humózní vrsty odděleně od ostatního výkopu pro zpětné ozelenění </t>
  </si>
  <si>
    <t>"pozn.1 - plyn i v místě přístřešku"0,6*1,2*16,25</t>
  </si>
  <si>
    <t>"pozn.5 - elektro, odpočet souběhu s vodou cca 10m"(71-10)*0,5*0,8</t>
  </si>
  <si>
    <t>Součet</t>
  </si>
  <si>
    <t>132212109</t>
  </si>
  <si>
    <t>Hloubení zapažených i nezapažených rýh šířky do 600 mm ručním nebo pneumatickým nářadím s urovnáním dna do předepsaného profilu a spádu v horninách tř. 3 Příplatek k cenám za lepivost horniny tř. 3</t>
  </si>
  <si>
    <t>119173657</t>
  </si>
  <si>
    <t>36,1*0,5 'Přepočtené koeficientem množství</t>
  </si>
  <si>
    <t>5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</si>
  <si>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</si>
  <si>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</si>
  <si>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-1854304186</t>
  </si>
  <si>
    <t>"pozn.3 - voda venek + pod objektem cca"0,8*1,6*58,8+0,7*1,3*15</t>
  </si>
  <si>
    <t>"pozn.2 - kanal. venek + pod objektem cca"0,8*1,5*2,95+0,7*1,2*1,5</t>
  </si>
  <si>
    <t>6</t>
  </si>
  <si>
    <t>132212209</t>
  </si>
  <si>
    <t>Hloubení zapažených i nezapažených rýh šířky přes 600 do 2 000 mm ručním nebo pneumatickým nářadím s urovnáním dna do předepsaného profilu a spádu v horninách tř. 3 Příplatek k cenám za lepivost horniny tř. 3</t>
  </si>
  <si>
    <t>1051379581</t>
  </si>
  <si>
    <t>93,714*0,5 'Přepočtené koeficientem množství</t>
  </si>
  <si>
    <t>7</t>
  </si>
  <si>
    <t>133302011</t>
  </si>
  <si>
    <t>Hloubení zapažených i nezapažených šachet plocha výkopu do 20 m2 ručním nebo pneumatickým nářadím s případným nutným přemístěním výkopku ve výkopišti v horninách soudržných tř. 4, plocha výkopu do 4 m2</t>
  </si>
  <si>
    <t>-591730752</t>
  </si>
  <si>
    <t>z důvodu kufru pod asf.chodníkem je tř.zem.4</t>
  </si>
  <si>
    <t>v ceně zohlednit oddělení kamenit.kufru od ostat.výkopu pro zpětné provedení zhut.zásypu</t>
  </si>
  <si>
    <t>š</t>
  </si>
  <si>
    <t>"pozn.4 - voda v chodníku"1*1*1,6</t>
  </si>
  <si>
    <t>8</t>
  </si>
  <si>
    <t>133302019</t>
  </si>
  <si>
    <t>Hloubení zapažených i nezapažených šachet plocha výkopu do 20 m2 ručním nebo pneumatickým nářadím s případným nutným přemístěním výkopku ve výkopišti v horninách soudržných tř. 4, plocha výkopu Příplatek k cenám za lepivost horniny tř. 4</t>
  </si>
  <si>
    <t>-774791648</t>
  </si>
  <si>
    <t>1,6*0,5 'Přepočtené koeficientem množství</t>
  </si>
  <si>
    <t>9</t>
  </si>
  <si>
    <t>151101101</t>
  </si>
  <si>
    <t>Zřízení pažení a rozepření stěn rýh pro podzemní vedení pro všechny šířky rýhy příložné pro jakoukoliv mezerovitost, hloubky do 2 m</t>
  </si>
  <si>
    <t>m2</t>
  </si>
  <si>
    <t>-969528671</t>
  </si>
  <si>
    <t>"pozn.4 - voda v chodníku"4*1*1,6</t>
  </si>
  <si>
    <t>10</t>
  </si>
  <si>
    <t>151101111</t>
  </si>
  <si>
    <t>Odstranění pažení a rozepření stěn rýh pro podzemní vedení s uložením materiálu na vzdálenost do 3 m od kraje výkopu příložné, hloubky do 2 m</t>
  </si>
  <si>
    <t>1461390815</t>
  </si>
  <si>
    <t>11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</si>
  <si>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</si>
  <si>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</si>
  <si>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1154165600</t>
  </si>
  <si>
    <t>vp+vv+vk</t>
  </si>
  <si>
    <t>12</t>
  </si>
  <si>
    <t>969011131</t>
  </si>
  <si>
    <t>Vybourání vodovodního, plynového a pod. vedení DN do 125 mm</t>
  </si>
  <si>
    <t>752572754</t>
  </si>
  <si>
    <t>cena vč.řezání (krácení, přerušení) potrubí</t>
  </si>
  <si>
    <t>"pozn.1 - plyn i v místě přístřešku"16,25</t>
  </si>
  <si>
    <t>"pozn.3 - voda (venek + pod objektem odhad)"58,8+15</t>
  </si>
  <si>
    <t>13</t>
  </si>
  <si>
    <t>969021121</t>
  </si>
  <si>
    <t>Vybourání kanalizačního potrubí DN do 200 mm</t>
  </si>
  <si>
    <t>-2033748399</t>
  </si>
  <si>
    <t>"pozn.2 - kanal. (venek + pod objektem odhad)"2,95+1,5</t>
  </si>
  <si>
    <t>14</t>
  </si>
  <si>
    <t>96zk</t>
  </si>
  <si>
    <t>Přerušení kanal.potrubí na okraji kanalizace se zaslepením a obetonováním</t>
  </si>
  <si>
    <t>kpl</t>
  </si>
  <si>
    <t>-132629775</t>
  </si>
  <si>
    <t>96ke</t>
  </si>
  <si>
    <t>Odstranění kabeláže přípojky elektro ve výkopu vč.likvidace</t>
  </si>
  <si>
    <t>1935423665</t>
  </si>
  <si>
    <t>"pozn.5 - elektro"71</t>
  </si>
  <si>
    <t>16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</si>
  <si>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</si>
  <si>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</si>
  <si>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-950093740</t>
  </si>
  <si>
    <t>položka pro zpětný obsyp hl.řadu plynu a vody po zrušení přípojek, bude-li potřeba</t>
  </si>
  <si>
    <t>použije se pískový výkopek obsypů rušeného potrubí</t>
  </si>
  <si>
    <t>"plyn cca"0,5*0,5*1</t>
  </si>
  <si>
    <t>"voda cca"0,5*0,5*1</t>
  </si>
  <si>
    <t>17</t>
  </si>
  <si>
    <t>174101102</t>
  </si>
  <si>
    <t>Zásyp sypaninou z jakékoliv horniny s uložením výkopku ve vrstvách se zhutněním v uzavřených prostorách s urovnáním povrchu zásypu</t>
  </si>
  <si>
    <t>-1383348802</t>
  </si>
  <si>
    <t>položka pro ruční zásyp rýh</t>
  </si>
  <si>
    <t>"přípojky - v ceně zohlednit ukončení zásypu v zeleném pásu humozní vrstvou oddělenou při provádění výkopu"vp+vv+ve+vk</t>
  </si>
  <si>
    <t>"šachta v chodníku - v ceně zohlednit provedení kufru (pod asf.kryt) z kameniva odděleného při provádění výkopu"š</t>
  </si>
  <si>
    <t>"odpočet obsypu"-o</t>
  </si>
  <si>
    <t>18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</si>
  <si>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</si>
  <si>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</si>
  <si>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137825216</t>
  </si>
  <si>
    <t>ozelenění pouze v místě zeleně mimo plochu odstraněného objektu</t>
  </si>
  <si>
    <t>"pozn.1 - plyn v zeleni"(0,6+0,2)*11,5</t>
  </si>
  <si>
    <t>"pozn.3 - voda"(0,8+0,2)*58,8</t>
  </si>
  <si>
    <t>"pozn.2 - kanal."(0,8+0,2)*2,95</t>
  </si>
  <si>
    <t>"pozn.5 - elektro, odpočet souběhu s vodou cca 10m"(71-10)*(0,5+0,2)</t>
  </si>
  <si>
    <t>19</t>
  </si>
  <si>
    <t>181411131</t>
  </si>
  <si>
    <t>Založení trávníku na půdě předem připravené plochy do 1000 m2 výsevem včetně utažení parkového v rovině nebo na svahu do 1:5</t>
  </si>
  <si>
    <t>1380296499</t>
  </si>
  <si>
    <t>20</t>
  </si>
  <si>
    <t>M</t>
  </si>
  <si>
    <t>00572410</t>
  </si>
  <si>
    <t>osivo směs travní parková</t>
  </si>
  <si>
    <t>kg</t>
  </si>
  <si>
    <t>208553306</t>
  </si>
  <si>
    <t>113,65*0,015 'Přepočtené koeficientem množství</t>
  </si>
  <si>
    <t>185804311</t>
  </si>
  <si>
    <t>Zalití rostlin vodou plochy záhonů jednotlivě do 20 m2</t>
  </si>
  <si>
    <t>-1717967941</t>
  </si>
  <si>
    <t>P</t>
  </si>
  <si>
    <t>Poznámka k položce:
počítáno se zalitím cca 0,1m3/m2 vč.případné dopravy vody</t>
  </si>
  <si>
    <t>113,65*0,1 'Přepočtené koeficientem množství</t>
  </si>
  <si>
    <t>22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</si>
  <si>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</si>
  <si>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</si>
  <si>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1988607372</t>
  </si>
  <si>
    <t>položka pro hrubé urovnání terénu po odstranění objektu s navázáním na okolní plochy vč.zasypání jam např. po vod.šachtě, základech</t>
  </si>
  <si>
    <t>předpoklad vyrovnané bilance zemin (bez jejího odvozu a dovozu)</t>
  </si>
  <si>
    <t>23*9</t>
  </si>
  <si>
    <t>Komunikace pozemní</t>
  </si>
  <si>
    <t>23</t>
  </si>
  <si>
    <t>919735112</t>
  </si>
  <si>
    <t>Řezání stávajícího živičného krytu nebo podkladu hloubky přes 50 do 100 mm</t>
  </si>
  <si>
    <t>-1601820633</t>
  </si>
  <si>
    <t>"pozn.4 - voda v chodníku"1,2*4</t>
  </si>
  <si>
    <t>24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</si>
  <si>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</si>
  <si>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</si>
  <si>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101401181</t>
  </si>
  <si>
    <t>"pozn.4 - voda v chodníku"1,2*1,2</t>
  </si>
  <si>
    <t>25</t>
  </si>
  <si>
    <t>572360112</t>
  </si>
  <si>
    <t>Vyspravení krytu komunikací po překopech inženýrských sítí plochy do 15 m2 asfaltovou směsí aplikovanou za studena, po zhutnění tl. přes 40 do 60 mm</t>
  </si>
  <si>
    <t>177616630</t>
  </si>
  <si>
    <t>94</t>
  </si>
  <si>
    <t>Lešení a stavební výtahy</t>
  </si>
  <si>
    <t>26</t>
  </si>
  <si>
    <t>949101111</t>
  </si>
  <si>
    <t>Lešení pomocné pracovní pro objekty pozemních staveb pro zatížení do 150 kg/m2, o výšce lešeňové podlahy do 1,9 m</t>
  </si>
  <si>
    <t>302666884</t>
  </si>
  <si>
    <t xml:space="preserve">Poznámka k položce:
Uchazeč ocení vlastní způsob zajištění prací ve výškách do této položky bez ohledu na případné vícepráce a méněpráce plynoucí z jiného způsobu zajištění těchto prací než je uvažováno (pomoc.lešení). </t>
  </si>
  <si>
    <t>položka pro ocenění práce ve výškách</t>
  </si>
  <si>
    <t>"vnitřek"7,5*20</t>
  </si>
  <si>
    <t>"venek"1,5*(20,3*2+7,8*2+1,5*8)</t>
  </si>
  <si>
    <t>96</t>
  </si>
  <si>
    <t>Bourání konstrukcí</t>
  </si>
  <si>
    <t>27</t>
  </si>
  <si>
    <t>96op</t>
  </si>
  <si>
    <t>Ocelový svařovaný přístřešek - dmtž vč.odvozu a likvidace</t>
  </si>
  <si>
    <t>1922636890</t>
  </si>
  <si>
    <t>čv1 - pozn.1</t>
  </si>
  <si>
    <t>cena obsahuje dmtž vln.plechu (cca 6,4x2,35m) a OK z profilů 40x60 (odhad cca do 400kg), vč.odvozu a likvidace</t>
  </si>
  <si>
    <t>28</t>
  </si>
  <si>
    <t>96ep</t>
  </si>
  <si>
    <t>Postřik AZC viditelných kcí před zahájením demontáže</t>
  </si>
  <si>
    <t>664386475</t>
  </si>
  <si>
    <t>Poznámka k položce:
položka pro encapsulační nízkotlaký postřik AZC kcí pro zapouzdření azbestu
bude čerpáno po odsouhlasení TDI příp.higienou</t>
  </si>
  <si>
    <t>29</t>
  </si>
  <si>
    <t>96azck</t>
  </si>
  <si>
    <t xml:space="preserve">Demontáž azbestocementové krytiny vlnité </t>
  </si>
  <si>
    <t>328580875</t>
  </si>
  <si>
    <t>v ceně zohlednit dmtžní postup popsaný v PD a doporučený dotčenými orgány (měření je součástí VRN), ochr.pomůcky</t>
  </si>
  <si>
    <t>cena obsahuje dmtž, vnitrostav.přesun a naložení do uzavřeného kontejneru k odvozu</t>
  </si>
  <si>
    <t>čv1,2,3</t>
  </si>
  <si>
    <t>21,1*4,25*2</t>
  </si>
  <si>
    <t>azcv</t>
  </si>
  <si>
    <t>30</t>
  </si>
  <si>
    <t>96azcs</t>
  </si>
  <si>
    <t>Demontáž azbestocementových desek tl.10mm</t>
  </si>
  <si>
    <t>1324366938</t>
  </si>
  <si>
    <t xml:space="preserve">obvodová stěna S1 </t>
  </si>
  <si>
    <t>"venek"3,6*(7,8*2+20,3*2)+8,5*0,88*0,5*2+0,2*20,3*2-1*0,56*7-1,7*2,75-1*1,75*6-1,7*2,6</t>
  </si>
  <si>
    <t>"vnitřek"3,13*(7,5*2+20*2-0,1*8)-1*0,56*7-1,7*2,75-1*1,75*6-1,7*2,6</t>
  </si>
  <si>
    <t>Mezisoučet</t>
  </si>
  <si>
    <t>vnitřní stěny S2</t>
  </si>
  <si>
    <t>2*3,13*(10+7,5+2,5)-2*(0,8*2,05*6)</t>
  </si>
  <si>
    <t>"ztuž.žebra"2*3,13*((0,2+1)*0,5)*4+0,1*3,2*4</t>
  </si>
  <si>
    <t>podhled</t>
  </si>
  <si>
    <t>"neodečteny průměty příček +-0"7,5*20</t>
  </si>
  <si>
    <t>azcd</t>
  </si>
  <si>
    <t>31</t>
  </si>
  <si>
    <t>96azco</t>
  </si>
  <si>
    <t>Odvoz AZC kcí na skládku</t>
  </si>
  <si>
    <t>t</t>
  </si>
  <si>
    <t>711640936</t>
  </si>
  <si>
    <t>orientační stanovení tonáže</t>
  </si>
  <si>
    <t>vzdálenost odvozu ocení uchazeč dle situování jeho skládky (pro investora je uvažováno s 15km)</t>
  </si>
  <si>
    <t>"desky"azcd*0,017</t>
  </si>
  <si>
    <t>"vlna"azcv*0,015</t>
  </si>
  <si>
    <t>32</t>
  </si>
  <si>
    <t>997013821</t>
  </si>
  <si>
    <t>Poplatek za uložení stavebního odpadu na skládce (skládkovné) ze stavebních materiálů obsahujících azbest zatříděných do Katalogu odpadů pod kódem 170 605</t>
  </si>
  <si>
    <t>-447120907</t>
  </si>
  <si>
    <t>33</t>
  </si>
  <si>
    <t>981011112</t>
  </si>
  <si>
    <t>Demolice budov postupným rozebíráním dřevěných ostatních, oboustranně obitých, případně omítnutých</t>
  </si>
  <si>
    <t>-1052051896</t>
  </si>
  <si>
    <t xml:space="preserve">položka pro kompletní demolici objektu nad úrovní +-0 po demontáži AZC </t>
  </si>
  <si>
    <t>tj.vč.výplní otvorů a mříží, zařizováků, cihel.příček a pilířů, klemp.kcí, hromosvodu, TI stěn a podhledu, nášlap.vrstvy podlahy (PVC)</t>
  </si>
  <si>
    <t>uchazeč ocení vlastní způsob demolice (strojně x ručně) bez dalších nároků na vícepráce a méněpráce</t>
  </si>
  <si>
    <t>"obest.prostor nad +-0"20,3*7,8*3,65+20,3*8,5*0,88*0,5</t>
  </si>
  <si>
    <t>34</t>
  </si>
  <si>
    <t>899102211</t>
  </si>
  <si>
    <t>Demontáž poklopů litinových a ocelových včetně rámů, hmotnosti jednotlivě přes 50 do 100 Kg</t>
  </si>
  <si>
    <t>kus</t>
  </si>
  <si>
    <t>-2092868328</t>
  </si>
  <si>
    <t>"polop vodoměr.šachty"1</t>
  </si>
  <si>
    <t>35</t>
  </si>
  <si>
    <t>358315114</t>
  </si>
  <si>
    <t>Bourání šachty, stoky kompletní nebo vybourání otvorů průřezové plochy do 4 m2 ve stokách ze zdiva z prostého betonu</t>
  </si>
  <si>
    <t>1840664499</t>
  </si>
  <si>
    <t>položka pro vybourání betonové vodoměrné šachty</t>
  </si>
  <si>
    <t>čv1 - pozn.9</t>
  </si>
  <si>
    <t>"odhad m3"1,2*1,2*1-0,8*0,8*0,8</t>
  </si>
  <si>
    <t>36</t>
  </si>
  <si>
    <t>962032231</t>
  </si>
  <si>
    <t>Bourání zdiva nadzákladového z cihel nebo tvárnic z cihel pálených nebo vápenopískových, na maltu vápennou nebo vápenocementovou, objemu přes 1 m3</t>
  </si>
  <si>
    <t>-1257763448</t>
  </si>
  <si>
    <t>čv1 - pozn.2</t>
  </si>
  <si>
    <t>"podezdívka u ocel.přístřešku, v.orientačně cca 0,6m"0,3*0,6*(2,2+7,2)</t>
  </si>
  <si>
    <t>čv1,2</t>
  </si>
  <si>
    <t>"obvodová obezdívka soklu objektu"0,3*0,15*(20,3*2+7,2*2)</t>
  </si>
  <si>
    <t>37</t>
  </si>
  <si>
    <t>961044111</t>
  </si>
  <si>
    <t>Bourání základů z betonu prostého</t>
  </si>
  <si>
    <t>-1357028973</t>
  </si>
  <si>
    <t>"pod podezdívkou u ocel.přístřešku, hl.orientačně cca 0,8m"0,3*0,8*(2,2+7,2)</t>
  </si>
  <si>
    <t>38</t>
  </si>
  <si>
    <t>965081333</t>
  </si>
  <si>
    <t>Bourání podlah z dlaždic bez podkladního lože nebo mazaniny, s jakoukoliv výplní spár betonových, teracových nebo čedičových tl. do 30 mm, plochy přes 1 m2</t>
  </si>
  <si>
    <t>-290687992</t>
  </si>
  <si>
    <t>položka pro odstranění beton.dlaždic tl.30mm</t>
  </si>
  <si>
    <t>čv1,2 - skladba podlahy</t>
  </si>
  <si>
    <t>39</t>
  </si>
  <si>
    <t>965042241</t>
  </si>
  <si>
    <t>Bourání mazanin betonových nebo z litého asfaltu tl. přes 100 mm, plochy přes 4 m2</t>
  </si>
  <si>
    <t>-1390693581</t>
  </si>
  <si>
    <t>čv1 - pozn.3</t>
  </si>
  <si>
    <t>"u ocel.přístřešku"0,15*(2,2*7,5+((2,2+1,2)/2)*2,34)</t>
  </si>
  <si>
    <t>"nad HI"7,8*20,3*0,15</t>
  </si>
  <si>
    <t>"pod HI"7,2*19,7*0,15</t>
  </si>
  <si>
    <t>40</t>
  </si>
  <si>
    <t>965049112</t>
  </si>
  <si>
    <t>Bourání mazanin Příplatek k cenám za bourání mazanin betonových se svařovanou sítí, tl. přes 100 mm</t>
  </si>
  <si>
    <t>1581700842</t>
  </si>
  <si>
    <t>41</t>
  </si>
  <si>
    <t>965042141</t>
  </si>
  <si>
    <t>Bourání mazanin betonových nebo z litého asfaltu tl. do 100 mm, plochy přes 4 m2</t>
  </si>
  <si>
    <t>-353148700</t>
  </si>
  <si>
    <t>"nad panely"20,8*8,3*0,1</t>
  </si>
  <si>
    <t>42</t>
  </si>
  <si>
    <t>113106292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</si>
  <si>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cementovou maltou</t>
  </si>
  <si>
    <t>-317826344</t>
  </si>
  <si>
    <t>položka pro odstranění plochy pod objektem ze sil.panelů tl.170mm</t>
  </si>
  <si>
    <t>21,2*8,7</t>
  </si>
  <si>
    <t>997</t>
  </si>
  <si>
    <t>Přesun sutě</t>
  </si>
  <si>
    <t>43</t>
  </si>
  <si>
    <t>997006512</t>
  </si>
  <si>
    <t>Vodorovná doprava suti na skládku s naložením na dopravní prostředek a složením přes 100 m do 1 km</t>
  </si>
  <si>
    <t>1262633577</t>
  </si>
  <si>
    <t>Poznámka k položce:
objem suti z demolice objektu s převahou dřev.kce
Uchazeč zohlední skutečnou dopravní vzdálenost na skládku (recykl.středisko) v jednotkové ceně bez dalších nároků na vícepráce a méněpráce plynoucí z jiné vzdálenosti skládky (recykl.střediska) než je uvažováno (15km).</t>
  </si>
  <si>
    <t>44</t>
  </si>
  <si>
    <t>997006519</t>
  </si>
  <si>
    <t>Vodorovná doprava suti na skládku s naložením na dopravní prostředek a složením Příplatek k ceně za každý další i započatý 1 km</t>
  </si>
  <si>
    <t>-1111303096</t>
  </si>
  <si>
    <t>145,158*14 'Přepočtené koeficientem množství</t>
  </si>
  <si>
    <t>45</t>
  </si>
  <si>
    <t>997013811</t>
  </si>
  <si>
    <t>Poplatek za uložení stavebního odpadu na skládce (skládkovné) dřevěného zatříděného do Katalogu odpadů pod kódem 170 201</t>
  </si>
  <si>
    <t>786295659</t>
  </si>
  <si>
    <t>46</t>
  </si>
  <si>
    <t>997221571</t>
  </si>
  <si>
    <t>Vodorovná doprava vybouraných hmot bez naložení, ale se složením a s hrubým urovnáním na vzdálenost do 1 km</t>
  </si>
  <si>
    <t>1608987865</t>
  </si>
  <si>
    <t>Poznámka k položce:
silniční panely ze základ.desky
Uchazeč zohlední skutečnou dopravní vzdálenost na skládku (recykl.středisko) v jednotkové ceně bez dalších nároků na vícepráce a méněpráce plynoucí z jiné vzdálenosti skládky (recykl.střediska) než je uvažováno (15km).</t>
  </si>
  <si>
    <t>47</t>
  </si>
  <si>
    <t>997221579</t>
  </si>
  <si>
    <t>Vodorovná doprava vybouraných hmot bez naložení, ale se složením a s hrubým urovnáním na vzdálenost Příplatek k ceně za každý další i započatý 1 km přes 1 km</t>
  </si>
  <si>
    <t>-1112147877</t>
  </si>
  <si>
    <t>78,387*14 'Přepočtené koeficientem množství</t>
  </si>
  <si>
    <t>48</t>
  </si>
  <si>
    <t>997013802</t>
  </si>
  <si>
    <t>Poplatek za uložení stavebního odpadu na skládce (skládkovné) z armovaného betonu zatříděného do Katalogu odpadů pod kódem 170 101</t>
  </si>
  <si>
    <t>2060809501</t>
  </si>
  <si>
    <t>Poznámka k položce:
sil.panely</t>
  </si>
  <si>
    <t>49</t>
  </si>
  <si>
    <t>997013501</t>
  </si>
  <si>
    <t>Odvoz suti a vybouraných hmot na skládku nebo meziskládku se složením, na vzdálenost do 1 km</t>
  </si>
  <si>
    <t>-1489034039</t>
  </si>
  <si>
    <t>Poznámka k položce:
objem zbylé suti (beton, žb, cihly, HI, asf.) bez suti z demolice objektu (dřevo, TI, okna, dveře, klemp.,..) a sil.panelů
převažuje beton a žb
Uchazeč zohlední skutečnou dopravní vzdálenost na skládku (recykl.středisko) v jednotkové ceně bez dalších nároků na vícepráce a méněpráce plynoucí z jiné vzdálenosti skládky (recykl.střediska) než je uvažováno (15km).</t>
  </si>
  <si>
    <t>50</t>
  </si>
  <si>
    <t>997013509</t>
  </si>
  <si>
    <t>Odvoz suti a vybouraných hmot na skládku nebo meziskládku se složením, na vzdálenost Příplatek k ceně za každý další i započatý 1 km přes 1 km</t>
  </si>
  <si>
    <t>-494602384</t>
  </si>
  <si>
    <t>177,41*14 'Přepočtené koeficientem množství</t>
  </si>
  <si>
    <t>51</t>
  </si>
  <si>
    <t>997013801</t>
  </si>
  <si>
    <t>Poplatek za uložení stavebního odpadu na skládce (skládkovné) z prostého betonu zatříděného do Katalogu odpadů pod kódem 170 101</t>
  </si>
  <si>
    <t>-555516987</t>
  </si>
  <si>
    <t>Poznámka k položce:
uvažováno s podílem 50% beton x 50% žb</t>
  </si>
  <si>
    <t>177,41*0,5 'Přepočtené koeficientem množství</t>
  </si>
  <si>
    <t>52</t>
  </si>
  <si>
    <t>741752550</t>
  </si>
  <si>
    <t>998</t>
  </si>
  <si>
    <t>Přesun hmot</t>
  </si>
  <si>
    <t>53</t>
  </si>
  <si>
    <t>998001123</t>
  </si>
  <si>
    <t>Přesun hmot pro demolice objektů výšky do 21 m</t>
  </si>
  <si>
    <t>1517879760</t>
  </si>
  <si>
    <t>PSV</t>
  </si>
  <si>
    <t>Práce a dodávky PSV</t>
  </si>
  <si>
    <t>711</t>
  </si>
  <si>
    <t>Izolace proti vodě, vlhkosti a plynům</t>
  </si>
  <si>
    <t>54</t>
  </si>
  <si>
    <t>711131811</t>
  </si>
  <si>
    <t>Odstranění izolace proti zemní vlhkosti na ploše vodorovné V</t>
  </si>
  <si>
    <t>674725789</t>
  </si>
  <si>
    <t>"HI"7,8*20,3</t>
  </si>
  <si>
    <t>VRN</t>
  </si>
  <si>
    <t>Vedlejší rozpočtové náklady</t>
  </si>
  <si>
    <t>VRN1</t>
  </si>
  <si>
    <t>Průzkumné, geodetické a projektové práce</t>
  </si>
  <si>
    <t>55</t>
  </si>
  <si>
    <t>011002000</t>
  </si>
  <si>
    <t>Průzkumné práce</t>
  </si>
  <si>
    <t>…</t>
  </si>
  <si>
    <t>1024</t>
  </si>
  <si>
    <t>-394738396</t>
  </si>
  <si>
    <t>"případné odpojení sítí před bouráním, kopané sondy, vytýčení inž.sítí"1</t>
  </si>
  <si>
    <t>56</t>
  </si>
  <si>
    <t>013254000</t>
  </si>
  <si>
    <t>Dokumentace skutečného provedení stavby</t>
  </si>
  <si>
    <t>358259920</t>
  </si>
  <si>
    <t>VRN3</t>
  </si>
  <si>
    <t>Zařízení staveniště</t>
  </si>
  <si>
    <t>57</t>
  </si>
  <si>
    <t>030001000</t>
  </si>
  <si>
    <t>105995053</t>
  </si>
  <si>
    <t>"zřízení, provoz a zrušení zs (buňky, wc, stav.výtah případně jeřáb, vše potřebné pro realizaci díla dle uvážení zhotovitele)"1</t>
  </si>
  <si>
    <t>Zajištění oplocení stavby dle požadavku KooBOZP</t>
  </si>
  <si>
    <t>"ochranné zábralí, oplocení"</t>
  </si>
  <si>
    <t>provizorní dopravní značení v případě potřeby dle DIO</t>
  </si>
  <si>
    <t>VRN4</t>
  </si>
  <si>
    <t>Inženýrská činnost</t>
  </si>
  <si>
    <t>58</t>
  </si>
  <si>
    <t>043002000</t>
  </si>
  <si>
    <t>Zkoušky a ostatní měření</t>
  </si>
  <si>
    <t>290258416</t>
  </si>
  <si>
    <t>"měření škodl.látek v ovzduší při bourání AZC"1</t>
  </si>
  <si>
    <t>59</t>
  </si>
  <si>
    <t>045002000</t>
  </si>
  <si>
    <t>Kompletační a koordinační činnost</t>
  </si>
  <si>
    <t>-122525537</t>
  </si>
  <si>
    <t>"např. koordinace se správci sítí, fotodokumentace stáv.stavu okolních objektů a jejich sledování v průběhu demolice atd."1</t>
  </si>
  <si>
    <t>vypracování a předání Kontrolních a zkušebních plánů dle SOD</t>
  </si>
  <si>
    <t>Předání rizik zhotovitele a subdodavatelů KooBOZP</t>
  </si>
  <si>
    <t>Vypracování a aktualizace detailního týdenního HMG</t>
  </si>
  <si>
    <t>dodání všech dokladů dle SOD</t>
  </si>
  <si>
    <t>vypracování DIO v případě potřeby</t>
  </si>
  <si>
    <t>VRN7</t>
  </si>
  <si>
    <t>Provozní vlivy</t>
  </si>
  <si>
    <t>60</t>
  </si>
  <si>
    <t>070001000</t>
  </si>
  <si>
    <t>1479500799</t>
  </si>
  <si>
    <t>ztížený pohyb vozidel v centrech měst, ochranná pásma vedení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</si>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</sst>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29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31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29</v>
      </c>
      <c r="AL14" s="29"/>
      <c r="AM14" s="29"/>
      <c r="AN14" s="42" t="s">
        <v>31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29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34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36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37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38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39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40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41</v>
      </c>
      <c r="E26" s="54"/>
      <c r="F26" s="55" t="s">
        <v>42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43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44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45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46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47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48</v>
      </c>
      <c r="U32" s="61"/>
      <c r="V32" s="61"/>
      <c r="W32" s="61"/>
      <c r="X32" s="63" t="s">
        <v>49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50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201803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Objekt č.kat.3597, ulice Na Ostrově, Chrudim - Odstranění stavby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9. 2. 2018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32</v>
      </c>
      <c r="AJ46" s="74"/>
      <c r="AK46" s="74"/>
      <c r="AL46" s="74"/>
      <c r="AM46" s="77" t="str">
        <f>IF(E17="","",E17)</f>
        <v>Ing. Josef Dvořák</v>
      </c>
      <c r="AN46" s="77"/>
      <c r="AO46" s="77"/>
      <c r="AP46" s="77"/>
      <c r="AQ46" s="74"/>
      <c r="AR46" s="72"/>
      <c r="AS46" s="86" t="s">
        <v>51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30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52</v>
      </c>
      <c r="D49" s="97"/>
      <c r="E49" s="97"/>
      <c r="F49" s="97"/>
      <c r="G49" s="97"/>
      <c r="H49" s="98"/>
      <c r="I49" s="99" t="s">
        <v>53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54</v>
      </c>
      <c r="AH49" s="97"/>
      <c r="AI49" s="97"/>
      <c r="AJ49" s="97"/>
      <c r="AK49" s="97"/>
      <c r="AL49" s="97"/>
      <c r="AM49" s="97"/>
      <c r="AN49" s="99" t="s">
        <v>55</v>
      </c>
      <c r="AO49" s="97"/>
      <c r="AP49" s="97"/>
      <c r="AQ49" s="101" t="s">
        <v>56</v>
      </c>
      <c r="AR49" s="72"/>
      <c r="AS49" s="102" t="s">
        <v>57</v>
      </c>
      <c r="AT49" s="103" t="s">
        <v>58</v>
      </c>
      <c r="AU49" s="103" t="s">
        <v>59</v>
      </c>
      <c r="AV49" s="103" t="s">
        <v>60</v>
      </c>
      <c r="AW49" s="103" t="s">
        <v>61</v>
      </c>
      <c r="AX49" s="103" t="s">
        <v>62</v>
      </c>
      <c r="AY49" s="103" t="s">
        <v>63</v>
      </c>
      <c r="AZ49" s="103" t="s">
        <v>64</v>
      </c>
      <c r="BA49" s="103" t="s">
        <v>65</v>
      </c>
      <c r="BB49" s="103" t="s">
        <v>66</v>
      </c>
      <c r="BC49" s="103" t="s">
        <v>67</v>
      </c>
      <c r="BD49" s="104" t="s">
        <v>68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69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ROUND(AS52,2)</f>
        <v>0</v>
      </c>
      <c r="AT51" s="114">
        <f>ROUND(SUM(AV51:AW51),2)</f>
        <v>0</v>
      </c>
      <c r="AU51" s="115">
        <f>ROUND(AU52,5)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ROUND(AZ52,2)</f>
        <v>0</v>
      </c>
      <c r="BA51" s="114">
        <f>ROUND(BA52,2)</f>
        <v>0</v>
      </c>
      <c r="BB51" s="114">
        <f>ROUND(BB52,2)</f>
        <v>0</v>
      </c>
      <c r="BC51" s="114">
        <f>ROUND(BC52,2)</f>
        <v>0</v>
      </c>
      <c r="BD51" s="116">
        <f>ROUND(BD52,2)</f>
        <v>0</v>
      </c>
      <c r="BS51" s="117" t="s">
        <v>70</v>
      </c>
      <c r="BT51" s="117" t="s">
        <v>71</v>
      </c>
      <c r="BU51" s="118" t="s">
        <v>72</v>
      </c>
      <c r="BV51" s="117" t="s">
        <v>73</v>
      </c>
      <c r="BW51" s="117" t="s">
        <v>7</v>
      </c>
      <c r="BX51" s="117" t="s">
        <v>74</v>
      </c>
      <c r="CL51" s="117" t="s">
        <v>21</v>
      </c>
    </row>
    <row r="52" s="5" customFormat="1" ht="16.5" customHeight="1">
      <c r="A52" s="119" t="s">
        <v>75</v>
      </c>
      <c r="B52" s="120"/>
      <c r="C52" s="121"/>
      <c r="D52" s="122" t="s">
        <v>76</v>
      </c>
      <c r="E52" s="122"/>
      <c r="F52" s="122"/>
      <c r="G52" s="122"/>
      <c r="H52" s="122"/>
      <c r="I52" s="123"/>
      <c r="J52" s="122" t="s">
        <v>77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'01 - Odstranění stavby'!J27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78</v>
      </c>
      <c r="AR52" s="126"/>
      <c r="AS52" s="127">
        <v>0</v>
      </c>
      <c r="AT52" s="128">
        <f>ROUND(SUM(AV52:AW52),2)</f>
        <v>0</v>
      </c>
      <c r="AU52" s="129">
        <f>'01 - Odstranění stavby'!P90</f>
        <v>0</v>
      </c>
      <c r="AV52" s="128">
        <f>'01 - Odstranění stavby'!J30</f>
        <v>0</v>
      </c>
      <c r="AW52" s="128">
        <f>'01 - Odstranění stavby'!J31</f>
        <v>0</v>
      </c>
      <c r="AX52" s="128">
        <f>'01 - Odstranění stavby'!J32</f>
        <v>0</v>
      </c>
      <c r="AY52" s="128">
        <f>'01 - Odstranění stavby'!J33</f>
        <v>0</v>
      </c>
      <c r="AZ52" s="128">
        <f>'01 - Odstranění stavby'!F30</f>
        <v>0</v>
      </c>
      <c r="BA52" s="128">
        <f>'01 - Odstranění stavby'!F31</f>
        <v>0</v>
      </c>
      <c r="BB52" s="128">
        <f>'01 - Odstranění stavby'!F32</f>
        <v>0</v>
      </c>
      <c r="BC52" s="128">
        <f>'01 - Odstranění stavby'!F33</f>
        <v>0</v>
      </c>
      <c r="BD52" s="130">
        <f>'01 - Odstranění stavby'!F34</f>
        <v>0</v>
      </c>
      <c r="BT52" s="131" t="s">
        <v>79</v>
      </c>
      <c r="BV52" s="131" t="s">
        <v>73</v>
      </c>
      <c r="BW52" s="131" t="s">
        <v>80</v>
      </c>
      <c r="BX52" s="131" t="s">
        <v>7</v>
      </c>
      <c r="CL52" s="131" t="s">
        <v>21</v>
      </c>
      <c r="CM52" s="131" t="s">
        <v>81</v>
      </c>
    </row>
    <row r="53" s="1" customFormat="1" ht="30" customHeight="1">
      <c r="B53" s="46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2"/>
    </row>
    <row r="54" s="1" customFormat="1" ht="6.96" customHeight="1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72"/>
    </row>
  </sheetData>
  <sheetProtection sheet="1" formatColumns="0" formatRows="0" objects="1" scenarios="1" spinCount="100000" saltValue="/bEin1ey0B0Co7QNmYO6yZqJXPIbAbQenDtmHzyTwgi36vk9qpd9ZeicizLz8uun4y9u3MAS9M1/gMo7+MF1Dw==" hashValue="OshXKQ9WmMOyaV0uK5BSbVO0lmwEuwo22RarwqdMJoxIr13Erj5SsqJXc8Ryg50Dm4o/WbtGV8/fzwT0fuXIQ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Odstranění stavby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2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3"/>
      <c r="C1" s="133"/>
      <c r="D1" s="134" t="s">
        <v>1</v>
      </c>
      <c r="E1" s="133"/>
      <c r="F1" s="135" t="s">
        <v>82</v>
      </c>
      <c r="G1" s="135" t="s">
        <v>83</v>
      </c>
      <c r="H1" s="135"/>
      <c r="I1" s="136"/>
      <c r="J1" s="135" t="s">
        <v>84</v>
      </c>
      <c r="K1" s="134" t="s">
        <v>85</v>
      </c>
      <c r="L1" s="135" t="s">
        <v>86</v>
      </c>
      <c r="M1" s="135"/>
      <c r="N1" s="135"/>
      <c r="O1" s="135"/>
      <c r="P1" s="135"/>
      <c r="Q1" s="135"/>
      <c r="R1" s="135"/>
      <c r="S1" s="135"/>
      <c r="T1" s="135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80</v>
      </c>
      <c r="AZ2" s="137" t="s">
        <v>87</v>
      </c>
      <c r="BA2" s="137" t="s">
        <v>88</v>
      </c>
      <c r="BB2" s="137" t="s">
        <v>89</v>
      </c>
      <c r="BC2" s="137" t="s">
        <v>90</v>
      </c>
      <c r="BD2" s="137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38"/>
      <c r="J3" s="26"/>
      <c r="K3" s="27"/>
      <c r="AT3" s="24" t="s">
        <v>81</v>
      </c>
      <c r="AZ3" s="137" t="s">
        <v>91</v>
      </c>
      <c r="BA3" s="137" t="s">
        <v>92</v>
      </c>
      <c r="BB3" s="137" t="s">
        <v>89</v>
      </c>
      <c r="BC3" s="137" t="s">
        <v>93</v>
      </c>
      <c r="BD3" s="137" t="s">
        <v>81</v>
      </c>
    </row>
    <row r="4" ht="36.96" customHeight="1">
      <c r="B4" s="28"/>
      <c r="C4" s="29"/>
      <c r="D4" s="30" t="s">
        <v>94</v>
      </c>
      <c r="E4" s="29"/>
      <c r="F4" s="29"/>
      <c r="G4" s="29"/>
      <c r="H4" s="29"/>
      <c r="I4" s="139"/>
      <c r="J4" s="29"/>
      <c r="K4" s="31"/>
      <c r="M4" s="32" t="s">
        <v>12</v>
      </c>
      <c r="AT4" s="24" t="s">
        <v>6</v>
      </c>
      <c r="AZ4" s="137" t="s">
        <v>95</v>
      </c>
      <c r="BA4" s="137" t="s">
        <v>96</v>
      </c>
      <c r="BB4" s="137" t="s">
        <v>89</v>
      </c>
      <c r="BC4" s="137" t="s">
        <v>97</v>
      </c>
      <c r="BD4" s="137" t="s">
        <v>81</v>
      </c>
    </row>
    <row r="5" ht="6.96" customHeight="1">
      <c r="B5" s="28"/>
      <c r="C5" s="29"/>
      <c r="D5" s="29"/>
      <c r="E5" s="29"/>
      <c r="F5" s="29"/>
      <c r="G5" s="29"/>
      <c r="H5" s="29"/>
      <c r="I5" s="139"/>
      <c r="J5" s="29"/>
      <c r="K5" s="31"/>
      <c r="AZ5" s="137" t="s">
        <v>98</v>
      </c>
      <c r="BA5" s="137" t="s">
        <v>99</v>
      </c>
      <c r="BB5" s="137" t="s">
        <v>89</v>
      </c>
      <c r="BC5" s="137" t="s">
        <v>100</v>
      </c>
      <c r="BD5" s="137" t="s">
        <v>81</v>
      </c>
    </row>
    <row r="6">
      <c r="B6" s="28"/>
      <c r="C6" s="29"/>
      <c r="D6" s="40" t="s">
        <v>18</v>
      </c>
      <c r="E6" s="29"/>
      <c r="F6" s="29"/>
      <c r="G6" s="29"/>
      <c r="H6" s="29"/>
      <c r="I6" s="139"/>
      <c r="J6" s="29"/>
      <c r="K6" s="31"/>
      <c r="AZ6" s="137" t="s">
        <v>101</v>
      </c>
      <c r="BA6" s="137" t="s">
        <v>102</v>
      </c>
      <c r="BB6" s="137" t="s">
        <v>89</v>
      </c>
      <c r="BC6" s="137" t="s">
        <v>103</v>
      </c>
      <c r="BD6" s="137" t="s">
        <v>81</v>
      </c>
    </row>
    <row r="7" ht="16.5" customHeight="1">
      <c r="B7" s="28"/>
      <c r="C7" s="29"/>
      <c r="D7" s="29"/>
      <c r="E7" s="140" t="str">
        <f>'Rekapitulace stavby'!K6</f>
        <v>Objekt č.kat.3597, ulice Na Ostrově, Chrudim - Odstranění stavby</v>
      </c>
      <c r="F7" s="40"/>
      <c r="G7" s="40"/>
      <c r="H7" s="40"/>
      <c r="I7" s="139"/>
      <c r="J7" s="29"/>
      <c r="K7" s="31"/>
    </row>
    <row r="8" s="1" customFormat="1">
      <c r="B8" s="46"/>
      <c r="C8" s="47"/>
      <c r="D8" s="40" t="s">
        <v>104</v>
      </c>
      <c r="E8" s="47"/>
      <c r="F8" s="47"/>
      <c r="G8" s="47"/>
      <c r="H8" s="47"/>
      <c r="I8" s="141"/>
      <c r="J8" s="47"/>
      <c r="K8" s="51"/>
    </row>
    <row r="9" s="1" customFormat="1" ht="36.96" customHeight="1">
      <c r="B9" s="46"/>
      <c r="C9" s="47"/>
      <c r="D9" s="47"/>
      <c r="E9" s="142" t="s">
        <v>105</v>
      </c>
      <c r="F9" s="47"/>
      <c r="G9" s="47"/>
      <c r="H9" s="47"/>
      <c r="I9" s="141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1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3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3" t="s">
        <v>25</v>
      </c>
      <c r="J12" s="144" t="str">
        <f>'Rekapitulace stavby'!AN8</f>
        <v>9. 2. 2018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1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3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3" t="s">
        <v>29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1"/>
      <c r="J16" s="47"/>
      <c r="K16" s="51"/>
    </row>
    <row r="17" s="1" customFormat="1" ht="14.4" customHeight="1">
      <c r="B17" s="46"/>
      <c r="C17" s="47"/>
      <c r="D17" s="40" t="s">
        <v>30</v>
      </c>
      <c r="E17" s="47"/>
      <c r="F17" s="47"/>
      <c r="G17" s="47"/>
      <c r="H17" s="47"/>
      <c r="I17" s="143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3" t="s">
        <v>29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1"/>
      <c r="J19" s="47"/>
      <c r="K19" s="51"/>
    </row>
    <row r="20" s="1" customFormat="1" ht="14.4" customHeight="1">
      <c r="B20" s="46"/>
      <c r="C20" s="47"/>
      <c r="D20" s="40" t="s">
        <v>32</v>
      </c>
      <c r="E20" s="47"/>
      <c r="F20" s="47"/>
      <c r="G20" s="47"/>
      <c r="H20" s="47"/>
      <c r="I20" s="143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33</v>
      </c>
      <c r="F21" s="47"/>
      <c r="G21" s="47"/>
      <c r="H21" s="47"/>
      <c r="I21" s="143" t="s">
        <v>29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1"/>
      <c r="J22" s="47"/>
      <c r="K22" s="51"/>
    </row>
    <row r="23" s="1" customFormat="1" ht="14.4" customHeight="1">
      <c r="B23" s="46"/>
      <c r="C23" s="47"/>
      <c r="D23" s="40" t="s">
        <v>35</v>
      </c>
      <c r="E23" s="47"/>
      <c r="F23" s="47"/>
      <c r="G23" s="47"/>
      <c r="H23" s="47"/>
      <c r="I23" s="141"/>
      <c r="J23" s="47"/>
      <c r="K23" s="51"/>
    </row>
    <row r="24" s="6" customFormat="1" ht="42.75" customHeight="1">
      <c r="B24" s="145"/>
      <c r="C24" s="146"/>
      <c r="D24" s="146"/>
      <c r="E24" s="44" t="s">
        <v>106</v>
      </c>
      <c r="F24" s="44"/>
      <c r="G24" s="44"/>
      <c r="H24" s="44"/>
      <c r="I24" s="147"/>
      <c r="J24" s="146"/>
      <c r="K24" s="1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1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49"/>
      <c r="J26" s="106"/>
      <c r="K26" s="150"/>
    </row>
    <row r="27" s="1" customFormat="1" ht="25.44" customHeight="1">
      <c r="B27" s="46"/>
      <c r="C27" s="47"/>
      <c r="D27" s="151" t="s">
        <v>37</v>
      </c>
      <c r="E27" s="47"/>
      <c r="F27" s="47"/>
      <c r="G27" s="47"/>
      <c r="H27" s="47"/>
      <c r="I27" s="141"/>
      <c r="J27" s="152">
        <f>ROUND(J90,2)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49"/>
      <c r="J28" s="106"/>
      <c r="K28" s="150"/>
    </row>
    <row r="29" s="1" customFormat="1" ht="14.4" customHeight="1">
      <c r="B29" s="46"/>
      <c r="C29" s="47"/>
      <c r="D29" s="47"/>
      <c r="E29" s="47"/>
      <c r="F29" s="52" t="s">
        <v>39</v>
      </c>
      <c r="G29" s="47"/>
      <c r="H29" s="47"/>
      <c r="I29" s="153" t="s">
        <v>38</v>
      </c>
      <c r="J29" s="52" t="s">
        <v>40</v>
      </c>
      <c r="K29" s="51"/>
    </row>
    <row r="30" s="1" customFormat="1" ht="14.4" customHeight="1">
      <c r="B30" s="46"/>
      <c r="C30" s="47"/>
      <c r="D30" s="55" t="s">
        <v>41</v>
      </c>
      <c r="E30" s="55" t="s">
        <v>42</v>
      </c>
      <c r="F30" s="154">
        <f>ROUND(SUM(BE90:BE318), 2)</f>
        <v>0</v>
      </c>
      <c r="G30" s="47"/>
      <c r="H30" s="47"/>
      <c r="I30" s="155">
        <v>0.20999999999999999</v>
      </c>
      <c r="J30" s="154">
        <f>ROUND(ROUND((SUM(BE90:BE318)), 2)*I30, 2)</f>
        <v>0</v>
      </c>
      <c r="K30" s="51"/>
    </row>
    <row r="31" s="1" customFormat="1" ht="14.4" customHeight="1">
      <c r="B31" s="46"/>
      <c r="C31" s="47"/>
      <c r="D31" s="47"/>
      <c r="E31" s="55" t="s">
        <v>43</v>
      </c>
      <c r="F31" s="154">
        <f>ROUND(SUM(BF90:BF318), 2)</f>
        <v>0</v>
      </c>
      <c r="G31" s="47"/>
      <c r="H31" s="47"/>
      <c r="I31" s="155">
        <v>0.14999999999999999</v>
      </c>
      <c r="J31" s="154">
        <f>ROUND(ROUND((SUM(BF90:BF318)),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44</v>
      </c>
      <c r="F32" s="154">
        <f>ROUND(SUM(BG90:BG318), 2)</f>
        <v>0</v>
      </c>
      <c r="G32" s="47"/>
      <c r="H32" s="47"/>
      <c r="I32" s="155">
        <v>0.20999999999999999</v>
      </c>
      <c r="J32" s="154">
        <v>0</v>
      </c>
      <c r="K32" s="51"/>
    </row>
    <row r="33" hidden="1" s="1" customFormat="1" ht="14.4" customHeight="1">
      <c r="B33" s="46"/>
      <c r="C33" s="47"/>
      <c r="D33" s="47"/>
      <c r="E33" s="55" t="s">
        <v>45</v>
      </c>
      <c r="F33" s="154">
        <f>ROUND(SUM(BH90:BH318), 2)</f>
        <v>0</v>
      </c>
      <c r="G33" s="47"/>
      <c r="H33" s="47"/>
      <c r="I33" s="155">
        <v>0.14999999999999999</v>
      </c>
      <c r="J33" s="154"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54">
        <f>ROUND(SUM(BI90:BI318), 2)</f>
        <v>0</v>
      </c>
      <c r="G34" s="47"/>
      <c r="H34" s="47"/>
      <c r="I34" s="155">
        <v>0</v>
      </c>
      <c r="J34" s="154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1"/>
      <c r="J35" s="47"/>
      <c r="K35" s="51"/>
    </row>
    <row r="36" s="1" customFormat="1" ht="25.44" customHeight="1">
      <c r="B36" s="46"/>
      <c r="C36" s="156"/>
      <c r="D36" s="157" t="s">
        <v>47</v>
      </c>
      <c r="E36" s="98"/>
      <c r="F36" s="98"/>
      <c r="G36" s="158" t="s">
        <v>48</v>
      </c>
      <c r="H36" s="159" t="s">
        <v>49</v>
      </c>
      <c r="I36" s="160"/>
      <c r="J36" s="161">
        <f>SUM(J27:J34)</f>
        <v>0</v>
      </c>
      <c r="K36" s="162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3"/>
      <c r="J37" s="68"/>
      <c r="K37" s="69"/>
    </row>
    <row r="41" s="1" customFormat="1" ht="6.96" customHeight="1">
      <c r="B41" s="164"/>
      <c r="C41" s="165"/>
      <c r="D41" s="165"/>
      <c r="E41" s="165"/>
      <c r="F41" s="165"/>
      <c r="G41" s="165"/>
      <c r="H41" s="165"/>
      <c r="I41" s="166"/>
      <c r="J41" s="165"/>
      <c r="K41" s="167"/>
    </row>
    <row r="42" s="1" customFormat="1" ht="36.96" customHeight="1">
      <c r="B42" s="46"/>
      <c r="C42" s="30" t="s">
        <v>107</v>
      </c>
      <c r="D42" s="47"/>
      <c r="E42" s="47"/>
      <c r="F42" s="47"/>
      <c r="G42" s="47"/>
      <c r="H42" s="47"/>
      <c r="I42" s="141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1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1"/>
      <c r="J44" s="47"/>
      <c r="K44" s="51"/>
    </row>
    <row r="45" s="1" customFormat="1" ht="16.5" customHeight="1">
      <c r="B45" s="46"/>
      <c r="C45" s="47"/>
      <c r="D45" s="47"/>
      <c r="E45" s="140" t="str">
        <f>E7</f>
        <v>Objekt č.kat.3597, ulice Na Ostrově, Chrudim - Odstranění stavby</v>
      </c>
      <c r="F45" s="40"/>
      <c r="G45" s="40"/>
      <c r="H45" s="40"/>
      <c r="I45" s="141"/>
      <c r="J45" s="47"/>
      <c r="K45" s="51"/>
    </row>
    <row r="46" s="1" customFormat="1" ht="14.4" customHeight="1">
      <c r="B46" s="46"/>
      <c r="C46" s="40" t="s">
        <v>104</v>
      </c>
      <c r="D46" s="47"/>
      <c r="E46" s="47"/>
      <c r="F46" s="47"/>
      <c r="G46" s="47"/>
      <c r="H46" s="47"/>
      <c r="I46" s="141"/>
      <c r="J46" s="47"/>
      <c r="K46" s="51"/>
    </row>
    <row r="47" s="1" customFormat="1" ht="17.25" customHeight="1">
      <c r="B47" s="46"/>
      <c r="C47" s="47"/>
      <c r="D47" s="47"/>
      <c r="E47" s="142" t="str">
        <f>E9</f>
        <v>01 - Odstranění stavby</v>
      </c>
      <c r="F47" s="47"/>
      <c r="G47" s="47"/>
      <c r="H47" s="47"/>
      <c r="I47" s="141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1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 xml:space="preserve"> </v>
      </c>
      <c r="G49" s="47"/>
      <c r="H49" s="47"/>
      <c r="I49" s="143" t="s">
        <v>25</v>
      </c>
      <c r="J49" s="144" t="str">
        <f>IF(J12="","",J12)</f>
        <v>9. 2. 2018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1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3" t="s">
        <v>32</v>
      </c>
      <c r="J51" s="44" t="str">
        <f>E21</f>
        <v>Ing. Josef Dvořák</v>
      </c>
      <c r="K51" s="51"/>
    </row>
    <row r="52" s="1" customFormat="1" ht="14.4" customHeight="1">
      <c r="B52" s="46"/>
      <c r="C52" s="40" t="s">
        <v>30</v>
      </c>
      <c r="D52" s="47"/>
      <c r="E52" s="47"/>
      <c r="F52" s="35" t="str">
        <f>IF(E18="","",E18)</f>
        <v/>
      </c>
      <c r="G52" s="47"/>
      <c r="H52" s="47"/>
      <c r="I52" s="141"/>
      <c r="J52" s="168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1"/>
      <c r="J53" s="47"/>
      <c r="K53" s="51"/>
    </row>
    <row r="54" s="1" customFormat="1" ht="29.28" customHeight="1">
      <c r="B54" s="46"/>
      <c r="C54" s="169" t="s">
        <v>108</v>
      </c>
      <c r="D54" s="156"/>
      <c r="E54" s="156"/>
      <c r="F54" s="156"/>
      <c r="G54" s="156"/>
      <c r="H54" s="156"/>
      <c r="I54" s="170"/>
      <c r="J54" s="171" t="s">
        <v>109</v>
      </c>
      <c r="K54" s="172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1"/>
      <c r="J55" s="47"/>
      <c r="K55" s="51"/>
    </row>
    <row r="56" s="1" customFormat="1" ht="29.28" customHeight="1">
      <c r="B56" s="46"/>
      <c r="C56" s="173" t="s">
        <v>110</v>
      </c>
      <c r="D56" s="47"/>
      <c r="E56" s="47"/>
      <c r="F56" s="47"/>
      <c r="G56" s="47"/>
      <c r="H56" s="47"/>
      <c r="I56" s="141"/>
      <c r="J56" s="152">
        <f>J90</f>
        <v>0</v>
      </c>
      <c r="K56" s="51"/>
      <c r="AU56" s="24" t="s">
        <v>111</v>
      </c>
    </row>
    <row r="57" s="7" customFormat="1" ht="24.96" customHeight="1">
      <c r="B57" s="174"/>
      <c r="C57" s="175"/>
      <c r="D57" s="176" t="s">
        <v>112</v>
      </c>
      <c r="E57" s="177"/>
      <c r="F57" s="177"/>
      <c r="G57" s="177"/>
      <c r="H57" s="177"/>
      <c r="I57" s="178"/>
      <c r="J57" s="179">
        <f>J91</f>
        <v>0</v>
      </c>
      <c r="K57" s="180"/>
    </row>
    <row r="58" s="8" customFormat="1" ht="19.92" customHeight="1">
      <c r="B58" s="181"/>
      <c r="C58" s="182"/>
      <c r="D58" s="183" t="s">
        <v>113</v>
      </c>
      <c r="E58" s="184"/>
      <c r="F58" s="184"/>
      <c r="G58" s="184"/>
      <c r="H58" s="184"/>
      <c r="I58" s="185"/>
      <c r="J58" s="186">
        <f>J92</f>
        <v>0</v>
      </c>
      <c r="K58" s="187"/>
    </row>
    <row r="59" s="8" customFormat="1" ht="19.92" customHeight="1">
      <c r="B59" s="181"/>
      <c r="C59" s="182"/>
      <c r="D59" s="183" t="s">
        <v>114</v>
      </c>
      <c r="E59" s="184"/>
      <c r="F59" s="184"/>
      <c r="G59" s="184"/>
      <c r="H59" s="184"/>
      <c r="I59" s="185"/>
      <c r="J59" s="186">
        <f>J173</f>
        <v>0</v>
      </c>
      <c r="K59" s="187"/>
    </row>
    <row r="60" s="8" customFormat="1" ht="19.92" customHeight="1">
      <c r="B60" s="181"/>
      <c r="C60" s="182"/>
      <c r="D60" s="183" t="s">
        <v>115</v>
      </c>
      <c r="E60" s="184"/>
      <c r="F60" s="184"/>
      <c r="G60" s="184"/>
      <c r="H60" s="184"/>
      <c r="I60" s="185"/>
      <c r="J60" s="186">
        <f>J181</f>
        <v>0</v>
      </c>
      <c r="K60" s="187"/>
    </row>
    <row r="61" s="8" customFormat="1" ht="19.92" customHeight="1">
      <c r="B61" s="181"/>
      <c r="C61" s="182"/>
      <c r="D61" s="183" t="s">
        <v>116</v>
      </c>
      <c r="E61" s="184"/>
      <c r="F61" s="184"/>
      <c r="G61" s="184"/>
      <c r="H61" s="184"/>
      <c r="I61" s="185"/>
      <c r="J61" s="186">
        <f>J188</f>
        <v>0</v>
      </c>
      <c r="K61" s="187"/>
    </row>
    <row r="62" s="8" customFormat="1" ht="19.92" customHeight="1">
      <c r="B62" s="181"/>
      <c r="C62" s="182"/>
      <c r="D62" s="183" t="s">
        <v>117</v>
      </c>
      <c r="E62" s="184"/>
      <c r="F62" s="184"/>
      <c r="G62" s="184"/>
      <c r="H62" s="184"/>
      <c r="I62" s="185"/>
      <c r="J62" s="186">
        <f>J264</f>
        <v>0</v>
      </c>
      <c r="K62" s="187"/>
    </row>
    <row r="63" s="8" customFormat="1" ht="19.92" customHeight="1">
      <c r="B63" s="181"/>
      <c r="C63" s="182"/>
      <c r="D63" s="183" t="s">
        <v>118</v>
      </c>
      <c r="E63" s="184"/>
      <c r="F63" s="184"/>
      <c r="G63" s="184"/>
      <c r="H63" s="184"/>
      <c r="I63" s="185"/>
      <c r="J63" s="186">
        <f>J285</f>
        <v>0</v>
      </c>
      <c r="K63" s="187"/>
    </row>
    <row r="64" s="7" customFormat="1" ht="24.96" customHeight="1">
      <c r="B64" s="174"/>
      <c r="C64" s="175"/>
      <c r="D64" s="176" t="s">
        <v>119</v>
      </c>
      <c r="E64" s="177"/>
      <c r="F64" s="177"/>
      <c r="G64" s="177"/>
      <c r="H64" s="177"/>
      <c r="I64" s="178"/>
      <c r="J64" s="179">
        <f>J287</f>
        <v>0</v>
      </c>
      <c r="K64" s="180"/>
    </row>
    <row r="65" s="8" customFormat="1" ht="19.92" customHeight="1">
      <c r="B65" s="181"/>
      <c r="C65" s="182"/>
      <c r="D65" s="183" t="s">
        <v>120</v>
      </c>
      <c r="E65" s="184"/>
      <c r="F65" s="184"/>
      <c r="G65" s="184"/>
      <c r="H65" s="184"/>
      <c r="I65" s="185"/>
      <c r="J65" s="186">
        <f>J288</f>
        <v>0</v>
      </c>
      <c r="K65" s="187"/>
    </row>
    <row r="66" s="7" customFormat="1" ht="24.96" customHeight="1">
      <c r="B66" s="174"/>
      <c r="C66" s="175"/>
      <c r="D66" s="176" t="s">
        <v>121</v>
      </c>
      <c r="E66" s="177"/>
      <c r="F66" s="177"/>
      <c r="G66" s="177"/>
      <c r="H66" s="177"/>
      <c r="I66" s="178"/>
      <c r="J66" s="179">
        <f>J292</f>
        <v>0</v>
      </c>
      <c r="K66" s="180"/>
    </row>
    <row r="67" s="8" customFormat="1" ht="19.92" customHeight="1">
      <c r="B67" s="181"/>
      <c r="C67" s="182"/>
      <c r="D67" s="183" t="s">
        <v>122</v>
      </c>
      <c r="E67" s="184"/>
      <c r="F67" s="184"/>
      <c r="G67" s="184"/>
      <c r="H67" s="184"/>
      <c r="I67" s="185"/>
      <c r="J67" s="186">
        <f>J293</f>
        <v>0</v>
      </c>
      <c r="K67" s="187"/>
    </row>
    <row r="68" s="8" customFormat="1" ht="19.92" customHeight="1">
      <c r="B68" s="181"/>
      <c r="C68" s="182"/>
      <c r="D68" s="183" t="s">
        <v>123</v>
      </c>
      <c r="E68" s="184"/>
      <c r="F68" s="184"/>
      <c r="G68" s="184"/>
      <c r="H68" s="184"/>
      <c r="I68" s="185"/>
      <c r="J68" s="186">
        <f>J297</f>
        <v>0</v>
      </c>
      <c r="K68" s="187"/>
    </row>
    <row r="69" s="8" customFormat="1" ht="19.92" customHeight="1">
      <c r="B69" s="181"/>
      <c r="C69" s="182"/>
      <c r="D69" s="183" t="s">
        <v>124</v>
      </c>
      <c r="E69" s="184"/>
      <c r="F69" s="184"/>
      <c r="G69" s="184"/>
      <c r="H69" s="184"/>
      <c r="I69" s="185"/>
      <c r="J69" s="186">
        <f>J304</f>
        <v>0</v>
      </c>
      <c r="K69" s="187"/>
    </row>
    <row r="70" s="8" customFormat="1" ht="19.92" customHeight="1">
      <c r="B70" s="181"/>
      <c r="C70" s="182"/>
      <c r="D70" s="183" t="s">
        <v>125</v>
      </c>
      <c r="E70" s="184"/>
      <c r="F70" s="184"/>
      <c r="G70" s="184"/>
      <c r="H70" s="184"/>
      <c r="I70" s="185"/>
      <c r="J70" s="186">
        <f>J315</f>
        <v>0</v>
      </c>
      <c r="K70" s="187"/>
    </row>
    <row r="71" s="1" customFormat="1" ht="21.84" customHeight="1">
      <c r="B71" s="46"/>
      <c r="C71" s="47"/>
      <c r="D71" s="47"/>
      <c r="E71" s="47"/>
      <c r="F71" s="47"/>
      <c r="G71" s="47"/>
      <c r="H71" s="47"/>
      <c r="I71" s="141"/>
      <c r="J71" s="47"/>
      <c r="K71" s="51"/>
    </row>
    <row r="72" s="1" customFormat="1" ht="6.96" customHeight="1">
      <c r="B72" s="67"/>
      <c r="C72" s="68"/>
      <c r="D72" s="68"/>
      <c r="E72" s="68"/>
      <c r="F72" s="68"/>
      <c r="G72" s="68"/>
      <c r="H72" s="68"/>
      <c r="I72" s="163"/>
      <c r="J72" s="68"/>
      <c r="K72" s="69"/>
    </row>
    <row r="76" s="1" customFormat="1" ht="6.96" customHeight="1">
      <c r="B76" s="70"/>
      <c r="C76" s="71"/>
      <c r="D76" s="71"/>
      <c r="E76" s="71"/>
      <c r="F76" s="71"/>
      <c r="G76" s="71"/>
      <c r="H76" s="71"/>
      <c r="I76" s="166"/>
      <c r="J76" s="71"/>
      <c r="K76" s="71"/>
      <c r="L76" s="72"/>
    </row>
    <row r="77" s="1" customFormat="1" ht="36.96" customHeight="1">
      <c r="B77" s="46"/>
      <c r="C77" s="73" t="s">
        <v>126</v>
      </c>
      <c r="D77" s="74"/>
      <c r="E77" s="74"/>
      <c r="F77" s="74"/>
      <c r="G77" s="74"/>
      <c r="H77" s="74"/>
      <c r="I77" s="188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88"/>
      <c r="J78" s="74"/>
      <c r="K78" s="74"/>
      <c r="L78" s="72"/>
    </row>
    <row r="79" s="1" customFormat="1" ht="14.4" customHeight="1">
      <c r="B79" s="46"/>
      <c r="C79" s="76" t="s">
        <v>18</v>
      </c>
      <c r="D79" s="74"/>
      <c r="E79" s="74"/>
      <c r="F79" s="74"/>
      <c r="G79" s="74"/>
      <c r="H79" s="74"/>
      <c r="I79" s="188"/>
      <c r="J79" s="74"/>
      <c r="K79" s="74"/>
      <c r="L79" s="72"/>
    </row>
    <row r="80" s="1" customFormat="1" ht="16.5" customHeight="1">
      <c r="B80" s="46"/>
      <c r="C80" s="74"/>
      <c r="D80" s="74"/>
      <c r="E80" s="189" t="str">
        <f>E7</f>
        <v>Objekt č.kat.3597, ulice Na Ostrově, Chrudim - Odstranění stavby</v>
      </c>
      <c r="F80" s="76"/>
      <c r="G80" s="76"/>
      <c r="H80" s="76"/>
      <c r="I80" s="188"/>
      <c r="J80" s="74"/>
      <c r="K80" s="74"/>
      <c r="L80" s="72"/>
    </row>
    <row r="81" s="1" customFormat="1" ht="14.4" customHeight="1">
      <c r="B81" s="46"/>
      <c r="C81" s="76" t="s">
        <v>104</v>
      </c>
      <c r="D81" s="74"/>
      <c r="E81" s="74"/>
      <c r="F81" s="74"/>
      <c r="G81" s="74"/>
      <c r="H81" s="74"/>
      <c r="I81" s="188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E9</f>
        <v>01 - Odstranění stavby</v>
      </c>
      <c r="F82" s="74"/>
      <c r="G82" s="74"/>
      <c r="H82" s="74"/>
      <c r="I82" s="188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188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190" t="str">
        <f>F12</f>
        <v xml:space="preserve"> </v>
      </c>
      <c r="G84" s="74"/>
      <c r="H84" s="74"/>
      <c r="I84" s="191" t="s">
        <v>25</v>
      </c>
      <c r="J84" s="85" t="str">
        <f>IF(J12="","",J12)</f>
        <v>9. 2. 2018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188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190" t="str">
        <f>E15</f>
        <v xml:space="preserve"> </v>
      </c>
      <c r="G86" s="74"/>
      <c r="H86" s="74"/>
      <c r="I86" s="191" t="s">
        <v>32</v>
      </c>
      <c r="J86" s="190" t="str">
        <f>E21</f>
        <v>Ing. Josef Dvořák</v>
      </c>
      <c r="K86" s="74"/>
      <c r="L86" s="72"/>
    </row>
    <row r="87" s="1" customFormat="1" ht="14.4" customHeight="1">
      <c r="B87" s="46"/>
      <c r="C87" s="76" t="s">
        <v>30</v>
      </c>
      <c r="D87" s="74"/>
      <c r="E87" s="74"/>
      <c r="F87" s="190" t="str">
        <f>IF(E18="","",E18)</f>
        <v/>
      </c>
      <c r="G87" s="74"/>
      <c r="H87" s="74"/>
      <c r="I87" s="188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188"/>
      <c r="J88" s="74"/>
      <c r="K88" s="74"/>
      <c r="L88" s="72"/>
    </row>
    <row r="89" s="9" customFormat="1" ht="29.28" customHeight="1">
      <c r="B89" s="192"/>
      <c r="C89" s="193" t="s">
        <v>127</v>
      </c>
      <c r="D89" s="194" t="s">
        <v>56</v>
      </c>
      <c r="E89" s="194" t="s">
        <v>52</v>
      </c>
      <c r="F89" s="194" t="s">
        <v>128</v>
      </c>
      <c r="G89" s="194" t="s">
        <v>129</v>
      </c>
      <c r="H89" s="194" t="s">
        <v>130</v>
      </c>
      <c r="I89" s="195" t="s">
        <v>131</v>
      </c>
      <c r="J89" s="194" t="s">
        <v>109</v>
      </c>
      <c r="K89" s="196" t="s">
        <v>132</v>
      </c>
      <c r="L89" s="197"/>
      <c r="M89" s="102" t="s">
        <v>133</v>
      </c>
      <c r="N89" s="103" t="s">
        <v>41</v>
      </c>
      <c r="O89" s="103" t="s">
        <v>134</v>
      </c>
      <c r="P89" s="103" t="s">
        <v>135</v>
      </c>
      <c r="Q89" s="103" t="s">
        <v>136</v>
      </c>
      <c r="R89" s="103" t="s">
        <v>137</v>
      </c>
      <c r="S89" s="103" t="s">
        <v>138</v>
      </c>
      <c r="T89" s="104" t="s">
        <v>139</v>
      </c>
    </row>
    <row r="90" s="1" customFormat="1" ht="29.28" customHeight="1">
      <c r="B90" s="46"/>
      <c r="C90" s="108" t="s">
        <v>110</v>
      </c>
      <c r="D90" s="74"/>
      <c r="E90" s="74"/>
      <c r="F90" s="74"/>
      <c r="G90" s="74"/>
      <c r="H90" s="74"/>
      <c r="I90" s="188"/>
      <c r="J90" s="198">
        <f>BK90</f>
        <v>0</v>
      </c>
      <c r="K90" s="74"/>
      <c r="L90" s="72"/>
      <c r="M90" s="105"/>
      <c r="N90" s="106"/>
      <c r="O90" s="106"/>
      <c r="P90" s="199">
        <f>P91+P287+P292</f>
        <v>0</v>
      </c>
      <c r="Q90" s="106"/>
      <c r="R90" s="199">
        <f>R91+R287+R292</f>
        <v>0.24922</v>
      </c>
      <c r="S90" s="106"/>
      <c r="T90" s="200">
        <f>T91+T287+T292</f>
        <v>400.95461699999998</v>
      </c>
      <c r="AT90" s="24" t="s">
        <v>70</v>
      </c>
      <c r="AU90" s="24" t="s">
        <v>111</v>
      </c>
      <c r="BK90" s="201">
        <f>BK91+BK287+BK292</f>
        <v>0</v>
      </c>
    </row>
    <row r="91" s="10" customFormat="1" ht="37.44" customHeight="1">
      <c r="B91" s="202"/>
      <c r="C91" s="203"/>
      <c r="D91" s="204" t="s">
        <v>70</v>
      </c>
      <c r="E91" s="205" t="s">
        <v>140</v>
      </c>
      <c r="F91" s="205" t="s">
        <v>141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P92+P173+P181+P188+P264+P285</f>
        <v>0</v>
      </c>
      <c r="Q91" s="210"/>
      <c r="R91" s="211">
        <f>R92+R173+R181+R188+R264+R285</f>
        <v>0.24922</v>
      </c>
      <c r="S91" s="210"/>
      <c r="T91" s="212">
        <f>T92+T173+T181+T188+T264+T285</f>
        <v>400.321257</v>
      </c>
      <c r="AR91" s="213" t="s">
        <v>79</v>
      </c>
      <c r="AT91" s="214" t="s">
        <v>70</v>
      </c>
      <c r="AU91" s="214" t="s">
        <v>71</v>
      </c>
      <c r="AY91" s="213" t="s">
        <v>142</v>
      </c>
      <c r="BK91" s="215">
        <f>BK92+BK173+BK181+BK188+BK264+BK285</f>
        <v>0</v>
      </c>
    </row>
    <row r="92" s="10" customFormat="1" ht="19.92" customHeight="1">
      <c r="B92" s="202"/>
      <c r="C92" s="203"/>
      <c r="D92" s="204" t="s">
        <v>70</v>
      </c>
      <c r="E92" s="216" t="s">
        <v>79</v>
      </c>
      <c r="F92" s="216" t="s">
        <v>143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SUM(P93:P172)</f>
        <v>0</v>
      </c>
      <c r="Q92" s="210"/>
      <c r="R92" s="211">
        <f>SUM(R93:R172)</f>
        <v>0.029221</v>
      </c>
      <c r="S92" s="210"/>
      <c r="T92" s="212">
        <f>SUM(T93:T172)</f>
        <v>3.6121999999999996</v>
      </c>
      <c r="AR92" s="213" t="s">
        <v>79</v>
      </c>
      <c r="AT92" s="214" t="s">
        <v>70</v>
      </c>
      <c r="AU92" s="214" t="s">
        <v>79</v>
      </c>
      <c r="AY92" s="213" t="s">
        <v>142</v>
      </c>
      <c r="BK92" s="215">
        <f>SUM(BK93:BK172)</f>
        <v>0</v>
      </c>
    </row>
    <row r="93" s="1" customFormat="1" ht="25.5" customHeight="1">
      <c r="B93" s="46"/>
      <c r="C93" s="218" t="s">
        <v>79</v>
      </c>
      <c r="D93" s="218" t="s">
        <v>144</v>
      </c>
      <c r="E93" s="219" t="s">
        <v>145</v>
      </c>
      <c r="F93" s="220" t="s">
        <v>146</v>
      </c>
      <c r="G93" s="221" t="s">
        <v>89</v>
      </c>
      <c r="H93" s="222">
        <v>1.44</v>
      </c>
      <c r="I93" s="223"/>
      <c r="J93" s="224">
        <f>ROUND(I93*H93,2)</f>
        <v>0</v>
      </c>
      <c r="K93" s="220" t="s">
        <v>147</v>
      </c>
      <c r="L93" s="72"/>
      <c r="M93" s="225" t="s">
        <v>21</v>
      </c>
      <c r="N93" s="226" t="s">
        <v>42</v>
      </c>
      <c r="O93" s="47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4" t="s">
        <v>148</v>
      </c>
      <c r="AT93" s="24" t="s">
        <v>144</v>
      </c>
      <c r="AU93" s="24" t="s">
        <v>81</v>
      </c>
      <c r="AY93" s="24" t="s">
        <v>142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24" t="s">
        <v>79</v>
      </c>
      <c r="BK93" s="229">
        <f>ROUND(I93*H93,2)</f>
        <v>0</v>
      </c>
      <c r="BL93" s="24" t="s">
        <v>148</v>
      </c>
      <c r="BM93" s="24" t="s">
        <v>149</v>
      </c>
    </row>
    <row r="94" s="11" customFormat="1">
      <c r="B94" s="230"/>
      <c r="C94" s="231"/>
      <c r="D94" s="232" t="s">
        <v>150</v>
      </c>
      <c r="E94" s="233" t="s">
        <v>21</v>
      </c>
      <c r="F94" s="234" t="s">
        <v>151</v>
      </c>
      <c r="G94" s="231"/>
      <c r="H94" s="233" t="s">
        <v>21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150</v>
      </c>
      <c r="AU94" s="240" t="s">
        <v>81</v>
      </c>
      <c r="AV94" s="11" t="s">
        <v>79</v>
      </c>
      <c r="AW94" s="11" t="s">
        <v>34</v>
      </c>
      <c r="AX94" s="11" t="s">
        <v>71</v>
      </c>
      <c r="AY94" s="240" t="s">
        <v>142</v>
      </c>
    </row>
    <row r="95" s="12" customFormat="1">
      <c r="B95" s="241"/>
      <c r="C95" s="242"/>
      <c r="D95" s="232" t="s">
        <v>150</v>
      </c>
      <c r="E95" s="243" t="s">
        <v>21</v>
      </c>
      <c r="F95" s="244" t="s">
        <v>152</v>
      </c>
      <c r="G95" s="242"/>
      <c r="H95" s="245">
        <v>1.44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AT95" s="251" t="s">
        <v>150</v>
      </c>
      <c r="AU95" s="251" t="s">
        <v>81</v>
      </c>
      <c r="AV95" s="12" t="s">
        <v>81</v>
      </c>
      <c r="AW95" s="12" t="s">
        <v>34</v>
      </c>
      <c r="AX95" s="12" t="s">
        <v>79</v>
      </c>
      <c r="AY95" s="251" t="s">
        <v>142</v>
      </c>
    </row>
    <row r="96" s="1" customFormat="1" ht="63.75" customHeight="1">
      <c r="B96" s="46"/>
      <c r="C96" s="218" t="s">
        <v>81</v>
      </c>
      <c r="D96" s="218" t="s">
        <v>144</v>
      </c>
      <c r="E96" s="219" t="s">
        <v>153</v>
      </c>
      <c r="F96" s="220" t="s">
        <v>154</v>
      </c>
      <c r="G96" s="221" t="s">
        <v>155</v>
      </c>
      <c r="H96" s="222">
        <v>0.59999999999999998</v>
      </c>
      <c r="I96" s="223"/>
      <c r="J96" s="224">
        <f>ROUND(I96*H96,2)</f>
        <v>0</v>
      </c>
      <c r="K96" s="220" t="s">
        <v>147</v>
      </c>
      <c r="L96" s="72"/>
      <c r="M96" s="225" t="s">
        <v>21</v>
      </c>
      <c r="N96" s="226" t="s">
        <v>42</v>
      </c>
      <c r="O96" s="47"/>
      <c r="P96" s="227">
        <f>O96*H96</f>
        <v>0</v>
      </c>
      <c r="Q96" s="227">
        <v>0.036900000000000002</v>
      </c>
      <c r="R96" s="227">
        <f>Q96*H96</f>
        <v>0.02214</v>
      </c>
      <c r="S96" s="227">
        <v>0</v>
      </c>
      <c r="T96" s="228">
        <f>S96*H96</f>
        <v>0</v>
      </c>
      <c r="AR96" s="24" t="s">
        <v>148</v>
      </c>
      <c r="AT96" s="24" t="s">
        <v>144</v>
      </c>
      <c r="AU96" s="24" t="s">
        <v>81</v>
      </c>
      <c r="AY96" s="24" t="s">
        <v>142</v>
      </c>
      <c r="BE96" s="229">
        <f>IF(N96="základní",J96,0)</f>
        <v>0</v>
      </c>
      <c r="BF96" s="229">
        <f>IF(N96="snížená",J96,0)</f>
        <v>0</v>
      </c>
      <c r="BG96" s="229">
        <f>IF(N96="zákl. přenesená",J96,0)</f>
        <v>0</v>
      </c>
      <c r="BH96" s="229">
        <f>IF(N96="sníž. přenesená",J96,0)</f>
        <v>0</v>
      </c>
      <c r="BI96" s="229">
        <f>IF(N96="nulová",J96,0)</f>
        <v>0</v>
      </c>
      <c r="BJ96" s="24" t="s">
        <v>79</v>
      </c>
      <c r="BK96" s="229">
        <f>ROUND(I96*H96,2)</f>
        <v>0</v>
      </c>
      <c r="BL96" s="24" t="s">
        <v>148</v>
      </c>
      <c r="BM96" s="24" t="s">
        <v>156</v>
      </c>
    </row>
    <row r="97" s="11" customFormat="1">
      <c r="B97" s="230"/>
      <c r="C97" s="231"/>
      <c r="D97" s="232" t="s">
        <v>150</v>
      </c>
      <c r="E97" s="233" t="s">
        <v>21</v>
      </c>
      <c r="F97" s="234" t="s">
        <v>151</v>
      </c>
      <c r="G97" s="231"/>
      <c r="H97" s="233" t="s">
        <v>21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150</v>
      </c>
      <c r="AU97" s="240" t="s">
        <v>81</v>
      </c>
      <c r="AV97" s="11" t="s">
        <v>79</v>
      </c>
      <c r="AW97" s="11" t="s">
        <v>34</v>
      </c>
      <c r="AX97" s="11" t="s">
        <v>71</v>
      </c>
      <c r="AY97" s="240" t="s">
        <v>142</v>
      </c>
    </row>
    <row r="98" s="12" customFormat="1">
      <c r="B98" s="241"/>
      <c r="C98" s="242"/>
      <c r="D98" s="232" t="s">
        <v>150</v>
      </c>
      <c r="E98" s="243" t="s">
        <v>21</v>
      </c>
      <c r="F98" s="244" t="s">
        <v>157</v>
      </c>
      <c r="G98" s="242"/>
      <c r="H98" s="245">
        <v>0.59999999999999998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AT98" s="251" t="s">
        <v>150</v>
      </c>
      <c r="AU98" s="251" t="s">
        <v>81</v>
      </c>
      <c r="AV98" s="12" t="s">
        <v>81</v>
      </c>
      <c r="AW98" s="12" t="s">
        <v>34</v>
      </c>
      <c r="AX98" s="12" t="s">
        <v>79</v>
      </c>
      <c r="AY98" s="251" t="s">
        <v>142</v>
      </c>
    </row>
    <row r="99" s="1" customFormat="1" ht="38.25" customHeight="1">
      <c r="B99" s="46"/>
      <c r="C99" s="218" t="s">
        <v>158</v>
      </c>
      <c r="D99" s="218" t="s">
        <v>144</v>
      </c>
      <c r="E99" s="219" t="s">
        <v>159</v>
      </c>
      <c r="F99" s="220" t="s">
        <v>160</v>
      </c>
      <c r="G99" s="221" t="s">
        <v>89</v>
      </c>
      <c r="H99" s="222">
        <v>36.100000000000001</v>
      </c>
      <c r="I99" s="223"/>
      <c r="J99" s="224">
        <f>ROUND(I99*H99,2)</f>
        <v>0</v>
      </c>
      <c r="K99" s="220" t="s">
        <v>147</v>
      </c>
      <c r="L99" s="72"/>
      <c r="M99" s="225" t="s">
        <v>21</v>
      </c>
      <c r="N99" s="226" t="s">
        <v>42</v>
      </c>
      <c r="O99" s="47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4" t="s">
        <v>148</v>
      </c>
      <c r="AT99" s="24" t="s">
        <v>144</v>
      </c>
      <c r="AU99" s="24" t="s">
        <v>81</v>
      </c>
      <c r="AY99" s="24" t="s">
        <v>142</v>
      </c>
      <c r="BE99" s="229">
        <f>IF(N99="základní",J99,0)</f>
        <v>0</v>
      </c>
      <c r="BF99" s="229">
        <f>IF(N99="snížená",J99,0)</f>
        <v>0</v>
      </c>
      <c r="BG99" s="229">
        <f>IF(N99="zákl. přenesená",J99,0)</f>
        <v>0</v>
      </c>
      <c r="BH99" s="229">
        <f>IF(N99="sníž. přenesená",J99,0)</f>
        <v>0</v>
      </c>
      <c r="BI99" s="229">
        <f>IF(N99="nulová",J99,0)</f>
        <v>0</v>
      </c>
      <c r="BJ99" s="24" t="s">
        <v>79</v>
      </c>
      <c r="BK99" s="229">
        <f>ROUND(I99*H99,2)</f>
        <v>0</v>
      </c>
      <c r="BL99" s="24" t="s">
        <v>148</v>
      </c>
      <c r="BM99" s="24" t="s">
        <v>161</v>
      </c>
    </row>
    <row r="100" s="11" customFormat="1">
      <c r="B100" s="230"/>
      <c r="C100" s="231"/>
      <c r="D100" s="232" t="s">
        <v>150</v>
      </c>
      <c r="E100" s="233" t="s">
        <v>21</v>
      </c>
      <c r="F100" s="234" t="s">
        <v>151</v>
      </c>
      <c r="G100" s="231"/>
      <c r="H100" s="233" t="s">
        <v>21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150</v>
      </c>
      <c r="AU100" s="240" t="s">
        <v>81</v>
      </c>
      <c r="AV100" s="11" t="s">
        <v>79</v>
      </c>
      <c r="AW100" s="11" t="s">
        <v>34</v>
      </c>
      <c r="AX100" s="11" t="s">
        <v>71</v>
      </c>
      <c r="AY100" s="240" t="s">
        <v>142</v>
      </c>
    </row>
    <row r="101" s="11" customFormat="1">
      <c r="B101" s="230"/>
      <c r="C101" s="231"/>
      <c r="D101" s="232" t="s">
        <v>150</v>
      </c>
      <c r="E101" s="233" t="s">
        <v>21</v>
      </c>
      <c r="F101" s="234" t="s">
        <v>162</v>
      </c>
      <c r="G101" s="231"/>
      <c r="H101" s="233" t="s">
        <v>21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150</v>
      </c>
      <c r="AU101" s="240" t="s">
        <v>81</v>
      </c>
      <c r="AV101" s="11" t="s">
        <v>79</v>
      </c>
      <c r="AW101" s="11" t="s">
        <v>34</v>
      </c>
      <c r="AX101" s="11" t="s">
        <v>71</v>
      </c>
      <c r="AY101" s="240" t="s">
        <v>142</v>
      </c>
    </row>
    <row r="102" s="11" customFormat="1">
      <c r="B102" s="230"/>
      <c r="C102" s="231"/>
      <c r="D102" s="232" t="s">
        <v>150</v>
      </c>
      <c r="E102" s="233" t="s">
        <v>21</v>
      </c>
      <c r="F102" s="234" t="s">
        <v>163</v>
      </c>
      <c r="G102" s="231"/>
      <c r="H102" s="233" t="s">
        <v>21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150</v>
      </c>
      <c r="AU102" s="240" t="s">
        <v>81</v>
      </c>
      <c r="AV102" s="11" t="s">
        <v>79</v>
      </c>
      <c r="AW102" s="11" t="s">
        <v>34</v>
      </c>
      <c r="AX102" s="11" t="s">
        <v>71</v>
      </c>
      <c r="AY102" s="240" t="s">
        <v>142</v>
      </c>
    </row>
    <row r="103" s="12" customFormat="1">
      <c r="B103" s="241"/>
      <c r="C103" s="242"/>
      <c r="D103" s="232" t="s">
        <v>150</v>
      </c>
      <c r="E103" s="243" t="s">
        <v>87</v>
      </c>
      <c r="F103" s="244" t="s">
        <v>164</v>
      </c>
      <c r="G103" s="242"/>
      <c r="H103" s="245">
        <v>11.699999999999999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AT103" s="251" t="s">
        <v>150</v>
      </c>
      <c r="AU103" s="251" t="s">
        <v>81</v>
      </c>
      <c r="AV103" s="12" t="s">
        <v>81</v>
      </c>
      <c r="AW103" s="12" t="s">
        <v>34</v>
      </c>
      <c r="AX103" s="12" t="s">
        <v>71</v>
      </c>
      <c r="AY103" s="251" t="s">
        <v>142</v>
      </c>
    </row>
    <row r="104" s="12" customFormat="1">
      <c r="B104" s="241"/>
      <c r="C104" s="242"/>
      <c r="D104" s="232" t="s">
        <v>150</v>
      </c>
      <c r="E104" s="243" t="s">
        <v>91</v>
      </c>
      <c r="F104" s="244" t="s">
        <v>165</v>
      </c>
      <c r="G104" s="242"/>
      <c r="H104" s="245">
        <v>24.399999999999999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AT104" s="251" t="s">
        <v>150</v>
      </c>
      <c r="AU104" s="251" t="s">
        <v>81</v>
      </c>
      <c r="AV104" s="12" t="s">
        <v>81</v>
      </c>
      <c r="AW104" s="12" t="s">
        <v>34</v>
      </c>
      <c r="AX104" s="12" t="s">
        <v>71</v>
      </c>
      <c r="AY104" s="251" t="s">
        <v>142</v>
      </c>
    </row>
    <row r="105" s="13" customFormat="1">
      <c r="B105" s="252"/>
      <c r="C105" s="253"/>
      <c r="D105" s="232" t="s">
        <v>150</v>
      </c>
      <c r="E105" s="254" t="s">
        <v>21</v>
      </c>
      <c r="F105" s="255" t="s">
        <v>166</v>
      </c>
      <c r="G105" s="253"/>
      <c r="H105" s="256">
        <v>36.100000000000001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AT105" s="262" t="s">
        <v>150</v>
      </c>
      <c r="AU105" s="262" t="s">
        <v>81</v>
      </c>
      <c r="AV105" s="13" t="s">
        <v>148</v>
      </c>
      <c r="AW105" s="13" t="s">
        <v>34</v>
      </c>
      <c r="AX105" s="13" t="s">
        <v>79</v>
      </c>
      <c r="AY105" s="262" t="s">
        <v>142</v>
      </c>
    </row>
    <row r="106" s="1" customFormat="1" ht="38.25" customHeight="1">
      <c r="B106" s="46"/>
      <c r="C106" s="218" t="s">
        <v>148</v>
      </c>
      <c r="D106" s="218" t="s">
        <v>144</v>
      </c>
      <c r="E106" s="219" t="s">
        <v>167</v>
      </c>
      <c r="F106" s="220" t="s">
        <v>168</v>
      </c>
      <c r="G106" s="221" t="s">
        <v>89</v>
      </c>
      <c r="H106" s="222">
        <v>18.050000000000001</v>
      </c>
      <c r="I106" s="223"/>
      <c r="J106" s="224">
        <f>ROUND(I106*H106,2)</f>
        <v>0</v>
      </c>
      <c r="K106" s="220" t="s">
        <v>147</v>
      </c>
      <c r="L106" s="72"/>
      <c r="M106" s="225" t="s">
        <v>21</v>
      </c>
      <c r="N106" s="226" t="s">
        <v>42</v>
      </c>
      <c r="O106" s="47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4" t="s">
        <v>148</v>
      </c>
      <c r="AT106" s="24" t="s">
        <v>144</v>
      </c>
      <c r="AU106" s="24" t="s">
        <v>81</v>
      </c>
      <c r="AY106" s="24" t="s">
        <v>142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24" t="s">
        <v>79</v>
      </c>
      <c r="BK106" s="229">
        <f>ROUND(I106*H106,2)</f>
        <v>0</v>
      </c>
      <c r="BL106" s="24" t="s">
        <v>148</v>
      </c>
      <c r="BM106" s="24" t="s">
        <v>169</v>
      </c>
    </row>
    <row r="107" s="12" customFormat="1">
      <c r="B107" s="241"/>
      <c r="C107" s="242"/>
      <c r="D107" s="232" t="s">
        <v>150</v>
      </c>
      <c r="E107" s="242"/>
      <c r="F107" s="244" t="s">
        <v>170</v>
      </c>
      <c r="G107" s="242"/>
      <c r="H107" s="245">
        <v>18.050000000000001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150</v>
      </c>
      <c r="AU107" s="251" t="s">
        <v>81</v>
      </c>
      <c r="AV107" s="12" t="s">
        <v>81</v>
      </c>
      <c r="AW107" s="12" t="s">
        <v>6</v>
      </c>
      <c r="AX107" s="12" t="s">
        <v>79</v>
      </c>
      <c r="AY107" s="251" t="s">
        <v>142</v>
      </c>
    </row>
    <row r="108" s="1" customFormat="1" ht="38.25" customHeight="1">
      <c r="B108" s="46"/>
      <c r="C108" s="218" t="s">
        <v>171</v>
      </c>
      <c r="D108" s="218" t="s">
        <v>144</v>
      </c>
      <c r="E108" s="219" t="s">
        <v>172</v>
      </c>
      <c r="F108" s="220" t="s">
        <v>173</v>
      </c>
      <c r="G108" s="221" t="s">
        <v>89</v>
      </c>
      <c r="H108" s="222">
        <v>93.713999999999999</v>
      </c>
      <c r="I108" s="223"/>
      <c r="J108" s="224">
        <f>ROUND(I108*H108,2)</f>
        <v>0</v>
      </c>
      <c r="K108" s="220" t="s">
        <v>147</v>
      </c>
      <c r="L108" s="72"/>
      <c r="M108" s="225" t="s">
        <v>21</v>
      </c>
      <c r="N108" s="226" t="s">
        <v>42</v>
      </c>
      <c r="O108" s="47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4" t="s">
        <v>148</v>
      </c>
      <c r="AT108" s="24" t="s">
        <v>144</v>
      </c>
      <c r="AU108" s="24" t="s">
        <v>81</v>
      </c>
      <c r="AY108" s="24" t="s">
        <v>142</v>
      </c>
      <c r="BE108" s="229">
        <f>IF(N108="základní",J108,0)</f>
        <v>0</v>
      </c>
      <c r="BF108" s="229">
        <f>IF(N108="snížená",J108,0)</f>
        <v>0</v>
      </c>
      <c r="BG108" s="229">
        <f>IF(N108="zákl. přenesená",J108,0)</f>
        <v>0</v>
      </c>
      <c r="BH108" s="229">
        <f>IF(N108="sníž. přenesená",J108,0)</f>
        <v>0</v>
      </c>
      <c r="BI108" s="229">
        <f>IF(N108="nulová",J108,0)</f>
        <v>0</v>
      </c>
      <c r="BJ108" s="24" t="s">
        <v>79</v>
      </c>
      <c r="BK108" s="229">
        <f>ROUND(I108*H108,2)</f>
        <v>0</v>
      </c>
      <c r="BL108" s="24" t="s">
        <v>148</v>
      </c>
      <c r="BM108" s="24" t="s">
        <v>174</v>
      </c>
    </row>
    <row r="109" s="11" customFormat="1">
      <c r="B109" s="230"/>
      <c r="C109" s="231"/>
      <c r="D109" s="232" t="s">
        <v>150</v>
      </c>
      <c r="E109" s="233" t="s">
        <v>21</v>
      </c>
      <c r="F109" s="234" t="s">
        <v>151</v>
      </c>
      <c r="G109" s="231"/>
      <c r="H109" s="233" t="s">
        <v>21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150</v>
      </c>
      <c r="AU109" s="240" t="s">
        <v>81</v>
      </c>
      <c r="AV109" s="11" t="s">
        <v>79</v>
      </c>
      <c r="AW109" s="11" t="s">
        <v>34</v>
      </c>
      <c r="AX109" s="11" t="s">
        <v>71</v>
      </c>
      <c r="AY109" s="240" t="s">
        <v>142</v>
      </c>
    </row>
    <row r="110" s="11" customFormat="1">
      <c r="B110" s="230"/>
      <c r="C110" s="231"/>
      <c r="D110" s="232" t="s">
        <v>150</v>
      </c>
      <c r="E110" s="233" t="s">
        <v>21</v>
      </c>
      <c r="F110" s="234" t="s">
        <v>162</v>
      </c>
      <c r="G110" s="231"/>
      <c r="H110" s="233" t="s">
        <v>21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150</v>
      </c>
      <c r="AU110" s="240" t="s">
        <v>81</v>
      </c>
      <c r="AV110" s="11" t="s">
        <v>79</v>
      </c>
      <c r="AW110" s="11" t="s">
        <v>34</v>
      </c>
      <c r="AX110" s="11" t="s">
        <v>71</v>
      </c>
      <c r="AY110" s="240" t="s">
        <v>142</v>
      </c>
    </row>
    <row r="111" s="11" customFormat="1">
      <c r="B111" s="230"/>
      <c r="C111" s="231"/>
      <c r="D111" s="232" t="s">
        <v>150</v>
      </c>
      <c r="E111" s="233" t="s">
        <v>21</v>
      </c>
      <c r="F111" s="234" t="s">
        <v>163</v>
      </c>
      <c r="G111" s="231"/>
      <c r="H111" s="233" t="s">
        <v>21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150</v>
      </c>
      <c r="AU111" s="240" t="s">
        <v>81</v>
      </c>
      <c r="AV111" s="11" t="s">
        <v>79</v>
      </c>
      <c r="AW111" s="11" t="s">
        <v>34</v>
      </c>
      <c r="AX111" s="11" t="s">
        <v>71</v>
      </c>
      <c r="AY111" s="240" t="s">
        <v>142</v>
      </c>
    </row>
    <row r="112" s="12" customFormat="1">
      <c r="B112" s="241"/>
      <c r="C112" s="242"/>
      <c r="D112" s="232" t="s">
        <v>150</v>
      </c>
      <c r="E112" s="243" t="s">
        <v>95</v>
      </c>
      <c r="F112" s="244" t="s">
        <v>175</v>
      </c>
      <c r="G112" s="242"/>
      <c r="H112" s="245">
        <v>88.914000000000001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AT112" s="251" t="s">
        <v>150</v>
      </c>
      <c r="AU112" s="251" t="s">
        <v>81</v>
      </c>
      <c r="AV112" s="12" t="s">
        <v>81</v>
      </c>
      <c r="AW112" s="12" t="s">
        <v>34</v>
      </c>
      <c r="AX112" s="12" t="s">
        <v>71</v>
      </c>
      <c r="AY112" s="251" t="s">
        <v>142</v>
      </c>
    </row>
    <row r="113" s="12" customFormat="1">
      <c r="B113" s="241"/>
      <c r="C113" s="242"/>
      <c r="D113" s="232" t="s">
        <v>150</v>
      </c>
      <c r="E113" s="243" t="s">
        <v>98</v>
      </c>
      <c r="F113" s="244" t="s">
        <v>176</v>
      </c>
      <c r="G113" s="242"/>
      <c r="H113" s="245">
        <v>4.7999999999999998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150</v>
      </c>
      <c r="AU113" s="251" t="s">
        <v>81</v>
      </c>
      <c r="AV113" s="12" t="s">
        <v>81</v>
      </c>
      <c r="AW113" s="12" t="s">
        <v>34</v>
      </c>
      <c r="AX113" s="12" t="s">
        <v>71</v>
      </c>
      <c r="AY113" s="251" t="s">
        <v>142</v>
      </c>
    </row>
    <row r="114" s="13" customFormat="1">
      <c r="B114" s="252"/>
      <c r="C114" s="253"/>
      <c r="D114" s="232" t="s">
        <v>150</v>
      </c>
      <c r="E114" s="254" t="s">
        <v>21</v>
      </c>
      <c r="F114" s="255" t="s">
        <v>166</v>
      </c>
      <c r="G114" s="253"/>
      <c r="H114" s="256">
        <v>93.713999999999999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AT114" s="262" t="s">
        <v>150</v>
      </c>
      <c r="AU114" s="262" t="s">
        <v>81</v>
      </c>
      <c r="AV114" s="13" t="s">
        <v>148</v>
      </c>
      <c r="AW114" s="13" t="s">
        <v>34</v>
      </c>
      <c r="AX114" s="13" t="s">
        <v>79</v>
      </c>
      <c r="AY114" s="262" t="s">
        <v>142</v>
      </c>
    </row>
    <row r="115" s="1" customFormat="1" ht="38.25" customHeight="1">
      <c r="B115" s="46"/>
      <c r="C115" s="218" t="s">
        <v>177</v>
      </c>
      <c r="D115" s="218" t="s">
        <v>144</v>
      </c>
      <c r="E115" s="219" t="s">
        <v>178</v>
      </c>
      <c r="F115" s="220" t="s">
        <v>179</v>
      </c>
      <c r="G115" s="221" t="s">
        <v>89</v>
      </c>
      <c r="H115" s="222">
        <v>46.856999999999999</v>
      </c>
      <c r="I115" s="223"/>
      <c r="J115" s="224">
        <f>ROUND(I115*H115,2)</f>
        <v>0</v>
      </c>
      <c r="K115" s="220" t="s">
        <v>147</v>
      </c>
      <c r="L115" s="72"/>
      <c r="M115" s="225" t="s">
        <v>21</v>
      </c>
      <c r="N115" s="226" t="s">
        <v>42</v>
      </c>
      <c r="O115" s="47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4" t="s">
        <v>148</v>
      </c>
      <c r="AT115" s="24" t="s">
        <v>144</v>
      </c>
      <c r="AU115" s="24" t="s">
        <v>81</v>
      </c>
      <c r="AY115" s="24" t="s">
        <v>142</v>
      </c>
      <c r="BE115" s="229">
        <f>IF(N115="základní",J115,0)</f>
        <v>0</v>
      </c>
      <c r="BF115" s="229">
        <f>IF(N115="snížená",J115,0)</f>
        <v>0</v>
      </c>
      <c r="BG115" s="229">
        <f>IF(N115="zákl. přenesená",J115,0)</f>
        <v>0</v>
      </c>
      <c r="BH115" s="229">
        <f>IF(N115="sníž. přenesená",J115,0)</f>
        <v>0</v>
      </c>
      <c r="BI115" s="229">
        <f>IF(N115="nulová",J115,0)</f>
        <v>0</v>
      </c>
      <c r="BJ115" s="24" t="s">
        <v>79</v>
      </c>
      <c r="BK115" s="229">
        <f>ROUND(I115*H115,2)</f>
        <v>0</v>
      </c>
      <c r="BL115" s="24" t="s">
        <v>148</v>
      </c>
      <c r="BM115" s="24" t="s">
        <v>180</v>
      </c>
    </row>
    <row r="116" s="12" customFormat="1">
      <c r="B116" s="241"/>
      <c r="C116" s="242"/>
      <c r="D116" s="232" t="s">
        <v>150</v>
      </c>
      <c r="E116" s="242"/>
      <c r="F116" s="244" t="s">
        <v>181</v>
      </c>
      <c r="G116" s="242"/>
      <c r="H116" s="245">
        <v>46.856999999999999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AT116" s="251" t="s">
        <v>150</v>
      </c>
      <c r="AU116" s="251" t="s">
        <v>81</v>
      </c>
      <c r="AV116" s="12" t="s">
        <v>81</v>
      </c>
      <c r="AW116" s="12" t="s">
        <v>6</v>
      </c>
      <c r="AX116" s="12" t="s">
        <v>79</v>
      </c>
      <c r="AY116" s="251" t="s">
        <v>142</v>
      </c>
    </row>
    <row r="117" s="1" customFormat="1" ht="38.25" customHeight="1">
      <c r="B117" s="46"/>
      <c r="C117" s="218" t="s">
        <v>182</v>
      </c>
      <c r="D117" s="218" t="s">
        <v>144</v>
      </c>
      <c r="E117" s="219" t="s">
        <v>183</v>
      </c>
      <c r="F117" s="220" t="s">
        <v>184</v>
      </c>
      <c r="G117" s="221" t="s">
        <v>89</v>
      </c>
      <c r="H117" s="222">
        <v>1.6000000000000001</v>
      </c>
      <c r="I117" s="223"/>
      <c r="J117" s="224">
        <f>ROUND(I117*H117,2)</f>
        <v>0</v>
      </c>
      <c r="K117" s="220" t="s">
        <v>147</v>
      </c>
      <c r="L117" s="72"/>
      <c r="M117" s="225" t="s">
        <v>21</v>
      </c>
      <c r="N117" s="226" t="s">
        <v>42</v>
      </c>
      <c r="O117" s="47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4" t="s">
        <v>148</v>
      </c>
      <c r="AT117" s="24" t="s">
        <v>144</v>
      </c>
      <c r="AU117" s="24" t="s">
        <v>81</v>
      </c>
      <c r="AY117" s="24" t="s">
        <v>142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24" t="s">
        <v>79</v>
      </c>
      <c r="BK117" s="229">
        <f>ROUND(I117*H117,2)</f>
        <v>0</v>
      </c>
      <c r="BL117" s="24" t="s">
        <v>148</v>
      </c>
      <c r="BM117" s="24" t="s">
        <v>185</v>
      </c>
    </row>
    <row r="118" s="11" customFormat="1">
      <c r="B118" s="230"/>
      <c r="C118" s="231"/>
      <c r="D118" s="232" t="s">
        <v>150</v>
      </c>
      <c r="E118" s="233" t="s">
        <v>21</v>
      </c>
      <c r="F118" s="234" t="s">
        <v>151</v>
      </c>
      <c r="G118" s="231"/>
      <c r="H118" s="233" t="s">
        <v>21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150</v>
      </c>
      <c r="AU118" s="240" t="s">
        <v>81</v>
      </c>
      <c r="AV118" s="11" t="s">
        <v>79</v>
      </c>
      <c r="AW118" s="11" t="s">
        <v>34</v>
      </c>
      <c r="AX118" s="11" t="s">
        <v>71</v>
      </c>
      <c r="AY118" s="240" t="s">
        <v>142</v>
      </c>
    </row>
    <row r="119" s="11" customFormat="1">
      <c r="B119" s="230"/>
      <c r="C119" s="231"/>
      <c r="D119" s="232" t="s">
        <v>150</v>
      </c>
      <c r="E119" s="233" t="s">
        <v>21</v>
      </c>
      <c r="F119" s="234" t="s">
        <v>186</v>
      </c>
      <c r="G119" s="231"/>
      <c r="H119" s="233" t="s">
        <v>21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150</v>
      </c>
      <c r="AU119" s="240" t="s">
        <v>81</v>
      </c>
      <c r="AV119" s="11" t="s">
        <v>79</v>
      </c>
      <c r="AW119" s="11" t="s">
        <v>34</v>
      </c>
      <c r="AX119" s="11" t="s">
        <v>71</v>
      </c>
      <c r="AY119" s="240" t="s">
        <v>142</v>
      </c>
    </row>
    <row r="120" s="11" customFormat="1">
      <c r="B120" s="230"/>
      <c r="C120" s="231"/>
      <c r="D120" s="232" t="s">
        <v>150</v>
      </c>
      <c r="E120" s="233" t="s">
        <v>21</v>
      </c>
      <c r="F120" s="234" t="s">
        <v>187</v>
      </c>
      <c r="G120" s="231"/>
      <c r="H120" s="233" t="s">
        <v>21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150</v>
      </c>
      <c r="AU120" s="240" t="s">
        <v>81</v>
      </c>
      <c r="AV120" s="11" t="s">
        <v>79</v>
      </c>
      <c r="AW120" s="11" t="s">
        <v>34</v>
      </c>
      <c r="AX120" s="11" t="s">
        <v>71</v>
      </c>
      <c r="AY120" s="240" t="s">
        <v>142</v>
      </c>
    </row>
    <row r="121" s="12" customFormat="1">
      <c r="B121" s="241"/>
      <c r="C121" s="242"/>
      <c r="D121" s="232" t="s">
        <v>150</v>
      </c>
      <c r="E121" s="243" t="s">
        <v>188</v>
      </c>
      <c r="F121" s="244" t="s">
        <v>189</v>
      </c>
      <c r="G121" s="242"/>
      <c r="H121" s="245">
        <v>1.6000000000000001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AT121" s="251" t="s">
        <v>150</v>
      </c>
      <c r="AU121" s="251" t="s">
        <v>81</v>
      </c>
      <c r="AV121" s="12" t="s">
        <v>81</v>
      </c>
      <c r="AW121" s="12" t="s">
        <v>34</v>
      </c>
      <c r="AX121" s="12" t="s">
        <v>79</v>
      </c>
      <c r="AY121" s="251" t="s">
        <v>142</v>
      </c>
    </row>
    <row r="122" s="1" customFormat="1" ht="51" customHeight="1">
      <c r="B122" s="46"/>
      <c r="C122" s="218" t="s">
        <v>190</v>
      </c>
      <c r="D122" s="218" t="s">
        <v>144</v>
      </c>
      <c r="E122" s="219" t="s">
        <v>191</v>
      </c>
      <c r="F122" s="220" t="s">
        <v>192</v>
      </c>
      <c r="G122" s="221" t="s">
        <v>89</v>
      </c>
      <c r="H122" s="222">
        <v>0.80000000000000004</v>
      </c>
      <c r="I122" s="223"/>
      <c r="J122" s="224">
        <f>ROUND(I122*H122,2)</f>
        <v>0</v>
      </c>
      <c r="K122" s="220" t="s">
        <v>147</v>
      </c>
      <c r="L122" s="72"/>
      <c r="M122" s="225" t="s">
        <v>21</v>
      </c>
      <c r="N122" s="226" t="s">
        <v>42</v>
      </c>
      <c r="O122" s="47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AR122" s="24" t="s">
        <v>148</v>
      </c>
      <c r="AT122" s="24" t="s">
        <v>144</v>
      </c>
      <c r="AU122" s="24" t="s">
        <v>81</v>
      </c>
      <c r="AY122" s="24" t="s">
        <v>142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24" t="s">
        <v>79</v>
      </c>
      <c r="BK122" s="229">
        <f>ROUND(I122*H122,2)</f>
        <v>0</v>
      </c>
      <c r="BL122" s="24" t="s">
        <v>148</v>
      </c>
      <c r="BM122" s="24" t="s">
        <v>193</v>
      </c>
    </row>
    <row r="123" s="12" customFormat="1">
      <c r="B123" s="241"/>
      <c r="C123" s="242"/>
      <c r="D123" s="232" t="s">
        <v>150</v>
      </c>
      <c r="E123" s="242"/>
      <c r="F123" s="244" t="s">
        <v>194</v>
      </c>
      <c r="G123" s="242"/>
      <c r="H123" s="245">
        <v>0.80000000000000004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AT123" s="251" t="s">
        <v>150</v>
      </c>
      <c r="AU123" s="251" t="s">
        <v>81</v>
      </c>
      <c r="AV123" s="12" t="s">
        <v>81</v>
      </c>
      <c r="AW123" s="12" t="s">
        <v>6</v>
      </c>
      <c r="AX123" s="12" t="s">
        <v>79</v>
      </c>
      <c r="AY123" s="251" t="s">
        <v>142</v>
      </c>
    </row>
    <row r="124" s="1" customFormat="1" ht="25.5" customHeight="1">
      <c r="B124" s="46"/>
      <c r="C124" s="218" t="s">
        <v>195</v>
      </c>
      <c r="D124" s="218" t="s">
        <v>144</v>
      </c>
      <c r="E124" s="219" t="s">
        <v>196</v>
      </c>
      <c r="F124" s="220" t="s">
        <v>197</v>
      </c>
      <c r="G124" s="221" t="s">
        <v>198</v>
      </c>
      <c r="H124" s="222">
        <v>6.4000000000000004</v>
      </c>
      <c r="I124" s="223"/>
      <c r="J124" s="224">
        <f>ROUND(I124*H124,2)</f>
        <v>0</v>
      </c>
      <c r="K124" s="220" t="s">
        <v>147</v>
      </c>
      <c r="L124" s="72"/>
      <c r="M124" s="225" t="s">
        <v>21</v>
      </c>
      <c r="N124" s="226" t="s">
        <v>42</v>
      </c>
      <c r="O124" s="47"/>
      <c r="P124" s="227">
        <f>O124*H124</f>
        <v>0</v>
      </c>
      <c r="Q124" s="227">
        <v>0.00084000000000000003</v>
      </c>
      <c r="R124" s="227">
        <f>Q124*H124</f>
        <v>0.0053760000000000006</v>
      </c>
      <c r="S124" s="227">
        <v>0</v>
      </c>
      <c r="T124" s="228">
        <f>S124*H124</f>
        <v>0</v>
      </c>
      <c r="AR124" s="24" t="s">
        <v>148</v>
      </c>
      <c r="AT124" s="24" t="s">
        <v>144</v>
      </c>
      <c r="AU124" s="24" t="s">
        <v>81</v>
      </c>
      <c r="AY124" s="24" t="s">
        <v>142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24" t="s">
        <v>79</v>
      </c>
      <c r="BK124" s="229">
        <f>ROUND(I124*H124,2)</f>
        <v>0</v>
      </c>
      <c r="BL124" s="24" t="s">
        <v>148</v>
      </c>
      <c r="BM124" s="24" t="s">
        <v>199</v>
      </c>
    </row>
    <row r="125" s="11" customFormat="1">
      <c r="B125" s="230"/>
      <c r="C125" s="231"/>
      <c r="D125" s="232" t="s">
        <v>150</v>
      </c>
      <c r="E125" s="233" t="s">
        <v>21</v>
      </c>
      <c r="F125" s="234" t="s">
        <v>151</v>
      </c>
      <c r="G125" s="231"/>
      <c r="H125" s="233" t="s">
        <v>21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150</v>
      </c>
      <c r="AU125" s="240" t="s">
        <v>81</v>
      </c>
      <c r="AV125" s="11" t="s">
        <v>79</v>
      </c>
      <c r="AW125" s="11" t="s">
        <v>34</v>
      </c>
      <c r="AX125" s="11" t="s">
        <v>71</v>
      </c>
      <c r="AY125" s="240" t="s">
        <v>142</v>
      </c>
    </row>
    <row r="126" s="12" customFormat="1">
      <c r="B126" s="241"/>
      <c r="C126" s="242"/>
      <c r="D126" s="232" t="s">
        <v>150</v>
      </c>
      <c r="E126" s="243" t="s">
        <v>21</v>
      </c>
      <c r="F126" s="244" t="s">
        <v>200</v>
      </c>
      <c r="G126" s="242"/>
      <c r="H126" s="245">
        <v>6.4000000000000004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150</v>
      </c>
      <c r="AU126" s="251" t="s">
        <v>81</v>
      </c>
      <c r="AV126" s="12" t="s">
        <v>81</v>
      </c>
      <c r="AW126" s="12" t="s">
        <v>34</v>
      </c>
      <c r="AX126" s="12" t="s">
        <v>79</v>
      </c>
      <c r="AY126" s="251" t="s">
        <v>142</v>
      </c>
    </row>
    <row r="127" s="1" customFormat="1" ht="25.5" customHeight="1">
      <c r="B127" s="46"/>
      <c r="C127" s="218" t="s">
        <v>201</v>
      </c>
      <c r="D127" s="218" t="s">
        <v>144</v>
      </c>
      <c r="E127" s="219" t="s">
        <v>202</v>
      </c>
      <c r="F127" s="220" t="s">
        <v>203</v>
      </c>
      <c r="G127" s="221" t="s">
        <v>198</v>
      </c>
      <c r="H127" s="222">
        <v>6.4000000000000004</v>
      </c>
      <c r="I127" s="223"/>
      <c r="J127" s="224">
        <f>ROUND(I127*H127,2)</f>
        <v>0</v>
      </c>
      <c r="K127" s="220" t="s">
        <v>147</v>
      </c>
      <c r="L127" s="72"/>
      <c r="M127" s="225" t="s">
        <v>21</v>
      </c>
      <c r="N127" s="226" t="s">
        <v>42</v>
      </c>
      <c r="O127" s="47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4" t="s">
        <v>148</v>
      </c>
      <c r="AT127" s="24" t="s">
        <v>144</v>
      </c>
      <c r="AU127" s="24" t="s">
        <v>81</v>
      </c>
      <c r="AY127" s="24" t="s">
        <v>142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24" t="s">
        <v>79</v>
      </c>
      <c r="BK127" s="229">
        <f>ROUND(I127*H127,2)</f>
        <v>0</v>
      </c>
      <c r="BL127" s="24" t="s">
        <v>148</v>
      </c>
      <c r="BM127" s="24" t="s">
        <v>204</v>
      </c>
    </row>
    <row r="128" s="1" customFormat="1" ht="38.25" customHeight="1">
      <c r="B128" s="46"/>
      <c r="C128" s="218" t="s">
        <v>205</v>
      </c>
      <c r="D128" s="218" t="s">
        <v>144</v>
      </c>
      <c r="E128" s="219" t="s">
        <v>206</v>
      </c>
      <c r="F128" s="220" t="s">
        <v>207</v>
      </c>
      <c r="G128" s="221" t="s">
        <v>89</v>
      </c>
      <c r="H128" s="222">
        <v>105.414</v>
      </c>
      <c r="I128" s="223"/>
      <c r="J128" s="224">
        <f>ROUND(I128*H128,2)</f>
        <v>0</v>
      </c>
      <c r="K128" s="220" t="s">
        <v>147</v>
      </c>
      <c r="L128" s="72"/>
      <c r="M128" s="225" t="s">
        <v>21</v>
      </c>
      <c r="N128" s="226" t="s">
        <v>42</v>
      </c>
      <c r="O128" s="47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4" t="s">
        <v>148</v>
      </c>
      <c r="AT128" s="24" t="s">
        <v>144</v>
      </c>
      <c r="AU128" s="24" t="s">
        <v>81</v>
      </c>
      <c r="AY128" s="24" t="s">
        <v>142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24" t="s">
        <v>79</v>
      </c>
      <c r="BK128" s="229">
        <f>ROUND(I128*H128,2)</f>
        <v>0</v>
      </c>
      <c r="BL128" s="24" t="s">
        <v>148</v>
      </c>
      <c r="BM128" s="24" t="s">
        <v>208</v>
      </c>
    </row>
    <row r="129" s="12" customFormat="1">
      <c r="B129" s="241"/>
      <c r="C129" s="242"/>
      <c r="D129" s="232" t="s">
        <v>150</v>
      </c>
      <c r="E129" s="243" t="s">
        <v>21</v>
      </c>
      <c r="F129" s="244" t="s">
        <v>209</v>
      </c>
      <c r="G129" s="242"/>
      <c r="H129" s="245">
        <v>105.414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150</v>
      </c>
      <c r="AU129" s="251" t="s">
        <v>81</v>
      </c>
      <c r="AV129" s="12" t="s">
        <v>81</v>
      </c>
      <c r="AW129" s="12" t="s">
        <v>34</v>
      </c>
      <c r="AX129" s="12" t="s">
        <v>79</v>
      </c>
      <c r="AY129" s="251" t="s">
        <v>142</v>
      </c>
    </row>
    <row r="130" s="1" customFormat="1" ht="16.5" customHeight="1">
      <c r="B130" s="46"/>
      <c r="C130" s="218" t="s">
        <v>210</v>
      </c>
      <c r="D130" s="218" t="s">
        <v>144</v>
      </c>
      <c r="E130" s="219" t="s">
        <v>211</v>
      </c>
      <c r="F130" s="220" t="s">
        <v>212</v>
      </c>
      <c r="G130" s="221" t="s">
        <v>155</v>
      </c>
      <c r="H130" s="222">
        <v>90.049999999999997</v>
      </c>
      <c r="I130" s="223"/>
      <c r="J130" s="224">
        <f>ROUND(I130*H130,2)</f>
        <v>0</v>
      </c>
      <c r="K130" s="220" t="s">
        <v>147</v>
      </c>
      <c r="L130" s="72"/>
      <c r="M130" s="225" t="s">
        <v>21</v>
      </c>
      <c r="N130" s="226" t="s">
        <v>42</v>
      </c>
      <c r="O130" s="47"/>
      <c r="P130" s="227">
        <f>O130*H130</f>
        <v>0</v>
      </c>
      <c r="Q130" s="227">
        <v>0</v>
      </c>
      <c r="R130" s="227">
        <f>Q130*H130</f>
        <v>0</v>
      </c>
      <c r="S130" s="227">
        <v>0.036999999999999998</v>
      </c>
      <c r="T130" s="228">
        <f>S130*H130</f>
        <v>3.3318499999999998</v>
      </c>
      <c r="AR130" s="24" t="s">
        <v>148</v>
      </c>
      <c r="AT130" s="24" t="s">
        <v>144</v>
      </c>
      <c r="AU130" s="24" t="s">
        <v>81</v>
      </c>
      <c r="AY130" s="24" t="s">
        <v>142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24" t="s">
        <v>79</v>
      </c>
      <c r="BK130" s="229">
        <f>ROUND(I130*H130,2)</f>
        <v>0</v>
      </c>
      <c r="BL130" s="24" t="s">
        <v>148</v>
      </c>
      <c r="BM130" s="24" t="s">
        <v>213</v>
      </c>
    </row>
    <row r="131" s="11" customFormat="1">
      <c r="B131" s="230"/>
      <c r="C131" s="231"/>
      <c r="D131" s="232" t="s">
        <v>150</v>
      </c>
      <c r="E131" s="233" t="s">
        <v>21</v>
      </c>
      <c r="F131" s="234" t="s">
        <v>151</v>
      </c>
      <c r="G131" s="231"/>
      <c r="H131" s="233" t="s">
        <v>21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150</v>
      </c>
      <c r="AU131" s="240" t="s">
        <v>81</v>
      </c>
      <c r="AV131" s="11" t="s">
        <v>79</v>
      </c>
      <c r="AW131" s="11" t="s">
        <v>34</v>
      </c>
      <c r="AX131" s="11" t="s">
        <v>71</v>
      </c>
      <c r="AY131" s="240" t="s">
        <v>142</v>
      </c>
    </row>
    <row r="132" s="11" customFormat="1">
      <c r="B132" s="230"/>
      <c r="C132" s="231"/>
      <c r="D132" s="232" t="s">
        <v>150</v>
      </c>
      <c r="E132" s="233" t="s">
        <v>21</v>
      </c>
      <c r="F132" s="234" t="s">
        <v>214</v>
      </c>
      <c r="G132" s="231"/>
      <c r="H132" s="233" t="s">
        <v>21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150</v>
      </c>
      <c r="AU132" s="240" t="s">
        <v>81</v>
      </c>
      <c r="AV132" s="11" t="s">
        <v>79</v>
      </c>
      <c r="AW132" s="11" t="s">
        <v>34</v>
      </c>
      <c r="AX132" s="11" t="s">
        <v>71</v>
      </c>
      <c r="AY132" s="240" t="s">
        <v>142</v>
      </c>
    </row>
    <row r="133" s="12" customFormat="1">
      <c r="B133" s="241"/>
      <c r="C133" s="242"/>
      <c r="D133" s="232" t="s">
        <v>150</v>
      </c>
      <c r="E133" s="243" t="s">
        <v>21</v>
      </c>
      <c r="F133" s="244" t="s">
        <v>215</v>
      </c>
      <c r="G133" s="242"/>
      <c r="H133" s="245">
        <v>16.25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150</v>
      </c>
      <c r="AU133" s="251" t="s">
        <v>81</v>
      </c>
      <c r="AV133" s="12" t="s">
        <v>81</v>
      </c>
      <c r="AW133" s="12" t="s">
        <v>34</v>
      </c>
      <c r="AX133" s="12" t="s">
        <v>71</v>
      </c>
      <c r="AY133" s="251" t="s">
        <v>142</v>
      </c>
    </row>
    <row r="134" s="12" customFormat="1">
      <c r="B134" s="241"/>
      <c r="C134" s="242"/>
      <c r="D134" s="232" t="s">
        <v>150</v>
      </c>
      <c r="E134" s="243" t="s">
        <v>21</v>
      </c>
      <c r="F134" s="244" t="s">
        <v>216</v>
      </c>
      <c r="G134" s="242"/>
      <c r="H134" s="245">
        <v>73.799999999999997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AT134" s="251" t="s">
        <v>150</v>
      </c>
      <c r="AU134" s="251" t="s">
        <v>81</v>
      </c>
      <c r="AV134" s="12" t="s">
        <v>81</v>
      </c>
      <c r="AW134" s="12" t="s">
        <v>34</v>
      </c>
      <c r="AX134" s="12" t="s">
        <v>71</v>
      </c>
      <c r="AY134" s="251" t="s">
        <v>142</v>
      </c>
    </row>
    <row r="135" s="13" customFormat="1">
      <c r="B135" s="252"/>
      <c r="C135" s="253"/>
      <c r="D135" s="232" t="s">
        <v>150</v>
      </c>
      <c r="E135" s="254" t="s">
        <v>21</v>
      </c>
      <c r="F135" s="255" t="s">
        <v>166</v>
      </c>
      <c r="G135" s="253"/>
      <c r="H135" s="256">
        <v>90.049999999999997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AT135" s="262" t="s">
        <v>150</v>
      </c>
      <c r="AU135" s="262" t="s">
        <v>81</v>
      </c>
      <c r="AV135" s="13" t="s">
        <v>148</v>
      </c>
      <c r="AW135" s="13" t="s">
        <v>34</v>
      </c>
      <c r="AX135" s="13" t="s">
        <v>79</v>
      </c>
      <c r="AY135" s="262" t="s">
        <v>142</v>
      </c>
    </row>
    <row r="136" s="1" customFormat="1" ht="16.5" customHeight="1">
      <c r="B136" s="46"/>
      <c r="C136" s="218" t="s">
        <v>217</v>
      </c>
      <c r="D136" s="218" t="s">
        <v>144</v>
      </c>
      <c r="E136" s="219" t="s">
        <v>218</v>
      </c>
      <c r="F136" s="220" t="s">
        <v>219</v>
      </c>
      <c r="G136" s="221" t="s">
        <v>155</v>
      </c>
      <c r="H136" s="222">
        <v>4.4500000000000002</v>
      </c>
      <c r="I136" s="223"/>
      <c r="J136" s="224">
        <f>ROUND(I136*H136,2)</f>
        <v>0</v>
      </c>
      <c r="K136" s="220" t="s">
        <v>147</v>
      </c>
      <c r="L136" s="72"/>
      <c r="M136" s="225" t="s">
        <v>21</v>
      </c>
      <c r="N136" s="226" t="s">
        <v>42</v>
      </c>
      <c r="O136" s="47"/>
      <c r="P136" s="227">
        <f>O136*H136</f>
        <v>0</v>
      </c>
      <c r="Q136" s="227">
        <v>0</v>
      </c>
      <c r="R136" s="227">
        <f>Q136*H136</f>
        <v>0</v>
      </c>
      <c r="S136" s="227">
        <v>0.063</v>
      </c>
      <c r="T136" s="228">
        <f>S136*H136</f>
        <v>0.28034999999999999</v>
      </c>
      <c r="AR136" s="24" t="s">
        <v>148</v>
      </c>
      <c r="AT136" s="24" t="s">
        <v>144</v>
      </c>
      <c r="AU136" s="24" t="s">
        <v>81</v>
      </c>
      <c r="AY136" s="24" t="s">
        <v>142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24" t="s">
        <v>79</v>
      </c>
      <c r="BK136" s="229">
        <f>ROUND(I136*H136,2)</f>
        <v>0</v>
      </c>
      <c r="BL136" s="24" t="s">
        <v>148</v>
      </c>
      <c r="BM136" s="24" t="s">
        <v>220</v>
      </c>
    </row>
    <row r="137" s="11" customFormat="1">
      <c r="B137" s="230"/>
      <c r="C137" s="231"/>
      <c r="D137" s="232" t="s">
        <v>150</v>
      </c>
      <c r="E137" s="233" t="s">
        <v>21</v>
      </c>
      <c r="F137" s="234" t="s">
        <v>151</v>
      </c>
      <c r="G137" s="231"/>
      <c r="H137" s="233" t="s">
        <v>21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150</v>
      </c>
      <c r="AU137" s="240" t="s">
        <v>81</v>
      </c>
      <c r="AV137" s="11" t="s">
        <v>79</v>
      </c>
      <c r="AW137" s="11" t="s">
        <v>34</v>
      </c>
      <c r="AX137" s="11" t="s">
        <v>71</v>
      </c>
      <c r="AY137" s="240" t="s">
        <v>142</v>
      </c>
    </row>
    <row r="138" s="11" customFormat="1">
      <c r="B138" s="230"/>
      <c r="C138" s="231"/>
      <c r="D138" s="232" t="s">
        <v>150</v>
      </c>
      <c r="E138" s="233" t="s">
        <v>21</v>
      </c>
      <c r="F138" s="234" t="s">
        <v>214</v>
      </c>
      <c r="G138" s="231"/>
      <c r="H138" s="233" t="s">
        <v>21</v>
      </c>
      <c r="I138" s="235"/>
      <c r="J138" s="231"/>
      <c r="K138" s="231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150</v>
      </c>
      <c r="AU138" s="240" t="s">
        <v>81</v>
      </c>
      <c r="AV138" s="11" t="s">
        <v>79</v>
      </c>
      <c r="AW138" s="11" t="s">
        <v>34</v>
      </c>
      <c r="AX138" s="11" t="s">
        <v>71</v>
      </c>
      <c r="AY138" s="240" t="s">
        <v>142</v>
      </c>
    </row>
    <row r="139" s="12" customFormat="1">
      <c r="B139" s="241"/>
      <c r="C139" s="242"/>
      <c r="D139" s="232" t="s">
        <v>150</v>
      </c>
      <c r="E139" s="243" t="s">
        <v>21</v>
      </c>
      <c r="F139" s="244" t="s">
        <v>221</v>
      </c>
      <c r="G139" s="242"/>
      <c r="H139" s="245">
        <v>4.4500000000000002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150</v>
      </c>
      <c r="AU139" s="251" t="s">
        <v>81</v>
      </c>
      <c r="AV139" s="12" t="s">
        <v>81</v>
      </c>
      <c r="AW139" s="12" t="s">
        <v>34</v>
      </c>
      <c r="AX139" s="12" t="s">
        <v>79</v>
      </c>
      <c r="AY139" s="251" t="s">
        <v>142</v>
      </c>
    </row>
    <row r="140" s="1" customFormat="1" ht="16.5" customHeight="1">
      <c r="B140" s="46"/>
      <c r="C140" s="218" t="s">
        <v>222</v>
      </c>
      <c r="D140" s="218" t="s">
        <v>144</v>
      </c>
      <c r="E140" s="219" t="s">
        <v>223</v>
      </c>
      <c r="F140" s="220" t="s">
        <v>224</v>
      </c>
      <c r="G140" s="221" t="s">
        <v>225</v>
      </c>
      <c r="H140" s="222">
        <v>1</v>
      </c>
      <c r="I140" s="223"/>
      <c r="J140" s="224">
        <f>ROUND(I140*H140,2)</f>
        <v>0</v>
      </c>
      <c r="K140" s="220" t="s">
        <v>21</v>
      </c>
      <c r="L140" s="72"/>
      <c r="M140" s="225" t="s">
        <v>21</v>
      </c>
      <c r="N140" s="226" t="s">
        <v>42</v>
      </c>
      <c r="O140" s="47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4" t="s">
        <v>148</v>
      </c>
      <c r="AT140" s="24" t="s">
        <v>144</v>
      </c>
      <c r="AU140" s="24" t="s">
        <v>81</v>
      </c>
      <c r="AY140" s="24" t="s">
        <v>142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24" t="s">
        <v>79</v>
      </c>
      <c r="BK140" s="229">
        <f>ROUND(I140*H140,2)</f>
        <v>0</v>
      </c>
      <c r="BL140" s="24" t="s">
        <v>148</v>
      </c>
      <c r="BM140" s="24" t="s">
        <v>226</v>
      </c>
    </row>
    <row r="141" s="1" customFormat="1" ht="16.5" customHeight="1">
      <c r="B141" s="46"/>
      <c r="C141" s="218" t="s">
        <v>10</v>
      </c>
      <c r="D141" s="218" t="s">
        <v>144</v>
      </c>
      <c r="E141" s="219" t="s">
        <v>227</v>
      </c>
      <c r="F141" s="220" t="s">
        <v>228</v>
      </c>
      <c r="G141" s="221" t="s">
        <v>155</v>
      </c>
      <c r="H141" s="222">
        <v>71</v>
      </c>
      <c r="I141" s="223"/>
      <c r="J141" s="224">
        <f>ROUND(I141*H141,2)</f>
        <v>0</v>
      </c>
      <c r="K141" s="220" t="s">
        <v>21</v>
      </c>
      <c r="L141" s="72"/>
      <c r="M141" s="225" t="s">
        <v>21</v>
      </c>
      <c r="N141" s="226" t="s">
        <v>42</v>
      </c>
      <c r="O141" s="47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4" t="s">
        <v>148</v>
      </c>
      <c r="AT141" s="24" t="s">
        <v>144</v>
      </c>
      <c r="AU141" s="24" t="s">
        <v>81</v>
      </c>
      <c r="AY141" s="24" t="s">
        <v>142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24" t="s">
        <v>79</v>
      </c>
      <c r="BK141" s="229">
        <f>ROUND(I141*H141,2)</f>
        <v>0</v>
      </c>
      <c r="BL141" s="24" t="s">
        <v>148</v>
      </c>
      <c r="BM141" s="24" t="s">
        <v>229</v>
      </c>
    </row>
    <row r="142" s="12" customFormat="1">
      <c r="B142" s="241"/>
      <c r="C142" s="242"/>
      <c r="D142" s="232" t="s">
        <v>150</v>
      </c>
      <c r="E142" s="243" t="s">
        <v>21</v>
      </c>
      <c r="F142" s="244" t="s">
        <v>230</v>
      </c>
      <c r="G142" s="242"/>
      <c r="H142" s="245">
        <v>71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150</v>
      </c>
      <c r="AU142" s="251" t="s">
        <v>81</v>
      </c>
      <c r="AV142" s="12" t="s">
        <v>81</v>
      </c>
      <c r="AW142" s="12" t="s">
        <v>34</v>
      </c>
      <c r="AX142" s="12" t="s">
        <v>79</v>
      </c>
      <c r="AY142" s="251" t="s">
        <v>142</v>
      </c>
    </row>
    <row r="143" s="1" customFormat="1" ht="38.25" customHeight="1">
      <c r="B143" s="46"/>
      <c r="C143" s="218" t="s">
        <v>231</v>
      </c>
      <c r="D143" s="218" t="s">
        <v>144</v>
      </c>
      <c r="E143" s="219" t="s">
        <v>232</v>
      </c>
      <c r="F143" s="220" t="s">
        <v>233</v>
      </c>
      <c r="G143" s="221" t="s">
        <v>89</v>
      </c>
      <c r="H143" s="222">
        <v>0.5</v>
      </c>
      <c r="I143" s="223"/>
      <c r="J143" s="224">
        <f>ROUND(I143*H143,2)</f>
        <v>0</v>
      </c>
      <c r="K143" s="220" t="s">
        <v>147</v>
      </c>
      <c r="L143" s="72"/>
      <c r="M143" s="225" t="s">
        <v>21</v>
      </c>
      <c r="N143" s="226" t="s">
        <v>42</v>
      </c>
      <c r="O143" s="47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4" t="s">
        <v>148</v>
      </c>
      <c r="AT143" s="24" t="s">
        <v>144</v>
      </c>
      <c r="AU143" s="24" t="s">
        <v>81</v>
      </c>
      <c r="AY143" s="24" t="s">
        <v>142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24" t="s">
        <v>79</v>
      </c>
      <c r="BK143" s="229">
        <f>ROUND(I143*H143,2)</f>
        <v>0</v>
      </c>
      <c r="BL143" s="24" t="s">
        <v>148</v>
      </c>
      <c r="BM143" s="24" t="s">
        <v>234</v>
      </c>
    </row>
    <row r="144" s="11" customFormat="1">
      <c r="B144" s="230"/>
      <c r="C144" s="231"/>
      <c r="D144" s="232" t="s">
        <v>150</v>
      </c>
      <c r="E144" s="233" t="s">
        <v>21</v>
      </c>
      <c r="F144" s="234" t="s">
        <v>235</v>
      </c>
      <c r="G144" s="231"/>
      <c r="H144" s="233" t="s">
        <v>21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150</v>
      </c>
      <c r="AU144" s="240" t="s">
        <v>81</v>
      </c>
      <c r="AV144" s="11" t="s">
        <v>79</v>
      </c>
      <c r="AW144" s="11" t="s">
        <v>34</v>
      </c>
      <c r="AX144" s="11" t="s">
        <v>71</v>
      </c>
      <c r="AY144" s="240" t="s">
        <v>142</v>
      </c>
    </row>
    <row r="145" s="11" customFormat="1">
      <c r="B145" s="230"/>
      <c r="C145" s="231"/>
      <c r="D145" s="232" t="s">
        <v>150</v>
      </c>
      <c r="E145" s="233" t="s">
        <v>21</v>
      </c>
      <c r="F145" s="234" t="s">
        <v>236</v>
      </c>
      <c r="G145" s="231"/>
      <c r="H145" s="233" t="s">
        <v>21</v>
      </c>
      <c r="I145" s="235"/>
      <c r="J145" s="231"/>
      <c r="K145" s="231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150</v>
      </c>
      <c r="AU145" s="240" t="s">
        <v>81</v>
      </c>
      <c r="AV145" s="11" t="s">
        <v>79</v>
      </c>
      <c r="AW145" s="11" t="s">
        <v>34</v>
      </c>
      <c r="AX145" s="11" t="s">
        <v>71</v>
      </c>
      <c r="AY145" s="240" t="s">
        <v>142</v>
      </c>
    </row>
    <row r="146" s="12" customFormat="1">
      <c r="B146" s="241"/>
      <c r="C146" s="242"/>
      <c r="D146" s="232" t="s">
        <v>150</v>
      </c>
      <c r="E146" s="243" t="s">
        <v>21</v>
      </c>
      <c r="F146" s="244" t="s">
        <v>237</v>
      </c>
      <c r="G146" s="242"/>
      <c r="H146" s="245">
        <v>0.25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150</v>
      </c>
      <c r="AU146" s="251" t="s">
        <v>81</v>
      </c>
      <c r="AV146" s="12" t="s">
        <v>81</v>
      </c>
      <c r="AW146" s="12" t="s">
        <v>34</v>
      </c>
      <c r="AX146" s="12" t="s">
        <v>71</v>
      </c>
      <c r="AY146" s="251" t="s">
        <v>142</v>
      </c>
    </row>
    <row r="147" s="12" customFormat="1">
      <c r="B147" s="241"/>
      <c r="C147" s="242"/>
      <c r="D147" s="232" t="s">
        <v>150</v>
      </c>
      <c r="E147" s="243" t="s">
        <v>21</v>
      </c>
      <c r="F147" s="244" t="s">
        <v>238</v>
      </c>
      <c r="G147" s="242"/>
      <c r="H147" s="245">
        <v>0.25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150</v>
      </c>
      <c r="AU147" s="251" t="s">
        <v>81</v>
      </c>
      <c r="AV147" s="12" t="s">
        <v>81</v>
      </c>
      <c r="AW147" s="12" t="s">
        <v>34</v>
      </c>
      <c r="AX147" s="12" t="s">
        <v>71</v>
      </c>
      <c r="AY147" s="251" t="s">
        <v>142</v>
      </c>
    </row>
    <row r="148" s="13" customFormat="1">
      <c r="B148" s="252"/>
      <c r="C148" s="253"/>
      <c r="D148" s="232" t="s">
        <v>150</v>
      </c>
      <c r="E148" s="254" t="s">
        <v>101</v>
      </c>
      <c r="F148" s="255" t="s">
        <v>166</v>
      </c>
      <c r="G148" s="253"/>
      <c r="H148" s="256">
        <v>0.5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AT148" s="262" t="s">
        <v>150</v>
      </c>
      <c r="AU148" s="262" t="s">
        <v>81</v>
      </c>
      <c r="AV148" s="13" t="s">
        <v>148</v>
      </c>
      <c r="AW148" s="13" t="s">
        <v>34</v>
      </c>
      <c r="AX148" s="13" t="s">
        <v>79</v>
      </c>
      <c r="AY148" s="262" t="s">
        <v>142</v>
      </c>
    </row>
    <row r="149" s="1" customFormat="1" ht="25.5" customHeight="1">
      <c r="B149" s="46"/>
      <c r="C149" s="218" t="s">
        <v>239</v>
      </c>
      <c r="D149" s="218" t="s">
        <v>144</v>
      </c>
      <c r="E149" s="219" t="s">
        <v>240</v>
      </c>
      <c r="F149" s="220" t="s">
        <v>241</v>
      </c>
      <c r="G149" s="221" t="s">
        <v>89</v>
      </c>
      <c r="H149" s="222">
        <v>130.91399999999999</v>
      </c>
      <c r="I149" s="223"/>
      <c r="J149" s="224">
        <f>ROUND(I149*H149,2)</f>
        <v>0</v>
      </c>
      <c r="K149" s="220" t="s">
        <v>147</v>
      </c>
      <c r="L149" s="72"/>
      <c r="M149" s="225" t="s">
        <v>21</v>
      </c>
      <c r="N149" s="226" t="s">
        <v>42</v>
      </c>
      <c r="O149" s="47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4" t="s">
        <v>148</v>
      </c>
      <c r="AT149" s="24" t="s">
        <v>144</v>
      </c>
      <c r="AU149" s="24" t="s">
        <v>81</v>
      </c>
      <c r="AY149" s="24" t="s">
        <v>142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24" t="s">
        <v>79</v>
      </c>
      <c r="BK149" s="229">
        <f>ROUND(I149*H149,2)</f>
        <v>0</v>
      </c>
      <c r="BL149" s="24" t="s">
        <v>148</v>
      </c>
      <c r="BM149" s="24" t="s">
        <v>242</v>
      </c>
    </row>
    <row r="150" s="11" customFormat="1">
      <c r="B150" s="230"/>
      <c r="C150" s="231"/>
      <c r="D150" s="232" t="s">
        <v>150</v>
      </c>
      <c r="E150" s="233" t="s">
        <v>21</v>
      </c>
      <c r="F150" s="234" t="s">
        <v>243</v>
      </c>
      <c r="G150" s="231"/>
      <c r="H150" s="233" t="s">
        <v>21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150</v>
      </c>
      <c r="AU150" s="240" t="s">
        <v>81</v>
      </c>
      <c r="AV150" s="11" t="s">
        <v>79</v>
      </c>
      <c r="AW150" s="11" t="s">
        <v>34</v>
      </c>
      <c r="AX150" s="11" t="s">
        <v>71</v>
      </c>
      <c r="AY150" s="240" t="s">
        <v>142</v>
      </c>
    </row>
    <row r="151" s="12" customFormat="1">
      <c r="B151" s="241"/>
      <c r="C151" s="242"/>
      <c r="D151" s="232" t="s">
        <v>150</v>
      </c>
      <c r="E151" s="243" t="s">
        <v>21</v>
      </c>
      <c r="F151" s="244" t="s">
        <v>244</v>
      </c>
      <c r="G151" s="242"/>
      <c r="H151" s="245">
        <v>129.81399999999999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150</v>
      </c>
      <c r="AU151" s="251" t="s">
        <v>81</v>
      </c>
      <c r="AV151" s="12" t="s">
        <v>81</v>
      </c>
      <c r="AW151" s="12" t="s">
        <v>34</v>
      </c>
      <c r="AX151" s="12" t="s">
        <v>71</v>
      </c>
      <c r="AY151" s="251" t="s">
        <v>142</v>
      </c>
    </row>
    <row r="152" s="12" customFormat="1">
      <c r="B152" s="241"/>
      <c r="C152" s="242"/>
      <c r="D152" s="232" t="s">
        <v>150</v>
      </c>
      <c r="E152" s="243" t="s">
        <v>21</v>
      </c>
      <c r="F152" s="244" t="s">
        <v>245</v>
      </c>
      <c r="G152" s="242"/>
      <c r="H152" s="245">
        <v>1.6000000000000001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150</v>
      </c>
      <c r="AU152" s="251" t="s">
        <v>81</v>
      </c>
      <c r="AV152" s="12" t="s">
        <v>81</v>
      </c>
      <c r="AW152" s="12" t="s">
        <v>34</v>
      </c>
      <c r="AX152" s="12" t="s">
        <v>71</v>
      </c>
      <c r="AY152" s="251" t="s">
        <v>142</v>
      </c>
    </row>
    <row r="153" s="12" customFormat="1">
      <c r="B153" s="241"/>
      <c r="C153" s="242"/>
      <c r="D153" s="232" t="s">
        <v>150</v>
      </c>
      <c r="E153" s="243" t="s">
        <v>21</v>
      </c>
      <c r="F153" s="244" t="s">
        <v>246</v>
      </c>
      <c r="G153" s="242"/>
      <c r="H153" s="245">
        <v>-0.5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AT153" s="251" t="s">
        <v>150</v>
      </c>
      <c r="AU153" s="251" t="s">
        <v>81</v>
      </c>
      <c r="AV153" s="12" t="s">
        <v>81</v>
      </c>
      <c r="AW153" s="12" t="s">
        <v>34</v>
      </c>
      <c r="AX153" s="12" t="s">
        <v>71</v>
      </c>
      <c r="AY153" s="251" t="s">
        <v>142</v>
      </c>
    </row>
    <row r="154" s="13" customFormat="1">
      <c r="B154" s="252"/>
      <c r="C154" s="253"/>
      <c r="D154" s="232" t="s">
        <v>150</v>
      </c>
      <c r="E154" s="254" t="s">
        <v>21</v>
      </c>
      <c r="F154" s="255" t="s">
        <v>166</v>
      </c>
      <c r="G154" s="253"/>
      <c r="H154" s="256">
        <v>130.91399999999999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AT154" s="262" t="s">
        <v>150</v>
      </c>
      <c r="AU154" s="262" t="s">
        <v>81</v>
      </c>
      <c r="AV154" s="13" t="s">
        <v>148</v>
      </c>
      <c r="AW154" s="13" t="s">
        <v>34</v>
      </c>
      <c r="AX154" s="13" t="s">
        <v>79</v>
      </c>
      <c r="AY154" s="262" t="s">
        <v>142</v>
      </c>
    </row>
    <row r="155" s="1" customFormat="1" ht="38.25" customHeight="1">
      <c r="B155" s="46"/>
      <c r="C155" s="218" t="s">
        <v>247</v>
      </c>
      <c r="D155" s="218" t="s">
        <v>144</v>
      </c>
      <c r="E155" s="219" t="s">
        <v>248</v>
      </c>
      <c r="F155" s="220" t="s">
        <v>249</v>
      </c>
      <c r="G155" s="221" t="s">
        <v>198</v>
      </c>
      <c r="H155" s="222">
        <v>113.65000000000001</v>
      </c>
      <c r="I155" s="223"/>
      <c r="J155" s="224">
        <f>ROUND(I155*H155,2)</f>
        <v>0</v>
      </c>
      <c r="K155" s="220" t="s">
        <v>147</v>
      </c>
      <c r="L155" s="72"/>
      <c r="M155" s="225" t="s">
        <v>21</v>
      </c>
      <c r="N155" s="226" t="s">
        <v>42</v>
      </c>
      <c r="O155" s="47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4" t="s">
        <v>148</v>
      </c>
      <c r="AT155" s="24" t="s">
        <v>144</v>
      </c>
      <c r="AU155" s="24" t="s">
        <v>81</v>
      </c>
      <c r="AY155" s="24" t="s">
        <v>142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24" t="s">
        <v>79</v>
      </c>
      <c r="BK155" s="229">
        <f>ROUND(I155*H155,2)</f>
        <v>0</v>
      </c>
      <c r="BL155" s="24" t="s">
        <v>148</v>
      </c>
      <c r="BM155" s="24" t="s">
        <v>250</v>
      </c>
    </row>
    <row r="156" s="11" customFormat="1">
      <c r="B156" s="230"/>
      <c r="C156" s="231"/>
      <c r="D156" s="232" t="s">
        <v>150</v>
      </c>
      <c r="E156" s="233" t="s">
        <v>21</v>
      </c>
      <c r="F156" s="234" t="s">
        <v>151</v>
      </c>
      <c r="G156" s="231"/>
      <c r="H156" s="233" t="s">
        <v>21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150</v>
      </c>
      <c r="AU156" s="240" t="s">
        <v>81</v>
      </c>
      <c r="AV156" s="11" t="s">
        <v>79</v>
      </c>
      <c r="AW156" s="11" t="s">
        <v>34</v>
      </c>
      <c r="AX156" s="11" t="s">
        <v>71</v>
      </c>
      <c r="AY156" s="240" t="s">
        <v>142</v>
      </c>
    </row>
    <row r="157" s="11" customFormat="1">
      <c r="B157" s="230"/>
      <c r="C157" s="231"/>
      <c r="D157" s="232" t="s">
        <v>150</v>
      </c>
      <c r="E157" s="233" t="s">
        <v>21</v>
      </c>
      <c r="F157" s="234" t="s">
        <v>251</v>
      </c>
      <c r="G157" s="231"/>
      <c r="H157" s="233" t="s">
        <v>21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150</v>
      </c>
      <c r="AU157" s="240" t="s">
        <v>81</v>
      </c>
      <c r="AV157" s="11" t="s">
        <v>79</v>
      </c>
      <c r="AW157" s="11" t="s">
        <v>34</v>
      </c>
      <c r="AX157" s="11" t="s">
        <v>71</v>
      </c>
      <c r="AY157" s="240" t="s">
        <v>142</v>
      </c>
    </row>
    <row r="158" s="12" customFormat="1">
      <c r="B158" s="241"/>
      <c r="C158" s="242"/>
      <c r="D158" s="232" t="s">
        <v>150</v>
      </c>
      <c r="E158" s="243" t="s">
        <v>21</v>
      </c>
      <c r="F158" s="244" t="s">
        <v>252</v>
      </c>
      <c r="G158" s="242"/>
      <c r="H158" s="245">
        <v>9.1999999999999993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150</v>
      </c>
      <c r="AU158" s="251" t="s">
        <v>81</v>
      </c>
      <c r="AV158" s="12" t="s">
        <v>81</v>
      </c>
      <c r="AW158" s="12" t="s">
        <v>34</v>
      </c>
      <c r="AX158" s="12" t="s">
        <v>71</v>
      </c>
      <c r="AY158" s="251" t="s">
        <v>142</v>
      </c>
    </row>
    <row r="159" s="12" customFormat="1">
      <c r="B159" s="241"/>
      <c r="C159" s="242"/>
      <c r="D159" s="232" t="s">
        <v>150</v>
      </c>
      <c r="E159" s="243" t="s">
        <v>21</v>
      </c>
      <c r="F159" s="244" t="s">
        <v>253</v>
      </c>
      <c r="G159" s="242"/>
      <c r="H159" s="245">
        <v>58.799999999999997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150</v>
      </c>
      <c r="AU159" s="251" t="s">
        <v>81</v>
      </c>
      <c r="AV159" s="12" t="s">
        <v>81</v>
      </c>
      <c r="AW159" s="12" t="s">
        <v>34</v>
      </c>
      <c r="AX159" s="12" t="s">
        <v>71</v>
      </c>
      <c r="AY159" s="251" t="s">
        <v>142</v>
      </c>
    </row>
    <row r="160" s="12" customFormat="1">
      <c r="B160" s="241"/>
      <c r="C160" s="242"/>
      <c r="D160" s="232" t="s">
        <v>150</v>
      </c>
      <c r="E160" s="243" t="s">
        <v>21</v>
      </c>
      <c r="F160" s="244" t="s">
        <v>254</v>
      </c>
      <c r="G160" s="242"/>
      <c r="H160" s="245">
        <v>2.9500000000000002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150</v>
      </c>
      <c r="AU160" s="251" t="s">
        <v>81</v>
      </c>
      <c r="AV160" s="12" t="s">
        <v>81</v>
      </c>
      <c r="AW160" s="12" t="s">
        <v>34</v>
      </c>
      <c r="AX160" s="12" t="s">
        <v>71</v>
      </c>
      <c r="AY160" s="251" t="s">
        <v>142</v>
      </c>
    </row>
    <row r="161" s="12" customFormat="1">
      <c r="B161" s="241"/>
      <c r="C161" s="242"/>
      <c r="D161" s="232" t="s">
        <v>150</v>
      </c>
      <c r="E161" s="243" t="s">
        <v>21</v>
      </c>
      <c r="F161" s="244" t="s">
        <v>255</v>
      </c>
      <c r="G161" s="242"/>
      <c r="H161" s="245">
        <v>42.700000000000003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AT161" s="251" t="s">
        <v>150</v>
      </c>
      <c r="AU161" s="251" t="s">
        <v>81</v>
      </c>
      <c r="AV161" s="12" t="s">
        <v>81</v>
      </c>
      <c r="AW161" s="12" t="s">
        <v>34</v>
      </c>
      <c r="AX161" s="12" t="s">
        <v>71</v>
      </c>
      <c r="AY161" s="251" t="s">
        <v>142</v>
      </c>
    </row>
    <row r="162" s="13" customFormat="1">
      <c r="B162" s="252"/>
      <c r="C162" s="253"/>
      <c r="D162" s="232" t="s">
        <v>150</v>
      </c>
      <c r="E162" s="254" t="s">
        <v>21</v>
      </c>
      <c r="F162" s="255" t="s">
        <v>166</v>
      </c>
      <c r="G162" s="253"/>
      <c r="H162" s="256">
        <v>113.65000000000001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AT162" s="262" t="s">
        <v>150</v>
      </c>
      <c r="AU162" s="262" t="s">
        <v>81</v>
      </c>
      <c r="AV162" s="13" t="s">
        <v>148</v>
      </c>
      <c r="AW162" s="13" t="s">
        <v>34</v>
      </c>
      <c r="AX162" s="13" t="s">
        <v>79</v>
      </c>
      <c r="AY162" s="262" t="s">
        <v>142</v>
      </c>
    </row>
    <row r="163" s="1" customFormat="1" ht="25.5" customHeight="1">
      <c r="B163" s="46"/>
      <c r="C163" s="218" t="s">
        <v>256</v>
      </c>
      <c r="D163" s="218" t="s">
        <v>144</v>
      </c>
      <c r="E163" s="219" t="s">
        <v>257</v>
      </c>
      <c r="F163" s="220" t="s">
        <v>258</v>
      </c>
      <c r="G163" s="221" t="s">
        <v>198</v>
      </c>
      <c r="H163" s="222">
        <v>113.65000000000001</v>
      </c>
      <c r="I163" s="223"/>
      <c r="J163" s="224">
        <f>ROUND(I163*H163,2)</f>
        <v>0</v>
      </c>
      <c r="K163" s="220" t="s">
        <v>147</v>
      </c>
      <c r="L163" s="72"/>
      <c r="M163" s="225" t="s">
        <v>21</v>
      </c>
      <c r="N163" s="226" t="s">
        <v>42</v>
      </c>
      <c r="O163" s="47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4" t="s">
        <v>148</v>
      </c>
      <c r="AT163" s="24" t="s">
        <v>144</v>
      </c>
      <c r="AU163" s="24" t="s">
        <v>81</v>
      </c>
      <c r="AY163" s="24" t="s">
        <v>142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24" t="s">
        <v>79</v>
      </c>
      <c r="BK163" s="229">
        <f>ROUND(I163*H163,2)</f>
        <v>0</v>
      </c>
      <c r="BL163" s="24" t="s">
        <v>148</v>
      </c>
      <c r="BM163" s="24" t="s">
        <v>259</v>
      </c>
    </row>
    <row r="164" s="1" customFormat="1" ht="16.5" customHeight="1">
      <c r="B164" s="46"/>
      <c r="C164" s="263" t="s">
        <v>260</v>
      </c>
      <c r="D164" s="263" t="s">
        <v>261</v>
      </c>
      <c r="E164" s="264" t="s">
        <v>262</v>
      </c>
      <c r="F164" s="265" t="s">
        <v>263</v>
      </c>
      <c r="G164" s="266" t="s">
        <v>264</v>
      </c>
      <c r="H164" s="267">
        <v>1.7050000000000001</v>
      </c>
      <c r="I164" s="268"/>
      <c r="J164" s="269">
        <f>ROUND(I164*H164,2)</f>
        <v>0</v>
      </c>
      <c r="K164" s="265" t="s">
        <v>147</v>
      </c>
      <c r="L164" s="270"/>
      <c r="M164" s="271" t="s">
        <v>21</v>
      </c>
      <c r="N164" s="272" t="s">
        <v>42</v>
      </c>
      <c r="O164" s="47"/>
      <c r="P164" s="227">
        <f>O164*H164</f>
        <v>0</v>
      </c>
      <c r="Q164" s="227">
        <v>0.001</v>
      </c>
      <c r="R164" s="227">
        <f>Q164*H164</f>
        <v>0.0017050000000000001</v>
      </c>
      <c r="S164" s="227">
        <v>0</v>
      </c>
      <c r="T164" s="228">
        <f>S164*H164</f>
        <v>0</v>
      </c>
      <c r="AR164" s="24" t="s">
        <v>190</v>
      </c>
      <c r="AT164" s="24" t="s">
        <v>261</v>
      </c>
      <c r="AU164" s="24" t="s">
        <v>81</v>
      </c>
      <c r="AY164" s="24" t="s">
        <v>142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24" t="s">
        <v>79</v>
      </c>
      <c r="BK164" s="229">
        <f>ROUND(I164*H164,2)</f>
        <v>0</v>
      </c>
      <c r="BL164" s="24" t="s">
        <v>148</v>
      </c>
      <c r="BM164" s="24" t="s">
        <v>265</v>
      </c>
    </row>
    <row r="165" s="12" customFormat="1">
      <c r="B165" s="241"/>
      <c r="C165" s="242"/>
      <c r="D165" s="232" t="s">
        <v>150</v>
      </c>
      <c r="E165" s="242"/>
      <c r="F165" s="244" t="s">
        <v>266</v>
      </c>
      <c r="G165" s="242"/>
      <c r="H165" s="245">
        <v>1.7050000000000001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150</v>
      </c>
      <c r="AU165" s="251" t="s">
        <v>81</v>
      </c>
      <c r="AV165" s="12" t="s">
        <v>81</v>
      </c>
      <c r="AW165" s="12" t="s">
        <v>6</v>
      </c>
      <c r="AX165" s="12" t="s">
        <v>79</v>
      </c>
      <c r="AY165" s="251" t="s">
        <v>142</v>
      </c>
    </row>
    <row r="166" s="1" customFormat="1" ht="16.5" customHeight="1">
      <c r="B166" s="46"/>
      <c r="C166" s="218" t="s">
        <v>9</v>
      </c>
      <c r="D166" s="218" t="s">
        <v>144</v>
      </c>
      <c r="E166" s="219" t="s">
        <v>267</v>
      </c>
      <c r="F166" s="220" t="s">
        <v>268</v>
      </c>
      <c r="G166" s="221" t="s">
        <v>89</v>
      </c>
      <c r="H166" s="222">
        <v>11.365</v>
      </c>
      <c r="I166" s="223"/>
      <c r="J166" s="224">
        <f>ROUND(I166*H166,2)</f>
        <v>0</v>
      </c>
      <c r="K166" s="220" t="s">
        <v>147</v>
      </c>
      <c r="L166" s="72"/>
      <c r="M166" s="225" t="s">
        <v>21</v>
      </c>
      <c r="N166" s="226" t="s">
        <v>42</v>
      </c>
      <c r="O166" s="47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4" t="s">
        <v>148</v>
      </c>
      <c r="AT166" s="24" t="s">
        <v>144</v>
      </c>
      <c r="AU166" s="24" t="s">
        <v>81</v>
      </c>
      <c r="AY166" s="24" t="s">
        <v>142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24" t="s">
        <v>79</v>
      </c>
      <c r="BK166" s="229">
        <f>ROUND(I166*H166,2)</f>
        <v>0</v>
      </c>
      <c r="BL166" s="24" t="s">
        <v>148</v>
      </c>
      <c r="BM166" s="24" t="s">
        <v>269</v>
      </c>
    </row>
    <row r="167" s="1" customFormat="1">
      <c r="B167" s="46"/>
      <c r="C167" s="74"/>
      <c r="D167" s="232" t="s">
        <v>270</v>
      </c>
      <c r="E167" s="74"/>
      <c r="F167" s="273" t="s">
        <v>271</v>
      </c>
      <c r="G167" s="74"/>
      <c r="H167" s="74"/>
      <c r="I167" s="188"/>
      <c r="J167" s="74"/>
      <c r="K167" s="74"/>
      <c r="L167" s="72"/>
      <c r="M167" s="274"/>
      <c r="N167" s="47"/>
      <c r="O167" s="47"/>
      <c r="P167" s="47"/>
      <c r="Q167" s="47"/>
      <c r="R167" s="47"/>
      <c r="S167" s="47"/>
      <c r="T167" s="95"/>
      <c r="AT167" s="24" t="s">
        <v>270</v>
      </c>
      <c r="AU167" s="24" t="s">
        <v>81</v>
      </c>
    </row>
    <row r="168" s="12" customFormat="1">
      <c r="B168" s="241"/>
      <c r="C168" s="242"/>
      <c r="D168" s="232" t="s">
        <v>150</v>
      </c>
      <c r="E168" s="242"/>
      <c r="F168" s="244" t="s">
        <v>272</v>
      </c>
      <c r="G168" s="242"/>
      <c r="H168" s="245">
        <v>11.365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150</v>
      </c>
      <c r="AU168" s="251" t="s">
        <v>81</v>
      </c>
      <c r="AV168" s="12" t="s">
        <v>81</v>
      </c>
      <c r="AW168" s="12" t="s">
        <v>6</v>
      </c>
      <c r="AX168" s="12" t="s">
        <v>79</v>
      </c>
      <c r="AY168" s="251" t="s">
        <v>142</v>
      </c>
    </row>
    <row r="169" s="1" customFormat="1" ht="38.25" customHeight="1">
      <c r="B169" s="46"/>
      <c r="C169" s="218" t="s">
        <v>273</v>
      </c>
      <c r="D169" s="218" t="s">
        <v>144</v>
      </c>
      <c r="E169" s="219" t="s">
        <v>274</v>
      </c>
      <c r="F169" s="220" t="s">
        <v>275</v>
      </c>
      <c r="G169" s="221" t="s">
        <v>198</v>
      </c>
      <c r="H169" s="222">
        <v>207</v>
      </c>
      <c r="I169" s="223"/>
      <c r="J169" s="224">
        <f>ROUND(I169*H169,2)</f>
        <v>0</v>
      </c>
      <c r="K169" s="220" t="s">
        <v>147</v>
      </c>
      <c r="L169" s="72"/>
      <c r="M169" s="225" t="s">
        <v>21</v>
      </c>
      <c r="N169" s="226" t="s">
        <v>42</v>
      </c>
      <c r="O169" s="47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4" t="s">
        <v>148</v>
      </c>
      <c r="AT169" s="24" t="s">
        <v>144</v>
      </c>
      <c r="AU169" s="24" t="s">
        <v>81</v>
      </c>
      <c r="AY169" s="24" t="s">
        <v>142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24" t="s">
        <v>79</v>
      </c>
      <c r="BK169" s="229">
        <f>ROUND(I169*H169,2)</f>
        <v>0</v>
      </c>
      <c r="BL169" s="24" t="s">
        <v>148</v>
      </c>
      <c r="BM169" s="24" t="s">
        <v>276</v>
      </c>
    </row>
    <row r="170" s="11" customFormat="1">
      <c r="B170" s="230"/>
      <c r="C170" s="231"/>
      <c r="D170" s="232" t="s">
        <v>150</v>
      </c>
      <c r="E170" s="233" t="s">
        <v>21</v>
      </c>
      <c r="F170" s="234" t="s">
        <v>277</v>
      </c>
      <c r="G170" s="231"/>
      <c r="H170" s="233" t="s">
        <v>21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150</v>
      </c>
      <c r="AU170" s="240" t="s">
        <v>81</v>
      </c>
      <c r="AV170" s="11" t="s">
        <v>79</v>
      </c>
      <c r="AW170" s="11" t="s">
        <v>34</v>
      </c>
      <c r="AX170" s="11" t="s">
        <v>71</v>
      </c>
      <c r="AY170" s="240" t="s">
        <v>142</v>
      </c>
    </row>
    <row r="171" s="11" customFormat="1">
      <c r="B171" s="230"/>
      <c r="C171" s="231"/>
      <c r="D171" s="232" t="s">
        <v>150</v>
      </c>
      <c r="E171" s="233" t="s">
        <v>21</v>
      </c>
      <c r="F171" s="234" t="s">
        <v>278</v>
      </c>
      <c r="G171" s="231"/>
      <c r="H171" s="233" t="s">
        <v>21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150</v>
      </c>
      <c r="AU171" s="240" t="s">
        <v>81</v>
      </c>
      <c r="AV171" s="11" t="s">
        <v>79</v>
      </c>
      <c r="AW171" s="11" t="s">
        <v>34</v>
      </c>
      <c r="AX171" s="11" t="s">
        <v>71</v>
      </c>
      <c r="AY171" s="240" t="s">
        <v>142</v>
      </c>
    </row>
    <row r="172" s="12" customFormat="1">
      <c r="B172" s="241"/>
      <c r="C172" s="242"/>
      <c r="D172" s="232" t="s">
        <v>150</v>
      </c>
      <c r="E172" s="243" t="s">
        <v>21</v>
      </c>
      <c r="F172" s="244" t="s">
        <v>279</v>
      </c>
      <c r="G172" s="242"/>
      <c r="H172" s="245">
        <v>207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150</v>
      </c>
      <c r="AU172" s="251" t="s">
        <v>81</v>
      </c>
      <c r="AV172" s="12" t="s">
        <v>81</v>
      </c>
      <c r="AW172" s="12" t="s">
        <v>34</v>
      </c>
      <c r="AX172" s="12" t="s">
        <v>79</v>
      </c>
      <c r="AY172" s="251" t="s">
        <v>142</v>
      </c>
    </row>
    <row r="173" s="10" customFormat="1" ht="29.88" customHeight="1">
      <c r="B173" s="202"/>
      <c r="C173" s="203"/>
      <c r="D173" s="204" t="s">
        <v>70</v>
      </c>
      <c r="E173" s="216" t="s">
        <v>171</v>
      </c>
      <c r="F173" s="216" t="s">
        <v>280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SUM(P174:P180)</f>
        <v>0</v>
      </c>
      <c r="Q173" s="210"/>
      <c r="R173" s="211">
        <f>SUM(R174:R180)</f>
        <v>0.18720000000000001</v>
      </c>
      <c r="S173" s="210"/>
      <c r="T173" s="212">
        <f>SUM(T174:T180)</f>
        <v>0.31679999999999997</v>
      </c>
      <c r="AR173" s="213" t="s">
        <v>79</v>
      </c>
      <c r="AT173" s="214" t="s">
        <v>70</v>
      </c>
      <c r="AU173" s="214" t="s">
        <v>79</v>
      </c>
      <c r="AY173" s="213" t="s">
        <v>142</v>
      </c>
      <c r="BK173" s="215">
        <f>SUM(BK174:BK180)</f>
        <v>0</v>
      </c>
    </row>
    <row r="174" s="1" customFormat="1" ht="25.5" customHeight="1">
      <c r="B174" s="46"/>
      <c r="C174" s="218" t="s">
        <v>281</v>
      </c>
      <c r="D174" s="218" t="s">
        <v>144</v>
      </c>
      <c r="E174" s="219" t="s">
        <v>282</v>
      </c>
      <c r="F174" s="220" t="s">
        <v>283</v>
      </c>
      <c r="G174" s="221" t="s">
        <v>155</v>
      </c>
      <c r="H174" s="222">
        <v>4.7999999999999998</v>
      </c>
      <c r="I174" s="223"/>
      <c r="J174" s="224">
        <f>ROUND(I174*H174,2)</f>
        <v>0</v>
      </c>
      <c r="K174" s="220" t="s">
        <v>147</v>
      </c>
      <c r="L174" s="72"/>
      <c r="M174" s="225" t="s">
        <v>21</v>
      </c>
      <c r="N174" s="226" t="s">
        <v>42</v>
      </c>
      <c r="O174" s="47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4" t="s">
        <v>148</v>
      </c>
      <c r="AT174" s="24" t="s">
        <v>144</v>
      </c>
      <c r="AU174" s="24" t="s">
        <v>81</v>
      </c>
      <c r="AY174" s="24" t="s">
        <v>142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24" t="s">
        <v>79</v>
      </c>
      <c r="BK174" s="229">
        <f>ROUND(I174*H174,2)</f>
        <v>0</v>
      </c>
      <c r="BL174" s="24" t="s">
        <v>148</v>
      </c>
      <c r="BM174" s="24" t="s">
        <v>284</v>
      </c>
    </row>
    <row r="175" s="11" customFormat="1">
      <c r="B175" s="230"/>
      <c r="C175" s="231"/>
      <c r="D175" s="232" t="s">
        <v>150</v>
      </c>
      <c r="E175" s="233" t="s">
        <v>21</v>
      </c>
      <c r="F175" s="234" t="s">
        <v>151</v>
      </c>
      <c r="G175" s="231"/>
      <c r="H175" s="233" t="s">
        <v>21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150</v>
      </c>
      <c r="AU175" s="240" t="s">
        <v>81</v>
      </c>
      <c r="AV175" s="11" t="s">
        <v>79</v>
      </c>
      <c r="AW175" s="11" t="s">
        <v>34</v>
      </c>
      <c r="AX175" s="11" t="s">
        <v>71</v>
      </c>
      <c r="AY175" s="240" t="s">
        <v>142</v>
      </c>
    </row>
    <row r="176" s="12" customFormat="1">
      <c r="B176" s="241"/>
      <c r="C176" s="242"/>
      <c r="D176" s="232" t="s">
        <v>150</v>
      </c>
      <c r="E176" s="243" t="s">
        <v>21</v>
      </c>
      <c r="F176" s="244" t="s">
        <v>285</v>
      </c>
      <c r="G176" s="242"/>
      <c r="H176" s="245">
        <v>4.7999999999999998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150</v>
      </c>
      <c r="AU176" s="251" t="s">
        <v>81</v>
      </c>
      <c r="AV176" s="12" t="s">
        <v>81</v>
      </c>
      <c r="AW176" s="12" t="s">
        <v>34</v>
      </c>
      <c r="AX176" s="12" t="s">
        <v>79</v>
      </c>
      <c r="AY176" s="251" t="s">
        <v>142</v>
      </c>
    </row>
    <row r="177" s="1" customFormat="1" ht="38.25" customHeight="1">
      <c r="B177" s="46"/>
      <c r="C177" s="218" t="s">
        <v>286</v>
      </c>
      <c r="D177" s="218" t="s">
        <v>144</v>
      </c>
      <c r="E177" s="219" t="s">
        <v>287</v>
      </c>
      <c r="F177" s="220" t="s">
        <v>288</v>
      </c>
      <c r="G177" s="221" t="s">
        <v>198</v>
      </c>
      <c r="H177" s="222">
        <v>1.44</v>
      </c>
      <c r="I177" s="223"/>
      <c r="J177" s="224">
        <f>ROUND(I177*H177,2)</f>
        <v>0</v>
      </c>
      <c r="K177" s="220" t="s">
        <v>147</v>
      </c>
      <c r="L177" s="72"/>
      <c r="M177" s="225" t="s">
        <v>21</v>
      </c>
      <c r="N177" s="226" t="s">
        <v>42</v>
      </c>
      <c r="O177" s="47"/>
      <c r="P177" s="227">
        <f>O177*H177</f>
        <v>0</v>
      </c>
      <c r="Q177" s="227">
        <v>0</v>
      </c>
      <c r="R177" s="227">
        <f>Q177*H177</f>
        <v>0</v>
      </c>
      <c r="S177" s="227">
        <v>0.22</v>
      </c>
      <c r="T177" s="228">
        <f>S177*H177</f>
        <v>0.31679999999999997</v>
      </c>
      <c r="AR177" s="24" t="s">
        <v>148</v>
      </c>
      <c r="AT177" s="24" t="s">
        <v>144</v>
      </c>
      <c r="AU177" s="24" t="s">
        <v>81</v>
      </c>
      <c r="AY177" s="24" t="s">
        <v>142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24" t="s">
        <v>79</v>
      </c>
      <c r="BK177" s="229">
        <f>ROUND(I177*H177,2)</f>
        <v>0</v>
      </c>
      <c r="BL177" s="24" t="s">
        <v>148</v>
      </c>
      <c r="BM177" s="24" t="s">
        <v>289</v>
      </c>
    </row>
    <row r="178" s="11" customFormat="1">
      <c r="B178" s="230"/>
      <c r="C178" s="231"/>
      <c r="D178" s="232" t="s">
        <v>150</v>
      </c>
      <c r="E178" s="233" t="s">
        <v>21</v>
      </c>
      <c r="F178" s="234" t="s">
        <v>151</v>
      </c>
      <c r="G178" s="231"/>
      <c r="H178" s="233" t="s">
        <v>21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150</v>
      </c>
      <c r="AU178" s="240" t="s">
        <v>81</v>
      </c>
      <c r="AV178" s="11" t="s">
        <v>79</v>
      </c>
      <c r="AW178" s="11" t="s">
        <v>34</v>
      </c>
      <c r="AX178" s="11" t="s">
        <v>71</v>
      </c>
      <c r="AY178" s="240" t="s">
        <v>142</v>
      </c>
    </row>
    <row r="179" s="12" customFormat="1">
      <c r="B179" s="241"/>
      <c r="C179" s="242"/>
      <c r="D179" s="232" t="s">
        <v>150</v>
      </c>
      <c r="E179" s="243" t="s">
        <v>21</v>
      </c>
      <c r="F179" s="244" t="s">
        <v>290</v>
      </c>
      <c r="G179" s="242"/>
      <c r="H179" s="245">
        <v>1.44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150</v>
      </c>
      <c r="AU179" s="251" t="s">
        <v>81</v>
      </c>
      <c r="AV179" s="12" t="s">
        <v>81</v>
      </c>
      <c r="AW179" s="12" t="s">
        <v>34</v>
      </c>
      <c r="AX179" s="12" t="s">
        <v>79</v>
      </c>
      <c r="AY179" s="251" t="s">
        <v>142</v>
      </c>
    </row>
    <row r="180" s="1" customFormat="1" ht="38.25" customHeight="1">
      <c r="B180" s="46"/>
      <c r="C180" s="218" t="s">
        <v>291</v>
      </c>
      <c r="D180" s="218" t="s">
        <v>144</v>
      </c>
      <c r="E180" s="219" t="s">
        <v>292</v>
      </c>
      <c r="F180" s="220" t="s">
        <v>293</v>
      </c>
      <c r="G180" s="221" t="s">
        <v>198</v>
      </c>
      <c r="H180" s="222">
        <v>1.44</v>
      </c>
      <c r="I180" s="223"/>
      <c r="J180" s="224">
        <f>ROUND(I180*H180,2)</f>
        <v>0</v>
      </c>
      <c r="K180" s="220" t="s">
        <v>147</v>
      </c>
      <c r="L180" s="72"/>
      <c r="M180" s="225" t="s">
        <v>21</v>
      </c>
      <c r="N180" s="226" t="s">
        <v>42</v>
      </c>
      <c r="O180" s="47"/>
      <c r="P180" s="227">
        <f>O180*H180</f>
        <v>0</v>
      </c>
      <c r="Q180" s="227">
        <v>0.13</v>
      </c>
      <c r="R180" s="227">
        <f>Q180*H180</f>
        <v>0.18720000000000001</v>
      </c>
      <c r="S180" s="227">
        <v>0</v>
      </c>
      <c r="T180" s="228">
        <f>S180*H180</f>
        <v>0</v>
      </c>
      <c r="AR180" s="24" t="s">
        <v>148</v>
      </c>
      <c r="AT180" s="24" t="s">
        <v>144</v>
      </c>
      <c r="AU180" s="24" t="s">
        <v>81</v>
      </c>
      <c r="AY180" s="24" t="s">
        <v>142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24" t="s">
        <v>79</v>
      </c>
      <c r="BK180" s="229">
        <f>ROUND(I180*H180,2)</f>
        <v>0</v>
      </c>
      <c r="BL180" s="24" t="s">
        <v>148</v>
      </c>
      <c r="BM180" s="24" t="s">
        <v>294</v>
      </c>
    </row>
    <row r="181" s="10" customFormat="1" ht="29.88" customHeight="1">
      <c r="B181" s="202"/>
      <c r="C181" s="203"/>
      <c r="D181" s="204" t="s">
        <v>70</v>
      </c>
      <c r="E181" s="216" t="s">
        <v>295</v>
      </c>
      <c r="F181" s="216" t="s">
        <v>296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SUM(P182:P187)</f>
        <v>0</v>
      </c>
      <c r="Q181" s="210"/>
      <c r="R181" s="211">
        <f>SUM(R182:R187)</f>
        <v>0.032799000000000002</v>
      </c>
      <c r="S181" s="210"/>
      <c r="T181" s="212">
        <f>SUM(T182:T187)</f>
        <v>0</v>
      </c>
      <c r="AR181" s="213" t="s">
        <v>79</v>
      </c>
      <c r="AT181" s="214" t="s">
        <v>70</v>
      </c>
      <c r="AU181" s="214" t="s">
        <v>79</v>
      </c>
      <c r="AY181" s="213" t="s">
        <v>142</v>
      </c>
      <c r="BK181" s="215">
        <f>SUM(BK182:BK187)</f>
        <v>0</v>
      </c>
    </row>
    <row r="182" s="1" customFormat="1" ht="25.5" customHeight="1">
      <c r="B182" s="46"/>
      <c r="C182" s="218" t="s">
        <v>297</v>
      </c>
      <c r="D182" s="218" t="s">
        <v>144</v>
      </c>
      <c r="E182" s="219" t="s">
        <v>298</v>
      </c>
      <c r="F182" s="220" t="s">
        <v>299</v>
      </c>
      <c r="G182" s="221" t="s">
        <v>198</v>
      </c>
      <c r="H182" s="222">
        <v>252.30000000000001</v>
      </c>
      <c r="I182" s="223"/>
      <c r="J182" s="224">
        <f>ROUND(I182*H182,2)</f>
        <v>0</v>
      </c>
      <c r="K182" s="220" t="s">
        <v>147</v>
      </c>
      <c r="L182" s="72"/>
      <c r="M182" s="225" t="s">
        <v>21</v>
      </c>
      <c r="N182" s="226" t="s">
        <v>42</v>
      </c>
      <c r="O182" s="47"/>
      <c r="P182" s="227">
        <f>O182*H182</f>
        <v>0</v>
      </c>
      <c r="Q182" s="227">
        <v>0.00012999999999999999</v>
      </c>
      <c r="R182" s="227">
        <f>Q182*H182</f>
        <v>0.032799000000000002</v>
      </c>
      <c r="S182" s="227">
        <v>0</v>
      </c>
      <c r="T182" s="228">
        <f>S182*H182</f>
        <v>0</v>
      </c>
      <c r="AR182" s="24" t="s">
        <v>148</v>
      </c>
      <c r="AT182" s="24" t="s">
        <v>144</v>
      </c>
      <c r="AU182" s="24" t="s">
        <v>81</v>
      </c>
      <c r="AY182" s="24" t="s">
        <v>142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24" t="s">
        <v>79</v>
      </c>
      <c r="BK182" s="229">
        <f>ROUND(I182*H182,2)</f>
        <v>0</v>
      </c>
      <c r="BL182" s="24" t="s">
        <v>148</v>
      </c>
      <c r="BM182" s="24" t="s">
        <v>300</v>
      </c>
    </row>
    <row r="183" s="1" customFormat="1">
      <c r="B183" s="46"/>
      <c r="C183" s="74"/>
      <c r="D183" s="232" t="s">
        <v>270</v>
      </c>
      <c r="E183" s="74"/>
      <c r="F183" s="273" t="s">
        <v>301</v>
      </c>
      <c r="G183" s="74"/>
      <c r="H183" s="74"/>
      <c r="I183" s="188"/>
      <c r="J183" s="74"/>
      <c r="K183" s="74"/>
      <c r="L183" s="72"/>
      <c r="M183" s="274"/>
      <c r="N183" s="47"/>
      <c r="O183" s="47"/>
      <c r="P183" s="47"/>
      <c r="Q183" s="47"/>
      <c r="R183" s="47"/>
      <c r="S183" s="47"/>
      <c r="T183" s="95"/>
      <c r="AT183" s="24" t="s">
        <v>270</v>
      </c>
      <c r="AU183" s="24" t="s">
        <v>81</v>
      </c>
    </row>
    <row r="184" s="11" customFormat="1">
      <c r="B184" s="230"/>
      <c r="C184" s="231"/>
      <c r="D184" s="232" t="s">
        <v>150</v>
      </c>
      <c r="E184" s="233" t="s">
        <v>21</v>
      </c>
      <c r="F184" s="234" t="s">
        <v>302</v>
      </c>
      <c r="G184" s="231"/>
      <c r="H184" s="233" t="s">
        <v>21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150</v>
      </c>
      <c r="AU184" s="240" t="s">
        <v>81</v>
      </c>
      <c r="AV184" s="11" t="s">
        <v>79</v>
      </c>
      <c r="AW184" s="11" t="s">
        <v>34</v>
      </c>
      <c r="AX184" s="11" t="s">
        <v>71</v>
      </c>
      <c r="AY184" s="240" t="s">
        <v>142</v>
      </c>
    </row>
    <row r="185" s="12" customFormat="1">
      <c r="B185" s="241"/>
      <c r="C185" s="242"/>
      <c r="D185" s="232" t="s">
        <v>150</v>
      </c>
      <c r="E185" s="243" t="s">
        <v>21</v>
      </c>
      <c r="F185" s="244" t="s">
        <v>303</v>
      </c>
      <c r="G185" s="242"/>
      <c r="H185" s="245">
        <v>150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150</v>
      </c>
      <c r="AU185" s="251" t="s">
        <v>81</v>
      </c>
      <c r="AV185" s="12" t="s">
        <v>81</v>
      </c>
      <c r="AW185" s="12" t="s">
        <v>34</v>
      </c>
      <c r="AX185" s="12" t="s">
        <v>71</v>
      </c>
      <c r="AY185" s="251" t="s">
        <v>142</v>
      </c>
    </row>
    <row r="186" s="12" customFormat="1">
      <c r="B186" s="241"/>
      <c r="C186" s="242"/>
      <c r="D186" s="232" t="s">
        <v>150</v>
      </c>
      <c r="E186" s="243" t="s">
        <v>21</v>
      </c>
      <c r="F186" s="244" t="s">
        <v>304</v>
      </c>
      <c r="G186" s="242"/>
      <c r="H186" s="245">
        <v>102.3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150</v>
      </c>
      <c r="AU186" s="251" t="s">
        <v>81</v>
      </c>
      <c r="AV186" s="12" t="s">
        <v>81</v>
      </c>
      <c r="AW186" s="12" t="s">
        <v>34</v>
      </c>
      <c r="AX186" s="12" t="s">
        <v>71</v>
      </c>
      <c r="AY186" s="251" t="s">
        <v>142</v>
      </c>
    </row>
    <row r="187" s="13" customFormat="1">
      <c r="B187" s="252"/>
      <c r="C187" s="253"/>
      <c r="D187" s="232" t="s">
        <v>150</v>
      </c>
      <c r="E187" s="254" t="s">
        <v>21</v>
      </c>
      <c r="F187" s="255" t="s">
        <v>166</v>
      </c>
      <c r="G187" s="253"/>
      <c r="H187" s="256">
        <v>252.30000000000001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AT187" s="262" t="s">
        <v>150</v>
      </c>
      <c r="AU187" s="262" t="s">
        <v>81</v>
      </c>
      <c r="AV187" s="13" t="s">
        <v>148</v>
      </c>
      <c r="AW187" s="13" t="s">
        <v>34</v>
      </c>
      <c r="AX187" s="13" t="s">
        <v>79</v>
      </c>
      <c r="AY187" s="262" t="s">
        <v>142</v>
      </c>
    </row>
    <row r="188" s="10" customFormat="1" ht="29.88" customHeight="1">
      <c r="B188" s="202"/>
      <c r="C188" s="203"/>
      <c r="D188" s="204" t="s">
        <v>70</v>
      </c>
      <c r="E188" s="216" t="s">
        <v>305</v>
      </c>
      <c r="F188" s="216" t="s">
        <v>306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SUM(P189:P263)</f>
        <v>0</v>
      </c>
      <c r="Q188" s="210"/>
      <c r="R188" s="211">
        <f>SUM(R189:R263)</f>
        <v>0</v>
      </c>
      <c r="S188" s="210"/>
      <c r="T188" s="212">
        <f>SUM(T189:T263)</f>
        <v>396.39225700000003</v>
      </c>
      <c r="AR188" s="213" t="s">
        <v>79</v>
      </c>
      <c r="AT188" s="214" t="s">
        <v>70</v>
      </c>
      <c r="AU188" s="214" t="s">
        <v>79</v>
      </c>
      <c r="AY188" s="213" t="s">
        <v>142</v>
      </c>
      <c r="BK188" s="215">
        <f>SUM(BK189:BK263)</f>
        <v>0</v>
      </c>
    </row>
    <row r="189" s="1" customFormat="1" ht="16.5" customHeight="1">
      <c r="B189" s="46"/>
      <c r="C189" s="218" t="s">
        <v>307</v>
      </c>
      <c r="D189" s="218" t="s">
        <v>144</v>
      </c>
      <c r="E189" s="219" t="s">
        <v>308</v>
      </c>
      <c r="F189" s="220" t="s">
        <v>309</v>
      </c>
      <c r="G189" s="221" t="s">
        <v>225</v>
      </c>
      <c r="H189" s="222">
        <v>1</v>
      </c>
      <c r="I189" s="223"/>
      <c r="J189" s="224">
        <f>ROUND(I189*H189,2)</f>
        <v>0</v>
      </c>
      <c r="K189" s="220" t="s">
        <v>21</v>
      </c>
      <c r="L189" s="72"/>
      <c r="M189" s="225" t="s">
        <v>21</v>
      </c>
      <c r="N189" s="226" t="s">
        <v>42</v>
      </c>
      <c r="O189" s="47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4" t="s">
        <v>148</v>
      </c>
      <c r="AT189" s="24" t="s">
        <v>144</v>
      </c>
      <c r="AU189" s="24" t="s">
        <v>81</v>
      </c>
      <c r="AY189" s="24" t="s">
        <v>142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24" t="s">
        <v>79</v>
      </c>
      <c r="BK189" s="229">
        <f>ROUND(I189*H189,2)</f>
        <v>0</v>
      </c>
      <c r="BL189" s="24" t="s">
        <v>148</v>
      </c>
      <c r="BM189" s="24" t="s">
        <v>310</v>
      </c>
    </row>
    <row r="190" s="11" customFormat="1">
      <c r="B190" s="230"/>
      <c r="C190" s="231"/>
      <c r="D190" s="232" t="s">
        <v>150</v>
      </c>
      <c r="E190" s="233" t="s">
        <v>21</v>
      </c>
      <c r="F190" s="234" t="s">
        <v>311</v>
      </c>
      <c r="G190" s="231"/>
      <c r="H190" s="233" t="s">
        <v>21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150</v>
      </c>
      <c r="AU190" s="240" t="s">
        <v>81</v>
      </c>
      <c r="AV190" s="11" t="s">
        <v>79</v>
      </c>
      <c r="AW190" s="11" t="s">
        <v>34</v>
      </c>
      <c r="AX190" s="11" t="s">
        <v>71</v>
      </c>
      <c r="AY190" s="240" t="s">
        <v>142</v>
      </c>
    </row>
    <row r="191" s="11" customFormat="1">
      <c r="B191" s="230"/>
      <c r="C191" s="231"/>
      <c r="D191" s="232" t="s">
        <v>150</v>
      </c>
      <c r="E191" s="233" t="s">
        <v>21</v>
      </c>
      <c r="F191" s="234" t="s">
        <v>312</v>
      </c>
      <c r="G191" s="231"/>
      <c r="H191" s="233" t="s">
        <v>21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150</v>
      </c>
      <c r="AU191" s="240" t="s">
        <v>81</v>
      </c>
      <c r="AV191" s="11" t="s">
        <v>79</v>
      </c>
      <c r="AW191" s="11" t="s">
        <v>34</v>
      </c>
      <c r="AX191" s="11" t="s">
        <v>71</v>
      </c>
      <c r="AY191" s="240" t="s">
        <v>142</v>
      </c>
    </row>
    <row r="192" s="12" customFormat="1">
      <c r="B192" s="241"/>
      <c r="C192" s="242"/>
      <c r="D192" s="232" t="s">
        <v>150</v>
      </c>
      <c r="E192" s="243" t="s">
        <v>21</v>
      </c>
      <c r="F192" s="244" t="s">
        <v>79</v>
      </c>
      <c r="G192" s="242"/>
      <c r="H192" s="245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150</v>
      </c>
      <c r="AU192" s="251" t="s">
        <v>81</v>
      </c>
      <c r="AV192" s="12" t="s">
        <v>81</v>
      </c>
      <c r="AW192" s="12" t="s">
        <v>34</v>
      </c>
      <c r="AX192" s="12" t="s">
        <v>79</v>
      </c>
      <c r="AY192" s="251" t="s">
        <v>142</v>
      </c>
    </row>
    <row r="193" s="1" customFormat="1" ht="16.5" customHeight="1">
      <c r="B193" s="46"/>
      <c r="C193" s="218" t="s">
        <v>313</v>
      </c>
      <c r="D193" s="218" t="s">
        <v>144</v>
      </c>
      <c r="E193" s="219" t="s">
        <v>314</v>
      </c>
      <c r="F193" s="220" t="s">
        <v>315</v>
      </c>
      <c r="G193" s="221" t="s">
        <v>198</v>
      </c>
      <c r="H193" s="222">
        <v>791.71000000000004</v>
      </c>
      <c r="I193" s="223"/>
      <c r="J193" s="224">
        <f>ROUND(I193*H193,2)</f>
        <v>0</v>
      </c>
      <c r="K193" s="220" t="s">
        <v>21</v>
      </c>
      <c r="L193" s="72"/>
      <c r="M193" s="225" t="s">
        <v>21</v>
      </c>
      <c r="N193" s="226" t="s">
        <v>42</v>
      </c>
      <c r="O193" s="47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4" t="s">
        <v>148</v>
      </c>
      <c r="AT193" s="24" t="s">
        <v>144</v>
      </c>
      <c r="AU193" s="24" t="s">
        <v>81</v>
      </c>
      <c r="AY193" s="24" t="s">
        <v>142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24" t="s">
        <v>79</v>
      </c>
      <c r="BK193" s="229">
        <f>ROUND(I193*H193,2)</f>
        <v>0</v>
      </c>
      <c r="BL193" s="24" t="s">
        <v>148</v>
      </c>
      <c r="BM193" s="24" t="s">
        <v>316</v>
      </c>
    </row>
    <row r="194" s="1" customFormat="1">
      <c r="B194" s="46"/>
      <c r="C194" s="74"/>
      <c r="D194" s="232" t="s">
        <v>270</v>
      </c>
      <c r="E194" s="74"/>
      <c r="F194" s="273" t="s">
        <v>317</v>
      </c>
      <c r="G194" s="74"/>
      <c r="H194" s="74"/>
      <c r="I194" s="188"/>
      <c r="J194" s="74"/>
      <c r="K194" s="74"/>
      <c r="L194" s="72"/>
      <c r="M194" s="274"/>
      <c r="N194" s="47"/>
      <c r="O194" s="47"/>
      <c r="P194" s="47"/>
      <c r="Q194" s="47"/>
      <c r="R194" s="47"/>
      <c r="S194" s="47"/>
      <c r="T194" s="95"/>
      <c r="AT194" s="24" t="s">
        <v>270</v>
      </c>
      <c r="AU194" s="24" t="s">
        <v>81</v>
      </c>
    </row>
    <row r="195" s="1" customFormat="1" ht="16.5" customHeight="1">
      <c r="B195" s="46"/>
      <c r="C195" s="218" t="s">
        <v>318</v>
      </c>
      <c r="D195" s="218" t="s">
        <v>144</v>
      </c>
      <c r="E195" s="219" t="s">
        <v>319</v>
      </c>
      <c r="F195" s="220" t="s">
        <v>320</v>
      </c>
      <c r="G195" s="221" t="s">
        <v>198</v>
      </c>
      <c r="H195" s="222">
        <v>179.34999999999999</v>
      </c>
      <c r="I195" s="223"/>
      <c r="J195" s="224">
        <f>ROUND(I195*H195,2)</f>
        <v>0</v>
      </c>
      <c r="K195" s="220" t="s">
        <v>21</v>
      </c>
      <c r="L195" s="72"/>
      <c r="M195" s="225" t="s">
        <v>21</v>
      </c>
      <c r="N195" s="226" t="s">
        <v>42</v>
      </c>
      <c r="O195" s="47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4" t="s">
        <v>148</v>
      </c>
      <c r="AT195" s="24" t="s">
        <v>144</v>
      </c>
      <c r="AU195" s="24" t="s">
        <v>81</v>
      </c>
      <c r="AY195" s="24" t="s">
        <v>142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24" t="s">
        <v>79</v>
      </c>
      <c r="BK195" s="229">
        <f>ROUND(I195*H195,2)</f>
        <v>0</v>
      </c>
      <c r="BL195" s="24" t="s">
        <v>148</v>
      </c>
      <c r="BM195" s="24" t="s">
        <v>321</v>
      </c>
    </row>
    <row r="196" s="11" customFormat="1">
      <c r="B196" s="230"/>
      <c r="C196" s="231"/>
      <c r="D196" s="232" t="s">
        <v>150</v>
      </c>
      <c r="E196" s="233" t="s">
        <v>21</v>
      </c>
      <c r="F196" s="234" t="s">
        <v>322</v>
      </c>
      <c r="G196" s="231"/>
      <c r="H196" s="233" t="s">
        <v>21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150</v>
      </c>
      <c r="AU196" s="240" t="s">
        <v>81</v>
      </c>
      <c r="AV196" s="11" t="s">
        <v>79</v>
      </c>
      <c r="AW196" s="11" t="s">
        <v>34</v>
      </c>
      <c r="AX196" s="11" t="s">
        <v>71</v>
      </c>
      <c r="AY196" s="240" t="s">
        <v>142</v>
      </c>
    </row>
    <row r="197" s="11" customFormat="1">
      <c r="B197" s="230"/>
      <c r="C197" s="231"/>
      <c r="D197" s="232" t="s">
        <v>150</v>
      </c>
      <c r="E197" s="233" t="s">
        <v>21</v>
      </c>
      <c r="F197" s="234" t="s">
        <v>323</v>
      </c>
      <c r="G197" s="231"/>
      <c r="H197" s="233" t="s">
        <v>21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150</v>
      </c>
      <c r="AU197" s="240" t="s">
        <v>81</v>
      </c>
      <c r="AV197" s="11" t="s">
        <v>79</v>
      </c>
      <c r="AW197" s="11" t="s">
        <v>34</v>
      </c>
      <c r="AX197" s="11" t="s">
        <v>71</v>
      </c>
      <c r="AY197" s="240" t="s">
        <v>142</v>
      </c>
    </row>
    <row r="198" s="11" customFormat="1">
      <c r="B198" s="230"/>
      <c r="C198" s="231"/>
      <c r="D198" s="232" t="s">
        <v>150</v>
      </c>
      <c r="E198" s="233" t="s">
        <v>21</v>
      </c>
      <c r="F198" s="234" t="s">
        <v>324</v>
      </c>
      <c r="G198" s="231"/>
      <c r="H198" s="233" t="s">
        <v>21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150</v>
      </c>
      <c r="AU198" s="240" t="s">
        <v>81</v>
      </c>
      <c r="AV198" s="11" t="s">
        <v>79</v>
      </c>
      <c r="AW198" s="11" t="s">
        <v>34</v>
      </c>
      <c r="AX198" s="11" t="s">
        <v>71</v>
      </c>
      <c r="AY198" s="240" t="s">
        <v>142</v>
      </c>
    </row>
    <row r="199" s="12" customFormat="1">
      <c r="B199" s="241"/>
      <c r="C199" s="242"/>
      <c r="D199" s="232" t="s">
        <v>150</v>
      </c>
      <c r="E199" s="243" t="s">
        <v>21</v>
      </c>
      <c r="F199" s="244" t="s">
        <v>325</v>
      </c>
      <c r="G199" s="242"/>
      <c r="H199" s="245">
        <v>179.34999999999999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150</v>
      </c>
      <c r="AU199" s="251" t="s">
        <v>81</v>
      </c>
      <c r="AV199" s="12" t="s">
        <v>81</v>
      </c>
      <c r="AW199" s="12" t="s">
        <v>34</v>
      </c>
      <c r="AX199" s="12" t="s">
        <v>71</v>
      </c>
      <c r="AY199" s="251" t="s">
        <v>142</v>
      </c>
    </row>
    <row r="200" s="13" customFormat="1">
      <c r="B200" s="252"/>
      <c r="C200" s="253"/>
      <c r="D200" s="232" t="s">
        <v>150</v>
      </c>
      <c r="E200" s="254" t="s">
        <v>326</v>
      </c>
      <c r="F200" s="255" t="s">
        <v>166</v>
      </c>
      <c r="G200" s="253"/>
      <c r="H200" s="256">
        <v>179.34999999999999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AT200" s="262" t="s">
        <v>150</v>
      </c>
      <c r="AU200" s="262" t="s">
        <v>81</v>
      </c>
      <c r="AV200" s="13" t="s">
        <v>148</v>
      </c>
      <c r="AW200" s="13" t="s">
        <v>34</v>
      </c>
      <c r="AX200" s="13" t="s">
        <v>79</v>
      </c>
      <c r="AY200" s="262" t="s">
        <v>142</v>
      </c>
    </row>
    <row r="201" s="1" customFormat="1" ht="16.5" customHeight="1">
      <c r="B201" s="46"/>
      <c r="C201" s="218" t="s">
        <v>327</v>
      </c>
      <c r="D201" s="218" t="s">
        <v>144</v>
      </c>
      <c r="E201" s="219" t="s">
        <v>328</v>
      </c>
      <c r="F201" s="220" t="s">
        <v>329</v>
      </c>
      <c r="G201" s="221" t="s">
        <v>198</v>
      </c>
      <c r="H201" s="222">
        <v>612.36000000000001</v>
      </c>
      <c r="I201" s="223"/>
      <c r="J201" s="224">
        <f>ROUND(I201*H201,2)</f>
        <v>0</v>
      </c>
      <c r="K201" s="220" t="s">
        <v>21</v>
      </c>
      <c r="L201" s="72"/>
      <c r="M201" s="225" t="s">
        <v>21</v>
      </c>
      <c r="N201" s="226" t="s">
        <v>42</v>
      </c>
      <c r="O201" s="47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24" t="s">
        <v>148</v>
      </c>
      <c r="AT201" s="24" t="s">
        <v>144</v>
      </c>
      <c r="AU201" s="24" t="s">
        <v>81</v>
      </c>
      <c r="AY201" s="24" t="s">
        <v>142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24" t="s">
        <v>79</v>
      </c>
      <c r="BK201" s="229">
        <f>ROUND(I201*H201,2)</f>
        <v>0</v>
      </c>
      <c r="BL201" s="24" t="s">
        <v>148</v>
      </c>
      <c r="BM201" s="24" t="s">
        <v>330</v>
      </c>
    </row>
    <row r="202" s="11" customFormat="1">
      <c r="B202" s="230"/>
      <c r="C202" s="231"/>
      <c r="D202" s="232" t="s">
        <v>150</v>
      </c>
      <c r="E202" s="233" t="s">
        <v>21</v>
      </c>
      <c r="F202" s="234" t="s">
        <v>322</v>
      </c>
      <c r="G202" s="231"/>
      <c r="H202" s="233" t="s">
        <v>21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150</v>
      </c>
      <c r="AU202" s="240" t="s">
        <v>81</v>
      </c>
      <c r="AV202" s="11" t="s">
        <v>79</v>
      </c>
      <c r="AW202" s="11" t="s">
        <v>34</v>
      </c>
      <c r="AX202" s="11" t="s">
        <v>71</v>
      </c>
      <c r="AY202" s="240" t="s">
        <v>142</v>
      </c>
    </row>
    <row r="203" s="11" customFormat="1">
      <c r="B203" s="230"/>
      <c r="C203" s="231"/>
      <c r="D203" s="232" t="s">
        <v>150</v>
      </c>
      <c r="E203" s="233" t="s">
        <v>21</v>
      </c>
      <c r="F203" s="234" t="s">
        <v>323</v>
      </c>
      <c r="G203" s="231"/>
      <c r="H203" s="233" t="s">
        <v>21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150</v>
      </c>
      <c r="AU203" s="240" t="s">
        <v>81</v>
      </c>
      <c r="AV203" s="11" t="s">
        <v>79</v>
      </c>
      <c r="AW203" s="11" t="s">
        <v>34</v>
      </c>
      <c r="AX203" s="11" t="s">
        <v>71</v>
      </c>
      <c r="AY203" s="240" t="s">
        <v>142</v>
      </c>
    </row>
    <row r="204" s="11" customFormat="1">
      <c r="B204" s="230"/>
      <c r="C204" s="231"/>
      <c r="D204" s="232" t="s">
        <v>150</v>
      </c>
      <c r="E204" s="233" t="s">
        <v>21</v>
      </c>
      <c r="F204" s="234" t="s">
        <v>324</v>
      </c>
      <c r="G204" s="231"/>
      <c r="H204" s="233" t="s">
        <v>21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150</v>
      </c>
      <c r="AU204" s="240" t="s">
        <v>81</v>
      </c>
      <c r="AV204" s="11" t="s">
        <v>79</v>
      </c>
      <c r="AW204" s="11" t="s">
        <v>34</v>
      </c>
      <c r="AX204" s="11" t="s">
        <v>71</v>
      </c>
      <c r="AY204" s="240" t="s">
        <v>142</v>
      </c>
    </row>
    <row r="205" s="11" customFormat="1">
      <c r="B205" s="230"/>
      <c r="C205" s="231"/>
      <c r="D205" s="232" t="s">
        <v>150</v>
      </c>
      <c r="E205" s="233" t="s">
        <v>21</v>
      </c>
      <c r="F205" s="234" t="s">
        <v>331</v>
      </c>
      <c r="G205" s="231"/>
      <c r="H205" s="233" t="s">
        <v>21</v>
      </c>
      <c r="I205" s="235"/>
      <c r="J205" s="231"/>
      <c r="K205" s="231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150</v>
      </c>
      <c r="AU205" s="240" t="s">
        <v>81</v>
      </c>
      <c r="AV205" s="11" t="s">
        <v>79</v>
      </c>
      <c r="AW205" s="11" t="s">
        <v>34</v>
      </c>
      <c r="AX205" s="11" t="s">
        <v>71</v>
      </c>
      <c r="AY205" s="240" t="s">
        <v>142</v>
      </c>
    </row>
    <row r="206" s="12" customFormat="1">
      <c r="B206" s="241"/>
      <c r="C206" s="242"/>
      <c r="D206" s="232" t="s">
        <v>150</v>
      </c>
      <c r="E206" s="243" t="s">
        <v>21</v>
      </c>
      <c r="F206" s="244" t="s">
        <v>332</v>
      </c>
      <c r="G206" s="242"/>
      <c r="H206" s="245">
        <v>194.405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150</v>
      </c>
      <c r="AU206" s="251" t="s">
        <v>81</v>
      </c>
      <c r="AV206" s="12" t="s">
        <v>81</v>
      </c>
      <c r="AW206" s="12" t="s">
        <v>34</v>
      </c>
      <c r="AX206" s="12" t="s">
        <v>71</v>
      </c>
      <c r="AY206" s="251" t="s">
        <v>142</v>
      </c>
    </row>
    <row r="207" s="12" customFormat="1">
      <c r="B207" s="241"/>
      <c r="C207" s="242"/>
      <c r="D207" s="232" t="s">
        <v>150</v>
      </c>
      <c r="E207" s="243" t="s">
        <v>21</v>
      </c>
      <c r="F207" s="244" t="s">
        <v>333</v>
      </c>
      <c r="G207" s="242"/>
      <c r="H207" s="245">
        <v>146.131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150</v>
      </c>
      <c r="AU207" s="251" t="s">
        <v>81</v>
      </c>
      <c r="AV207" s="12" t="s">
        <v>81</v>
      </c>
      <c r="AW207" s="12" t="s">
        <v>34</v>
      </c>
      <c r="AX207" s="12" t="s">
        <v>71</v>
      </c>
      <c r="AY207" s="251" t="s">
        <v>142</v>
      </c>
    </row>
    <row r="208" s="14" customFormat="1">
      <c r="B208" s="275"/>
      <c r="C208" s="276"/>
      <c r="D208" s="232" t="s">
        <v>150</v>
      </c>
      <c r="E208" s="277" t="s">
        <v>21</v>
      </c>
      <c r="F208" s="278" t="s">
        <v>334</v>
      </c>
      <c r="G208" s="276"/>
      <c r="H208" s="279">
        <v>340.536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AT208" s="285" t="s">
        <v>150</v>
      </c>
      <c r="AU208" s="285" t="s">
        <v>81</v>
      </c>
      <c r="AV208" s="14" t="s">
        <v>158</v>
      </c>
      <c r="AW208" s="14" t="s">
        <v>34</v>
      </c>
      <c r="AX208" s="14" t="s">
        <v>71</v>
      </c>
      <c r="AY208" s="285" t="s">
        <v>142</v>
      </c>
    </row>
    <row r="209" s="11" customFormat="1">
      <c r="B209" s="230"/>
      <c r="C209" s="231"/>
      <c r="D209" s="232" t="s">
        <v>150</v>
      </c>
      <c r="E209" s="233" t="s">
        <v>21</v>
      </c>
      <c r="F209" s="234" t="s">
        <v>335</v>
      </c>
      <c r="G209" s="231"/>
      <c r="H209" s="233" t="s">
        <v>21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150</v>
      </c>
      <c r="AU209" s="240" t="s">
        <v>81</v>
      </c>
      <c r="AV209" s="11" t="s">
        <v>79</v>
      </c>
      <c r="AW209" s="11" t="s">
        <v>34</v>
      </c>
      <c r="AX209" s="11" t="s">
        <v>71</v>
      </c>
      <c r="AY209" s="240" t="s">
        <v>142</v>
      </c>
    </row>
    <row r="210" s="12" customFormat="1">
      <c r="B210" s="241"/>
      <c r="C210" s="242"/>
      <c r="D210" s="232" t="s">
        <v>150</v>
      </c>
      <c r="E210" s="243" t="s">
        <v>21</v>
      </c>
      <c r="F210" s="244" t="s">
        <v>336</v>
      </c>
      <c r="G210" s="242"/>
      <c r="H210" s="245">
        <v>105.52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150</v>
      </c>
      <c r="AU210" s="251" t="s">
        <v>81</v>
      </c>
      <c r="AV210" s="12" t="s">
        <v>81</v>
      </c>
      <c r="AW210" s="12" t="s">
        <v>34</v>
      </c>
      <c r="AX210" s="12" t="s">
        <v>71</v>
      </c>
      <c r="AY210" s="251" t="s">
        <v>142</v>
      </c>
    </row>
    <row r="211" s="12" customFormat="1">
      <c r="B211" s="241"/>
      <c r="C211" s="242"/>
      <c r="D211" s="232" t="s">
        <v>150</v>
      </c>
      <c r="E211" s="243" t="s">
        <v>21</v>
      </c>
      <c r="F211" s="244" t="s">
        <v>337</v>
      </c>
      <c r="G211" s="242"/>
      <c r="H211" s="245">
        <v>16.303999999999998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150</v>
      </c>
      <c r="AU211" s="251" t="s">
        <v>81</v>
      </c>
      <c r="AV211" s="12" t="s">
        <v>81</v>
      </c>
      <c r="AW211" s="12" t="s">
        <v>34</v>
      </c>
      <c r="AX211" s="12" t="s">
        <v>71</v>
      </c>
      <c r="AY211" s="251" t="s">
        <v>142</v>
      </c>
    </row>
    <row r="212" s="14" customFormat="1">
      <c r="B212" s="275"/>
      <c r="C212" s="276"/>
      <c r="D212" s="232" t="s">
        <v>150</v>
      </c>
      <c r="E212" s="277" t="s">
        <v>21</v>
      </c>
      <c r="F212" s="278" t="s">
        <v>334</v>
      </c>
      <c r="G212" s="276"/>
      <c r="H212" s="279">
        <v>121.824</v>
      </c>
      <c r="I212" s="280"/>
      <c r="J212" s="276"/>
      <c r="K212" s="276"/>
      <c r="L212" s="281"/>
      <c r="M212" s="282"/>
      <c r="N212" s="283"/>
      <c r="O212" s="283"/>
      <c r="P212" s="283"/>
      <c r="Q212" s="283"/>
      <c r="R212" s="283"/>
      <c r="S212" s="283"/>
      <c r="T212" s="284"/>
      <c r="AT212" s="285" t="s">
        <v>150</v>
      </c>
      <c r="AU212" s="285" t="s">
        <v>81</v>
      </c>
      <c r="AV212" s="14" t="s">
        <v>158</v>
      </c>
      <c r="AW212" s="14" t="s">
        <v>34</v>
      </c>
      <c r="AX212" s="14" t="s">
        <v>71</v>
      </c>
      <c r="AY212" s="285" t="s">
        <v>142</v>
      </c>
    </row>
    <row r="213" s="11" customFormat="1">
      <c r="B213" s="230"/>
      <c r="C213" s="231"/>
      <c r="D213" s="232" t="s">
        <v>150</v>
      </c>
      <c r="E213" s="233" t="s">
        <v>21</v>
      </c>
      <c r="F213" s="234" t="s">
        <v>338</v>
      </c>
      <c r="G213" s="231"/>
      <c r="H213" s="233" t="s">
        <v>21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150</v>
      </c>
      <c r="AU213" s="240" t="s">
        <v>81</v>
      </c>
      <c r="AV213" s="11" t="s">
        <v>79</v>
      </c>
      <c r="AW213" s="11" t="s">
        <v>34</v>
      </c>
      <c r="AX213" s="11" t="s">
        <v>71</v>
      </c>
      <c r="AY213" s="240" t="s">
        <v>142</v>
      </c>
    </row>
    <row r="214" s="12" customFormat="1">
      <c r="B214" s="241"/>
      <c r="C214" s="242"/>
      <c r="D214" s="232" t="s">
        <v>150</v>
      </c>
      <c r="E214" s="243" t="s">
        <v>21</v>
      </c>
      <c r="F214" s="244" t="s">
        <v>339</v>
      </c>
      <c r="G214" s="242"/>
      <c r="H214" s="245">
        <v>150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150</v>
      </c>
      <c r="AU214" s="251" t="s">
        <v>81</v>
      </c>
      <c r="AV214" s="12" t="s">
        <v>81</v>
      </c>
      <c r="AW214" s="12" t="s">
        <v>34</v>
      </c>
      <c r="AX214" s="12" t="s">
        <v>71</v>
      </c>
      <c r="AY214" s="251" t="s">
        <v>142</v>
      </c>
    </row>
    <row r="215" s="14" customFormat="1">
      <c r="B215" s="275"/>
      <c r="C215" s="276"/>
      <c r="D215" s="232" t="s">
        <v>150</v>
      </c>
      <c r="E215" s="277" t="s">
        <v>21</v>
      </c>
      <c r="F215" s="278" t="s">
        <v>334</v>
      </c>
      <c r="G215" s="276"/>
      <c r="H215" s="279">
        <v>150</v>
      </c>
      <c r="I215" s="280"/>
      <c r="J215" s="276"/>
      <c r="K215" s="276"/>
      <c r="L215" s="281"/>
      <c r="M215" s="282"/>
      <c r="N215" s="283"/>
      <c r="O215" s="283"/>
      <c r="P215" s="283"/>
      <c r="Q215" s="283"/>
      <c r="R215" s="283"/>
      <c r="S215" s="283"/>
      <c r="T215" s="284"/>
      <c r="AT215" s="285" t="s">
        <v>150</v>
      </c>
      <c r="AU215" s="285" t="s">
        <v>81</v>
      </c>
      <c r="AV215" s="14" t="s">
        <v>158</v>
      </c>
      <c r="AW215" s="14" t="s">
        <v>34</v>
      </c>
      <c r="AX215" s="14" t="s">
        <v>71</v>
      </c>
      <c r="AY215" s="285" t="s">
        <v>142</v>
      </c>
    </row>
    <row r="216" s="13" customFormat="1">
      <c r="B216" s="252"/>
      <c r="C216" s="253"/>
      <c r="D216" s="232" t="s">
        <v>150</v>
      </c>
      <c r="E216" s="254" t="s">
        <v>340</v>
      </c>
      <c r="F216" s="255" t="s">
        <v>166</v>
      </c>
      <c r="G216" s="253"/>
      <c r="H216" s="256">
        <v>612.36000000000001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AT216" s="262" t="s">
        <v>150</v>
      </c>
      <c r="AU216" s="262" t="s">
        <v>81</v>
      </c>
      <c r="AV216" s="13" t="s">
        <v>148</v>
      </c>
      <c r="AW216" s="13" t="s">
        <v>34</v>
      </c>
      <c r="AX216" s="13" t="s">
        <v>79</v>
      </c>
      <c r="AY216" s="262" t="s">
        <v>142</v>
      </c>
    </row>
    <row r="217" s="1" customFormat="1" ht="16.5" customHeight="1">
      <c r="B217" s="46"/>
      <c r="C217" s="218" t="s">
        <v>341</v>
      </c>
      <c r="D217" s="218" t="s">
        <v>144</v>
      </c>
      <c r="E217" s="219" t="s">
        <v>342</v>
      </c>
      <c r="F217" s="220" t="s">
        <v>343</v>
      </c>
      <c r="G217" s="221" t="s">
        <v>344</v>
      </c>
      <c r="H217" s="222">
        <v>13.1</v>
      </c>
      <c r="I217" s="223"/>
      <c r="J217" s="224">
        <f>ROUND(I217*H217,2)</f>
        <v>0</v>
      </c>
      <c r="K217" s="220" t="s">
        <v>21</v>
      </c>
      <c r="L217" s="72"/>
      <c r="M217" s="225" t="s">
        <v>21</v>
      </c>
      <c r="N217" s="226" t="s">
        <v>42</v>
      </c>
      <c r="O217" s="47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24" t="s">
        <v>148</v>
      </c>
      <c r="AT217" s="24" t="s">
        <v>144</v>
      </c>
      <c r="AU217" s="24" t="s">
        <v>81</v>
      </c>
      <c r="AY217" s="24" t="s">
        <v>142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24" t="s">
        <v>79</v>
      </c>
      <c r="BK217" s="229">
        <f>ROUND(I217*H217,2)</f>
        <v>0</v>
      </c>
      <c r="BL217" s="24" t="s">
        <v>148</v>
      </c>
      <c r="BM217" s="24" t="s">
        <v>345</v>
      </c>
    </row>
    <row r="218" s="11" customFormat="1">
      <c r="B218" s="230"/>
      <c r="C218" s="231"/>
      <c r="D218" s="232" t="s">
        <v>150</v>
      </c>
      <c r="E218" s="233" t="s">
        <v>21</v>
      </c>
      <c r="F218" s="234" t="s">
        <v>346</v>
      </c>
      <c r="G218" s="231"/>
      <c r="H218" s="233" t="s">
        <v>21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150</v>
      </c>
      <c r="AU218" s="240" t="s">
        <v>81</v>
      </c>
      <c r="AV218" s="11" t="s">
        <v>79</v>
      </c>
      <c r="AW218" s="11" t="s">
        <v>34</v>
      </c>
      <c r="AX218" s="11" t="s">
        <v>71</v>
      </c>
      <c r="AY218" s="240" t="s">
        <v>142</v>
      </c>
    </row>
    <row r="219" s="11" customFormat="1">
      <c r="B219" s="230"/>
      <c r="C219" s="231"/>
      <c r="D219" s="232" t="s">
        <v>150</v>
      </c>
      <c r="E219" s="233" t="s">
        <v>21</v>
      </c>
      <c r="F219" s="234" t="s">
        <v>347</v>
      </c>
      <c r="G219" s="231"/>
      <c r="H219" s="233" t="s">
        <v>21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150</v>
      </c>
      <c r="AU219" s="240" t="s">
        <v>81</v>
      </c>
      <c r="AV219" s="11" t="s">
        <v>79</v>
      </c>
      <c r="AW219" s="11" t="s">
        <v>34</v>
      </c>
      <c r="AX219" s="11" t="s">
        <v>71</v>
      </c>
      <c r="AY219" s="240" t="s">
        <v>142</v>
      </c>
    </row>
    <row r="220" s="12" customFormat="1">
      <c r="B220" s="241"/>
      <c r="C220" s="242"/>
      <c r="D220" s="232" t="s">
        <v>150</v>
      </c>
      <c r="E220" s="243" t="s">
        <v>21</v>
      </c>
      <c r="F220" s="244" t="s">
        <v>348</v>
      </c>
      <c r="G220" s="242"/>
      <c r="H220" s="245">
        <v>10.41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150</v>
      </c>
      <c r="AU220" s="251" t="s">
        <v>81</v>
      </c>
      <c r="AV220" s="12" t="s">
        <v>81</v>
      </c>
      <c r="AW220" s="12" t="s">
        <v>34</v>
      </c>
      <c r="AX220" s="12" t="s">
        <v>71</v>
      </c>
      <c r="AY220" s="251" t="s">
        <v>142</v>
      </c>
    </row>
    <row r="221" s="12" customFormat="1">
      <c r="B221" s="241"/>
      <c r="C221" s="242"/>
      <c r="D221" s="232" t="s">
        <v>150</v>
      </c>
      <c r="E221" s="243" t="s">
        <v>21</v>
      </c>
      <c r="F221" s="244" t="s">
        <v>349</v>
      </c>
      <c r="G221" s="242"/>
      <c r="H221" s="245">
        <v>2.6899999999999999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150</v>
      </c>
      <c r="AU221" s="251" t="s">
        <v>81</v>
      </c>
      <c r="AV221" s="12" t="s">
        <v>81</v>
      </c>
      <c r="AW221" s="12" t="s">
        <v>34</v>
      </c>
      <c r="AX221" s="12" t="s">
        <v>71</v>
      </c>
      <c r="AY221" s="251" t="s">
        <v>142</v>
      </c>
    </row>
    <row r="222" s="13" customFormat="1">
      <c r="B222" s="252"/>
      <c r="C222" s="253"/>
      <c r="D222" s="232" t="s">
        <v>150</v>
      </c>
      <c r="E222" s="254" t="s">
        <v>21</v>
      </c>
      <c r="F222" s="255" t="s">
        <v>166</v>
      </c>
      <c r="G222" s="253"/>
      <c r="H222" s="256">
        <v>13.1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AT222" s="262" t="s">
        <v>150</v>
      </c>
      <c r="AU222" s="262" t="s">
        <v>81</v>
      </c>
      <c r="AV222" s="13" t="s">
        <v>148</v>
      </c>
      <c r="AW222" s="13" t="s">
        <v>34</v>
      </c>
      <c r="AX222" s="13" t="s">
        <v>79</v>
      </c>
      <c r="AY222" s="262" t="s">
        <v>142</v>
      </c>
    </row>
    <row r="223" s="1" customFormat="1" ht="38.25" customHeight="1">
      <c r="B223" s="46"/>
      <c r="C223" s="218" t="s">
        <v>350</v>
      </c>
      <c r="D223" s="218" t="s">
        <v>144</v>
      </c>
      <c r="E223" s="219" t="s">
        <v>351</v>
      </c>
      <c r="F223" s="220" t="s">
        <v>352</v>
      </c>
      <c r="G223" s="221" t="s">
        <v>344</v>
      </c>
      <c r="H223" s="222">
        <v>13.1</v>
      </c>
      <c r="I223" s="223"/>
      <c r="J223" s="224">
        <f>ROUND(I223*H223,2)</f>
        <v>0</v>
      </c>
      <c r="K223" s="220" t="s">
        <v>147</v>
      </c>
      <c r="L223" s="72"/>
      <c r="M223" s="225" t="s">
        <v>21</v>
      </c>
      <c r="N223" s="226" t="s">
        <v>42</v>
      </c>
      <c r="O223" s="47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24" t="s">
        <v>148</v>
      </c>
      <c r="AT223" s="24" t="s">
        <v>144</v>
      </c>
      <c r="AU223" s="24" t="s">
        <v>81</v>
      </c>
      <c r="AY223" s="24" t="s">
        <v>142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24" t="s">
        <v>79</v>
      </c>
      <c r="BK223" s="229">
        <f>ROUND(I223*H223,2)</f>
        <v>0</v>
      </c>
      <c r="BL223" s="24" t="s">
        <v>148</v>
      </c>
      <c r="BM223" s="24" t="s">
        <v>353</v>
      </c>
    </row>
    <row r="224" s="1" customFormat="1" ht="25.5" customHeight="1">
      <c r="B224" s="46"/>
      <c r="C224" s="218" t="s">
        <v>354</v>
      </c>
      <c r="D224" s="218" t="s">
        <v>144</v>
      </c>
      <c r="E224" s="219" t="s">
        <v>355</v>
      </c>
      <c r="F224" s="220" t="s">
        <v>356</v>
      </c>
      <c r="G224" s="221" t="s">
        <v>89</v>
      </c>
      <c r="H224" s="222">
        <v>653.86300000000006</v>
      </c>
      <c r="I224" s="223"/>
      <c r="J224" s="224">
        <f>ROUND(I224*H224,2)</f>
        <v>0</v>
      </c>
      <c r="K224" s="220" t="s">
        <v>147</v>
      </c>
      <c r="L224" s="72"/>
      <c r="M224" s="225" t="s">
        <v>21</v>
      </c>
      <c r="N224" s="226" t="s">
        <v>42</v>
      </c>
      <c r="O224" s="47"/>
      <c r="P224" s="227">
        <f>O224*H224</f>
        <v>0</v>
      </c>
      <c r="Q224" s="227">
        <v>0</v>
      </c>
      <c r="R224" s="227">
        <f>Q224*H224</f>
        <v>0</v>
      </c>
      <c r="S224" s="227">
        <v>0.222</v>
      </c>
      <c r="T224" s="228">
        <f>S224*H224</f>
        <v>145.15758600000001</v>
      </c>
      <c r="AR224" s="24" t="s">
        <v>148</v>
      </c>
      <c r="AT224" s="24" t="s">
        <v>144</v>
      </c>
      <c r="AU224" s="24" t="s">
        <v>81</v>
      </c>
      <c r="AY224" s="24" t="s">
        <v>142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24" t="s">
        <v>79</v>
      </c>
      <c r="BK224" s="229">
        <f>ROUND(I224*H224,2)</f>
        <v>0</v>
      </c>
      <c r="BL224" s="24" t="s">
        <v>148</v>
      </c>
      <c r="BM224" s="24" t="s">
        <v>357</v>
      </c>
    </row>
    <row r="225" s="11" customFormat="1">
      <c r="B225" s="230"/>
      <c r="C225" s="231"/>
      <c r="D225" s="232" t="s">
        <v>150</v>
      </c>
      <c r="E225" s="233" t="s">
        <v>21</v>
      </c>
      <c r="F225" s="234" t="s">
        <v>358</v>
      </c>
      <c r="G225" s="231"/>
      <c r="H225" s="233" t="s">
        <v>21</v>
      </c>
      <c r="I225" s="235"/>
      <c r="J225" s="231"/>
      <c r="K225" s="231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150</v>
      </c>
      <c r="AU225" s="240" t="s">
        <v>81</v>
      </c>
      <c r="AV225" s="11" t="s">
        <v>79</v>
      </c>
      <c r="AW225" s="11" t="s">
        <v>34</v>
      </c>
      <c r="AX225" s="11" t="s">
        <v>71</v>
      </c>
      <c r="AY225" s="240" t="s">
        <v>142</v>
      </c>
    </row>
    <row r="226" s="11" customFormat="1">
      <c r="B226" s="230"/>
      <c r="C226" s="231"/>
      <c r="D226" s="232" t="s">
        <v>150</v>
      </c>
      <c r="E226" s="233" t="s">
        <v>21</v>
      </c>
      <c r="F226" s="234" t="s">
        <v>359</v>
      </c>
      <c r="G226" s="231"/>
      <c r="H226" s="233" t="s">
        <v>21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150</v>
      </c>
      <c r="AU226" s="240" t="s">
        <v>81</v>
      </c>
      <c r="AV226" s="11" t="s">
        <v>79</v>
      </c>
      <c r="AW226" s="11" t="s">
        <v>34</v>
      </c>
      <c r="AX226" s="11" t="s">
        <v>71</v>
      </c>
      <c r="AY226" s="240" t="s">
        <v>142</v>
      </c>
    </row>
    <row r="227" s="11" customFormat="1">
      <c r="B227" s="230"/>
      <c r="C227" s="231"/>
      <c r="D227" s="232" t="s">
        <v>150</v>
      </c>
      <c r="E227" s="233" t="s">
        <v>21</v>
      </c>
      <c r="F227" s="234" t="s">
        <v>360</v>
      </c>
      <c r="G227" s="231"/>
      <c r="H227" s="233" t="s">
        <v>21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150</v>
      </c>
      <c r="AU227" s="240" t="s">
        <v>81</v>
      </c>
      <c r="AV227" s="11" t="s">
        <v>79</v>
      </c>
      <c r="AW227" s="11" t="s">
        <v>34</v>
      </c>
      <c r="AX227" s="11" t="s">
        <v>71</v>
      </c>
      <c r="AY227" s="240" t="s">
        <v>142</v>
      </c>
    </row>
    <row r="228" s="12" customFormat="1">
      <c r="B228" s="241"/>
      <c r="C228" s="242"/>
      <c r="D228" s="232" t="s">
        <v>150</v>
      </c>
      <c r="E228" s="243" t="s">
        <v>21</v>
      </c>
      <c r="F228" s="244" t="s">
        <v>361</v>
      </c>
      <c r="G228" s="242"/>
      <c r="H228" s="245">
        <v>653.86300000000006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150</v>
      </c>
      <c r="AU228" s="251" t="s">
        <v>81</v>
      </c>
      <c r="AV228" s="12" t="s">
        <v>81</v>
      </c>
      <c r="AW228" s="12" t="s">
        <v>34</v>
      </c>
      <c r="AX228" s="12" t="s">
        <v>79</v>
      </c>
      <c r="AY228" s="251" t="s">
        <v>142</v>
      </c>
    </row>
    <row r="229" s="1" customFormat="1" ht="25.5" customHeight="1">
      <c r="B229" s="46"/>
      <c r="C229" s="218" t="s">
        <v>362</v>
      </c>
      <c r="D229" s="218" t="s">
        <v>144</v>
      </c>
      <c r="E229" s="219" t="s">
        <v>363</v>
      </c>
      <c r="F229" s="220" t="s">
        <v>364</v>
      </c>
      <c r="G229" s="221" t="s">
        <v>365</v>
      </c>
      <c r="H229" s="222">
        <v>1</v>
      </c>
      <c r="I229" s="223"/>
      <c r="J229" s="224">
        <f>ROUND(I229*H229,2)</f>
        <v>0</v>
      </c>
      <c r="K229" s="220" t="s">
        <v>147</v>
      </c>
      <c r="L229" s="72"/>
      <c r="M229" s="225" t="s">
        <v>21</v>
      </c>
      <c r="N229" s="226" t="s">
        <v>42</v>
      </c>
      <c r="O229" s="47"/>
      <c r="P229" s="227">
        <f>O229*H229</f>
        <v>0</v>
      </c>
      <c r="Q229" s="227">
        <v>0</v>
      </c>
      <c r="R229" s="227">
        <f>Q229*H229</f>
        <v>0</v>
      </c>
      <c r="S229" s="227">
        <v>0.10000000000000001</v>
      </c>
      <c r="T229" s="228">
        <f>S229*H229</f>
        <v>0.10000000000000001</v>
      </c>
      <c r="AR229" s="24" t="s">
        <v>148</v>
      </c>
      <c r="AT229" s="24" t="s">
        <v>144</v>
      </c>
      <c r="AU229" s="24" t="s">
        <v>81</v>
      </c>
      <c r="AY229" s="24" t="s">
        <v>142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24" t="s">
        <v>79</v>
      </c>
      <c r="BK229" s="229">
        <f>ROUND(I229*H229,2)</f>
        <v>0</v>
      </c>
      <c r="BL229" s="24" t="s">
        <v>148</v>
      </c>
      <c r="BM229" s="24" t="s">
        <v>366</v>
      </c>
    </row>
    <row r="230" s="12" customFormat="1">
      <c r="B230" s="241"/>
      <c r="C230" s="242"/>
      <c r="D230" s="232" t="s">
        <v>150</v>
      </c>
      <c r="E230" s="243" t="s">
        <v>21</v>
      </c>
      <c r="F230" s="244" t="s">
        <v>367</v>
      </c>
      <c r="G230" s="242"/>
      <c r="H230" s="245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AT230" s="251" t="s">
        <v>150</v>
      </c>
      <c r="AU230" s="251" t="s">
        <v>81</v>
      </c>
      <c r="AV230" s="12" t="s">
        <v>81</v>
      </c>
      <c r="AW230" s="12" t="s">
        <v>34</v>
      </c>
      <c r="AX230" s="12" t="s">
        <v>79</v>
      </c>
      <c r="AY230" s="251" t="s">
        <v>142</v>
      </c>
    </row>
    <row r="231" s="1" customFormat="1" ht="25.5" customHeight="1">
      <c r="B231" s="46"/>
      <c r="C231" s="218" t="s">
        <v>368</v>
      </c>
      <c r="D231" s="218" t="s">
        <v>144</v>
      </c>
      <c r="E231" s="219" t="s">
        <v>369</v>
      </c>
      <c r="F231" s="220" t="s">
        <v>370</v>
      </c>
      <c r="G231" s="221" t="s">
        <v>89</v>
      </c>
      <c r="H231" s="222">
        <v>0.92800000000000005</v>
      </c>
      <c r="I231" s="223"/>
      <c r="J231" s="224">
        <f>ROUND(I231*H231,2)</f>
        <v>0</v>
      </c>
      <c r="K231" s="220" t="s">
        <v>147</v>
      </c>
      <c r="L231" s="72"/>
      <c r="M231" s="225" t="s">
        <v>21</v>
      </c>
      <c r="N231" s="226" t="s">
        <v>42</v>
      </c>
      <c r="O231" s="47"/>
      <c r="P231" s="227">
        <f>O231*H231</f>
        <v>0</v>
      </c>
      <c r="Q231" s="227">
        <v>0</v>
      </c>
      <c r="R231" s="227">
        <f>Q231*H231</f>
        <v>0</v>
      </c>
      <c r="S231" s="227">
        <v>2.2000000000000002</v>
      </c>
      <c r="T231" s="228">
        <f>S231*H231</f>
        <v>2.0416000000000003</v>
      </c>
      <c r="AR231" s="24" t="s">
        <v>148</v>
      </c>
      <c r="AT231" s="24" t="s">
        <v>144</v>
      </c>
      <c r="AU231" s="24" t="s">
        <v>81</v>
      </c>
      <c r="AY231" s="24" t="s">
        <v>142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24" t="s">
        <v>79</v>
      </c>
      <c r="BK231" s="229">
        <f>ROUND(I231*H231,2)</f>
        <v>0</v>
      </c>
      <c r="BL231" s="24" t="s">
        <v>148</v>
      </c>
      <c r="BM231" s="24" t="s">
        <v>371</v>
      </c>
    </row>
    <row r="232" s="11" customFormat="1">
      <c r="B232" s="230"/>
      <c r="C232" s="231"/>
      <c r="D232" s="232" t="s">
        <v>150</v>
      </c>
      <c r="E232" s="233" t="s">
        <v>21</v>
      </c>
      <c r="F232" s="234" t="s">
        <v>372</v>
      </c>
      <c r="G232" s="231"/>
      <c r="H232" s="233" t="s">
        <v>21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150</v>
      </c>
      <c r="AU232" s="240" t="s">
        <v>81</v>
      </c>
      <c r="AV232" s="11" t="s">
        <v>79</v>
      </c>
      <c r="AW232" s="11" t="s">
        <v>34</v>
      </c>
      <c r="AX232" s="11" t="s">
        <v>71</v>
      </c>
      <c r="AY232" s="240" t="s">
        <v>142</v>
      </c>
    </row>
    <row r="233" s="11" customFormat="1">
      <c r="B233" s="230"/>
      <c r="C233" s="231"/>
      <c r="D233" s="232" t="s">
        <v>150</v>
      </c>
      <c r="E233" s="233" t="s">
        <v>21</v>
      </c>
      <c r="F233" s="234" t="s">
        <v>373</v>
      </c>
      <c r="G233" s="231"/>
      <c r="H233" s="233" t="s">
        <v>21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150</v>
      </c>
      <c r="AU233" s="240" t="s">
        <v>81</v>
      </c>
      <c r="AV233" s="11" t="s">
        <v>79</v>
      </c>
      <c r="AW233" s="11" t="s">
        <v>34</v>
      </c>
      <c r="AX233" s="11" t="s">
        <v>71</v>
      </c>
      <c r="AY233" s="240" t="s">
        <v>142</v>
      </c>
    </row>
    <row r="234" s="12" customFormat="1">
      <c r="B234" s="241"/>
      <c r="C234" s="242"/>
      <c r="D234" s="232" t="s">
        <v>150</v>
      </c>
      <c r="E234" s="243" t="s">
        <v>21</v>
      </c>
      <c r="F234" s="244" t="s">
        <v>374</v>
      </c>
      <c r="G234" s="242"/>
      <c r="H234" s="245">
        <v>0.92800000000000005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150</v>
      </c>
      <c r="AU234" s="251" t="s">
        <v>81</v>
      </c>
      <c r="AV234" s="12" t="s">
        <v>81</v>
      </c>
      <c r="AW234" s="12" t="s">
        <v>34</v>
      </c>
      <c r="AX234" s="12" t="s">
        <v>79</v>
      </c>
      <c r="AY234" s="251" t="s">
        <v>142</v>
      </c>
    </row>
    <row r="235" s="1" customFormat="1" ht="38.25" customHeight="1">
      <c r="B235" s="46"/>
      <c r="C235" s="218" t="s">
        <v>375</v>
      </c>
      <c r="D235" s="218" t="s">
        <v>144</v>
      </c>
      <c r="E235" s="219" t="s">
        <v>376</v>
      </c>
      <c r="F235" s="220" t="s">
        <v>377</v>
      </c>
      <c r="G235" s="221" t="s">
        <v>89</v>
      </c>
      <c r="H235" s="222">
        <v>4.1669999999999998</v>
      </c>
      <c r="I235" s="223"/>
      <c r="J235" s="224">
        <f>ROUND(I235*H235,2)</f>
        <v>0</v>
      </c>
      <c r="K235" s="220" t="s">
        <v>147</v>
      </c>
      <c r="L235" s="72"/>
      <c r="M235" s="225" t="s">
        <v>21</v>
      </c>
      <c r="N235" s="226" t="s">
        <v>42</v>
      </c>
      <c r="O235" s="47"/>
      <c r="P235" s="227">
        <f>O235*H235</f>
        <v>0</v>
      </c>
      <c r="Q235" s="227">
        <v>0</v>
      </c>
      <c r="R235" s="227">
        <f>Q235*H235</f>
        <v>0</v>
      </c>
      <c r="S235" s="227">
        <v>1.8</v>
      </c>
      <c r="T235" s="228">
        <f>S235*H235</f>
        <v>7.5005999999999995</v>
      </c>
      <c r="AR235" s="24" t="s">
        <v>148</v>
      </c>
      <c r="AT235" s="24" t="s">
        <v>144</v>
      </c>
      <c r="AU235" s="24" t="s">
        <v>81</v>
      </c>
      <c r="AY235" s="24" t="s">
        <v>142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24" t="s">
        <v>79</v>
      </c>
      <c r="BK235" s="229">
        <f>ROUND(I235*H235,2)</f>
        <v>0</v>
      </c>
      <c r="BL235" s="24" t="s">
        <v>148</v>
      </c>
      <c r="BM235" s="24" t="s">
        <v>378</v>
      </c>
    </row>
    <row r="236" s="11" customFormat="1">
      <c r="B236" s="230"/>
      <c r="C236" s="231"/>
      <c r="D236" s="232" t="s">
        <v>150</v>
      </c>
      <c r="E236" s="233" t="s">
        <v>21</v>
      </c>
      <c r="F236" s="234" t="s">
        <v>379</v>
      </c>
      <c r="G236" s="231"/>
      <c r="H236" s="233" t="s">
        <v>21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150</v>
      </c>
      <c r="AU236" s="240" t="s">
        <v>81</v>
      </c>
      <c r="AV236" s="11" t="s">
        <v>79</v>
      </c>
      <c r="AW236" s="11" t="s">
        <v>34</v>
      </c>
      <c r="AX236" s="11" t="s">
        <v>71</v>
      </c>
      <c r="AY236" s="240" t="s">
        <v>142</v>
      </c>
    </row>
    <row r="237" s="12" customFormat="1">
      <c r="B237" s="241"/>
      <c r="C237" s="242"/>
      <c r="D237" s="232" t="s">
        <v>150</v>
      </c>
      <c r="E237" s="243" t="s">
        <v>21</v>
      </c>
      <c r="F237" s="244" t="s">
        <v>380</v>
      </c>
      <c r="G237" s="242"/>
      <c r="H237" s="245">
        <v>1.692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150</v>
      </c>
      <c r="AU237" s="251" t="s">
        <v>81</v>
      </c>
      <c r="AV237" s="12" t="s">
        <v>81</v>
      </c>
      <c r="AW237" s="12" t="s">
        <v>34</v>
      </c>
      <c r="AX237" s="12" t="s">
        <v>71</v>
      </c>
      <c r="AY237" s="251" t="s">
        <v>142</v>
      </c>
    </row>
    <row r="238" s="12" customFormat="1">
      <c r="B238" s="241"/>
      <c r="C238" s="242"/>
      <c r="D238" s="232" t="s">
        <v>150</v>
      </c>
      <c r="E238" s="243" t="s">
        <v>21</v>
      </c>
      <c r="F238" s="244" t="s">
        <v>21</v>
      </c>
      <c r="G238" s="242"/>
      <c r="H238" s="245">
        <v>0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150</v>
      </c>
      <c r="AU238" s="251" t="s">
        <v>81</v>
      </c>
      <c r="AV238" s="12" t="s">
        <v>81</v>
      </c>
      <c r="AW238" s="12" t="s">
        <v>34</v>
      </c>
      <c r="AX238" s="12" t="s">
        <v>71</v>
      </c>
      <c r="AY238" s="251" t="s">
        <v>142</v>
      </c>
    </row>
    <row r="239" s="11" customFormat="1">
      <c r="B239" s="230"/>
      <c r="C239" s="231"/>
      <c r="D239" s="232" t="s">
        <v>150</v>
      </c>
      <c r="E239" s="233" t="s">
        <v>21</v>
      </c>
      <c r="F239" s="234" t="s">
        <v>381</v>
      </c>
      <c r="G239" s="231"/>
      <c r="H239" s="233" t="s">
        <v>21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150</v>
      </c>
      <c r="AU239" s="240" t="s">
        <v>81</v>
      </c>
      <c r="AV239" s="11" t="s">
        <v>79</v>
      </c>
      <c r="AW239" s="11" t="s">
        <v>34</v>
      </c>
      <c r="AX239" s="11" t="s">
        <v>71</v>
      </c>
      <c r="AY239" s="240" t="s">
        <v>142</v>
      </c>
    </row>
    <row r="240" s="12" customFormat="1">
      <c r="B240" s="241"/>
      <c r="C240" s="242"/>
      <c r="D240" s="232" t="s">
        <v>150</v>
      </c>
      <c r="E240" s="243" t="s">
        <v>21</v>
      </c>
      <c r="F240" s="244" t="s">
        <v>382</v>
      </c>
      <c r="G240" s="242"/>
      <c r="H240" s="245">
        <v>2.4750000000000001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150</v>
      </c>
      <c r="AU240" s="251" t="s">
        <v>81</v>
      </c>
      <c r="AV240" s="12" t="s">
        <v>81</v>
      </c>
      <c r="AW240" s="12" t="s">
        <v>34</v>
      </c>
      <c r="AX240" s="12" t="s">
        <v>71</v>
      </c>
      <c r="AY240" s="251" t="s">
        <v>142</v>
      </c>
    </row>
    <row r="241" s="13" customFormat="1">
      <c r="B241" s="252"/>
      <c r="C241" s="253"/>
      <c r="D241" s="232" t="s">
        <v>150</v>
      </c>
      <c r="E241" s="254" t="s">
        <v>21</v>
      </c>
      <c r="F241" s="255" t="s">
        <v>166</v>
      </c>
      <c r="G241" s="253"/>
      <c r="H241" s="256">
        <v>4.1669999999999998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AT241" s="262" t="s">
        <v>150</v>
      </c>
      <c r="AU241" s="262" t="s">
        <v>81</v>
      </c>
      <c r="AV241" s="13" t="s">
        <v>148</v>
      </c>
      <c r="AW241" s="13" t="s">
        <v>34</v>
      </c>
      <c r="AX241" s="13" t="s">
        <v>79</v>
      </c>
      <c r="AY241" s="262" t="s">
        <v>142</v>
      </c>
    </row>
    <row r="242" s="1" customFormat="1" ht="16.5" customHeight="1">
      <c r="B242" s="46"/>
      <c r="C242" s="218" t="s">
        <v>383</v>
      </c>
      <c r="D242" s="218" t="s">
        <v>144</v>
      </c>
      <c r="E242" s="219" t="s">
        <v>384</v>
      </c>
      <c r="F242" s="220" t="s">
        <v>385</v>
      </c>
      <c r="G242" s="221" t="s">
        <v>89</v>
      </c>
      <c r="H242" s="222">
        <v>2.2559999999999998</v>
      </c>
      <c r="I242" s="223"/>
      <c r="J242" s="224">
        <f>ROUND(I242*H242,2)</f>
        <v>0</v>
      </c>
      <c r="K242" s="220" t="s">
        <v>147</v>
      </c>
      <c r="L242" s="72"/>
      <c r="M242" s="225" t="s">
        <v>21</v>
      </c>
      <c r="N242" s="226" t="s">
        <v>42</v>
      </c>
      <c r="O242" s="47"/>
      <c r="P242" s="227">
        <f>O242*H242</f>
        <v>0</v>
      </c>
      <c r="Q242" s="227">
        <v>0</v>
      </c>
      <c r="R242" s="227">
        <f>Q242*H242</f>
        <v>0</v>
      </c>
      <c r="S242" s="227">
        <v>2</v>
      </c>
      <c r="T242" s="228">
        <f>S242*H242</f>
        <v>4.5119999999999996</v>
      </c>
      <c r="AR242" s="24" t="s">
        <v>148</v>
      </c>
      <c r="AT242" s="24" t="s">
        <v>144</v>
      </c>
      <c r="AU242" s="24" t="s">
        <v>81</v>
      </c>
      <c r="AY242" s="24" t="s">
        <v>142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24" t="s">
        <v>79</v>
      </c>
      <c r="BK242" s="229">
        <f>ROUND(I242*H242,2)</f>
        <v>0</v>
      </c>
      <c r="BL242" s="24" t="s">
        <v>148</v>
      </c>
      <c r="BM242" s="24" t="s">
        <v>386</v>
      </c>
    </row>
    <row r="243" s="11" customFormat="1">
      <c r="B243" s="230"/>
      <c r="C243" s="231"/>
      <c r="D243" s="232" t="s">
        <v>150</v>
      </c>
      <c r="E243" s="233" t="s">
        <v>21</v>
      </c>
      <c r="F243" s="234" t="s">
        <v>379</v>
      </c>
      <c r="G243" s="231"/>
      <c r="H243" s="233" t="s">
        <v>21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150</v>
      </c>
      <c r="AU243" s="240" t="s">
        <v>81</v>
      </c>
      <c r="AV243" s="11" t="s">
        <v>79</v>
      </c>
      <c r="AW243" s="11" t="s">
        <v>34</v>
      </c>
      <c r="AX243" s="11" t="s">
        <v>71</v>
      </c>
      <c r="AY243" s="240" t="s">
        <v>142</v>
      </c>
    </row>
    <row r="244" s="12" customFormat="1">
      <c r="B244" s="241"/>
      <c r="C244" s="242"/>
      <c r="D244" s="232" t="s">
        <v>150</v>
      </c>
      <c r="E244" s="243" t="s">
        <v>21</v>
      </c>
      <c r="F244" s="244" t="s">
        <v>387</v>
      </c>
      <c r="G244" s="242"/>
      <c r="H244" s="245">
        <v>2.2559999999999998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150</v>
      </c>
      <c r="AU244" s="251" t="s">
        <v>81</v>
      </c>
      <c r="AV244" s="12" t="s">
        <v>81</v>
      </c>
      <c r="AW244" s="12" t="s">
        <v>34</v>
      </c>
      <c r="AX244" s="12" t="s">
        <v>79</v>
      </c>
      <c r="AY244" s="251" t="s">
        <v>142</v>
      </c>
    </row>
    <row r="245" s="1" customFormat="1" ht="38.25" customHeight="1">
      <c r="B245" s="46"/>
      <c r="C245" s="218" t="s">
        <v>388</v>
      </c>
      <c r="D245" s="218" t="s">
        <v>144</v>
      </c>
      <c r="E245" s="219" t="s">
        <v>389</v>
      </c>
      <c r="F245" s="220" t="s">
        <v>390</v>
      </c>
      <c r="G245" s="221" t="s">
        <v>198</v>
      </c>
      <c r="H245" s="222">
        <v>150</v>
      </c>
      <c r="I245" s="223"/>
      <c r="J245" s="224">
        <f>ROUND(I245*H245,2)</f>
        <v>0</v>
      </c>
      <c r="K245" s="220" t="s">
        <v>147</v>
      </c>
      <c r="L245" s="72"/>
      <c r="M245" s="225" t="s">
        <v>21</v>
      </c>
      <c r="N245" s="226" t="s">
        <v>42</v>
      </c>
      <c r="O245" s="47"/>
      <c r="P245" s="227">
        <f>O245*H245</f>
        <v>0</v>
      </c>
      <c r="Q245" s="227">
        <v>0</v>
      </c>
      <c r="R245" s="227">
        <f>Q245*H245</f>
        <v>0</v>
      </c>
      <c r="S245" s="227">
        <v>0.089999999999999997</v>
      </c>
      <c r="T245" s="228">
        <f>S245*H245</f>
        <v>13.5</v>
      </c>
      <c r="AR245" s="24" t="s">
        <v>148</v>
      </c>
      <c r="AT245" s="24" t="s">
        <v>144</v>
      </c>
      <c r="AU245" s="24" t="s">
        <v>81</v>
      </c>
      <c r="AY245" s="24" t="s">
        <v>142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24" t="s">
        <v>79</v>
      </c>
      <c r="BK245" s="229">
        <f>ROUND(I245*H245,2)</f>
        <v>0</v>
      </c>
      <c r="BL245" s="24" t="s">
        <v>148</v>
      </c>
      <c r="BM245" s="24" t="s">
        <v>391</v>
      </c>
    </row>
    <row r="246" s="11" customFormat="1">
      <c r="B246" s="230"/>
      <c r="C246" s="231"/>
      <c r="D246" s="232" t="s">
        <v>150</v>
      </c>
      <c r="E246" s="233" t="s">
        <v>21</v>
      </c>
      <c r="F246" s="234" t="s">
        <v>392</v>
      </c>
      <c r="G246" s="231"/>
      <c r="H246" s="233" t="s">
        <v>21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150</v>
      </c>
      <c r="AU246" s="240" t="s">
        <v>81</v>
      </c>
      <c r="AV246" s="11" t="s">
        <v>79</v>
      </c>
      <c r="AW246" s="11" t="s">
        <v>34</v>
      </c>
      <c r="AX246" s="11" t="s">
        <v>71</v>
      </c>
      <c r="AY246" s="240" t="s">
        <v>142</v>
      </c>
    </row>
    <row r="247" s="11" customFormat="1">
      <c r="B247" s="230"/>
      <c r="C247" s="231"/>
      <c r="D247" s="232" t="s">
        <v>150</v>
      </c>
      <c r="E247" s="233" t="s">
        <v>21</v>
      </c>
      <c r="F247" s="234" t="s">
        <v>393</v>
      </c>
      <c r="G247" s="231"/>
      <c r="H247" s="233" t="s">
        <v>21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150</v>
      </c>
      <c r="AU247" s="240" t="s">
        <v>81</v>
      </c>
      <c r="AV247" s="11" t="s">
        <v>79</v>
      </c>
      <c r="AW247" s="11" t="s">
        <v>34</v>
      </c>
      <c r="AX247" s="11" t="s">
        <v>71</v>
      </c>
      <c r="AY247" s="240" t="s">
        <v>142</v>
      </c>
    </row>
    <row r="248" s="12" customFormat="1">
      <c r="B248" s="241"/>
      <c r="C248" s="242"/>
      <c r="D248" s="232" t="s">
        <v>150</v>
      </c>
      <c r="E248" s="243" t="s">
        <v>21</v>
      </c>
      <c r="F248" s="244" t="s">
        <v>339</v>
      </c>
      <c r="G248" s="242"/>
      <c r="H248" s="245">
        <v>150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AT248" s="251" t="s">
        <v>150</v>
      </c>
      <c r="AU248" s="251" t="s">
        <v>81</v>
      </c>
      <c r="AV248" s="12" t="s">
        <v>81</v>
      </c>
      <c r="AW248" s="12" t="s">
        <v>34</v>
      </c>
      <c r="AX248" s="12" t="s">
        <v>79</v>
      </c>
      <c r="AY248" s="251" t="s">
        <v>142</v>
      </c>
    </row>
    <row r="249" s="1" customFormat="1" ht="25.5" customHeight="1">
      <c r="B249" s="46"/>
      <c r="C249" s="218" t="s">
        <v>394</v>
      </c>
      <c r="D249" s="218" t="s">
        <v>144</v>
      </c>
      <c r="E249" s="219" t="s">
        <v>395</v>
      </c>
      <c r="F249" s="220" t="s">
        <v>396</v>
      </c>
      <c r="G249" s="221" t="s">
        <v>89</v>
      </c>
      <c r="H249" s="222">
        <v>48.098999999999997</v>
      </c>
      <c r="I249" s="223"/>
      <c r="J249" s="224">
        <f>ROUND(I249*H249,2)</f>
        <v>0</v>
      </c>
      <c r="K249" s="220" t="s">
        <v>147</v>
      </c>
      <c r="L249" s="72"/>
      <c r="M249" s="225" t="s">
        <v>21</v>
      </c>
      <c r="N249" s="226" t="s">
        <v>42</v>
      </c>
      <c r="O249" s="47"/>
      <c r="P249" s="227">
        <f>O249*H249</f>
        <v>0</v>
      </c>
      <c r="Q249" s="227">
        <v>0</v>
      </c>
      <c r="R249" s="227">
        <f>Q249*H249</f>
        <v>0</v>
      </c>
      <c r="S249" s="227">
        <v>2.2000000000000002</v>
      </c>
      <c r="T249" s="228">
        <f>S249*H249</f>
        <v>105.81780000000001</v>
      </c>
      <c r="AR249" s="24" t="s">
        <v>148</v>
      </c>
      <c r="AT249" s="24" t="s">
        <v>144</v>
      </c>
      <c r="AU249" s="24" t="s">
        <v>81</v>
      </c>
      <c r="AY249" s="24" t="s">
        <v>142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24" t="s">
        <v>79</v>
      </c>
      <c r="BK249" s="229">
        <f>ROUND(I249*H249,2)</f>
        <v>0</v>
      </c>
      <c r="BL249" s="24" t="s">
        <v>148</v>
      </c>
      <c r="BM249" s="24" t="s">
        <v>397</v>
      </c>
    </row>
    <row r="250" s="11" customFormat="1">
      <c r="B250" s="230"/>
      <c r="C250" s="231"/>
      <c r="D250" s="232" t="s">
        <v>150</v>
      </c>
      <c r="E250" s="233" t="s">
        <v>21</v>
      </c>
      <c r="F250" s="234" t="s">
        <v>398</v>
      </c>
      <c r="G250" s="231"/>
      <c r="H250" s="233" t="s">
        <v>21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150</v>
      </c>
      <c r="AU250" s="240" t="s">
        <v>81</v>
      </c>
      <c r="AV250" s="11" t="s">
        <v>79</v>
      </c>
      <c r="AW250" s="11" t="s">
        <v>34</v>
      </c>
      <c r="AX250" s="11" t="s">
        <v>71</v>
      </c>
      <c r="AY250" s="240" t="s">
        <v>142</v>
      </c>
    </row>
    <row r="251" s="12" customFormat="1">
      <c r="B251" s="241"/>
      <c r="C251" s="242"/>
      <c r="D251" s="232" t="s">
        <v>150</v>
      </c>
      <c r="E251" s="243" t="s">
        <v>21</v>
      </c>
      <c r="F251" s="244" t="s">
        <v>399</v>
      </c>
      <c r="G251" s="242"/>
      <c r="H251" s="245">
        <v>3.0720000000000001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150</v>
      </c>
      <c r="AU251" s="251" t="s">
        <v>81</v>
      </c>
      <c r="AV251" s="12" t="s">
        <v>81</v>
      </c>
      <c r="AW251" s="12" t="s">
        <v>34</v>
      </c>
      <c r="AX251" s="12" t="s">
        <v>71</v>
      </c>
      <c r="AY251" s="251" t="s">
        <v>142</v>
      </c>
    </row>
    <row r="252" s="12" customFormat="1">
      <c r="B252" s="241"/>
      <c r="C252" s="242"/>
      <c r="D252" s="232" t="s">
        <v>150</v>
      </c>
      <c r="E252" s="243" t="s">
        <v>21</v>
      </c>
      <c r="F252" s="244" t="s">
        <v>21</v>
      </c>
      <c r="G252" s="242"/>
      <c r="H252" s="245">
        <v>0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150</v>
      </c>
      <c r="AU252" s="251" t="s">
        <v>81</v>
      </c>
      <c r="AV252" s="12" t="s">
        <v>81</v>
      </c>
      <c r="AW252" s="12" t="s">
        <v>34</v>
      </c>
      <c r="AX252" s="12" t="s">
        <v>71</v>
      </c>
      <c r="AY252" s="251" t="s">
        <v>142</v>
      </c>
    </row>
    <row r="253" s="11" customFormat="1">
      <c r="B253" s="230"/>
      <c r="C253" s="231"/>
      <c r="D253" s="232" t="s">
        <v>150</v>
      </c>
      <c r="E253" s="233" t="s">
        <v>21</v>
      </c>
      <c r="F253" s="234" t="s">
        <v>393</v>
      </c>
      <c r="G253" s="231"/>
      <c r="H253" s="233" t="s">
        <v>21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150</v>
      </c>
      <c r="AU253" s="240" t="s">
        <v>81</v>
      </c>
      <c r="AV253" s="11" t="s">
        <v>79</v>
      </c>
      <c r="AW253" s="11" t="s">
        <v>34</v>
      </c>
      <c r="AX253" s="11" t="s">
        <v>71</v>
      </c>
      <c r="AY253" s="240" t="s">
        <v>142</v>
      </c>
    </row>
    <row r="254" s="12" customFormat="1">
      <c r="B254" s="241"/>
      <c r="C254" s="242"/>
      <c r="D254" s="232" t="s">
        <v>150</v>
      </c>
      <c r="E254" s="243" t="s">
        <v>21</v>
      </c>
      <c r="F254" s="244" t="s">
        <v>400</v>
      </c>
      <c r="G254" s="242"/>
      <c r="H254" s="245">
        <v>23.751000000000001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150</v>
      </c>
      <c r="AU254" s="251" t="s">
        <v>81</v>
      </c>
      <c r="AV254" s="12" t="s">
        <v>81</v>
      </c>
      <c r="AW254" s="12" t="s">
        <v>34</v>
      </c>
      <c r="AX254" s="12" t="s">
        <v>71</v>
      </c>
      <c r="AY254" s="251" t="s">
        <v>142</v>
      </c>
    </row>
    <row r="255" s="12" customFormat="1">
      <c r="B255" s="241"/>
      <c r="C255" s="242"/>
      <c r="D255" s="232" t="s">
        <v>150</v>
      </c>
      <c r="E255" s="243" t="s">
        <v>21</v>
      </c>
      <c r="F255" s="244" t="s">
        <v>401</v>
      </c>
      <c r="G255" s="242"/>
      <c r="H255" s="245">
        <v>21.276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150</v>
      </c>
      <c r="AU255" s="251" t="s">
        <v>81</v>
      </c>
      <c r="AV255" s="12" t="s">
        <v>81</v>
      </c>
      <c r="AW255" s="12" t="s">
        <v>34</v>
      </c>
      <c r="AX255" s="12" t="s">
        <v>71</v>
      </c>
      <c r="AY255" s="251" t="s">
        <v>142</v>
      </c>
    </row>
    <row r="256" s="13" customFormat="1">
      <c r="B256" s="252"/>
      <c r="C256" s="253"/>
      <c r="D256" s="232" t="s">
        <v>150</v>
      </c>
      <c r="E256" s="254" t="s">
        <v>21</v>
      </c>
      <c r="F256" s="255" t="s">
        <v>166</v>
      </c>
      <c r="G256" s="253"/>
      <c r="H256" s="256">
        <v>48.098999999999997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AT256" s="262" t="s">
        <v>150</v>
      </c>
      <c r="AU256" s="262" t="s">
        <v>81</v>
      </c>
      <c r="AV256" s="13" t="s">
        <v>148</v>
      </c>
      <c r="AW256" s="13" t="s">
        <v>34</v>
      </c>
      <c r="AX256" s="13" t="s">
        <v>79</v>
      </c>
      <c r="AY256" s="262" t="s">
        <v>142</v>
      </c>
    </row>
    <row r="257" s="1" customFormat="1" ht="25.5" customHeight="1">
      <c r="B257" s="46"/>
      <c r="C257" s="218" t="s">
        <v>402</v>
      </c>
      <c r="D257" s="218" t="s">
        <v>144</v>
      </c>
      <c r="E257" s="219" t="s">
        <v>403</v>
      </c>
      <c r="F257" s="220" t="s">
        <v>404</v>
      </c>
      <c r="G257" s="221" t="s">
        <v>89</v>
      </c>
      <c r="H257" s="222">
        <v>48.098999999999997</v>
      </c>
      <c r="I257" s="223"/>
      <c r="J257" s="224">
        <f>ROUND(I257*H257,2)</f>
        <v>0</v>
      </c>
      <c r="K257" s="220" t="s">
        <v>147</v>
      </c>
      <c r="L257" s="72"/>
      <c r="M257" s="225" t="s">
        <v>21</v>
      </c>
      <c r="N257" s="226" t="s">
        <v>42</v>
      </c>
      <c r="O257" s="47"/>
      <c r="P257" s="227">
        <f>O257*H257</f>
        <v>0</v>
      </c>
      <c r="Q257" s="227">
        <v>0</v>
      </c>
      <c r="R257" s="227">
        <f>Q257*H257</f>
        <v>0</v>
      </c>
      <c r="S257" s="227">
        <v>0.029000000000000001</v>
      </c>
      <c r="T257" s="228">
        <f>S257*H257</f>
        <v>1.394871</v>
      </c>
      <c r="AR257" s="24" t="s">
        <v>148</v>
      </c>
      <c r="AT257" s="24" t="s">
        <v>144</v>
      </c>
      <c r="AU257" s="24" t="s">
        <v>81</v>
      </c>
      <c r="AY257" s="24" t="s">
        <v>142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24" t="s">
        <v>79</v>
      </c>
      <c r="BK257" s="229">
        <f>ROUND(I257*H257,2)</f>
        <v>0</v>
      </c>
      <c r="BL257" s="24" t="s">
        <v>148</v>
      </c>
      <c r="BM257" s="24" t="s">
        <v>405</v>
      </c>
    </row>
    <row r="258" s="1" customFormat="1" ht="25.5" customHeight="1">
      <c r="B258" s="46"/>
      <c r="C258" s="218" t="s">
        <v>406</v>
      </c>
      <c r="D258" s="218" t="s">
        <v>144</v>
      </c>
      <c r="E258" s="219" t="s">
        <v>407</v>
      </c>
      <c r="F258" s="220" t="s">
        <v>408</v>
      </c>
      <c r="G258" s="221" t="s">
        <v>89</v>
      </c>
      <c r="H258" s="222">
        <v>17.263999999999999</v>
      </c>
      <c r="I258" s="223"/>
      <c r="J258" s="224">
        <f>ROUND(I258*H258,2)</f>
        <v>0</v>
      </c>
      <c r="K258" s="220" t="s">
        <v>147</v>
      </c>
      <c r="L258" s="72"/>
      <c r="M258" s="225" t="s">
        <v>21</v>
      </c>
      <c r="N258" s="226" t="s">
        <v>42</v>
      </c>
      <c r="O258" s="47"/>
      <c r="P258" s="227">
        <f>O258*H258</f>
        <v>0</v>
      </c>
      <c r="Q258" s="227">
        <v>0</v>
      </c>
      <c r="R258" s="227">
        <f>Q258*H258</f>
        <v>0</v>
      </c>
      <c r="S258" s="227">
        <v>2.2000000000000002</v>
      </c>
      <c r="T258" s="228">
        <f>S258*H258</f>
        <v>37.980800000000002</v>
      </c>
      <c r="AR258" s="24" t="s">
        <v>148</v>
      </c>
      <c r="AT258" s="24" t="s">
        <v>144</v>
      </c>
      <c r="AU258" s="24" t="s">
        <v>81</v>
      </c>
      <c r="AY258" s="24" t="s">
        <v>142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24" t="s">
        <v>79</v>
      </c>
      <c r="BK258" s="229">
        <f>ROUND(I258*H258,2)</f>
        <v>0</v>
      </c>
      <c r="BL258" s="24" t="s">
        <v>148</v>
      </c>
      <c r="BM258" s="24" t="s">
        <v>409</v>
      </c>
    </row>
    <row r="259" s="11" customFormat="1">
      <c r="B259" s="230"/>
      <c r="C259" s="231"/>
      <c r="D259" s="232" t="s">
        <v>150</v>
      </c>
      <c r="E259" s="233" t="s">
        <v>21</v>
      </c>
      <c r="F259" s="234" t="s">
        <v>393</v>
      </c>
      <c r="G259" s="231"/>
      <c r="H259" s="233" t="s">
        <v>21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150</v>
      </c>
      <c r="AU259" s="240" t="s">
        <v>81</v>
      </c>
      <c r="AV259" s="11" t="s">
        <v>79</v>
      </c>
      <c r="AW259" s="11" t="s">
        <v>34</v>
      </c>
      <c r="AX259" s="11" t="s">
        <v>71</v>
      </c>
      <c r="AY259" s="240" t="s">
        <v>142</v>
      </c>
    </row>
    <row r="260" s="12" customFormat="1">
      <c r="B260" s="241"/>
      <c r="C260" s="242"/>
      <c r="D260" s="232" t="s">
        <v>150</v>
      </c>
      <c r="E260" s="243" t="s">
        <v>21</v>
      </c>
      <c r="F260" s="244" t="s">
        <v>410</v>
      </c>
      <c r="G260" s="242"/>
      <c r="H260" s="245">
        <v>17.263999999999999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150</v>
      </c>
      <c r="AU260" s="251" t="s">
        <v>81</v>
      </c>
      <c r="AV260" s="12" t="s">
        <v>81</v>
      </c>
      <c r="AW260" s="12" t="s">
        <v>34</v>
      </c>
      <c r="AX260" s="12" t="s">
        <v>79</v>
      </c>
      <c r="AY260" s="251" t="s">
        <v>142</v>
      </c>
    </row>
    <row r="261" s="1" customFormat="1" ht="63.75" customHeight="1">
      <c r="B261" s="46"/>
      <c r="C261" s="218" t="s">
        <v>411</v>
      </c>
      <c r="D261" s="218" t="s">
        <v>144</v>
      </c>
      <c r="E261" s="219" t="s">
        <v>412</v>
      </c>
      <c r="F261" s="220" t="s">
        <v>413</v>
      </c>
      <c r="G261" s="221" t="s">
        <v>198</v>
      </c>
      <c r="H261" s="222">
        <v>184.44</v>
      </c>
      <c r="I261" s="223"/>
      <c r="J261" s="224">
        <f>ROUND(I261*H261,2)</f>
        <v>0</v>
      </c>
      <c r="K261" s="220" t="s">
        <v>147</v>
      </c>
      <c r="L261" s="72"/>
      <c r="M261" s="225" t="s">
        <v>21</v>
      </c>
      <c r="N261" s="226" t="s">
        <v>42</v>
      </c>
      <c r="O261" s="47"/>
      <c r="P261" s="227">
        <f>O261*H261</f>
        <v>0</v>
      </c>
      <c r="Q261" s="227">
        <v>0</v>
      </c>
      <c r="R261" s="227">
        <f>Q261*H261</f>
        <v>0</v>
      </c>
      <c r="S261" s="227">
        <v>0.42499999999999999</v>
      </c>
      <c r="T261" s="228">
        <f>S261*H261</f>
        <v>78.387</v>
      </c>
      <c r="AR261" s="24" t="s">
        <v>148</v>
      </c>
      <c r="AT261" s="24" t="s">
        <v>144</v>
      </c>
      <c r="AU261" s="24" t="s">
        <v>81</v>
      </c>
      <c r="AY261" s="24" t="s">
        <v>142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24" t="s">
        <v>79</v>
      </c>
      <c r="BK261" s="229">
        <f>ROUND(I261*H261,2)</f>
        <v>0</v>
      </c>
      <c r="BL261" s="24" t="s">
        <v>148</v>
      </c>
      <c r="BM261" s="24" t="s">
        <v>414</v>
      </c>
    </row>
    <row r="262" s="11" customFormat="1">
      <c r="B262" s="230"/>
      <c r="C262" s="231"/>
      <c r="D262" s="232" t="s">
        <v>150</v>
      </c>
      <c r="E262" s="233" t="s">
        <v>21</v>
      </c>
      <c r="F262" s="234" t="s">
        <v>415</v>
      </c>
      <c r="G262" s="231"/>
      <c r="H262" s="233" t="s">
        <v>21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150</v>
      </c>
      <c r="AU262" s="240" t="s">
        <v>81</v>
      </c>
      <c r="AV262" s="11" t="s">
        <v>79</v>
      </c>
      <c r="AW262" s="11" t="s">
        <v>34</v>
      </c>
      <c r="AX262" s="11" t="s">
        <v>71</v>
      </c>
      <c r="AY262" s="240" t="s">
        <v>142</v>
      </c>
    </row>
    <row r="263" s="12" customFormat="1">
      <c r="B263" s="241"/>
      <c r="C263" s="242"/>
      <c r="D263" s="232" t="s">
        <v>150</v>
      </c>
      <c r="E263" s="243" t="s">
        <v>21</v>
      </c>
      <c r="F263" s="244" t="s">
        <v>416</v>
      </c>
      <c r="G263" s="242"/>
      <c r="H263" s="245">
        <v>184.44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150</v>
      </c>
      <c r="AU263" s="251" t="s">
        <v>81</v>
      </c>
      <c r="AV263" s="12" t="s">
        <v>81</v>
      </c>
      <c r="AW263" s="12" t="s">
        <v>34</v>
      </c>
      <c r="AX263" s="12" t="s">
        <v>79</v>
      </c>
      <c r="AY263" s="251" t="s">
        <v>142</v>
      </c>
    </row>
    <row r="264" s="10" customFormat="1" ht="29.88" customHeight="1">
      <c r="B264" s="202"/>
      <c r="C264" s="203"/>
      <c r="D264" s="204" t="s">
        <v>70</v>
      </c>
      <c r="E264" s="216" t="s">
        <v>417</v>
      </c>
      <c r="F264" s="216" t="s">
        <v>418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SUM(P265:P284)</f>
        <v>0</v>
      </c>
      <c r="Q264" s="210"/>
      <c r="R264" s="211">
        <f>SUM(R265:R284)</f>
        <v>0</v>
      </c>
      <c r="S264" s="210"/>
      <c r="T264" s="212">
        <f>SUM(T265:T284)</f>
        <v>0</v>
      </c>
      <c r="AR264" s="213" t="s">
        <v>79</v>
      </c>
      <c r="AT264" s="214" t="s">
        <v>70</v>
      </c>
      <c r="AU264" s="214" t="s">
        <v>79</v>
      </c>
      <c r="AY264" s="213" t="s">
        <v>142</v>
      </c>
      <c r="BK264" s="215">
        <f>SUM(BK265:BK284)</f>
        <v>0</v>
      </c>
    </row>
    <row r="265" s="1" customFormat="1" ht="25.5" customHeight="1">
      <c r="B265" s="46"/>
      <c r="C265" s="218" t="s">
        <v>419</v>
      </c>
      <c r="D265" s="218" t="s">
        <v>144</v>
      </c>
      <c r="E265" s="219" t="s">
        <v>420</v>
      </c>
      <c r="F265" s="220" t="s">
        <v>421</v>
      </c>
      <c r="G265" s="221" t="s">
        <v>344</v>
      </c>
      <c r="H265" s="222">
        <v>145.15799999999999</v>
      </c>
      <c r="I265" s="223"/>
      <c r="J265" s="224">
        <f>ROUND(I265*H265,2)</f>
        <v>0</v>
      </c>
      <c r="K265" s="220" t="s">
        <v>147</v>
      </c>
      <c r="L265" s="72"/>
      <c r="M265" s="225" t="s">
        <v>21</v>
      </c>
      <c r="N265" s="226" t="s">
        <v>42</v>
      </c>
      <c r="O265" s="47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24" t="s">
        <v>148</v>
      </c>
      <c r="AT265" s="24" t="s">
        <v>144</v>
      </c>
      <c r="AU265" s="24" t="s">
        <v>81</v>
      </c>
      <c r="AY265" s="24" t="s">
        <v>142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24" t="s">
        <v>79</v>
      </c>
      <c r="BK265" s="229">
        <f>ROUND(I265*H265,2)</f>
        <v>0</v>
      </c>
      <c r="BL265" s="24" t="s">
        <v>148</v>
      </c>
      <c r="BM265" s="24" t="s">
        <v>422</v>
      </c>
    </row>
    <row r="266" s="1" customFormat="1">
      <c r="B266" s="46"/>
      <c r="C266" s="74"/>
      <c r="D266" s="232" t="s">
        <v>270</v>
      </c>
      <c r="E266" s="74"/>
      <c r="F266" s="273" t="s">
        <v>423</v>
      </c>
      <c r="G266" s="74"/>
      <c r="H266" s="74"/>
      <c r="I266" s="188"/>
      <c r="J266" s="74"/>
      <c r="K266" s="74"/>
      <c r="L266" s="72"/>
      <c r="M266" s="274"/>
      <c r="N266" s="47"/>
      <c r="O266" s="47"/>
      <c r="P266" s="47"/>
      <c r="Q266" s="47"/>
      <c r="R266" s="47"/>
      <c r="S266" s="47"/>
      <c r="T266" s="95"/>
      <c r="AT266" s="24" t="s">
        <v>270</v>
      </c>
      <c r="AU266" s="24" t="s">
        <v>81</v>
      </c>
    </row>
    <row r="267" s="1" customFormat="1" ht="25.5" customHeight="1">
      <c r="B267" s="46"/>
      <c r="C267" s="218" t="s">
        <v>424</v>
      </c>
      <c r="D267" s="218" t="s">
        <v>144</v>
      </c>
      <c r="E267" s="219" t="s">
        <v>425</v>
      </c>
      <c r="F267" s="220" t="s">
        <v>426</v>
      </c>
      <c r="G267" s="221" t="s">
        <v>344</v>
      </c>
      <c r="H267" s="222">
        <v>2032.212</v>
      </c>
      <c r="I267" s="223"/>
      <c r="J267" s="224">
        <f>ROUND(I267*H267,2)</f>
        <v>0</v>
      </c>
      <c r="K267" s="220" t="s">
        <v>147</v>
      </c>
      <c r="L267" s="72"/>
      <c r="M267" s="225" t="s">
        <v>21</v>
      </c>
      <c r="N267" s="226" t="s">
        <v>42</v>
      </c>
      <c r="O267" s="47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4" t="s">
        <v>148</v>
      </c>
      <c r="AT267" s="24" t="s">
        <v>144</v>
      </c>
      <c r="AU267" s="24" t="s">
        <v>81</v>
      </c>
      <c r="AY267" s="24" t="s">
        <v>142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24" t="s">
        <v>79</v>
      </c>
      <c r="BK267" s="229">
        <f>ROUND(I267*H267,2)</f>
        <v>0</v>
      </c>
      <c r="BL267" s="24" t="s">
        <v>148</v>
      </c>
      <c r="BM267" s="24" t="s">
        <v>427</v>
      </c>
    </row>
    <row r="268" s="12" customFormat="1">
      <c r="B268" s="241"/>
      <c r="C268" s="242"/>
      <c r="D268" s="232" t="s">
        <v>150</v>
      </c>
      <c r="E268" s="242"/>
      <c r="F268" s="244" t="s">
        <v>428</v>
      </c>
      <c r="G268" s="242"/>
      <c r="H268" s="245">
        <v>2032.212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150</v>
      </c>
      <c r="AU268" s="251" t="s">
        <v>81</v>
      </c>
      <c r="AV268" s="12" t="s">
        <v>81</v>
      </c>
      <c r="AW268" s="12" t="s">
        <v>6</v>
      </c>
      <c r="AX268" s="12" t="s">
        <v>79</v>
      </c>
      <c r="AY268" s="251" t="s">
        <v>142</v>
      </c>
    </row>
    <row r="269" s="1" customFormat="1" ht="25.5" customHeight="1">
      <c r="B269" s="46"/>
      <c r="C269" s="218" t="s">
        <v>429</v>
      </c>
      <c r="D269" s="218" t="s">
        <v>144</v>
      </c>
      <c r="E269" s="219" t="s">
        <v>430</v>
      </c>
      <c r="F269" s="220" t="s">
        <v>431</v>
      </c>
      <c r="G269" s="221" t="s">
        <v>344</v>
      </c>
      <c r="H269" s="222">
        <v>145.15799999999999</v>
      </c>
      <c r="I269" s="223"/>
      <c r="J269" s="224">
        <f>ROUND(I269*H269,2)</f>
        <v>0</v>
      </c>
      <c r="K269" s="220" t="s">
        <v>147</v>
      </c>
      <c r="L269" s="72"/>
      <c r="M269" s="225" t="s">
        <v>21</v>
      </c>
      <c r="N269" s="226" t="s">
        <v>42</v>
      </c>
      <c r="O269" s="47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24" t="s">
        <v>148</v>
      </c>
      <c r="AT269" s="24" t="s">
        <v>144</v>
      </c>
      <c r="AU269" s="24" t="s">
        <v>81</v>
      </c>
      <c r="AY269" s="24" t="s">
        <v>142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24" t="s">
        <v>79</v>
      </c>
      <c r="BK269" s="229">
        <f>ROUND(I269*H269,2)</f>
        <v>0</v>
      </c>
      <c r="BL269" s="24" t="s">
        <v>148</v>
      </c>
      <c r="BM269" s="24" t="s">
        <v>432</v>
      </c>
    </row>
    <row r="270" s="1" customFormat="1" ht="25.5" customHeight="1">
      <c r="B270" s="46"/>
      <c r="C270" s="218" t="s">
        <v>433</v>
      </c>
      <c r="D270" s="218" t="s">
        <v>144</v>
      </c>
      <c r="E270" s="219" t="s">
        <v>434</v>
      </c>
      <c r="F270" s="220" t="s">
        <v>435</v>
      </c>
      <c r="G270" s="221" t="s">
        <v>344</v>
      </c>
      <c r="H270" s="222">
        <v>78.387</v>
      </c>
      <c r="I270" s="223"/>
      <c r="J270" s="224">
        <f>ROUND(I270*H270,2)</f>
        <v>0</v>
      </c>
      <c r="K270" s="220" t="s">
        <v>147</v>
      </c>
      <c r="L270" s="72"/>
      <c r="M270" s="225" t="s">
        <v>21</v>
      </c>
      <c r="N270" s="226" t="s">
        <v>42</v>
      </c>
      <c r="O270" s="47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24" t="s">
        <v>148</v>
      </c>
      <c r="AT270" s="24" t="s">
        <v>144</v>
      </c>
      <c r="AU270" s="24" t="s">
        <v>81</v>
      </c>
      <c r="AY270" s="24" t="s">
        <v>142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24" t="s">
        <v>79</v>
      </c>
      <c r="BK270" s="229">
        <f>ROUND(I270*H270,2)</f>
        <v>0</v>
      </c>
      <c r="BL270" s="24" t="s">
        <v>148</v>
      </c>
      <c r="BM270" s="24" t="s">
        <v>436</v>
      </c>
    </row>
    <row r="271" s="1" customFormat="1">
      <c r="B271" s="46"/>
      <c r="C271" s="74"/>
      <c r="D271" s="232" t="s">
        <v>270</v>
      </c>
      <c r="E271" s="74"/>
      <c r="F271" s="273" t="s">
        <v>437</v>
      </c>
      <c r="G271" s="74"/>
      <c r="H271" s="74"/>
      <c r="I271" s="188"/>
      <c r="J271" s="74"/>
      <c r="K271" s="74"/>
      <c r="L271" s="72"/>
      <c r="M271" s="274"/>
      <c r="N271" s="47"/>
      <c r="O271" s="47"/>
      <c r="P271" s="47"/>
      <c r="Q271" s="47"/>
      <c r="R271" s="47"/>
      <c r="S271" s="47"/>
      <c r="T271" s="95"/>
      <c r="AT271" s="24" t="s">
        <v>270</v>
      </c>
      <c r="AU271" s="24" t="s">
        <v>81</v>
      </c>
    </row>
    <row r="272" s="1" customFormat="1" ht="38.25" customHeight="1">
      <c r="B272" s="46"/>
      <c r="C272" s="218" t="s">
        <v>438</v>
      </c>
      <c r="D272" s="218" t="s">
        <v>144</v>
      </c>
      <c r="E272" s="219" t="s">
        <v>439</v>
      </c>
      <c r="F272" s="220" t="s">
        <v>440</v>
      </c>
      <c r="G272" s="221" t="s">
        <v>344</v>
      </c>
      <c r="H272" s="222">
        <v>1097.4179999999999</v>
      </c>
      <c r="I272" s="223"/>
      <c r="J272" s="224">
        <f>ROUND(I272*H272,2)</f>
        <v>0</v>
      </c>
      <c r="K272" s="220" t="s">
        <v>147</v>
      </c>
      <c r="L272" s="72"/>
      <c r="M272" s="225" t="s">
        <v>21</v>
      </c>
      <c r="N272" s="226" t="s">
        <v>42</v>
      </c>
      <c r="O272" s="47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24" t="s">
        <v>148</v>
      </c>
      <c r="AT272" s="24" t="s">
        <v>144</v>
      </c>
      <c r="AU272" s="24" t="s">
        <v>81</v>
      </c>
      <c r="AY272" s="24" t="s">
        <v>142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24" t="s">
        <v>79</v>
      </c>
      <c r="BK272" s="229">
        <f>ROUND(I272*H272,2)</f>
        <v>0</v>
      </c>
      <c r="BL272" s="24" t="s">
        <v>148</v>
      </c>
      <c r="BM272" s="24" t="s">
        <v>441</v>
      </c>
    </row>
    <row r="273" s="12" customFormat="1">
      <c r="B273" s="241"/>
      <c r="C273" s="242"/>
      <c r="D273" s="232" t="s">
        <v>150</v>
      </c>
      <c r="E273" s="242"/>
      <c r="F273" s="244" t="s">
        <v>442</v>
      </c>
      <c r="G273" s="242"/>
      <c r="H273" s="245">
        <v>1097.4179999999999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150</v>
      </c>
      <c r="AU273" s="251" t="s">
        <v>81</v>
      </c>
      <c r="AV273" s="12" t="s">
        <v>81</v>
      </c>
      <c r="AW273" s="12" t="s">
        <v>6</v>
      </c>
      <c r="AX273" s="12" t="s">
        <v>79</v>
      </c>
      <c r="AY273" s="251" t="s">
        <v>142</v>
      </c>
    </row>
    <row r="274" s="1" customFormat="1" ht="25.5" customHeight="1">
      <c r="B274" s="46"/>
      <c r="C274" s="218" t="s">
        <v>443</v>
      </c>
      <c r="D274" s="218" t="s">
        <v>144</v>
      </c>
      <c r="E274" s="219" t="s">
        <v>444</v>
      </c>
      <c r="F274" s="220" t="s">
        <v>445</v>
      </c>
      <c r="G274" s="221" t="s">
        <v>344</v>
      </c>
      <c r="H274" s="222">
        <v>78.387</v>
      </c>
      <c r="I274" s="223"/>
      <c r="J274" s="224">
        <f>ROUND(I274*H274,2)</f>
        <v>0</v>
      </c>
      <c r="K274" s="220" t="s">
        <v>147</v>
      </c>
      <c r="L274" s="72"/>
      <c r="M274" s="225" t="s">
        <v>21</v>
      </c>
      <c r="N274" s="226" t="s">
        <v>42</v>
      </c>
      <c r="O274" s="47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4" t="s">
        <v>148</v>
      </c>
      <c r="AT274" s="24" t="s">
        <v>144</v>
      </c>
      <c r="AU274" s="24" t="s">
        <v>81</v>
      </c>
      <c r="AY274" s="24" t="s">
        <v>142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24" t="s">
        <v>79</v>
      </c>
      <c r="BK274" s="229">
        <f>ROUND(I274*H274,2)</f>
        <v>0</v>
      </c>
      <c r="BL274" s="24" t="s">
        <v>148</v>
      </c>
      <c r="BM274" s="24" t="s">
        <v>446</v>
      </c>
    </row>
    <row r="275" s="1" customFormat="1">
      <c r="B275" s="46"/>
      <c r="C275" s="74"/>
      <c r="D275" s="232" t="s">
        <v>270</v>
      </c>
      <c r="E275" s="74"/>
      <c r="F275" s="273" t="s">
        <v>447</v>
      </c>
      <c r="G275" s="74"/>
      <c r="H275" s="74"/>
      <c r="I275" s="188"/>
      <c r="J275" s="74"/>
      <c r="K275" s="74"/>
      <c r="L275" s="72"/>
      <c r="M275" s="274"/>
      <c r="N275" s="47"/>
      <c r="O275" s="47"/>
      <c r="P275" s="47"/>
      <c r="Q275" s="47"/>
      <c r="R275" s="47"/>
      <c r="S275" s="47"/>
      <c r="T275" s="95"/>
      <c r="AT275" s="24" t="s">
        <v>270</v>
      </c>
      <c r="AU275" s="24" t="s">
        <v>81</v>
      </c>
    </row>
    <row r="276" s="1" customFormat="1" ht="25.5" customHeight="1">
      <c r="B276" s="46"/>
      <c r="C276" s="218" t="s">
        <v>448</v>
      </c>
      <c r="D276" s="218" t="s">
        <v>144</v>
      </c>
      <c r="E276" s="219" t="s">
        <v>449</v>
      </c>
      <c r="F276" s="220" t="s">
        <v>450</v>
      </c>
      <c r="G276" s="221" t="s">
        <v>344</v>
      </c>
      <c r="H276" s="222">
        <v>177.41</v>
      </c>
      <c r="I276" s="223"/>
      <c r="J276" s="224">
        <f>ROUND(I276*H276,2)</f>
        <v>0</v>
      </c>
      <c r="K276" s="220" t="s">
        <v>147</v>
      </c>
      <c r="L276" s="72"/>
      <c r="M276" s="225" t="s">
        <v>21</v>
      </c>
      <c r="N276" s="226" t="s">
        <v>42</v>
      </c>
      <c r="O276" s="47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24" t="s">
        <v>148</v>
      </c>
      <c r="AT276" s="24" t="s">
        <v>144</v>
      </c>
      <c r="AU276" s="24" t="s">
        <v>81</v>
      </c>
      <c r="AY276" s="24" t="s">
        <v>142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24" t="s">
        <v>79</v>
      </c>
      <c r="BK276" s="229">
        <f>ROUND(I276*H276,2)</f>
        <v>0</v>
      </c>
      <c r="BL276" s="24" t="s">
        <v>148</v>
      </c>
      <c r="BM276" s="24" t="s">
        <v>451</v>
      </c>
    </row>
    <row r="277" s="1" customFormat="1">
      <c r="B277" s="46"/>
      <c r="C277" s="74"/>
      <c r="D277" s="232" t="s">
        <v>270</v>
      </c>
      <c r="E277" s="74"/>
      <c r="F277" s="273" t="s">
        <v>452</v>
      </c>
      <c r="G277" s="74"/>
      <c r="H277" s="74"/>
      <c r="I277" s="188"/>
      <c r="J277" s="74"/>
      <c r="K277" s="74"/>
      <c r="L277" s="72"/>
      <c r="M277" s="274"/>
      <c r="N277" s="47"/>
      <c r="O277" s="47"/>
      <c r="P277" s="47"/>
      <c r="Q277" s="47"/>
      <c r="R277" s="47"/>
      <c r="S277" s="47"/>
      <c r="T277" s="95"/>
      <c r="AT277" s="24" t="s">
        <v>270</v>
      </c>
      <c r="AU277" s="24" t="s">
        <v>81</v>
      </c>
    </row>
    <row r="278" s="1" customFormat="1" ht="25.5" customHeight="1">
      <c r="B278" s="46"/>
      <c r="C278" s="218" t="s">
        <v>453</v>
      </c>
      <c r="D278" s="218" t="s">
        <v>144</v>
      </c>
      <c r="E278" s="219" t="s">
        <v>454</v>
      </c>
      <c r="F278" s="220" t="s">
        <v>455</v>
      </c>
      <c r="G278" s="221" t="s">
        <v>344</v>
      </c>
      <c r="H278" s="222">
        <v>2483.7399999999998</v>
      </c>
      <c r="I278" s="223"/>
      <c r="J278" s="224">
        <f>ROUND(I278*H278,2)</f>
        <v>0</v>
      </c>
      <c r="K278" s="220" t="s">
        <v>147</v>
      </c>
      <c r="L278" s="72"/>
      <c r="M278" s="225" t="s">
        <v>21</v>
      </c>
      <c r="N278" s="226" t="s">
        <v>42</v>
      </c>
      <c r="O278" s="47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AR278" s="24" t="s">
        <v>148</v>
      </c>
      <c r="AT278" s="24" t="s">
        <v>144</v>
      </c>
      <c r="AU278" s="24" t="s">
        <v>81</v>
      </c>
      <c r="AY278" s="24" t="s">
        <v>142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24" t="s">
        <v>79</v>
      </c>
      <c r="BK278" s="229">
        <f>ROUND(I278*H278,2)</f>
        <v>0</v>
      </c>
      <c r="BL278" s="24" t="s">
        <v>148</v>
      </c>
      <c r="BM278" s="24" t="s">
        <v>456</v>
      </c>
    </row>
    <row r="279" s="12" customFormat="1">
      <c r="B279" s="241"/>
      <c r="C279" s="242"/>
      <c r="D279" s="232" t="s">
        <v>150</v>
      </c>
      <c r="E279" s="242"/>
      <c r="F279" s="244" t="s">
        <v>457</v>
      </c>
      <c r="G279" s="242"/>
      <c r="H279" s="245">
        <v>2483.7399999999998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AT279" s="251" t="s">
        <v>150</v>
      </c>
      <c r="AU279" s="251" t="s">
        <v>81</v>
      </c>
      <c r="AV279" s="12" t="s">
        <v>81</v>
      </c>
      <c r="AW279" s="12" t="s">
        <v>6</v>
      </c>
      <c r="AX279" s="12" t="s">
        <v>79</v>
      </c>
      <c r="AY279" s="251" t="s">
        <v>142</v>
      </c>
    </row>
    <row r="280" s="1" customFormat="1" ht="25.5" customHeight="1">
      <c r="B280" s="46"/>
      <c r="C280" s="218" t="s">
        <v>458</v>
      </c>
      <c r="D280" s="218" t="s">
        <v>144</v>
      </c>
      <c r="E280" s="219" t="s">
        <v>459</v>
      </c>
      <c r="F280" s="220" t="s">
        <v>460</v>
      </c>
      <c r="G280" s="221" t="s">
        <v>344</v>
      </c>
      <c r="H280" s="222">
        <v>88.704999999999998</v>
      </c>
      <c r="I280" s="223"/>
      <c r="J280" s="224">
        <f>ROUND(I280*H280,2)</f>
        <v>0</v>
      </c>
      <c r="K280" s="220" t="s">
        <v>147</v>
      </c>
      <c r="L280" s="72"/>
      <c r="M280" s="225" t="s">
        <v>21</v>
      </c>
      <c r="N280" s="226" t="s">
        <v>42</v>
      </c>
      <c r="O280" s="47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4" t="s">
        <v>148</v>
      </c>
      <c r="AT280" s="24" t="s">
        <v>144</v>
      </c>
      <c r="AU280" s="24" t="s">
        <v>81</v>
      </c>
      <c r="AY280" s="24" t="s">
        <v>142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24" t="s">
        <v>79</v>
      </c>
      <c r="BK280" s="229">
        <f>ROUND(I280*H280,2)</f>
        <v>0</v>
      </c>
      <c r="BL280" s="24" t="s">
        <v>148</v>
      </c>
      <c r="BM280" s="24" t="s">
        <v>461</v>
      </c>
    </row>
    <row r="281" s="1" customFormat="1">
      <c r="B281" s="46"/>
      <c r="C281" s="74"/>
      <c r="D281" s="232" t="s">
        <v>270</v>
      </c>
      <c r="E281" s="74"/>
      <c r="F281" s="273" t="s">
        <v>462</v>
      </c>
      <c r="G281" s="74"/>
      <c r="H281" s="74"/>
      <c r="I281" s="188"/>
      <c r="J281" s="74"/>
      <c r="K281" s="74"/>
      <c r="L281" s="72"/>
      <c r="M281" s="274"/>
      <c r="N281" s="47"/>
      <c r="O281" s="47"/>
      <c r="P281" s="47"/>
      <c r="Q281" s="47"/>
      <c r="R281" s="47"/>
      <c r="S281" s="47"/>
      <c r="T281" s="95"/>
      <c r="AT281" s="24" t="s">
        <v>270</v>
      </c>
      <c r="AU281" s="24" t="s">
        <v>81</v>
      </c>
    </row>
    <row r="282" s="12" customFormat="1">
      <c r="B282" s="241"/>
      <c r="C282" s="242"/>
      <c r="D282" s="232" t="s">
        <v>150</v>
      </c>
      <c r="E282" s="242"/>
      <c r="F282" s="244" t="s">
        <v>463</v>
      </c>
      <c r="G282" s="242"/>
      <c r="H282" s="245">
        <v>88.704999999999998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150</v>
      </c>
      <c r="AU282" s="251" t="s">
        <v>81</v>
      </c>
      <c r="AV282" s="12" t="s">
        <v>81</v>
      </c>
      <c r="AW282" s="12" t="s">
        <v>6</v>
      </c>
      <c r="AX282" s="12" t="s">
        <v>79</v>
      </c>
      <c r="AY282" s="251" t="s">
        <v>142</v>
      </c>
    </row>
    <row r="283" s="1" customFormat="1" ht="25.5" customHeight="1">
      <c r="B283" s="46"/>
      <c r="C283" s="218" t="s">
        <v>464</v>
      </c>
      <c r="D283" s="218" t="s">
        <v>144</v>
      </c>
      <c r="E283" s="219" t="s">
        <v>444</v>
      </c>
      <c r="F283" s="220" t="s">
        <v>445</v>
      </c>
      <c r="G283" s="221" t="s">
        <v>344</v>
      </c>
      <c r="H283" s="222">
        <v>88.704999999999998</v>
      </c>
      <c r="I283" s="223"/>
      <c r="J283" s="224">
        <f>ROUND(I283*H283,2)</f>
        <v>0</v>
      </c>
      <c r="K283" s="220" t="s">
        <v>147</v>
      </c>
      <c r="L283" s="72"/>
      <c r="M283" s="225" t="s">
        <v>21</v>
      </c>
      <c r="N283" s="226" t="s">
        <v>42</v>
      </c>
      <c r="O283" s="47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24" t="s">
        <v>148</v>
      </c>
      <c r="AT283" s="24" t="s">
        <v>144</v>
      </c>
      <c r="AU283" s="24" t="s">
        <v>81</v>
      </c>
      <c r="AY283" s="24" t="s">
        <v>142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24" t="s">
        <v>79</v>
      </c>
      <c r="BK283" s="229">
        <f>ROUND(I283*H283,2)</f>
        <v>0</v>
      </c>
      <c r="BL283" s="24" t="s">
        <v>148</v>
      </c>
      <c r="BM283" s="24" t="s">
        <v>465</v>
      </c>
    </row>
    <row r="284" s="12" customFormat="1">
      <c r="B284" s="241"/>
      <c r="C284" s="242"/>
      <c r="D284" s="232" t="s">
        <v>150</v>
      </c>
      <c r="E284" s="242"/>
      <c r="F284" s="244" t="s">
        <v>463</v>
      </c>
      <c r="G284" s="242"/>
      <c r="H284" s="245">
        <v>88.704999999999998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150</v>
      </c>
      <c r="AU284" s="251" t="s">
        <v>81</v>
      </c>
      <c r="AV284" s="12" t="s">
        <v>81</v>
      </c>
      <c r="AW284" s="12" t="s">
        <v>6</v>
      </c>
      <c r="AX284" s="12" t="s">
        <v>79</v>
      </c>
      <c r="AY284" s="251" t="s">
        <v>142</v>
      </c>
    </row>
    <row r="285" s="10" customFormat="1" ht="29.88" customHeight="1">
      <c r="B285" s="202"/>
      <c r="C285" s="203"/>
      <c r="D285" s="204" t="s">
        <v>70</v>
      </c>
      <c r="E285" s="216" t="s">
        <v>466</v>
      </c>
      <c r="F285" s="216" t="s">
        <v>467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P286</f>
        <v>0</v>
      </c>
      <c r="Q285" s="210"/>
      <c r="R285" s="211">
        <f>R286</f>
        <v>0</v>
      </c>
      <c r="S285" s="210"/>
      <c r="T285" s="212">
        <f>T286</f>
        <v>0</v>
      </c>
      <c r="AR285" s="213" t="s">
        <v>79</v>
      </c>
      <c r="AT285" s="214" t="s">
        <v>70</v>
      </c>
      <c r="AU285" s="214" t="s">
        <v>79</v>
      </c>
      <c r="AY285" s="213" t="s">
        <v>142</v>
      </c>
      <c r="BK285" s="215">
        <f>BK286</f>
        <v>0</v>
      </c>
    </row>
    <row r="286" s="1" customFormat="1" ht="16.5" customHeight="1">
      <c r="B286" s="46"/>
      <c r="C286" s="218" t="s">
        <v>468</v>
      </c>
      <c r="D286" s="218" t="s">
        <v>144</v>
      </c>
      <c r="E286" s="219" t="s">
        <v>469</v>
      </c>
      <c r="F286" s="220" t="s">
        <v>470</v>
      </c>
      <c r="G286" s="221" t="s">
        <v>344</v>
      </c>
      <c r="H286" s="222">
        <v>0.249</v>
      </c>
      <c r="I286" s="223"/>
      <c r="J286" s="224">
        <f>ROUND(I286*H286,2)</f>
        <v>0</v>
      </c>
      <c r="K286" s="220" t="s">
        <v>147</v>
      </c>
      <c r="L286" s="72"/>
      <c r="M286" s="225" t="s">
        <v>21</v>
      </c>
      <c r="N286" s="226" t="s">
        <v>42</v>
      </c>
      <c r="O286" s="47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24" t="s">
        <v>148</v>
      </c>
      <c r="AT286" s="24" t="s">
        <v>144</v>
      </c>
      <c r="AU286" s="24" t="s">
        <v>81</v>
      </c>
      <c r="AY286" s="24" t="s">
        <v>142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24" t="s">
        <v>79</v>
      </c>
      <c r="BK286" s="229">
        <f>ROUND(I286*H286,2)</f>
        <v>0</v>
      </c>
      <c r="BL286" s="24" t="s">
        <v>148</v>
      </c>
      <c r="BM286" s="24" t="s">
        <v>471</v>
      </c>
    </row>
    <row r="287" s="10" customFormat="1" ht="37.44" customHeight="1">
      <c r="B287" s="202"/>
      <c r="C287" s="203"/>
      <c r="D287" s="204" t="s">
        <v>70</v>
      </c>
      <c r="E287" s="205" t="s">
        <v>472</v>
      </c>
      <c r="F287" s="205" t="s">
        <v>473</v>
      </c>
      <c r="G287" s="203"/>
      <c r="H287" s="203"/>
      <c r="I287" s="206"/>
      <c r="J287" s="207">
        <f>BK287</f>
        <v>0</v>
      </c>
      <c r="K287" s="203"/>
      <c r="L287" s="208"/>
      <c r="M287" s="209"/>
      <c r="N287" s="210"/>
      <c r="O287" s="210"/>
      <c r="P287" s="211">
        <f>P288</f>
        <v>0</v>
      </c>
      <c r="Q287" s="210"/>
      <c r="R287" s="211">
        <f>R288</f>
        <v>0</v>
      </c>
      <c r="S287" s="210"/>
      <c r="T287" s="212">
        <f>T288</f>
        <v>0.63336000000000003</v>
      </c>
      <c r="AR287" s="213" t="s">
        <v>81</v>
      </c>
      <c r="AT287" s="214" t="s">
        <v>70</v>
      </c>
      <c r="AU287" s="214" t="s">
        <v>71</v>
      </c>
      <c r="AY287" s="213" t="s">
        <v>142</v>
      </c>
      <c r="BK287" s="215">
        <f>BK288</f>
        <v>0</v>
      </c>
    </row>
    <row r="288" s="10" customFormat="1" ht="19.92" customHeight="1">
      <c r="B288" s="202"/>
      <c r="C288" s="203"/>
      <c r="D288" s="204" t="s">
        <v>70</v>
      </c>
      <c r="E288" s="216" t="s">
        <v>474</v>
      </c>
      <c r="F288" s="216" t="s">
        <v>475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SUM(P289:P291)</f>
        <v>0</v>
      </c>
      <c r="Q288" s="210"/>
      <c r="R288" s="211">
        <f>SUM(R289:R291)</f>
        <v>0</v>
      </c>
      <c r="S288" s="210"/>
      <c r="T288" s="212">
        <f>SUM(T289:T291)</f>
        <v>0.63336000000000003</v>
      </c>
      <c r="AR288" s="213" t="s">
        <v>81</v>
      </c>
      <c r="AT288" s="214" t="s">
        <v>70</v>
      </c>
      <c r="AU288" s="214" t="s">
        <v>79</v>
      </c>
      <c r="AY288" s="213" t="s">
        <v>142</v>
      </c>
      <c r="BK288" s="215">
        <f>SUM(BK289:BK291)</f>
        <v>0</v>
      </c>
    </row>
    <row r="289" s="1" customFormat="1" ht="16.5" customHeight="1">
      <c r="B289" s="46"/>
      <c r="C289" s="218" t="s">
        <v>476</v>
      </c>
      <c r="D289" s="218" t="s">
        <v>144</v>
      </c>
      <c r="E289" s="219" t="s">
        <v>477</v>
      </c>
      <c r="F289" s="220" t="s">
        <v>478</v>
      </c>
      <c r="G289" s="221" t="s">
        <v>198</v>
      </c>
      <c r="H289" s="222">
        <v>158.34</v>
      </c>
      <c r="I289" s="223"/>
      <c r="J289" s="224">
        <f>ROUND(I289*H289,2)</f>
        <v>0</v>
      </c>
      <c r="K289" s="220" t="s">
        <v>147</v>
      </c>
      <c r="L289" s="72"/>
      <c r="M289" s="225" t="s">
        <v>21</v>
      </c>
      <c r="N289" s="226" t="s">
        <v>42</v>
      </c>
      <c r="O289" s="47"/>
      <c r="P289" s="227">
        <f>O289*H289</f>
        <v>0</v>
      </c>
      <c r="Q289" s="227">
        <v>0</v>
      </c>
      <c r="R289" s="227">
        <f>Q289*H289</f>
        <v>0</v>
      </c>
      <c r="S289" s="227">
        <v>0.0040000000000000001</v>
      </c>
      <c r="T289" s="228">
        <f>S289*H289</f>
        <v>0.63336000000000003</v>
      </c>
      <c r="AR289" s="24" t="s">
        <v>231</v>
      </c>
      <c r="AT289" s="24" t="s">
        <v>144</v>
      </c>
      <c r="AU289" s="24" t="s">
        <v>81</v>
      </c>
      <c r="AY289" s="24" t="s">
        <v>142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24" t="s">
        <v>79</v>
      </c>
      <c r="BK289" s="229">
        <f>ROUND(I289*H289,2)</f>
        <v>0</v>
      </c>
      <c r="BL289" s="24" t="s">
        <v>231</v>
      </c>
      <c r="BM289" s="24" t="s">
        <v>479</v>
      </c>
    </row>
    <row r="290" s="11" customFormat="1">
      <c r="B290" s="230"/>
      <c r="C290" s="231"/>
      <c r="D290" s="232" t="s">
        <v>150</v>
      </c>
      <c r="E290" s="233" t="s">
        <v>21</v>
      </c>
      <c r="F290" s="234" t="s">
        <v>393</v>
      </c>
      <c r="G290" s="231"/>
      <c r="H290" s="233" t="s">
        <v>21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150</v>
      </c>
      <c r="AU290" s="240" t="s">
        <v>81</v>
      </c>
      <c r="AV290" s="11" t="s">
        <v>79</v>
      </c>
      <c r="AW290" s="11" t="s">
        <v>34</v>
      </c>
      <c r="AX290" s="11" t="s">
        <v>71</v>
      </c>
      <c r="AY290" s="240" t="s">
        <v>142</v>
      </c>
    </row>
    <row r="291" s="12" customFormat="1">
      <c r="B291" s="241"/>
      <c r="C291" s="242"/>
      <c r="D291" s="232" t="s">
        <v>150</v>
      </c>
      <c r="E291" s="243" t="s">
        <v>21</v>
      </c>
      <c r="F291" s="244" t="s">
        <v>480</v>
      </c>
      <c r="G291" s="242"/>
      <c r="H291" s="245">
        <v>158.34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AT291" s="251" t="s">
        <v>150</v>
      </c>
      <c r="AU291" s="251" t="s">
        <v>81</v>
      </c>
      <c r="AV291" s="12" t="s">
        <v>81</v>
      </c>
      <c r="AW291" s="12" t="s">
        <v>34</v>
      </c>
      <c r="AX291" s="12" t="s">
        <v>79</v>
      </c>
      <c r="AY291" s="251" t="s">
        <v>142</v>
      </c>
    </row>
    <row r="292" s="10" customFormat="1" ht="37.44" customHeight="1">
      <c r="B292" s="202"/>
      <c r="C292" s="203"/>
      <c r="D292" s="204" t="s">
        <v>70</v>
      </c>
      <c r="E292" s="205" t="s">
        <v>481</v>
      </c>
      <c r="F292" s="205" t="s">
        <v>482</v>
      </c>
      <c r="G292" s="203"/>
      <c r="H292" s="203"/>
      <c r="I292" s="206"/>
      <c r="J292" s="207">
        <f>BK292</f>
        <v>0</v>
      </c>
      <c r="K292" s="203"/>
      <c r="L292" s="208"/>
      <c r="M292" s="209"/>
      <c r="N292" s="210"/>
      <c r="O292" s="210"/>
      <c r="P292" s="211">
        <f>P293+P297+P304+P315</f>
        <v>0</v>
      </c>
      <c r="Q292" s="210"/>
      <c r="R292" s="211">
        <f>R293+R297+R304+R315</f>
        <v>0</v>
      </c>
      <c r="S292" s="210"/>
      <c r="T292" s="212">
        <f>T293+T297+T304+T315</f>
        <v>0</v>
      </c>
      <c r="AR292" s="213" t="s">
        <v>171</v>
      </c>
      <c r="AT292" s="214" t="s">
        <v>70</v>
      </c>
      <c r="AU292" s="214" t="s">
        <v>71</v>
      </c>
      <c r="AY292" s="213" t="s">
        <v>142</v>
      </c>
      <c r="BK292" s="215">
        <f>BK293+BK297+BK304+BK315</f>
        <v>0</v>
      </c>
    </row>
    <row r="293" s="10" customFormat="1" ht="19.92" customHeight="1">
      <c r="B293" s="202"/>
      <c r="C293" s="203"/>
      <c r="D293" s="204" t="s">
        <v>70</v>
      </c>
      <c r="E293" s="216" t="s">
        <v>483</v>
      </c>
      <c r="F293" s="216" t="s">
        <v>484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SUM(P294:P296)</f>
        <v>0</v>
      </c>
      <c r="Q293" s="210"/>
      <c r="R293" s="211">
        <f>SUM(R294:R296)</f>
        <v>0</v>
      </c>
      <c r="S293" s="210"/>
      <c r="T293" s="212">
        <f>SUM(T294:T296)</f>
        <v>0</v>
      </c>
      <c r="AR293" s="213" t="s">
        <v>171</v>
      </c>
      <c r="AT293" s="214" t="s">
        <v>70</v>
      </c>
      <c r="AU293" s="214" t="s">
        <v>79</v>
      </c>
      <c r="AY293" s="213" t="s">
        <v>142</v>
      </c>
      <c r="BK293" s="215">
        <f>SUM(BK294:BK296)</f>
        <v>0</v>
      </c>
    </row>
    <row r="294" s="1" customFormat="1" ht="16.5" customHeight="1">
      <c r="B294" s="46"/>
      <c r="C294" s="218" t="s">
        <v>485</v>
      </c>
      <c r="D294" s="218" t="s">
        <v>144</v>
      </c>
      <c r="E294" s="219" t="s">
        <v>486</v>
      </c>
      <c r="F294" s="220" t="s">
        <v>487</v>
      </c>
      <c r="G294" s="221" t="s">
        <v>488</v>
      </c>
      <c r="H294" s="222">
        <v>1</v>
      </c>
      <c r="I294" s="223"/>
      <c r="J294" s="224">
        <f>ROUND(I294*H294,2)</f>
        <v>0</v>
      </c>
      <c r="K294" s="220" t="s">
        <v>147</v>
      </c>
      <c r="L294" s="72"/>
      <c r="M294" s="225" t="s">
        <v>21</v>
      </c>
      <c r="N294" s="226" t="s">
        <v>42</v>
      </c>
      <c r="O294" s="47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AR294" s="24" t="s">
        <v>489</v>
      </c>
      <c r="AT294" s="24" t="s">
        <v>144</v>
      </c>
      <c r="AU294" s="24" t="s">
        <v>81</v>
      </c>
      <c r="AY294" s="24" t="s">
        <v>142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24" t="s">
        <v>79</v>
      </c>
      <c r="BK294" s="229">
        <f>ROUND(I294*H294,2)</f>
        <v>0</v>
      </c>
      <c r="BL294" s="24" t="s">
        <v>489</v>
      </c>
      <c r="BM294" s="24" t="s">
        <v>490</v>
      </c>
    </row>
    <row r="295" s="12" customFormat="1">
      <c r="B295" s="241"/>
      <c r="C295" s="242"/>
      <c r="D295" s="232" t="s">
        <v>150</v>
      </c>
      <c r="E295" s="243" t="s">
        <v>21</v>
      </c>
      <c r="F295" s="244" t="s">
        <v>491</v>
      </c>
      <c r="G295" s="242"/>
      <c r="H295" s="245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150</v>
      </c>
      <c r="AU295" s="251" t="s">
        <v>81</v>
      </c>
      <c r="AV295" s="12" t="s">
        <v>81</v>
      </c>
      <c r="AW295" s="12" t="s">
        <v>34</v>
      </c>
      <c r="AX295" s="12" t="s">
        <v>79</v>
      </c>
      <c r="AY295" s="251" t="s">
        <v>142</v>
      </c>
    </row>
    <row r="296" s="1" customFormat="1" ht="16.5" customHeight="1">
      <c r="B296" s="46"/>
      <c r="C296" s="218" t="s">
        <v>492</v>
      </c>
      <c r="D296" s="218" t="s">
        <v>144</v>
      </c>
      <c r="E296" s="219" t="s">
        <v>493</v>
      </c>
      <c r="F296" s="220" t="s">
        <v>494</v>
      </c>
      <c r="G296" s="221" t="s">
        <v>488</v>
      </c>
      <c r="H296" s="222">
        <v>1</v>
      </c>
      <c r="I296" s="223"/>
      <c r="J296" s="224">
        <f>ROUND(I296*H296,2)</f>
        <v>0</v>
      </c>
      <c r="K296" s="220" t="s">
        <v>147</v>
      </c>
      <c r="L296" s="72"/>
      <c r="M296" s="225" t="s">
        <v>21</v>
      </c>
      <c r="N296" s="226" t="s">
        <v>42</v>
      </c>
      <c r="O296" s="47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4" t="s">
        <v>489</v>
      </c>
      <c r="AT296" s="24" t="s">
        <v>144</v>
      </c>
      <c r="AU296" s="24" t="s">
        <v>81</v>
      </c>
      <c r="AY296" s="24" t="s">
        <v>142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24" t="s">
        <v>79</v>
      </c>
      <c r="BK296" s="229">
        <f>ROUND(I296*H296,2)</f>
        <v>0</v>
      </c>
      <c r="BL296" s="24" t="s">
        <v>489</v>
      </c>
      <c r="BM296" s="24" t="s">
        <v>495</v>
      </c>
    </row>
    <row r="297" s="10" customFormat="1" ht="29.88" customHeight="1">
      <c r="B297" s="202"/>
      <c r="C297" s="203"/>
      <c r="D297" s="204" t="s">
        <v>70</v>
      </c>
      <c r="E297" s="216" t="s">
        <v>496</v>
      </c>
      <c r="F297" s="216" t="s">
        <v>497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SUM(P298:P303)</f>
        <v>0</v>
      </c>
      <c r="Q297" s="210"/>
      <c r="R297" s="211">
        <f>SUM(R298:R303)</f>
        <v>0</v>
      </c>
      <c r="S297" s="210"/>
      <c r="T297" s="212">
        <f>SUM(T298:T303)</f>
        <v>0</v>
      </c>
      <c r="AR297" s="213" t="s">
        <v>171</v>
      </c>
      <c r="AT297" s="214" t="s">
        <v>70</v>
      </c>
      <c r="AU297" s="214" t="s">
        <v>79</v>
      </c>
      <c r="AY297" s="213" t="s">
        <v>142</v>
      </c>
      <c r="BK297" s="215">
        <f>SUM(BK298:BK303)</f>
        <v>0</v>
      </c>
    </row>
    <row r="298" s="1" customFormat="1" ht="16.5" customHeight="1">
      <c r="B298" s="46"/>
      <c r="C298" s="218" t="s">
        <v>498</v>
      </c>
      <c r="D298" s="218" t="s">
        <v>144</v>
      </c>
      <c r="E298" s="219" t="s">
        <v>499</v>
      </c>
      <c r="F298" s="220" t="s">
        <v>497</v>
      </c>
      <c r="G298" s="221" t="s">
        <v>488</v>
      </c>
      <c r="H298" s="222">
        <v>1</v>
      </c>
      <c r="I298" s="223"/>
      <c r="J298" s="224">
        <f>ROUND(I298*H298,2)</f>
        <v>0</v>
      </c>
      <c r="K298" s="220" t="s">
        <v>147</v>
      </c>
      <c r="L298" s="72"/>
      <c r="M298" s="225" t="s">
        <v>21</v>
      </c>
      <c r="N298" s="226" t="s">
        <v>42</v>
      </c>
      <c r="O298" s="47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AR298" s="24" t="s">
        <v>489</v>
      </c>
      <c r="AT298" s="24" t="s">
        <v>144</v>
      </c>
      <c r="AU298" s="24" t="s">
        <v>81</v>
      </c>
      <c r="AY298" s="24" t="s">
        <v>142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24" t="s">
        <v>79</v>
      </c>
      <c r="BK298" s="229">
        <f>ROUND(I298*H298,2)</f>
        <v>0</v>
      </c>
      <c r="BL298" s="24" t="s">
        <v>489</v>
      </c>
      <c r="BM298" s="24" t="s">
        <v>500</v>
      </c>
    </row>
    <row r="299" s="12" customFormat="1">
      <c r="B299" s="241"/>
      <c r="C299" s="242"/>
      <c r="D299" s="232" t="s">
        <v>150</v>
      </c>
      <c r="E299" s="243" t="s">
        <v>21</v>
      </c>
      <c r="F299" s="244" t="s">
        <v>501</v>
      </c>
      <c r="G299" s="242"/>
      <c r="H299" s="245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AT299" s="251" t="s">
        <v>150</v>
      </c>
      <c r="AU299" s="251" t="s">
        <v>81</v>
      </c>
      <c r="AV299" s="12" t="s">
        <v>81</v>
      </c>
      <c r="AW299" s="12" t="s">
        <v>34</v>
      </c>
      <c r="AX299" s="12" t="s">
        <v>71</v>
      </c>
      <c r="AY299" s="251" t="s">
        <v>142</v>
      </c>
    </row>
    <row r="300" s="11" customFormat="1">
      <c r="B300" s="230"/>
      <c r="C300" s="231"/>
      <c r="D300" s="232" t="s">
        <v>150</v>
      </c>
      <c r="E300" s="233" t="s">
        <v>21</v>
      </c>
      <c r="F300" s="234" t="s">
        <v>502</v>
      </c>
      <c r="G300" s="231"/>
      <c r="H300" s="233" t="s">
        <v>21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150</v>
      </c>
      <c r="AU300" s="240" t="s">
        <v>81</v>
      </c>
      <c r="AV300" s="11" t="s">
        <v>79</v>
      </c>
      <c r="AW300" s="11" t="s">
        <v>34</v>
      </c>
      <c r="AX300" s="11" t="s">
        <v>71</v>
      </c>
      <c r="AY300" s="240" t="s">
        <v>142</v>
      </c>
    </row>
    <row r="301" s="11" customFormat="1">
      <c r="B301" s="230"/>
      <c r="C301" s="231"/>
      <c r="D301" s="232" t="s">
        <v>150</v>
      </c>
      <c r="E301" s="233" t="s">
        <v>21</v>
      </c>
      <c r="F301" s="234" t="s">
        <v>503</v>
      </c>
      <c r="G301" s="231"/>
      <c r="H301" s="233" t="s">
        <v>21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150</v>
      </c>
      <c r="AU301" s="240" t="s">
        <v>81</v>
      </c>
      <c r="AV301" s="11" t="s">
        <v>79</v>
      </c>
      <c r="AW301" s="11" t="s">
        <v>34</v>
      </c>
      <c r="AX301" s="11" t="s">
        <v>71</v>
      </c>
      <c r="AY301" s="240" t="s">
        <v>142</v>
      </c>
    </row>
    <row r="302" s="11" customFormat="1">
      <c r="B302" s="230"/>
      <c r="C302" s="231"/>
      <c r="D302" s="232" t="s">
        <v>150</v>
      </c>
      <c r="E302" s="233" t="s">
        <v>21</v>
      </c>
      <c r="F302" s="234" t="s">
        <v>504</v>
      </c>
      <c r="G302" s="231"/>
      <c r="H302" s="233" t="s">
        <v>21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150</v>
      </c>
      <c r="AU302" s="240" t="s">
        <v>81</v>
      </c>
      <c r="AV302" s="11" t="s">
        <v>79</v>
      </c>
      <c r="AW302" s="11" t="s">
        <v>34</v>
      </c>
      <c r="AX302" s="11" t="s">
        <v>71</v>
      </c>
      <c r="AY302" s="240" t="s">
        <v>142</v>
      </c>
    </row>
    <row r="303" s="13" customFormat="1">
      <c r="B303" s="252"/>
      <c r="C303" s="253"/>
      <c r="D303" s="232" t="s">
        <v>150</v>
      </c>
      <c r="E303" s="254" t="s">
        <v>21</v>
      </c>
      <c r="F303" s="255" t="s">
        <v>166</v>
      </c>
      <c r="G303" s="253"/>
      <c r="H303" s="256">
        <v>1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AT303" s="262" t="s">
        <v>150</v>
      </c>
      <c r="AU303" s="262" t="s">
        <v>81</v>
      </c>
      <c r="AV303" s="13" t="s">
        <v>148</v>
      </c>
      <c r="AW303" s="13" t="s">
        <v>34</v>
      </c>
      <c r="AX303" s="13" t="s">
        <v>79</v>
      </c>
      <c r="AY303" s="262" t="s">
        <v>142</v>
      </c>
    </row>
    <row r="304" s="10" customFormat="1" ht="29.88" customHeight="1">
      <c r="B304" s="202"/>
      <c r="C304" s="203"/>
      <c r="D304" s="204" t="s">
        <v>70</v>
      </c>
      <c r="E304" s="216" t="s">
        <v>505</v>
      </c>
      <c r="F304" s="216" t="s">
        <v>506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SUM(P305:P314)</f>
        <v>0</v>
      </c>
      <c r="Q304" s="210"/>
      <c r="R304" s="211">
        <f>SUM(R305:R314)</f>
        <v>0</v>
      </c>
      <c r="S304" s="210"/>
      <c r="T304" s="212">
        <f>SUM(T305:T314)</f>
        <v>0</v>
      </c>
      <c r="AR304" s="213" t="s">
        <v>171</v>
      </c>
      <c r="AT304" s="214" t="s">
        <v>70</v>
      </c>
      <c r="AU304" s="214" t="s">
        <v>79</v>
      </c>
      <c r="AY304" s="213" t="s">
        <v>142</v>
      </c>
      <c r="BK304" s="215">
        <f>SUM(BK305:BK314)</f>
        <v>0</v>
      </c>
    </row>
    <row r="305" s="1" customFormat="1" ht="16.5" customHeight="1">
      <c r="B305" s="46"/>
      <c r="C305" s="218" t="s">
        <v>507</v>
      </c>
      <c r="D305" s="218" t="s">
        <v>144</v>
      </c>
      <c r="E305" s="219" t="s">
        <v>508</v>
      </c>
      <c r="F305" s="220" t="s">
        <v>509</v>
      </c>
      <c r="G305" s="221" t="s">
        <v>488</v>
      </c>
      <c r="H305" s="222">
        <v>1</v>
      </c>
      <c r="I305" s="223"/>
      <c r="J305" s="224">
        <f>ROUND(I305*H305,2)</f>
        <v>0</v>
      </c>
      <c r="K305" s="220" t="s">
        <v>147</v>
      </c>
      <c r="L305" s="72"/>
      <c r="M305" s="225" t="s">
        <v>21</v>
      </c>
      <c r="N305" s="226" t="s">
        <v>42</v>
      </c>
      <c r="O305" s="47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24" t="s">
        <v>489</v>
      </c>
      <c r="AT305" s="24" t="s">
        <v>144</v>
      </c>
      <c r="AU305" s="24" t="s">
        <v>81</v>
      </c>
      <c r="AY305" s="24" t="s">
        <v>142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24" t="s">
        <v>79</v>
      </c>
      <c r="BK305" s="229">
        <f>ROUND(I305*H305,2)</f>
        <v>0</v>
      </c>
      <c r="BL305" s="24" t="s">
        <v>489</v>
      </c>
      <c r="BM305" s="24" t="s">
        <v>510</v>
      </c>
    </row>
    <row r="306" s="12" customFormat="1">
      <c r="B306" s="241"/>
      <c r="C306" s="242"/>
      <c r="D306" s="232" t="s">
        <v>150</v>
      </c>
      <c r="E306" s="243" t="s">
        <v>21</v>
      </c>
      <c r="F306" s="244" t="s">
        <v>511</v>
      </c>
      <c r="G306" s="242"/>
      <c r="H306" s="245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150</v>
      </c>
      <c r="AU306" s="251" t="s">
        <v>81</v>
      </c>
      <c r="AV306" s="12" t="s">
        <v>81</v>
      </c>
      <c r="AW306" s="12" t="s">
        <v>34</v>
      </c>
      <c r="AX306" s="12" t="s">
        <v>79</v>
      </c>
      <c r="AY306" s="251" t="s">
        <v>142</v>
      </c>
    </row>
    <row r="307" s="1" customFormat="1" ht="16.5" customHeight="1">
      <c r="B307" s="46"/>
      <c r="C307" s="218" t="s">
        <v>512</v>
      </c>
      <c r="D307" s="218" t="s">
        <v>144</v>
      </c>
      <c r="E307" s="219" t="s">
        <v>513</v>
      </c>
      <c r="F307" s="220" t="s">
        <v>514</v>
      </c>
      <c r="G307" s="221" t="s">
        <v>488</v>
      </c>
      <c r="H307" s="222">
        <v>1</v>
      </c>
      <c r="I307" s="223"/>
      <c r="J307" s="224">
        <f>ROUND(I307*H307,2)</f>
        <v>0</v>
      </c>
      <c r="K307" s="220" t="s">
        <v>147</v>
      </c>
      <c r="L307" s="72"/>
      <c r="M307" s="225" t="s">
        <v>21</v>
      </c>
      <c r="N307" s="226" t="s">
        <v>42</v>
      </c>
      <c r="O307" s="47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4" t="s">
        <v>489</v>
      </c>
      <c r="AT307" s="24" t="s">
        <v>144</v>
      </c>
      <c r="AU307" s="24" t="s">
        <v>81</v>
      </c>
      <c r="AY307" s="24" t="s">
        <v>142</v>
      </c>
      <c r="BE307" s="229">
        <f>IF(N307="základní",J307,0)</f>
        <v>0</v>
      </c>
      <c r="BF307" s="229">
        <f>IF(N307="snížená",J307,0)</f>
        <v>0</v>
      </c>
      <c r="BG307" s="229">
        <f>IF(N307="zákl. přenesená",J307,0)</f>
        <v>0</v>
      </c>
      <c r="BH307" s="229">
        <f>IF(N307="sníž. přenesená",J307,0)</f>
        <v>0</v>
      </c>
      <c r="BI307" s="229">
        <f>IF(N307="nulová",J307,0)</f>
        <v>0</v>
      </c>
      <c r="BJ307" s="24" t="s">
        <v>79</v>
      </c>
      <c r="BK307" s="229">
        <f>ROUND(I307*H307,2)</f>
        <v>0</v>
      </c>
      <c r="BL307" s="24" t="s">
        <v>489</v>
      </c>
      <c r="BM307" s="24" t="s">
        <v>515</v>
      </c>
    </row>
    <row r="308" s="12" customFormat="1">
      <c r="B308" s="241"/>
      <c r="C308" s="242"/>
      <c r="D308" s="232" t="s">
        <v>150</v>
      </c>
      <c r="E308" s="243" t="s">
        <v>21</v>
      </c>
      <c r="F308" s="244" t="s">
        <v>516</v>
      </c>
      <c r="G308" s="242"/>
      <c r="H308" s="245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AT308" s="251" t="s">
        <v>150</v>
      </c>
      <c r="AU308" s="251" t="s">
        <v>81</v>
      </c>
      <c r="AV308" s="12" t="s">
        <v>81</v>
      </c>
      <c r="AW308" s="12" t="s">
        <v>34</v>
      </c>
      <c r="AX308" s="12" t="s">
        <v>71</v>
      </c>
      <c r="AY308" s="251" t="s">
        <v>142</v>
      </c>
    </row>
    <row r="309" s="11" customFormat="1">
      <c r="B309" s="230"/>
      <c r="C309" s="231"/>
      <c r="D309" s="232" t="s">
        <v>150</v>
      </c>
      <c r="E309" s="233" t="s">
        <v>21</v>
      </c>
      <c r="F309" s="234" t="s">
        <v>517</v>
      </c>
      <c r="G309" s="231"/>
      <c r="H309" s="233" t="s">
        <v>21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150</v>
      </c>
      <c r="AU309" s="240" t="s">
        <v>81</v>
      </c>
      <c r="AV309" s="11" t="s">
        <v>79</v>
      </c>
      <c r="AW309" s="11" t="s">
        <v>34</v>
      </c>
      <c r="AX309" s="11" t="s">
        <v>71</v>
      </c>
      <c r="AY309" s="240" t="s">
        <v>142</v>
      </c>
    </row>
    <row r="310" s="11" customFormat="1">
      <c r="B310" s="230"/>
      <c r="C310" s="231"/>
      <c r="D310" s="232" t="s">
        <v>150</v>
      </c>
      <c r="E310" s="233" t="s">
        <v>21</v>
      </c>
      <c r="F310" s="234" t="s">
        <v>518</v>
      </c>
      <c r="G310" s="231"/>
      <c r="H310" s="233" t="s">
        <v>21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150</v>
      </c>
      <c r="AU310" s="240" t="s">
        <v>81</v>
      </c>
      <c r="AV310" s="11" t="s">
        <v>79</v>
      </c>
      <c r="AW310" s="11" t="s">
        <v>34</v>
      </c>
      <c r="AX310" s="11" t="s">
        <v>71</v>
      </c>
      <c r="AY310" s="240" t="s">
        <v>142</v>
      </c>
    </row>
    <row r="311" s="11" customFormat="1">
      <c r="B311" s="230"/>
      <c r="C311" s="231"/>
      <c r="D311" s="232" t="s">
        <v>150</v>
      </c>
      <c r="E311" s="233" t="s">
        <v>21</v>
      </c>
      <c r="F311" s="234" t="s">
        <v>519</v>
      </c>
      <c r="G311" s="231"/>
      <c r="H311" s="233" t="s">
        <v>21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150</v>
      </c>
      <c r="AU311" s="240" t="s">
        <v>81</v>
      </c>
      <c r="AV311" s="11" t="s">
        <v>79</v>
      </c>
      <c r="AW311" s="11" t="s">
        <v>34</v>
      </c>
      <c r="AX311" s="11" t="s">
        <v>71</v>
      </c>
      <c r="AY311" s="240" t="s">
        <v>142</v>
      </c>
    </row>
    <row r="312" s="11" customFormat="1">
      <c r="B312" s="230"/>
      <c r="C312" s="231"/>
      <c r="D312" s="232" t="s">
        <v>150</v>
      </c>
      <c r="E312" s="233" t="s">
        <v>21</v>
      </c>
      <c r="F312" s="234" t="s">
        <v>520</v>
      </c>
      <c r="G312" s="231"/>
      <c r="H312" s="233" t="s">
        <v>21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150</v>
      </c>
      <c r="AU312" s="240" t="s">
        <v>81</v>
      </c>
      <c r="AV312" s="11" t="s">
        <v>79</v>
      </c>
      <c r="AW312" s="11" t="s">
        <v>34</v>
      </c>
      <c r="AX312" s="11" t="s">
        <v>71</v>
      </c>
      <c r="AY312" s="240" t="s">
        <v>142</v>
      </c>
    </row>
    <row r="313" s="11" customFormat="1">
      <c r="B313" s="230"/>
      <c r="C313" s="231"/>
      <c r="D313" s="232" t="s">
        <v>150</v>
      </c>
      <c r="E313" s="233" t="s">
        <v>21</v>
      </c>
      <c r="F313" s="234" t="s">
        <v>521</v>
      </c>
      <c r="G313" s="231"/>
      <c r="H313" s="233" t="s">
        <v>21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150</v>
      </c>
      <c r="AU313" s="240" t="s">
        <v>81</v>
      </c>
      <c r="AV313" s="11" t="s">
        <v>79</v>
      </c>
      <c r="AW313" s="11" t="s">
        <v>34</v>
      </c>
      <c r="AX313" s="11" t="s">
        <v>71</v>
      </c>
      <c r="AY313" s="240" t="s">
        <v>142</v>
      </c>
    </row>
    <row r="314" s="13" customFormat="1">
      <c r="B314" s="252"/>
      <c r="C314" s="253"/>
      <c r="D314" s="232" t="s">
        <v>150</v>
      </c>
      <c r="E314" s="254" t="s">
        <v>21</v>
      </c>
      <c r="F314" s="255" t="s">
        <v>166</v>
      </c>
      <c r="G314" s="253"/>
      <c r="H314" s="256">
        <v>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AT314" s="262" t="s">
        <v>150</v>
      </c>
      <c r="AU314" s="262" t="s">
        <v>81</v>
      </c>
      <c r="AV314" s="13" t="s">
        <v>148</v>
      </c>
      <c r="AW314" s="13" t="s">
        <v>34</v>
      </c>
      <c r="AX314" s="13" t="s">
        <v>79</v>
      </c>
      <c r="AY314" s="262" t="s">
        <v>142</v>
      </c>
    </row>
    <row r="315" s="10" customFormat="1" ht="29.88" customHeight="1">
      <c r="B315" s="202"/>
      <c r="C315" s="203"/>
      <c r="D315" s="204" t="s">
        <v>70</v>
      </c>
      <c r="E315" s="216" t="s">
        <v>522</v>
      </c>
      <c r="F315" s="216" t="s">
        <v>523</v>
      </c>
      <c r="G315" s="203"/>
      <c r="H315" s="203"/>
      <c r="I315" s="206"/>
      <c r="J315" s="217">
        <f>BK315</f>
        <v>0</v>
      </c>
      <c r="K315" s="203"/>
      <c r="L315" s="208"/>
      <c r="M315" s="209"/>
      <c r="N315" s="210"/>
      <c r="O315" s="210"/>
      <c r="P315" s="211">
        <f>SUM(P316:P318)</f>
        <v>0</v>
      </c>
      <c r="Q315" s="210"/>
      <c r="R315" s="211">
        <f>SUM(R316:R318)</f>
        <v>0</v>
      </c>
      <c r="S315" s="210"/>
      <c r="T315" s="212">
        <f>SUM(T316:T318)</f>
        <v>0</v>
      </c>
      <c r="AR315" s="213" t="s">
        <v>171</v>
      </c>
      <c r="AT315" s="214" t="s">
        <v>70</v>
      </c>
      <c r="AU315" s="214" t="s">
        <v>79</v>
      </c>
      <c r="AY315" s="213" t="s">
        <v>142</v>
      </c>
      <c r="BK315" s="215">
        <f>SUM(BK316:BK318)</f>
        <v>0</v>
      </c>
    </row>
    <row r="316" s="1" customFormat="1" ht="16.5" customHeight="1">
      <c r="B316" s="46"/>
      <c r="C316" s="218" t="s">
        <v>524</v>
      </c>
      <c r="D316" s="218" t="s">
        <v>144</v>
      </c>
      <c r="E316" s="219" t="s">
        <v>525</v>
      </c>
      <c r="F316" s="220" t="s">
        <v>523</v>
      </c>
      <c r="G316" s="221" t="s">
        <v>488</v>
      </c>
      <c r="H316" s="222">
        <v>1</v>
      </c>
      <c r="I316" s="223"/>
      <c r="J316" s="224">
        <f>ROUND(I316*H316,2)</f>
        <v>0</v>
      </c>
      <c r="K316" s="220" t="s">
        <v>147</v>
      </c>
      <c r="L316" s="72"/>
      <c r="M316" s="225" t="s">
        <v>21</v>
      </c>
      <c r="N316" s="226" t="s">
        <v>42</v>
      </c>
      <c r="O316" s="47"/>
      <c r="P316" s="227">
        <f>O316*H316</f>
        <v>0</v>
      </c>
      <c r="Q316" s="227">
        <v>0</v>
      </c>
      <c r="R316" s="227">
        <f>Q316*H316</f>
        <v>0</v>
      </c>
      <c r="S316" s="227">
        <v>0</v>
      </c>
      <c r="T316" s="228">
        <f>S316*H316</f>
        <v>0</v>
      </c>
      <c r="AR316" s="24" t="s">
        <v>489</v>
      </c>
      <c r="AT316" s="24" t="s">
        <v>144</v>
      </c>
      <c r="AU316" s="24" t="s">
        <v>81</v>
      </c>
      <c r="AY316" s="24" t="s">
        <v>142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24" t="s">
        <v>79</v>
      </c>
      <c r="BK316" s="229">
        <f>ROUND(I316*H316,2)</f>
        <v>0</v>
      </c>
      <c r="BL316" s="24" t="s">
        <v>489</v>
      </c>
      <c r="BM316" s="24" t="s">
        <v>526</v>
      </c>
    </row>
    <row r="317" s="11" customFormat="1">
      <c r="B317" s="230"/>
      <c r="C317" s="231"/>
      <c r="D317" s="232" t="s">
        <v>150</v>
      </c>
      <c r="E317" s="233" t="s">
        <v>21</v>
      </c>
      <c r="F317" s="234" t="s">
        <v>527</v>
      </c>
      <c r="G317" s="231"/>
      <c r="H317" s="233" t="s">
        <v>21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150</v>
      </c>
      <c r="AU317" s="240" t="s">
        <v>81</v>
      </c>
      <c r="AV317" s="11" t="s">
        <v>79</v>
      </c>
      <c r="AW317" s="11" t="s">
        <v>34</v>
      </c>
      <c r="AX317" s="11" t="s">
        <v>71</v>
      </c>
      <c r="AY317" s="240" t="s">
        <v>142</v>
      </c>
    </row>
    <row r="318" s="12" customFormat="1">
      <c r="B318" s="241"/>
      <c r="C318" s="242"/>
      <c r="D318" s="232" t="s">
        <v>150</v>
      </c>
      <c r="E318" s="243" t="s">
        <v>21</v>
      </c>
      <c r="F318" s="244" t="s">
        <v>79</v>
      </c>
      <c r="G318" s="242"/>
      <c r="H318" s="245">
        <v>1</v>
      </c>
      <c r="I318" s="246"/>
      <c r="J318" s="242"/>
      <c r="K318" s="242"/>
      <c r="L318" s="247"/>
      <c r="M318" s="286"/>
      <c r="N318" s="287"/>
      <c r="O318" s="287"/>
      <c r="P318" s="287"/>
      <c r="Q318" s="287"/>
      <c r="R318" s="287"/>
      <c r="S318" s="287"/>
      <c r="T318" s="288"/>
      <c r="AT318" s="251" t="s">
        <v>150</v>
      </c>
      <c r="AU318" s="251" t="s">
        <v>81</v>
      </c>
      <c r="AV318" s="12" t="s">
        <v>81</v>
      </c>
      <c r="AW318" s="12" t="s">
        <v>34</v>
      </c>
      <c r="AX318" s="12" t="s">
        <v>79</v>
      </c>
      <c r="AY318" s="251" t="s">
        <v>142</v>
      </c>
    </row>
    <row r="319" s="1" customFormat="1" ht="6.96" customHeight="1">
      <c r="B319" s="67"/>
      <c r="C319" s="68"/>
      <c r="D319" s="68"/>
      <c r="E319" s="68"/>
      <c r="F319" s="68"/>
      <c r="G319" s="68"/>
      <c r="H319" s="68"/>
      <c r="I319" s="163"/>
      <c r="J319" s="68"/>
      <c r="K319" s="68"/>
      <c r="L319" s="72"/>
    </row>
  </sheetData>
  <sheetProtection sheet="1" autoFilter="0" formatColumns="0" formatRows="0" objects="1" scenarios="1" spinCount="100000" saltValue="eSygckDd8Uv5c5pEBBz3HSy4XdNumbW0YOn9m/MJIoD1gWY219QLUAtqHes9SRbD+mKARu/FFlrC9BGkqIqtHg==" hashValue="1CmS6oZ44Gc55KY9Z066OMD36F8StK/FzjqpOXWbChmKvv87FcSWi5vLQfWlPCtMMnfpSoTAb2EXkgs5r2Y+XQ==" algorithmName="SHA-512" password="CC35"/>
  <autoFilter ref="C89:K318"/>
  <mergeCells count="10">
    <mergeCell ref="E7:H7"/>
    <mergeCell ref="E9:H9"/>
    <mergeCell ref="E24:H24"/>
    <mergeCell ref="E45:H45"/>
    <mergeCell ref="E47:H47"/>
    <mergeCell ref="J51:J52"/>
    <mergeCell ref="E80:H80"/>
    <mergeCell ref="E82:H82"/>
    <mergeCell ref="G1:H1"/>
    <mergeCell ref="L2:V2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9" customWidth="1"/>
    <col min="2" max="2" width="1.664063" style="289" customWidth="1"/>
    <col min="3" max="4" width="5" style="289" customWidth="1"/>
    <col min="5" max="5" width="11.67" style="289" customWidth="1"/>
    <col min="6" max="6" width="9.17" style="289" customWidth="1"/>
    <col min="7" max="7" width="5" style="289" customWidth="1"/>
    <col min="8" max="8" width="77.83" style="289" customWidth="1"/>
    <col min="9" max="10" width="20" style="289" customWidth="1"/>
    <col min="11" max="11" width="1.664063" style="289" customWidth="1"/>
  </cols>
  <sheetData>
    <row r="1" ht="37.5" customHeight="1"/>
    <row r="2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5" customFormat="1" ht="45" customHeight="1">
      <c r="B3" s="293"/>
      <c r="C3" s="294" t="s">
        <v>528</v>
      </c>
      <c r="D3" s="294"/>
      <c r="E3" s="294"/>
      <c r="F3" s="294"/>
      <c r="G3" s="294"/>
      <c r="H3" s="294"/>
      <c r="I3" s="294"/>
      <c r="J3" s="294"/>
      <c r="K3" s="295"/>
    </row>
    <row r="4" ht="25.5" customHeight="1">
      <c r="B4" s="296"/>
      <c r="C4" s="297" t="s">
        <v>529</v>
      </c>
      <c r="D4" s="297"/>
      <c r="E4" s="297"/>
      <c r="F4" s="297"/>
      <c r="G4" s="297"/>
      <c r="H4" s="297"/>
      <c r="I4" s="297"/>
      <c r="J4" s="297"/>
      <c r="K4" s="298"/>
    </row>
    <row r="5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ht="15" customHeight="1">
      <c r="B6" s="296"/>
      <c r="C6" s="300" t="s">
        <v>530</v>
      </c>
      <c r="D6" s="300"/>
      <c r="E6" s="300"/>
      <c r="F6" s="300"/>
      <c r="G6" s="300"/>
      <c r="H6" s="300"/>
      <c r="I6" s="300"/>
      <c r="J6" s="300"/>
      <c r="K6" s="298"/>
    </row>
    <row r="7" ht="15" customHeight="1">
      <c r="B7" s="301"/>
      <c r="C7" s="300" t="s">
        <v>531</v>
      </c>
      <c r="D7" s="300"/>
      <c r="E7" s="300"/>
      <c r="F7" s="300"/>
      <c r="G7" s="300"/>
      <c r="H7" s="300"/>
      <c r="I7" s="300"/>
      <c r="J7" s="300"/>
      <c r="K7" s="298"/>
    </row>
    <row r="8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ht="15" customHeight="1">
      <c r="B9" s="301"/>
      <c r="C9" s="300" t="s">
        <v>532</v>
      </c>
      <c r="D9" s="300"/>
      <c r="E9" s="300"/>
      <c r="F9" s="300"/>
      <c r="G9" s="300"/>
      <c r="H9" s="300"/>
      <c r="I9" s="300"/>
      <c r="J9" s="300"/>
      <c r="K9" s="298"/>
    </row>
    <row r="10" ht="15" customHeight="1">
      <c r="B10" s="301"/>
      <c r="C10" s="300"/>
      <c r="D10" s="300" t="s">
        <v>533</v>
      </c>
      <c r="E10" s="300"/>
      <c r="F10" s="300"/>
      <c r="G10" s="300"/>
      <c r="H10" s="300"/>
      <c r="I10" s="300"/>
      <c r="J10" s="300"/>
      <c r="K10" s="298"/>
    </row>
    <row r="11" ht="15" customHeight="1">
      <c r="B11" s="301"/>
      <c r="C11" s="302"/>
      <c r="D11" s="300" t="s">
        <v>534</v>
      </c>
      <c r="E11" s="300"/>
      <c r="F11" s="300"/>
      <c r="G11" s="300"/>
      <c r="H11" s="300"/>
      <c r="I11" s="300"/>
      <c r="J11" s="300"/>
      <c r="K11" s="298"/>
    </row>
    <row r="12" ht="12.75" customHeight="1">
      <c r="B12" s="301"/>
      <c r="C12" s="302"/>
      <c r="D12" s="302"/>
      <c r="E12" s="302"/>
      <c r="F12" s="302"/>
      <c r="G12" s="302"/>
      <c r="H12" s="302"/>
      <c r="I12" s="302"/>
      <c r="J12" s="302"/>
      <c r="K12" s="298"/>
    </row>
    <row r="13" ht="15" customHeight="1">
      <c r="B13" s="301"/>
      <c r="C13" s="302"/>
      <c r="D13" s="300" t="s">
        <v>535</v>
      </c>
      <c r="E13" s="300"/>
      <c r="F13" s="300"/>
      <c r="G13" s="300"/>
      <c r="H13" s="300"/>
      <c r="I13" s="300"/>
      <c r="J13" s="300"/>
      <c r="K13" s="298"/>
    </row>
    <row r="14" ht="15" customHeight="1">
      <c r="B14" s="301"/>
      <c r="C14" s="302"/>
      <c r="D14" s="300" t="s">
        <v>536</v>
      </c>
      <c r="E14" s="300"/>
      <c r="F14" s="300"/>
      <c r="G14" s="300"/>
      <c r="H14" s="300"/>
      <c r="I14" s="300"/>
      <c r="J14" s="300"/>
      <c r="K14" s="298"/>
    </row>
    <row r="15" ht="15" customHeight="1">
      <c r="B15" s="301"/>
      <c r="C15" s="302"/>
      <c r="D15" s="300" t="s">
        <v>537</v>
      </c>
      <c r="E15" s="300"/>
      <c r="F15" s="300"/>
      <c r="G15" s="300"/>
      <c r="H15" s="300"/>
      <c r="I15" s="300"/>
      <c r="J15" s="300"/>
      <c r="K15" s="298"/>
    </row>
    <row r="16" ht="15" customHeight="1">
      <c r="B16" s="301"/>
      <c r="C16" s="302"/>
      <c r="D16" s="302"/>
      <c r="E16" s="303" t="s">
        <v>78</v>
      </c>
      <c r="F16" s="300" t="s">
        <v>538</v>
      </c>
      <c r="G16" s="300"/>
      <c r="H16" s="300"/>
      <c r="I16" s="300"/>
      <c r="J16" s="300"/>
      <c r="K16" s="298"/>
    </row>
    <row r="17" ht="15" customHeight="1">
      <c r="B17" s="301"/>
      <c r="C17" s="302"/>
      <c r="D17" s="302"/>
      <c r="E17" s="303" t="s">
        <v>539</v>
      </c>
      <c r="F17" s="300" t="s">
        <v>540</v>
      </c>
      <c r="G17" s="300"/>
      <c r="H17" s="300"/>
      <c r="I17" s="300"/>
      <c r="J17" s="300"/>
      <c r="K17" s="298"/>
    </row>
    <row r="18" ht="15" customHeight="1">
      <c r="B18" s="301"/>
      <c r="C18" s="302"/>
      <c r="D18" s="302"/>
      <c r="E18" s="303" t="s">
        <v>541</v>
      </c>
      <c r="F18" s="300" t="s">
        <v>542</v>
      </c>
      <c r="G18" s="300"/>
      <c r="H18" s="300"/>
      <c r="I18" s="300"/>
      <c r="J18" s="300"/>
      <c r="K18" s="298"/>
    </row>
    <row r="19" ht="15" customHeight="1">
      <c r="B19" s="301"/>
      <c r="C19" s="302"/>
      <c r="D19" s="302"/>
      <c r="E19" s="303" t="s">
        <v>543</v>
      </c>
      <c r="F19" s="300" t="s">
        <v>544</v>
      </c>
      <c r="G19" s="300"/>
      <c r="H19" s="300"/>
      <c r="I19" s="300"/>
      <c r="J19" s="300"/>
      <c r="K19" s="298"/>
    </row>
    <row r="20" ht="15" customHeight="1">
      <c r="B20" s="301"/>
      <c r="C20" s="302"/>
      <c r="D20" s="302"/>
      <c r="E20" s="303" t="s">
        <v>545</v>
      </c>
      <c r="F20" s="300" t="s">
        <v>546</v>
      </c>
      <c r="G20" s="300"/>
      <c r="H20" s="300"/>
      <c r="I20" s="300"/>
      <c r="J20" s="300"/>
      <c r="K20" s="298"/>
    </row>
    <row r="21" ht="15" customHeight="1">
      <c r="B21" s="301"/>
      <c r="C21" s="302"/>
      <c r="D21" s="302"/>
      <c r="E21" s="303" t="s">
        <v>547</v>
      </c>
      <c r="F21" s="300" t="s">
        <v>548</v>
      </c>
      <c r="G21" s="300"/>
      <c r="H21" s="300"/>
      <c r="I21" s="300"/>
      <c r="J21" s="300"/>
      <c r="K21" s="298"/>
    </row>
    <row r="22" ht="12.75" customHeight="1">
      <c r="B22" s="301"/>
      <c r="C22" s="302"/>
      <c r="D22" s="302"/>
      <c r="E22" s="302"/>
      <c r="F22" s="302"/>
      <c r="G22" s="302"/>
      <c r="H22" s="302"/>
      <c r="I22" s="302"/>
      <c r="J22" s="302"/>
      <c r="K22" s="298"/>
    </row>
    <row r="23" ht="15" customHeight="1">
      <c r="B23" s="301"/>
      <c r="C23" s="300" t="s">
        <v>549</v>
      </c>
      <c r="D23" s="300"/>
      <c r="E23" s="300"/>
      <c r="F23" s="300"/>
      <c r="G23" s="300"/>
      <c r="H23" s="300"/>
      <c r="I23" s="300"/>
      <c r="J23" s="300"/>
      <c r="K23" s="298"/>
    </row>
    <row r="24" ht="15" customHeight="1">
      <c r="B24" s="301"/>
      <c r="C24" s="300" t="s">
        <v>550</v>
      </c>
      <c r="D24" s="300"/>
      <c r="E24" s="300"/>
      <c r="F24" s="300"/>
      <c r="G24" s="300"/>
      <c r="H24" s="300"/>
      <c r="I24" s="300"/>
      <c r="J24" s="300"/>
      <c r="K24" s="298"/>
    </row>
    <row r="25" ht="15" customHeight="1">
      <c r="B25" s="301"/>
      <c r="C25" s="300"/>
      <c r="D25" s="300" t="s">
        <v>551</v>
      </c>
      <c r="E25" s="300"/>
      <c r="F25" s="300"/>
      <c r="G25" s="300"/>
      <c r="H25" s="300"/>
      <c r="I25" s="300"/>
      <c r="J25" s="300"/>
      <c r="K25" s="298"/>
    </row>
    <row r="26" ht="15" customHeight="1">
      <c r="B26" s="301"/>
      <c r="C26" s="302"/>
      <c r="D26" s="300" t="s">
        <v>552</v>
      </c>
      <c r="E26" s="300"/>
      <c r="F26" s="300"/>
      <c r="G26" s="300"/>
      <c r="H26" s="300"/>
      <c r="I26" s="300"/>
      <c r="J26" s="300"/>
      <c r="K26" s="298"/>
    </row>
    <row r="27" ht="12.75" customHeight="1">
      <c r="B27" s="301"/>
      <c r="C27" s="302"/>
      <c r="D27" s="302"/>
      <c r="E27" s="302"/>
      <c r="F27" s="302"/>
      <c r="G27" s="302"/>
      <c r="H27" s="302"/>
      <c r="I27" s="302"/>
      <c r="J27" s="302"/>
      <c r="K27" s="298"/>
    </row>
    <row r="28" ht="15" customHeight="1">
      <c r="B28" s="301"/>
      <c r="C28" s="302"/>
      <c r="D28" s="300" t="s">
        <v>553</v>
      </c>
      <c r="E28" s="300"/>
      <c r="F28" s="300"/>
      <c r="G28" s="300"/>
      <c r="H28" s="300"/>
      <c r="I28" s="300"/>
      <c r="J28" s="300"/>
      <c r="K28" s="298"/>
    </row>
    <row r="29" ht="15" customHeight="1">
      <c r="B29" s="301"/>
      <c r="C29" s="302"/>
      <c r="D29" s="300" t="s">
        <v>554</v>
      </c>
      <c r="E29" s="300"/>
      <c r="F29" s="300"/>
      <c r="G29" s="300"/>
      <c r="H29" s="300"/>
      <c r="I29" s="300"/>
      <c r="J29" s="300"/>
      <c r="K29" s="298"/>
    </row>
    <row r="30" ht="12.75" customHeight="1">
      <c r="B30" s="301"/>
      <c r="C30" s="302"/>
      <c r="D30" s="302"/>
      <c r="E30" s="302"/>
      <c r="F30" s="302"/>
      <c r="G30" s="302"/>
      <c r="H30" s="302"/>
      <c r="I30" s="302"/>
      <c r="J30" s="302"/>
      <c r="K30" s="298"/>
    </row>
    <row r="31" ht="15" customHeight="1">
      <c r="B31" s="301"/>
      <c r="C31" s="302"/>
      <c r="D31" s="300" t="s">
        <v>555</v>
      </c>
      <c r="E31" s="300"/>
      <c r="F31" s="300"/>
      <c r="G31" s="300"/>
      <c r="H31" s="300"/>
      <c r="I31" s="300"/>
      <c r="J31" s="300"/>
      <c r="K31" s="298"/>
    </row>
    <row r="32" ht="15" customHeight="1">
      <c r="B32" s="301"/>
      <c r="C32" s="302"/>
      <c r="D32" s="300" t="s">
        <v>556</v>
      </c>
      <c r="E32" s="300"/>
      <c r="F32" s="300"/>
      <c r="G32" s="300"/>
      <c r="H32" s="300"/>
      <c r="I32" s="300"/>
      <c r="J32" s="300"/>
      <c r="K32" s="298"/>
    </row>
    <row r="33" ht="15" customHeight="1">
      <c r="B33" s="301"/>
      <c r="C33" s="302"/>
      <c r="D33" s="300" t="s">
        <v>557</v>
      </c>
      <c r="E33" s="300"/>
      <c r="F33" s="300"/>
      <c r="G33" s="300"/>
      <c r="H33" s="300"/>
      <c r="I33" s="300"/>
      <c r="J33" s="300"/>
      <c r="K33" s="298"/>
    </row>
    <row r="34" ht="15" customHeight="1">
      <c r="B34" s="301"/>
      <c r="C34" s="302"/>
      <c r="D34" s="300"/>
      <c r="E34" s="304" t="s">
        <v>127</v>
      </c>
      <c r="F34" s="300"/>
      <c r="G34" s="300" t="s">
        <v>558</v>
      </c>
      <c r="H34" s="300"/>
      <c r="I34" s="300"/>
      <c r="J34" s="300"/>
      <c r="K34" s="298"/>
    </row>
    <row r="35" ht="30.75" customHeight="1">
      <c r="B35" s="301"/>
      <c r="C35" s="302"/>
      <c r="D35" s="300"/>
      <c r="E35" s="304" t="s">
        <v>559</v>
      </c>
      <c r="F35" s="300"/>
      <c r="G35" s="300" t="s">
        <v>560</v>
      </c>
      <c r="H35" s="300"/>
      <c r="I35" s="300"/>
      <c r="J35" s="300"/>
      <c r="K35" s="298"/>
    </row>
    <row r="36" ht="15" customHeight="1">
      <c r="B36" s="301"/>
      <c r="C36" s="302"/>
      <c r="D36" s="300"/>
      <c r="E36" s="304" t="s">
        <v>52</v>
      </c>
      <c r="F36" s="300"/>
      <c r="G36" s="300" t="s">
        <v>561</v>
      </c>
      <c r="H36" s="300"/>
      <c r="I36" s="300"/>
      <c r="J36" s="300"/>
      <c r="K36" s="298"/>
    </row>
    <row r="37" ht="15" customHeight="1">
      <c r="B37" s="301"/>
      <c r="C37" s="302"/>
      <c r="D37" s="300"/>
      <c r="E37" s="304" t="s">
        <v>128</v>
      </c>
      <c r="F37" s="300"/>
      <c r="G37" s="300" t="s">
        <v>562</v>
      </c>
      <c r="H37" s="300"/>
      <c r="I37" s="300"/>
      <c r="J37" s="300"/>
      <c r="K37" s="298"/>
    </row>
    <row r="38" ht="15" customHeight="1">
      <c r="B38" s="301"/>
      <c r="C38" s="302"/>
      <c r="D38" s="300"/>
      <c r="E38" s="304" t="s">
        <v>129</v>
      </c>
      <c r="F38" s="300"/>
      <c r="G38" s="300" t="s">
        <v>563</v>
      </c>
      <c r="H38" s="300"/>
      <c r="I38" s="300"/>
      <c r="J38" s="300"/>
      <c r="K38" s="298"/>
    </row>
    <row r="39" ht="15" customHeight="1">
      <c r="B39" s="301"/>
      <c r="C39" s="302"/>
      <c r="D39" s="300"/>
      <c r="E39" s="304" t="s">
        <v>130</v>
      </c>
      <c r="F39" s="300"/>
      <c r="G39" s="300" t="s">
        <v>564</v>
      </c>
      <c r="H39" s="300"/>
      <c r="I39" s="300"/>
      <c r="J39" s="300"/>
      <c r="K39" s="298"/>
    </row>
    <row r="40" ht="15" customHeight="1">
      <c r="B40" s="301"/>
      <c r="C40" s="302"/>
      <c r="D40" s="300"/>
      <c r="E40" s="304" t="s">
        <v>565</v>
      </c>
      <c r="F40" s="300"/>
      <c r="G40" s="300" t="s">
        <v>566</v>
      </c>
      <c r="H40" s="300"/>
      <c r="I40" s="300"/>
      <c r="J40" s="300"/>
      <c r="K40" s="298"/>
    </row>
    <row r="41" ht="15" customHeight="1">
      <c r="B41" s="301"/>
      <c r="C41" s="302"/>
      <c r="D41" s="300"/>
      <c r="E41" s="304"/>
      <c r="F41" s="300"/>
      <c r="G41" s="300" t="s">
        <v>567</v>
      </c>
      <c r="H41" s="300"/>
      <c r="I41" s="300"/>
      <c r="J41" s="300"/>
      <c r="K41" s="298"/>
    </row>
    <row r="42" ht="15" customHeight="1">
      <c r="B42" s="301"/>
      <c r="C42" s="302"/>
      <c r="D42" s="300"/>
      <c r="E42" s="304" t="s">
        <v>568</v>
      </c>
      <c r="F42" s="300"/>
      <c r="G42" s="300" t="s">
        <v>569</v>
      </c>
      <c r="H42" s="300"/>
      <c r="I42" s="300"/>
      <c r="J42" s="300"/>
      <c r="K42" s="298"/>
    </row>
    <row r="43" ht="15" customHeight="1">
      <c r="B43" s="301"/>
      <c r="C43" s="302"/>
      <c r="D43" s="300"/>
      <c r="E43" s="304" t="s">
        <v>132</v>
      </c>
      <c r="F43" s="300"/>
      <c r="G43" s="300" t="s">
        <v>570</v>
      </c>
      <c r="H43" s="300"/>
      <c r="I43" s="300"/>
      <c r="J43" s="300"/>
      <c r="K43" s="298"/>
    </row>
    <row r="44" ht="12.75" customHeight="1">
      <c r="B44" s="301"/>
      <c r="C44" s="302"/>
      <c r="D44" s="300"/>
      <c r="E44" s="300"/>
      <c r="F44" s="300"/>
      <c r="G44" s="300"/>
      <c r="H44" s="300"/>
      <c r="I44" s="300"/>
      <c r="J44" s="300"/>
      <c r="K44" s="298"/>
    </row>
    <row r="45" ht="15" customHeight="1">
      <c r="B45" s="301"/>
      <c r="C45" s="302"/>
      <c r="D45" s="300" t="s">
        <v>571</v>
      </c>
      <c r="E45" s="300"/>
      <c r="F45" s="300"/>
      <c r="G45" s="300"/>
      <c r="H45" s="300"/>
      <c r="I45" s="300"/>
      <c r="J45" s="300"/>
      <c r="K45" s="298"/>
    </row>
    <row r="46" ht="15" customHeight="1">
      <c r="B46" s="301"/>
      <c r="C46" s="302"/>
      <c r="D46" s="302"/>
      <c r="E46" s="300" t="s">
        <v>572</v>
      </c>
      <c r="F46" s="300"/>
      <c r="G46" s="300"/>
      <c r="H46" s="300"/>
      <c r="I46" s="300"/>
      <c r="J46" s="300"/>
      <c r="K46" s="298"/>
    </row>
    <row r="47" ht="15" customHeight="1">
      <c r="B47" s="301"/>
      <c r="C47" s="302"/>
      <c r="D47" s="302"/>
      <c r="E47" s="300" t="s">
        <v>573</v>
      </c>
      <c r="F47" s="300"/>
      <c r="G47" s="300"/>
      <c r="H47" s="300"/>
      <c r="I47" s="300"/>
      <c r="J47" s="300"/>
      <c r="K47" s="298"/>
    </row>
    <row r="48" ht="15" customHeight="1">
      <c r="B48" s="301"/>
      <c r="C48" s="302"/>
      <c r="D48" s="302"/>
      <c r="E48" s="300" t="s">
        <v>574</v>
      </c>
      <c r="F48" s="300"/>
      <c r="G48" s="300"/>
      <c r="H48" s="300"/>
      <c r="I48" s="300"/>
      <c r="J48" s="300"/>
      <c r="K48" s="298"/>
    </row>
    <row r="49" ht="15" customHeight="1">
      <c r="B49" s="301"/>
      <c r="C49" s="302"/>
      <c r="D49" s="300" t="s">
        <v>575</v>
      </c>
      <c r="E49" s="300"/>
      <c r="F49" s="300"/>
      <c r="G49" s="300"/>
      <c r="H49" s="300"/>
      <c r="I49" s="300"/>
      <c r="J49" s="300"/>
      <c r="K49" s="298"/>
    </row>
    <row r="50" ht="25.5" customHeight="1">
      <c r="B50" s="296"/>
      <c r="C50" s="297" t="s">
        <v>576</v>
      </c>
      <c r="D50" s="297"/>
      <c r="E50" s="297"/>
      <c r="F50" s="297"/>
      <c r="G50" s="297"/>
      <c r="H50" s="297"/>
      <c r="I50" s="297"/>
      <c r="J50" s="297"/>
      <c r="K50" s="298"/>
    </row>
    <row r="51" ht="5.25" customHeight="1">
      <c r="B51" s="296"/>
      <c r="C51" s="299"/>
      <c r="D51" s="299"/>
      <c r="E51" s="299"/>
      <c r="F51" s="299"/>
      <c r="G51" s="299"/>
      <c r="H51" s="299"/>
      <c r="I51" s="299"/>
      <c r="J51" s="299"/>
      <c r="K51" s="298"/>
    </row>
    <row r="52" ht="15" customHeight="1">
      <c r="B52" s="296"/>
      <c r="C52" s="300" t="s">
        <v>577</v>
      </c>
      <c r="D52" s="300"/>
      <c r="E52" s="300"/>
      <c r="F52" s="300"/>
      <c r="G52" s="300"/>
      <c r="H52" s="300"/>
      <c r="I52" s="300"/>
      <c r="J52" s="300"/>
      <c r="K52" s="298"/>
    </row>
    <row r="53" ht="15" customHeight="1">
      <c r="B53" s="296"/>
      <c r="C53" s="300" t="s">
        <v>578</v>
      </c>
      <c r="D53" s="300"/>
      <c r="E53" s="300"/>
      <c r="F53" s="300"/>
      <c r="G53" s="300"/>
      <c r="H53" s="300"/>
      <c r="I53" s="300"/>
      <c r="J53" s="300"/>
      <c r="K53" s="298"/>
    </row>
    <row r="54" ht="12.75" customHeight="1">
      <c r="B54" s="296"/>
      <c r="C54" s="300"/>
      <c r="D54" s="300"/>
      <c r="E54" s="300"/>
      <c r="F54" s="300"/>
      <c r="G54" s="300"/>
      <c r="H54" s="300"/>
      <c r="I54" s="300"/>
      <c r="J54" s="300"/>
      <c r="K54" s="298"/>
    </row>
    <row r="55" ht="15" customHeight="1">
      <c r="B55" s="296"/>
      <c r="C55" s="300" t="s">
        <v>579</v>
      </c>
      <c r="D55" s="300"/>
      <c r="E55" s="300"/>
      <c r="F55" s="300"/>
      <c r="G55" s="300"/>
      <c r="H55" s="300"/>
      <c r="I55" s="300"/>
      <c r="J55" s="300"/>
      <c r="K55" s="298"/>
    </row>
    <row r="56" ht="15" customHeight="1">
      <c r="B56" s="296"/>
      <c r="C56" s="302"/>
      <c r="D56" s="300" t="s">
        <v>580</v>
      </c>
      <c r="E56" s="300"/>
      <c r="F56" s="300"/>
      <c r="G56" s="300"/>
      <c r="H56" s="300"/>
      <c r="I56" s="300"/>
      <c r="J56" s="300"/>
      <c r="K56" s="298"/>
    </row>
    <row r="57" ht="15" customHeight="1">
      <c r="B57" s="296"/>
      <c r="C57" s="302"/>
      <c r="D57" s="300" t="s">
        <v>581</v>
      </c>
      <c r="E57" s="300"/>
      <c r="F57" s="300"/>
      <c r="G57" s="300"/>
      <c r="H57" s="300"/>
      <c r="I57" s="300"/>
      <c r="J57" s="300"/>
      <c r="K57" s="298"/>
    </row>
    <row r="58" ht="15" customHeight="1">
      <c r="B58" s="296"/>
      <c r="C58" s="302"/>
      <c r="D58" s="300" t="s">
        <v>582</v>
      </c>
      <c r="E58" s="300"/>
      <c r="F58" s="300"/>
      <c r="G58" s="300"/>
      <c r="H58" s="300"/>
      <c r="I58" s="300"/>
      <c r="J58" s="300"/>
      <c r="K58" s="298"/>
    </row>
    <row r="59" ht="15" customHeight="1">
      <c r="B59" s="296"/>
      <c r="C59" s="302"/>
      <c r="D59" s="300" t="s">
        <v>583</v>
      </c>
      <c r="E59" s="300"/>
      <c r="F59" s="300"/>
      <c r="G59" s="300"/>
      <c r="H59" s="300"/>
      <c r="I59" s="300"/>
      <c r="J59" s="300"/>
      <c r="K59" s="298"/>
    </row>
    <row r="60" ht="15" customHeight="1">
      <c r="B60" s="296"/>
      <c r="C60" s="302"/>
      <c r="D60" s="305" t="s">
        <v>584</v>
      </c>
      <c r="E60" s="305"/>
      <c r="F60" s="305"/>
      <c r="G60" s="305"/>
      <c r="H60" s="305"/>
      <c r="I60" s="305"/>
      <c r="J60" s="305"/>
      <c r="K60" s="298"/>
    </row>
    <row r="61" ht="15" customHeight="1">
      <c r="B61" s="296"/>
      <c r="C61" s="302"/>
      <c r="D61" s="300" t="s">
        <v>585</v>
      </c>
      <c r="E61" s="300"/>
      <c r="F61" s="300"/>
      <c r="G61" s="300"/>
      <c r="H61" s="300"/>
      <c r="I61" s="300"/>
      <c r="J61" s="300"/>
      <c r="K61" s="298"/>
    </row>
    <row r="62" ht="12.75" customHeight="1">
      <c r="B62" s="296"/>
      <c r="C62" s="302"/>
      <c r="D62" s="302"/>
      <c r="E62" s="306"/>
      <c r="F62" s="302"/>
      <c r="G62" s="302"/>
      <c r="H62" s="302"/>
      <c r="I62" s="302"/>
      <c r="J62" s="302"/>
      <c r="K62" s="298"/>
    </row>
    <row r="63" ht="15" customHeight="1">
      <c r="B63" s="296"/>
      <c r="C63" s="302"/>
      <c r="D63" s="300" t="s">
        <v>586</v>
      </c>
      <c r="E63" s="300"/>
      <c r="F63" s="300"/>
      <c r="G63" s="300"/>
      <c r="H63" s="300"/>
      <c r="I63" s="300"/>
      <c r="J63" s="300"/>
      <c r="K63" s="298"/>
    </row>
    <row r="64" ht="15" customHeight="1">
      <c r="B64" s="296"/>
      <c r="C64" s="302"/>
      <c r="D64" s="305" t="s">
        <v>587</v>
      </c>
      <c r="E64" s="305"/>
      <c r="F64" s="305"/>
      <c r="G64" s="305"/>
      <c r="H64" s="305"/>
      <c r="I64" s="305"/>
      <c r="J64" s="305"/>
      <c r="K64" s="298"/>
    </row>
    <row r="65" ht="15" customHeight="1">
      <c r="B65" s="296"/>
      <c r="C65" s="302"/>
      <c r="D65" s="300" t="s">
        <v>588</v>
      </c>
      <c r="E65" s="300"/>
      <c r="F65" s="300"/>
      <c r="G65" s="300"/>
      <c r="H65" s="300"/>
      <c r="I65" s="300"/>
      <c r="J65" s="300"/>
      <c r="K65" s="298"/>
    </row>
    <row r="66" ht="15" customHeight="1">
      <c r="B66" s="296"/>
      <c r="C66" s="302"/>
      <c r="D66" s="300" t="s">
        <v>589</v>
      </c>
      <c r="E66" s="300"/>
      <c r="F66" s="300"/>
      <c r="G66" s="300"/>
      <c r="H66" s="300"/>
      <c r="I66" s="300"/>
      <c r="J66" s="300"/>
      <c r="K66" s="298"/>
    </row>
    <row r="67" ht="15" customHeight="1">
      <c r="B67" s="296"/>
      <c r="C67" s="302"/>
      <c r="D67" s="300" t="s">
        <v>590</v>
      </c>
      <c r="E67" s="300"/>
      <c r="F67" s="300"/>
      <c r="G67" s="300"/>
      <c r="H67" s="300"/>
      <c r="I67" s="300"/>
      <c r="J67" s="300"/>
      <c r="K67" s="298"/>
    </row>
    <row r="68" ht="15" customHeight="1">
      <c r="B68" s="296"/>
      <c r="C68" s="302"/>
      <c r="D68" s="300" t="s">
        <v>591</v>
      </c>
      <c r="E68" s="300"/>
      <c r="F68" s="300"/>
      <c r="G68" s="300"/>
      <c r="H68" s="300"/>
      <c r="I68" s="300"/>
      <c r="J68" s="300"/>
      <c r="K68" s="298"/>
    </row>
    <row r="69" ht="12.75" customHeight="1">
      <c r="B69" s="307"/>
      <c r="C69" s="308"/>
      <c r="D69" s="308"/>
      <c r="E69" s="308"/>
      <c r="F69" s="308"/>
      <c r="G69" s="308"/>
      <c r="H69" s="308"/>
      <c r="I69" s="308"/>
      <c r="J69" s="308"/>
      <c r="K69" s="309"/>
    </row>
    <row r="70" ht="18.75" customHeight="1">
      <c r="B70" s="310"/>
      <c r="C70" s="310"/>
      <c r="D70" s="310"/>
      <c r="E70" s="310"/>
      <c r="F70" s="310"/>
      <c r="G70" s="310"/>
      <c r="H70" s="310"/>
      <c r="I70" s="310"/>
      <c r="J70" s="310"/>
      <c r="K70" s="311"/>
    </row>
    <row r="71" ht="18.75" customHeight="1">
      <c r="B71" s="311"/>
      <c r="C71" s="311"/>
      <c r="D71" s="311"/>
      <c r="E71" s="311"/>
      <c r="F71" s="311"/>
      <c r="G71" s="311"/>
      <c r="H71" s="311"/>
      <c r="I71" s="311"/>
      <c r="J71" s="311"/>
      <c r="K71" s="311"/>
    </row>
    <row r="72" ht="7.5" customHeight="1">
      <c r="B72" s="312"/>
      <c r="C72" s="313"/>
      <c r="D72" s="313"/>
      <c r="E72" s="313"/>
      <c r="F72" s="313"/>
      <c r="G72" s="313"/>
      <c r="H72" s="313"/>
      <c r="I72" s="313"/>
      <c r="J72" s="313"/>
      <c r="K72" s="314"/>
    </row>
    <row r="73" ht="45" customHeight="1">
      <c r="B73" s="315"/>
      <c r="C73" s="316" t="s">
        <v>86</v>
      </c>
      <c r="D73" s="316"/>
      <c r="E73" s="316"/>
      <c r="F73" s="316"/>
      <c r="G73" s="316"/>
      <c r="H73" s="316"/>
      <c r="I73" s="316"/>
      <c r="J73" s="316"/>
      <c r="K73" s="317"/>
    </row>
    <row r="74" ht="17.25" customHeight="1">
      <c r="B74" s="315"/>
      <c r="C74" s="318" t="s">
        <v>592</v>
      </c>
      <c r="D74" s="318"/>
      <c r="E74" s="318"/>
      <c r="F74" s="318" t="s">
        <v>593</v>
      </c>
      <c r="G74" s="319"/>
      <c r="H74" s="318" t="s">
        <v>128</v>
      </c>
      <c r="I74" s="318" t="s">
        <v>56</v>
      </c>
      <c r="J74" s="318" t="s">
        <v>594</v>
      </c>
      <c r="K74" s="317"/>
    </row>
    <row r="75" ht="17.25" customHeight="1">
      <c r="B75" s="315"/>
      <c r="C75" s="320" t="s">
        <v>595</v>
      </c>
      <c r="D75" s="320"/>
      <c r="E75" s="320"/>
      <c r="F75" s="321" t="s">
        <v>596</v>
      </c>
      <c r="G75" s="322"/>
      <c r="H75" s="320"/>
      <c r="I75" s="320"/>
      <c r="J75" s="320" t="s">
        <v>597</v>
      </c>
      <c r="K75" s="317"/>
    </row>
    <row r="76" ht="5.25" customHeight="1">
      <c r="B76" s="315"/>
      <c r="C76" s="323"/>
      <c r="D76" s="323"/>
      <c r="E76" s="323"/>
      <c r="F76" s="323"/>
      <c r="G76" s="324"/>
      <c r="H76" s="323"/>
      <c r="I76" s="323"/>
      <c r="J76" s="323"/>
      <c r="K76" s="317"/>
    </row>
    <row r="77" ht="15" customHeight="1">
      <c r="B77" s="315"/>
      <c r="C77" s="304" t="s">
        <v>52</v>
      </c>
      <c r="D77" s="323"/>
      <c r="E77" s="323"/>
      <c r="F77" s="325" t="s">
        <v>598</v>
      </c>
      <c r="G77" s="324"/>
      <c r="H77" s="304" t="s">
        <v>599</v>
      </c>
      <c r="I77" s="304" t="s">
        <v>600</v>
      </c>
      <c r="J77" s="304">
        <v>20</v>
      </c>
      <c r="K77" s="317"/>
    </row>
    <row r="78" ht="15" customHeight="1">
      <c r="B78" s="315"/>
      <c r="C78" s="304" t="s">
        <v>601</v>
      </c>
      <c r="D78" s="304"/>
      <c r="E78" s="304"/>
      <c r="F78" s="325" t="s">
        <v>598</v>
      </c>
      <c r="G78" s="324"/>
      <c r="H78" s="304" t="s">
        <v>602</v>
      </c>
      <c r="I78" s="304" t="s">
        <v>600</v>
      </c>
      <c r="J78" s="304">
        <v>120</v>
      </c>
      <c r="K78" s="317"/>
    </row>
    <row r="79" ht="15" customHeight="1">
      <c r="B79" s="326"/>
      <c r="C79" s="304" t="s">
        <v>603</v>
      </c>
      <c r="D79" s="304"/>
      <c r="E79" s="304"/>
      <c r="F79" s="325" t="s">
        <v>604</v>
      </c>
      <c r="G79" s="324"/>
      <c r="H79" s="304" t="s">
        <v>605</v>
      </c>
      <c r="I79" s="304" t="s">
        <v>600</v>
      </c>
      <c r="J79" s="304">
        <v>50</v>
      </c>
      <c r="K79" s="317"/>
    </row>
    <row r="80" ht="15" customHeight="1">
      <c r="B80" s="326"/>
      <c r="C80" s="304" t="s">
        <v>606</v>
      </c>
      <c r="D80" s="304"/>
      <c r="E80" s="304"/>
      <c r="F80" s="325" t="s">
        <v>598</v>
      </c>
      <c r="G80" s="324"/>
      <c r="H80" s="304" t="s">
        <v>607</v>
      </c>
      <c r="I80" s="304" t="s">
        <v>608</v>
      </c>
      <c r="J80" s="304"/>
      <c r="K80" s="317"/>
    </row>
    <row r="81" ht="15" customHeight="1">
      <c r="B81" s="326"/>
      <c r="C81" s="327" t="s">
        <v>609</v>
      </c>
      <c r="D81" s="327"/>
      <c r="E81" s="327"/>
      <c r="F81" s="328" t="s">
        <v>604</v>
      </c>
      <c r="G81" s="327"/>
      <c r="H81" s="327" t="s">
        <v>610</v>
      </c>
      <c r="I81" s="327" t="s">
        <v>600</v>
      </c>
      <c r="J81" s="327">
        <v>15</v>
      </c>
      <c r="K81" s="317"/>
    </row>
    <row r="82" ht="15" customHeight="1">
      <c r="B82" s="326"/>
      <c r="C82" s="327" t="s">
        <v>611</v>
      </c>
      <c r="D82" s="327"/>
      <c r="E82" s="327"/>
      <c r="F82" s="328" t="s">
        <v>604</v>
      </c>
      <c r="G82" s="327"/>
      <c r="H82" s="327" t="s">
        <v>612</v>
      </c>
      <c r="I82" s="327" t="s">
        <v>600</v>
      </c>
      <c r="J82" s="327">
        <v>15</v>
      </c>
      <c r="K82" s="317"/>
    </row>
    <row r="83" ht="15" customHeight="1">
      <c r="B83" s="326"/>
      <c r="C83" s="327" t="s">
        <v>613</v>
      </c>
      <c r="D83" s="327"/>
      <c r="E83" s="327"/>
      <c r="F83" s="328" t="s">
        <v>604</v>
      </c>
      <c r="G83" s="327"/>
      <c r="H83" s="327" t="s">
        <v>614</v>
      </c>
      <c r="I83" s="327" t="s">
        <v>600</v>
      </c>
      <c r="J83" s="327">
        <v>20</v>
      </c>
      <c r="K83" s="317"/>
    </row>
    <row r="84" ht="15" customHeight="1">
      <c r="B84" s="326"/>
      <c r="C84" s="327" t="s">
        <v>615</v>
      </c>
      <c r="D84" s="327"/>
      <c r="E84" s="327"/>
      <c r="F84" s="328" t="s">
        <v>604</v>
      </c>
      <c r="G84" s="327"/>
      <c r="H84" s="327" t="s">
        <v>616</v>
      </c>
      <c r="I84" s="327" t="s">
        <v>600</v>
      </c>
      <c r="J84" s="327">
        <v>20</v>
      </c>
      <c r="K84" s="317"/>
    </row>
    <row r="85" ht="15" customHeight="1">
      <c r="B85" s="326"/>
      <c r="C85" s="304" t="s">
        <v>617</v>
      </c>
      <c r="D85" s="304"/>
      <c r="E85" s="304"/>
      <c r="F85" s="325" t="s">
        <v>604</v>
      </c>
      <c r="G85" s="324"/>
      <c r="H85" s="304" t="s">
        <v>618</v>
      </c>
      <c r="I85" s="304" t="s">
        <v>600</v>
      </c>
      <c r="J85" s="304">
        <v>50</v>
      </c>
      <c r="K85" s="317"/>
    </row>
    <row r="86" ht="15" customHeight="1">
      <c r="B86" s="326"/>
      <c r="C86" s="304" t="s">
        <v>619</v>
      </c>
      <c r="D86" s="304"/>
      <c r="E86" s="304"/>
      <c r="F86" s="325" t="s">
        <v>604</v>
      </c>
      <c r="G86" s="324"/>
      <c r="H86" s="304" t="s">
        <v>620</v>
      </c>
      <c r="I86" s="304" t="s">
        <v>600</v>
      </c>
      <c r="J86" s="304">
        <v>20</v>
      </c>
      <c r="K86" s="317"/>
    </row>
    <row r="87" ht="15" customHeight="1">
      <c r="B87" s="326"/>
      <c r="C87" s="304" t="s">
        <v>621</v>
      </c>
      <c r="D87" s="304"/>
      <c r="E87" s="304"/>
      <c r="F87" s="325" t="s">
        <v>604</v>
      </c>
      <c r="G87" s="324"/>
      <c r="H87" s="304" t="s">
        <v>622</v>
      </c>
      <c r="I87" s="304" t="s">
        <v>600</v>
      </c>
      <c r="J87" s="304">
        <v>20</v>
      </c>
      <c r="K87" s="317"/>
    </row>
    <row r="88" ht="15" customHeight="1">
      <c r="B88" s="326"/>
      <c r="C88" s="304" t="s">
        <v>623</v>
      </c>
      <c r="D88" s="304"/>
      <c r="E88" s="304"/>
      <c r="F88" s="325" t="s">
        <v>604</v>
      </c>
      <c r="G88" s="324"/>
      <c r="H88" s="304" t="s">
        <v>624</v>
      </c>
      <c r="I88" s="304" t="s">
        <v>600</v>
      </c>
      <c r="J88" s="304">
        <v>50</v>
      </c>
      <c r="K88" s="317"/>
    </row>
    <row r="89" ht="15" customHeight="1">
      <c r="B89" s="326"/>
      <c r="C89" s="304" t="s">
        <v>625</v>
      </c>
      <c r="D89" s="304"/>
      <c r="E89" s="304"/>
      <c r="F89" s="325" t="s">
        <v>604</v>
      </c>
      <c r="G89" s="324"/>
      <c r="H89" s="304" t="s">
        <v>625</v>
      </c>
      <c r="I89" s="304" t="s">
        <v>600</v>
      </c>
      <c r="J89" s="304">
        <v>50</v>
      </c>
      <c r="K89" s="317"/>
    </row>
    <row r="90" ht="15" customHeight="1">
      <c r="B90" s="326"/>
      <c r="C90" s="304" t="s">
        <v>133</v>
      </c>
      <c r="D90" s="304"/>
      <c r="E90" s="304"/>
      <c r="F90" s="325" t="s">
        <v>604</v>
      </c>
      <c r="G90" s="324"/>
      <c r="H90" s="304" t="s">
        <v>626</v>
      </c>
      <c r="I90" s="304" t="s">
        <v>600</v>
      </c>
      <c r="J90" s="304">
        <v>255</v>
      </c>
      <c r="K90" s="317"/>
    </row>
    <row r="91" ht="15" customHeight="1">
      <c r="B91" s="326"/>
      <c r="C91" s="304" t="s">
        <v>627</v>
      </c>
      <c r="D91" s="304"/>
      <c r="E91" s="304"/>
      <c r="F91" s="325" t="s">
        <v>598</v>
      </c>
      <c r="G91" s="324"/>
      <c r="H91" s="304" t="s">
        <v>628</v>
      </c>
      <c r="I91" s="304" t="s">
        <v>629</v>
      </c>
      <c r="J91" s="304"/>
      <c r="K91" s="317"/>
    </row>
    <row r="92" ht="15" customHeight="1">
      <c r="B92" s="326"/>
      <c r="C92" s="304" t="s">
        <v>630</v>
      </c>
      <c r="D92" s="304"/>
      <c r="E92" s="304"/>
      <c r="F92" s="325" t="s">
        <v>598</v>
      </c>
      <c r="G92" s="324"/>
      <c r="H92" s="304" t="s">
        <v>631</v>
      </c>
      <c r="I92" s="304" t="s">
        <v>632</v>
      </c>
      <c r="J92" s="304"/>
      <c r="K92" s="317"/>
    </row>
    <row r="93" ht="15" customHeight="1">
      <c r="B93" s="326"/>
      <c r="C93" s="304" t="s">
        <v>633</v>
      </c>
      <c r="D93" s="304"/>
      <c r="E93" s="304"/>
      <c r="F93" s="325" t="s">
        <v>598</v>
      </c>
      <c r="G93" s="324"/>
      <c r="H93" s="304" t="s">
        <v>633</v>
      </c>
      <c r="I93" s="304" t="s">
        <v>632</v>
      </c>
      <c r="J93" s="304"/>
      <c r="K93" s="317"/>
    </row>
    <row r="94" ht="15" customHeight="1">
      <c r="B94" s="326"/>
      <c r="C94" s="304" t="s">
        <v>37</v>
      </c>
      <c r="D94" s="304"/>
      <c r="E94" s="304"/>
      <c r="F94" s="325" t="s">
        <v>598</v>
      </c>
      <c r="G94" s="324"/>
      <c r="H94" s="304" t="s">
        <v>634</v>
      </c>
      <c r="I94" s="304" t="s">
        <v>632</v>
      </c>
      <c r="J94" s="304"/>
      <c r="K94" s="317"/>
    </row>
    <row r="95" ht="15" customHeight="1">
      <c r="B95" s="326"/>
      <c r="C95" s="304" t="s">
        <v>47</v>
      </c>
      <c r="D95" s="304"/>
      <c r="E95" s="304"/>
      <c r="F95" s="325" t="s">
        <v>598</v>
      </c>
      <c r="G95" s="324"/>
      <c r="H95" s="304" t="s">
        <v>635</v>
      </c>
      <c r="I95" s="304" t="s">
        <v>632</v>
      </c>
      <c r="J95" s="304"/>
      <c r="K95" s="317"/>
    </row>
    <row r="96" ht="15" customHeight="1">
      <c r="B96" s="329"/>
      <c r="C96" s="330"/>
      <c r="D96" s="330"/>
      <c r="E96" s="330"/>
      <c r="F96" s="330"/>
      <c r="G96" s="330"/>
      <c r="H96" s="330"/>
      <c r="I96" s="330"/>
      <c r="J96" s="330"/>
      <c r="K96" s="331"/>
    </row>
    <row r="97" ht="18.75" customHeight="1">
      <c r="B97" s="332"/>
      <c r="C97" s="333"/>
      <c r="D97" s="333"/>
      <c r="E97" s="333"/>
      <c r="F97" s="333"/>
      <c r="G97" s="333"/>
      <c r="H97" s="333"/>
      <c r="I97" s="333"/>
      <c r="J97" s="333"/>
      <c r="K97" s="332"/>
    </row>
    <row r="98" ht="18.75" customHeight="1">
      <c r="B98" s="311"/>
      <c r="C98" s="311"/>
      <c r="D98" s="311"/>
      <c r="E98" s="311"/>
      <c r="F98" s="311"/>
      <c r="G98" s="311"/>
      <c r="H98" s="311"/>
      <c r="I98" s="311"/>
      <c r="J98" s="311"/>
      <c r="K98" s="311"/>
    </row>
    <row r="99" ht="7.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4"/>
    </row>
    <row r="100" ht="45" customHeight="1">
      <c r="B100" s="315"/>
      <c r="C100" s="316" t="s">
        <v>636</v>
      </c>
      <c r="D100" s="316"/>
      <c r="E100" s="316"/>
      <c r="F100" s="316"/>
      <c r="G100" s="316"/>
      <c r="H100" s="316"/>
      <c r="I100" s="316"/>
      <c r="J100" s="316"/>
      <c r="K100" s="317"/>
    </row>
    <row r="101" ht="17.25" customHeight="1">
      <c r="B101" s="315"/>
      <c r="C101" s="318" t="s">
        <v>592</v>
      </c>
      <c r="D101" s="318"/>
      <c r="E101" s="318"/>
      <c r="F101" s="318" t="s">
        <v>593</v>
      </c>
      <c r="G101" s="319"/>
      <c r="H101" s="318" t="s">
        <v>128</v>
      </c>
      <c r="I101" s="318" t="s">
        <v>56</v>
      </c>
      <c r="J101" s="318" t="s">
        <v>594</v>
      </c>
      <c r="K101" s="317"/>
    </row>
    <row r="102" ht="17.25" customHeight="1">
      <c r="B102" s="315"/>
      <c r="C102" s="320" t="s">
        <v>595</v>
      </c>
      <c r="D102" s="320"/>
      <c r="E102" s="320"/>
      <c r="F102" s="321" t="s">
        <v>596</v>
      </c>
      <c r="G102" s="322"/>
      <c r="H102" s="320"/>
      <c r="I102" s="320"/>
      <c r="J102" s="320" t="s">
        <v>597</v>
      </c>
      <c r="K102" s="317"/>
    </row>
    <row r="103" ht="5.25" customHeight="1">
      <c r="B103" s="315"/>
      <c r="C103" s="318"/>
      <c r="D103" s="318"/>
      <c r="E103" s="318"/>
      <c r="F103" s="318"/>
      <c r="G103" s="334"/>
      <c r="H103" s="318"/>
      <c r="I103" s="318"/>
      <c r="J103" s="318"/>
      <c r="K103" s="317"/>
    </row>
    <row r="104" ht="15" customHeight="1">
      <c r="B104" s="315"/>
      <c r="C104" s="304" t="s">
        <v>52</v>
      </c>
      <c r="D104" s="323"/>
      <c r="E104" s="323"/>
      <c r="F104" s="325" t="s">
        <v>598</v>
      </c>
      <c r="G104" s="334"/>
      <c r="H104" s="304" t="s">
        <v>637</v>
      </c>
      <c r="I104" s="304" t="s">
        <v>600</v>
      </c>
      <c r="J104" s="304">
        <v>20</v>
      </c>
      <c r="K104" s="317"/>
    </row>
    <row r="105" ht="15" customHeight="1">
      <c r="B105" s="315"/>
      <c r="C105" s="304" t="s">
        <v>601</v>
      </c>
      <c r="D105" s="304"/>
      <c r="E105" s="304"/>
      <c r="F105" s="325" t="s">
        <v>598</v>
      </c>
      <c r="G105" s="304"/>
      <c r="H105" s="304" t="s">
        <v>637</v>
      </c>
      <c r="I105" s="304" t="s">
        <v>600</v>
      </c>
      <c r="J105" s="304">
        <v>120</v>
      </c>
      <c r="K105" s="317"/>
    </row>
    <row r="106" ht="15" customHeight="1">
      <c r="B106" s="326"/>
      <c r="C106" s="304" t="s">
        <v>603</v>
      </c>
      <c r="D106" s="304"/>
      <c r="E106" s="304"/>
      <c r="F106" s="325" t="s">
        <v>604</v>
      </c>
      <c r="G106" s="304"/>
      <c r="H106" s="304" t="s">
        <v>637</v>
      </c>
      <c r="I106" s="304" t="s">
        <v>600</v>
      </c>
      <c r="J106" s="304">
        <v>50</v>
      </c>
      <c r="K106" s="317"/>
    </row>
    <row r="107" ht="15" customHeight="1">
      <c r="B107" s="326"/>
      <c r="C107" s="304" t="s">
        <v>606</v>
      </c>
      <c r="D107" s="304"/>
      <c r="E107" s="304"/>
      <c r="F107" s="325" t="s">
        <v>598</v>
      </c>
      <c r="G107" s="304"/>
      <c r="H107" s="304" t="s">
        <v>637</v>
      </c>
      <c r="I107" s="304" t="s">
        <v>608</v>
      </c>
      <c r="J107" s="304"/>
      <c r="K107" s="317"/>
    </row>
    <row r="108" ht="15" customHeight="1">
      <c r="B108" s="326"/>
      <c r="C108" s="304" t="s">
        <v>617</v>
      </c>
      <c r="D108" s="304"/>
      <c r="E108" s="304"/>
      <c r="F108" s="325" t="s">
        <v>604</v>
      </c>
      <c r="G108" s="304"/>
      <c r="H108" s="304" t="s">
        <v>637</v>
      </c>
      <c r="I108" s="304" t="s">
        <v>600</v>
      </c>
      <c r="J108" s="304">
        <v>50</v>
      </c>
      <c r="K108" s="317"/>
    </row>
    <row r="109" ht="15" customHeight="1">
      <c r="B109" s="326"/>
      <c r="C109" s="304" t="s">
        <v>625</v>
      </c>
      <c r="D109" s="304"/>
      <c r="E109" s="304"/>
      <c r="F109" s="325" t="s">
        <v>604</v>
      </c>
      <c r="G109" s="304"/>
      <c r="H109" s="304" t="s">
        <v>637</v>
      </c>
      <c r="I109" s="304" t="s">
        <v>600</v>
      </c>
      <c r="J109" s="304">
        <v>50</v>
      </c>
      <c r="K109" s="317"/>
    </row>
    <row r="110" ht="15" customHeight="1">
      <c r="B110" s="326"/>
      <c r="C110" s="304" t="s">
        <v>623</v>
      </c>
      <c r="D110" s="304"/>
      <c r="E110" s="304"/>
      <c r="F110" s="325" t="s">
        <v>604</v>
      </c>
      <c r="G110" s="304"/>
      <c r="H110" s="304" t="s">
        <v>637</v>
      </c>
      <c r="I110" s="304" t="s">
        <v>600</v>
      </c>
      <c r="J110" s="304">
        <v>50</v>
      </c>
      <c r="K110" s="317"/>
    </row>
    <row r="111" ht="15" customHeight="1">
      <c r="B111" s="326"/>
      <c r="C111" s="304" t="s">
        <v>52</v>
      </c>
      <c r="D111" s="304"/>
      <c r="E111" s="304"/>
      <c r="F111" s="325" t="s">
        <v>598</v>
      </c>
      <c r="G111" s="304"/>
      <c r="H111" s="304" t="s">
        <v>638</v>
      </c>
      <c r="I111" s="304" t="s">
        <v>600</v>
      </c>
      <c r="J111" s="304">
        <v>20</v>
      </c>
      <c r="K111" s="317"/>
    </row>
    <row r="112" ht="15" customHeight="1">
      <c r="B112" s="326"/>
      <c r="C112" s="304" t="s">
        <v>639</v>
      </c>
      <c r="D112" s="304"/>
      <c r="E112" s="304"/>
      <c r="F112" s="325" t="s">
        <v>598</v>
      </c>
      <c r="G112" s="304"/>
      <c r="H112" s="304" t="s">
        <v>640</v>
      </c>
      <c r="I112" s="304" t="s">
        <v>600</v>
      </c>
      <c r="J112" s="304">
        <v>120</v>
      </c>
      <c r="K112" s="317"/>
    </row>
    <row r="113" ht="15" customHeight="1">
      <c r="B113" s="326"/>
      <c r="C113" s="304" t="s">
        <v>37</v>
      </c>
      <c r="D113" s="304"/>
      <c r="E113" s="304"/>
      <c r="F113" s="325" t="s">
        <v>598</v>
      </c>
      <c r="G113" s="304"/>
      <c r="H113" s="304" t="s">
        <v>641</v>
      </c>
      <c r="I113" s="304" t="s">
        <v>632</v>
      </c>
      <c r="J113" s="304"/>
      <c r="K113" s="317"/>
    </row>
    <row r="114" ht="15" customHeight="1">
      <c r="B114" s="326"/>
      <c r="C114" s="304" t="s">
        <v>47</v>
      </c>
      <c r="D114" s="304"/>
      <c r="E114" s="304"/>
      <c r="F114" s="325" t="s">
        <v>598</v>
      </c>
      <c r="G114" s="304"/>
      <c r="H114" s="304" t="s">
        <v>642</v>
      </c>
      <c r="I114" s="304" t="s">
        <v>632</v>
      </c>
      <c r="J114" s="304"/>
      <c r="K114" s="317"/>
    </row>
    <row r="115" ht="15" customHeight="1">
      <c r="B115" s="326"/>
      <c r="C115" s="304" t="s">
        <v>56</v>
      </c>
      <c r="D115" s="304"/>
      <c r="E115" s="304"/>
      <c r="F115" s="325" t="s">
        <v>598</v>
      </c>
      <c r="G115" s="304"/>
      <c r="H115" s="304" t="s">
        <v>643</v>
      </c>
      <c r="I115" s="304" t="s">
        <v>644</v>
      </c>
      <c r="J115" s="304"/>
      <c r="K115" s="317"/>
    </row>
    <row r="116" ht="15" customHeight="1">
      <c r="B116" s="329"/>
      <c r="C116" s="335"/>
      <c r="D116" s="335"/>
      <c r="E116" s="335"/>
      <c r="F116" s="335"/>
      <c r="G116" s="335"/>
      <c r="H116" s="335"/>
      <c r="I116" s="335"/>
      <c r="J116" s="335"/>
      <c r="K116" s="331"/>
    </row>
    <row r="117" ht="18.75" customHeight="1">
      <c r="B117" s="336"/>
      <c r="C117" s="300"/>
      <c r="D117" s="300"/>
      <c r="E117" s="300"/>
      <c r="F117" s="337"/>
      <c r="G117" s="300"/>
      <c r="H117" s="300"/>
      <c r="I117" s="300"/>
      <c r="J117" s="300"/>
      <c r="K117" s="336"/>
    </row>
    <row r="118" ht="18.75" customHeight="1">
      <c r="B118" s="311"/>
      <c r="C118" s="311"/>
      <c r="D118" s="311"/>
      <c r="E118" s="311"/>
      <c r="F118" s="311"/>
      <c r="G118" s="311"/>
      <c r="H118" s="311"/>
      <c r="I118" s="311"/>
      <c r="J118" s="311"/>
      <c r="K118" s="311"/>
    </row>
    <row r="119" ht="7.5" customHeight="1">
      <c r="B119" s="338"/>
      <c r="C119" s="339"/>
      <c r="D119" s="339"/>
      <c r="E119" s="339"/>
      <c r="F119" s="339"/>
      <c r="G119" s="339"/>
      <c r="H119" s="339"/>
      <c r="I119" s="339"/>
      <c r="J119" s="339"/>
      <c r="K119" s="340"/>
    </row>
    <row r="120" ht="45" customHeight="1">
      <c r="B120" s="341"/>
      <c r="C120" s="294" t="s">
        <v>645</v>
      </c>
      <c r="D120" s="294"/>
      <c r="E120" s="294"/>
      <c r="F120" s="294"/>
      <c r="G120" s="294"/>
      <c r="H120" s="294"/>
      <c r="I120" s="294"/>
      <c r="J120" s="294"/>
      <c r="K120" s="342"/>
    </row>
    <row r="121" ht="17.25" customHeight="1">
      <c r="B121" s="343"/>
      <c r="C121" s="318" t="s">
        <v>592</v>
      </c>
      <c r="D121" s="318"/>
      <c r="E121" s="318"/>
      <c r="F121" s="318" t="s">
        <v>593</v>
      </c>
      <c r="G121" s="319"/>
      <c r="H121" s="318" t="s">
        <v>128</v>
      </c>
      <c r="I121" s="318" t="s">
        <v>56</v>
      </c>
      <c r="J121" s="318" t="s">
        <v>594</v>
      </c>
      <c r="K121" s="344"/>
    </row>
    <row r="122" ht="17.25" customHeight="1">
      <c r="B122" s="343"/>
      <c r="C122" s="320" t="s">
        <v>595</v>
      </c>
      <c r="D122" s="320"/>
      <c r="E122" s="320"/>
      <c r="F122" s="321" t="s">
        <v>596</v>
      </c>
      <c r="G122" s="322"/>
      <c r="H122" s="320"/>
      <c r="I122" s="320"/>
      <c r="J122" s="320" t="s">
        <v>597</v>
      </c>
      <c r="K122" s="344"/>
    </row>
    <row r="123" ht="5.25" customHeight="1">
      <c r="B123" s="345"/>
      <c r="C123" s="323"/>
      <c r="D123" s="323"/>
      <c r="E123" s="323"/>
      <c r="F123" s="323"/>
      <c r="G123" s="304"/>
      <c r="H123" s="323"/>
      <c r="I123" s="323"/>
      <c r="J123" s="323"/>
      <c r="K123" s="346"/>
    </row>
    <row r="124" ht="15" customHeight="1">
      <c r="B124" s="345"/>
      <c r="C124" s="304" t="s">
        <v>601</v>
      </c>
      <c r="D124" s="323"/>
      <c r="E124" s="323"/>
      <c r="F124" s="325" t="s">
        <v>598</v>
      </c>
      <c r="G124" s="304"/>
      <c r="H124" s="304" t="s">
        <v>637</v>
      </c>
      <c r="I124" s="304" t="s">
        <v>600</v>
      </c>
      <c r="J124" s="304">
        <v>120</v>
      </c>
      <c r="K124" s="347"/>
    </row>
    <row r="125" ht="15" customHeight="1">
      <c r="B125" s="345"/>
      <c r="C125" s="304" t="s">
        <v>646</v>
      </c>
      <c r="D125" s="304"/>
      <c r="E125" s="304"/>
      <c r="F125" s="325" t="s">
        <v>598</v>
      </c>
      <c r="G125" s="304"/>
      <c r="H125" s="304" t="s">
        <v>647</v>
      </c>
      <c r="I125" s="304" t="s">
        <v>600</v>
      </c>
      <c r="J125" s="304" t="s">
        <v>648</v>
      </c>
      <c r="K125" s="347"/>
    </row>
    <row r="126" ht="15" customHeight="1">
      <c r="B126" s="345"/>
      <c r="C126" s="304" t="s">
        <v>547</v>
      </c>
      <c r="D126" s="304"/>
      <c r="E126" s="304"/>
      <c r="F126" s="325" t="s">
        <v>598</v>
      </c>
      <c r="G126" s="304"/>
      <c r="H126" s="304" t="s">
        <v>649</v>
      </c>
      <c r="I126" s="304" t="s">
        <v>600</v>
      </c>
      <c r="J126" s="304" t="s">
        <v>648</v>
      </c>
      <c r="K126" s="347"/>
    </row>
    <row r="127" ht="15" customHeight="1">
      <c r="B127" s="345"/>
      <c r="C127" s="304" t="s">
        <v>609</v>
      </c>
      <c r="D127" s="304"/>
      <c r="E127" s="304"/>
      <c r="F127" s="325" t="s">
        <v>604</v>
      </c>
      <c r="G127" s="304"/>
      <c r="H127" s="304" t="s">
        <v>610</v>
      </c>
      <c r="I127" s="304" t="s">
        <v>600</v>
      </c>
      <c r="J127" s="304">
        <v>15</v>
      </c>
      <c r="K127" s="347"/>
    </row>
    <row r="128" ht="15" customHeight="1">
      <c r="B128" s="345"/>
      <c r="C128" s="327" t="s">
        <v>611</v>
      </c>
      <c r="D128" s="327"/>
      <c r="E128" s="327"/>
      <c r="F128" s="328" t="s">
        <v>604</v>
      </c>
      <c r="G128" s="327"/>
      <c r="H128" s="327" t="s">
        <v>612</v>
      </c>
      <c r="I128" s="327" t="s">
        <v>600</v>
      </c>
      <c r="J128" s="327">
        <v>15</v>
      </c>
      <c r="K128" s="347"/>
    </row>
    <row r="129" ht="15" customHeight="1">
      <c r="B129" s="345"/>
      <c r="C129" s="327" t="s">
        <v>613</v>
      </c>
      <c r="D129" s="327"/>
      <c r="E129" s="327"/>
      <c r="F129" s="328" t="s">
        <v>604</v>
      </c>
      <c r="G129" s="327"/>
      <c r="H129" s="327" t="s">
        <v>614</v>
      </c>
      <c r="I129" s="327" t="s">
        <v>600</v>
      </c>
      <c r="J129" s="327">
        <v>20</v>
      </c>
      <c r="K129" s="347"/>
    </row>
    <row r="130" ht="15" customHeight="1">
      <c r="B130" s="345"/>
      <c r="C130" s="327" t="s">
        <v>615</v>
      </c>
      <c r="D130" s="327"/>
      <c r="E130" s="327"/>
      <c r="F130" s="328" t="s">
        <v>604</v>
      </c>
      <c r="G130" s="327"/>
      <c r="H130" s="327" t="s">
        <v>616</v>
      </c>
      <c r="I130" s="327" t="s">
        <v>600</v>
      </c>
      <c r="J130" s="327">
        <v>20</v>
      </c>
      <c r="K130" s="347"/>
    </row>
    <row r="131" ht="15" customHeight="1">
      <c r="B131" s="345"/>
      <c r="C131" s="304" t="s">
        <v>603</v>
      </c>
      <c r="D131" s="304"/>
      <c r="E131" s="304"/>
      <c r="F131" s="325" t="s">
        <v>604</v>
      </c>
      <c r="G131" s="304"/>
      <c r="H131" s="304" t="s">
        <v>637</v>
      </c>
      <c r="I131" s="304" t="s">
        <v>600</v>
      </c>
      <c r="J131" s="304">
        <v>50</v>
      </c>
      <c r="K131" s="347"/>
    </row>
    <row r="132" ht="15" customHeight="1">
      <c r="B132" s="345"/>
      <c r="C132" s="304" t="s">
        <v>617</v>
      </c>
      <c r="D132" s="304"/>
      <c r="E132" s="304"/>
      <c r="F132" s="325" t="s">
        <v>604</v>
      </c>
      <c r="G132" s="304"/>
      <c r="H132" s="304" t="s">
        <v>637</v>
      </c>
      <c r="I132" s="304" t="s">
        <v>600</v>
      </c>
      <c r="J132" s="304">
        <v>50</v>
      </c>
      <c r="K132" s="347"/>
    </row>
    <row r="133" ht="15" customHeight="1">
      <c r="B133" s="345"/>
      <c r="C133" s="304" t="s">
        <v>623</v>
      </c>
      <c r="D133" s="304"/>
      <c r="E133" s="304"/>
      <c r="F133" s="325" t="s">
        <v>604</v>
      </c>
      <c r="G133" s="304"/>
      <c r="H133" s="304" t="s">
        <v>637</v>
      </c>
      <c r="I133" s="304" t="s">
        <v>600</v>
      </c>
      <c r="J133" s="304">
        <v>50</v>
      </c>
      <c r="K133" s="347"/>
    </row>
    <row r="134" ht="15" customHeight="1">
      <c r="B134" s="345"/>
      <c r="C134" s="304" t="s">
        <v>625</v>
      </c>
      <c r="D134" s="304"/>
      <c r="E134" s="304"/>
      <c r="F134" s="325" t="s">
        <v>604</v>
      </c>
      <c r="G134" s="304"/>
      <c r="H134" s="304" t="s">
        <v>637</v>
      </c>
      <c r="I134" s="304" t="s">
        <v>600</v>
      </c>
      <c r="J134" s="304">
        <v>50</v>
      </c>
      <c r="K134" s="347"/>
    </row>
    <row r="135" ht="15" customHeight="1">
      <c r="B135" s="345"/>
      <c r="C135" s="304" t="s">
        <v>133</v>
      </c>
      <c r="D135" s="304"/>
      <c r="E135" s="304"/>
      <c r="F135" s="325" t="s">
        <v>604</v>
      </c>
      <c r="G135" s="304"/>
      <c r="H135" s="304" t="s">
        <v>650</v>
      </c>
      <c r="I135" s="304" t="s">
        <v>600</v>
      </c>
      <c r="J135" s="304">
        <v>255</v>
      </c>
      <c r="K135" s="347"/>
    </row>
    <row r="136" ht="15" customHeight="1">
      <c r="B136" s="345"/>
      <c r="C136" s="304" t="s">
        <v>627</v>
      </c>
      <c r="D136" s="304"/>
      <c r="E136" s="304"/>
      <c r="F136" s="325" t="s">
        <v>598</v>
      </c>
      <c r="G136" s="304"/>
      <c r="H136" s="304" t="s">
        <v>651</v>
      </c>
      <c r="I136" s="304" t="s">
        <v>629</v>
      </c>
      <c r="J136" s="304"/>
      <c r="K136" s="347"/>
    </row>
    <row r="137" ht="15" customHeight="1">
      <c r="B137" s="345"/>
      <c r="C137" s="304" t="s">
        <v>630</v>
      </c>
      <c r="D137" s="304"/>
      <c r="E137" s="304"/>
      <c r="F137" s="325" t="s">
        <v>598</v>
      </c>
      <c r="G137" s="304"/>
      <c r="H137" s="304" t="s">
        <v>652</v>
      </c>
      <c r="I137" s="304" t="s">
        <v>632</v>
      </c>
      <c r="J137" s="304"/>
      <c r="K137" s="347"/>
    </row>
    <row r="138" ht="15" customHeight="1">
      <c r="B138" s="345"/>
      <c r="C138" s="304" t="s">
        <v>633</v>
      </c>
      <c r="D138" s="304"/>
      <c r="E138" s="304"/>
      <c r="F138" s="325" t="s">
        <v>598</v>
      </c>
      <c r="G138" s="304"/>
      <c r="H138" s="304" t="s">
        <v>633</v>
      </c>
      <c r="I138" s="304" t="s">
        <v>632</v>
      </c>
      <c r="J138" s="304"/>
      <c r="K138" s="347"/>
    </row>
    <row r="139" ht="15" customHeight="1">
      <c r="B139" s="345"/>
      <c r="C139" s="304" t="s">
        <v>37</v>
      </c>
      <c r="D139" s="304"/>
      <c r="E139" s="304"/>
      <c r="F139" s="325" t="s">
        <v>598</v>
      </c>
      <c r="G139" s="304"/>
      <c r="H139" s="304" t="s">
        <v>653</v>
      </c>
      <c r="I139" s="304" t="s">
        <v>632</v>
      </c>
      <c r="J139" s="304"/>
      <c r="K139" s="347"/>
    </row>
    <row r="140" ht="15" customHeight="1">
      <c r="B140" s="345"/>
      <c r="C140" s="304" t="s">
        <v>654</v>
      </c>
      <c r="D140" s="304"/>
      <c r="E140" s="304"/>
      <c r="F140" s="325" t="s">
        <v>598</v>
      </c>
      <c r="G140" s="304"/>
      <c r="H140" s="304" t="s">
        <v>655</v>
      </c>
      <c r="I140" s="304" t="s">
        <v>632</v>
      </c>
      <c r="J140" s="304"/>
      <c r="K140" s="347"/>
    </row>
    <row r="141" ht="15" customHeight="1">
      <c r="B141" s="348"/>
      <c r="C141" s="349"/>
      <c r="D141" s="349"/>
      <c r="E141" s="349"/>
      <c r="F141" s="349"/>
      <c r="G141" s="349"/>
      <c r="H141" s="349"/>
      <c r="I141" s="349"/>
      <c r="J141" s="349"/>
      <c r="K141" s="350"/>
    </row>
    <row r="142" ht="18.75" customHeight="1">
      <c r="B142" s="300"/>
      <c r="C142" s="300"/>
      <c r="D142" s="300"/>
      <c r="E142" s="300"/>
      <c r="F142" s="337"/>
      <c r="G142" s="300"/>
      <c r="H142" s="300"/>
      <c r="I142" s="300"/>
      <c r="J142" s="300"/>
      <c r="K142" s="300"/>
    </row>
    <row r="143" ht="18.75" customHeight="1">
      <c r="B143" s="311"/>
      <c r="C143" s="311"/>
      <c r="D143" s="311"/>
      <c r="E143" s="311"/>
      <c r="F143" s="311"/>
      <c r="G143" s="311"/>
      <c r="H143" s="311"/>
      <c r="I143" s="311"/>
      <c r="J143" s="311"/>
      <c r="K143" s="311"/>
    </row>
    <row r="144" ht="7.5" customHeight="1">
      <c r="B144" s="312"/>
      <c r="C144" s="313"/>
      <c r="D144" s="313"/>
      <c r="E144" s="313"/>
      <c r="F144" s="313"/>
      <c r="G144" s="313"/>
      <c r="H144" s="313"/>
      <c r="I144" s="313"/>
      <c r="J144" s="313"/>
      <c r="K144" s="314"/>
    </row>
    <row r="145" ht="45" customHeight="1">
      <c r="B145" s="315"/>
      <c r="C145" s="316" t="s">
        <v>656</v>
      </c>
      <c r="D145" s="316"/>
      <c r="E145" s="316"/>
      <c r="F145" s="316"/>
      <c r="G145" s="316"/>
      <c r="H145" s="316"/>
      <c r="I145" s="316"/>
      <c r="J145" s="316"/>
      <c r="K145" s="317"/>
    </row>
    <row r="146" ht="17.25" customHeight="1">
      <c r="B146" s="315"/>
      <c r="C146" s="318" t="s">
        <v>592</v>
      </c>
      <c r="D146" s="318"/>
      <c r="E146" s="318"/>
      <c r="F146" s="318" t="s">
        <v>593</v>
      </c>
      <c r="G146" s="319"/>
      <c r="H146" s="318" t="s">
        <v>128</v>
      </c>
      <c r="I146" s="318" t="s">
        <v>56</v>
      </c>
      <c r="J146" s="318" t="s">
        <v>594</v>
      </c>
      <c r="K146" s="317"/>
    </row>
    <row r="147" ht="17.25" customHeight="1">
      <c r="B147" s="315"/>
      <c r="C147" s="320" t="s">
        <v>595</v>
      </c>
      <c r="D147" s="320"/>
      <c r="E147" s="320"/>
      <c r="F147" s="321" t="s">
        <v>596</v>
      </c>
      <c r="G147" s="322"/>
      <c r="H147" s="320"/>
      <c r="I147" s="320"/>
      <c r="J147" s="320" t="s">
        <v>597</v>
      </c>
      <c r="K147" s="317"/>
    </row>
    <row r="148" ht="5.25" customHeight="1">
      <c r="B148" s="326"/>
      <c r="C148" s="323"/>
      <c r="D148" s="323"/>
      <c r="E148" s="323"/>
      <c r="F148" s="323"/>
      <c r="G148" s="324"/>
      <c r="H148" s="323"/>
      <c r="I148" s="323"/>
      <c r="J148" s="323"/>
      <c r="K148" s="347"/>
    </row>
    <row r="149" ht="15" customHeight="1">
      <c r="B149" s="326"/>
      <c r="C149" s="351" t="s">
        <v>601</v>
      </c>
      <c r="D149" s="304"/>
      <c r="E149" s="304"/>
      <c r="F149" s="352" t="s">
        <v>598</v>
      </c>
      <c r="G149" s="304"/>
      <c r="H149" s="351" t="s">
        <v>637</v>
      </c>
      <c r="I149" s="351" t="s">
        <v>600</v>
      </c>
      <c r="J149" s="351">
        <v>120</v>
      </c>
      <c r="K149" s="347"/>
    </row>
    <row r="150" ht="15" customHeight="1">
      <c r="B150" s="326"/>
      <c r="C150" s="351" t="s">
        <v>646</v>
      </c>
      <c r="D150" s="304"/>
      <c r="E150" s="304"/>
      <c r="F150" s="352" t="s">
        <v>598</v>
      </c>
      <c r="G150" s="304"/>
      <c r="H150" s="351" t="s">
        <v>657</v>
      </c>
      <c r="I150" s="351" t="s">
        <v>600</v>
      </c>
      <c r="J150" s="351" t="s">
        <v>648</v>
      </c>
      <c r="K150" s="347"/>
    </row>
    <row r="151" ht="15" customHeight="1">
      <c r="B151" s="326"/>
      <c r="C151" s="351" t="s">
        <v>547</v>
      </c>
      <c r="D151" s="304"/>
      <c r="E151" s="304"/>
      <c r="F151" s="352" t="s">
        <v>598</v>
      </c>
      <c r="G151" s="304"/>
      <c r="H151" s="351" t="s">
        <v>658</v>
      </c>
      <c r="I151" s="351" t="s">
        <v>600</v>
      </c>
      <c r="J151" s="351" t="s">
        <v>648</v>
      </c>
      <c r="K151" s="347"/>
    </row>
    <row r="152" ht="15" customHeight="1">
      <c r="B152" s="326"/>
      <c r="C152" s="351" t="s">
        <v>603</v>
      </c>
      <c r="D152" s="304"/>
      <c r="E152" s="304"/>
      <c r="F152" s="352" t="s">
        <v>604</v>
      </c>
      <c r="G152" s="304"/>
      <c r="H152" s="351" t="s">
        <v>637</v>
      </c>
      <c r="I152" s="351" t="s">
        <v>600</v>
      </c>
      <c r="J152" s="351">
        <v>50</v>
      </c>
      <c r="K152" s="347"/>
    </row>
    <row r="153" ht="15" customHeight="1">
      <c r="B153" s="326"/>
      <c r="C153" s="351" t="s">
        <v>606</v>
      </c>
      <c r="D153" s="304"/>
      <c r="E153" s="304"/>
      <c r="F153" s="352" t="s">
        <v>598</v>
      </c>
      <c r="G153" s="304"/>
      <c r="H153" s="351" t="s">
        <v>637</v>
      </c>
      <c r="I153" s="351" t="s">
        <v>608</v>
      </c>
      <c r="J153" s="351"/>
      <c r="K153" s="347"/>
    </row>
    <row r="154" ht="15" customHeight="1">
      <c r="B154" s="326"/>
      <c r="C154" s="351" t="s">
        <v>617</v>
      </c>
      <c r="D154" s="304"/>
      <c r="E154" s="304"/>
      <c r="F154" s="352" t="s">
        <v>604</v>
      </c>
      <c r="G154" s="304"/>
      <c r="H154" s="351" t="s">
        <v>637</v>
      </c>
      <c r="I154" s="351" t="s">
        <v>600</v>
      </c>
      <c r="J154" s="351">
        <v>50</v>
      </c>
      <c r="K154" s="347"/>
    </row>
    <row r="155" ht="15" customHeight="1">
      <c r="B155" s="326"/>
      <c r="C155" s="351" t="s">
        <v>625</v>
      </c>
      <c r="D155" s="304"/>
      <c r="E155" s="304"/>
      <c r="F155" s="352" t="s">
        <v>604</v>
      </c>
      <c r="G155" s="304"/>
      <c r="H155" s="351" t="s">
        <v>637</v>
      </c>
      <c r="I155" s="351" t="s">
        <v>600</v>
      </c>
      <c r="J155" s="351">
        <v>50</v>
      </c>
      <c r="K155" s="347"/>
    </row>
    <row r="156" ht="15" customHeight="1">
      <c r="B156" s="326"/>
      <c r="C156" s="351" t="s">
        <v>623</v>
      </c>
      <c r="D156" s="304"/>
      <c r="E156" s="304"/>
      <c r="F156" s="352" t="s">
        <v>604</v>
      </c>
      <c r="G156" s="304"/>
      <c r="H156" s="351" t="s">
        <v>637</v>
      </c>
      <c r="I156" s="351" t="s">
        <v>600</v>
      </c>
      <c r="J156" s="351">
        <v>50</v>
      </c>
      <c r="K156" s="347"/>
    </row>
    <row r="157" ht="15" customHeight="1">
      <c r="B157" s="326"/>
      <c r="C157" s="351" t="s">
        <v>108</v>
      </c>
      <c r="D157" s="304"/>
      <c r="E157" s="304"/>
      <c r="F157" s="352" t="s">
        <v>598</v>
      </c>
      <c r="G157" s="304"/>
      <c r="H157" s="351" t="s">
        <v>659</v>
      </c>
      <c r="I157" s="351" t="s">
        <v>600</v>
      </c>
      <c r="J157" s="351" t="s">
        <v>660</v>
      </c>
      <c r="K157" s="347"/>
    </row>
    <row r="158" ht="15" customHeight="1">
      <c r="B158" s="326"/>
      <c r="C158" s="351" t="s">
        <v>661</v>
      </c>
      <c r="D158" s="304"/>
      <c r="E158" s="304"/>
      <c r="F158" s="352" t="s">
        <v>598</v>
      </c>
      <c r="G158" s="304"/>
      <c r="H158" s="351" t="s">
        <v>662</v>
      </c>
      <c r="I158" s="351" t="s">
        <v>632</v>
      </c>
      <c r="J158" s="351"/>
      <c r="K158" s="347"/>
    </row>
    <row r="159" ht="15" customHeight="1">
      <c r="B159" s="353"/>
      <c r="C159" s="335"/>
      <c r="D159" s="335"/>
      <c r="E159" s="335"/>
      <c r="F159" s="335"/>
      <c r="G159" s="335"/>
      <c r="H159" s="335"/>
      <c r="I159" s="335"/>
      <c r="J159" s="335"/>
      <c r="K159" s="354"/>
    </row>
    <row r="160" ht="18.75" customHeight="1">
      <c r="B160" s="300"/>
      <c r="C160" s="304"/>
      <c r="D160" s="304"/>
      <c r="E160" s="304"/>
      <c r="F160" s="325"/>
      <c r="G160" s="304"/>
      <c r="H160" s="304"/>
      <c r="I160" s="304"/>
      <c r="J160" s="304"/>
      <c r="K160" s="300"/>
    </row>
    <row r="161" ht="18.75" customHeight="1">
      <c r="B161" s="311"/>
      <c r="C161" s="311"/>
      <c r="D161" s="311"/>
      <c r="E161" s="311"/>
      <c r="F161" s="311"/>
      <c r="G161" s="311"/>
      <c r="H161" s="311"/>
      <c r="I161" s="311"/>
      <c r="J161" s="311"/>
      <c r="K161" s="311"/>
    </row>
    <row r="162" ht="7.5" customHeight="1">
      <c r="B162" s="290"/>
      <c r="C162" s="291"/>
      <c r="D162" s="291"/>
      <c r="E162" s="291"/>
      <c r="F162" s="291"/>
      <c r="G162" s="291"/>
      <c r="H162" s="291"/>
      <c r="I162" s="291"/>
      <c r="J162" s="291"/>
      <c r="K162" s="292"/>
    </row>
    <row r="163" ht="45" customHeight="1">
      <c r="B163" s="293"/>
      <c r="C163" s="294" t="s">
        <v>663</v>
      </c>
      <c r="D163" s="294"/>
      <c r="E163" s="294"/>
      <c r="F163" s="294"/>
      <c r="G163" s="294"/>
      <c r="H163" s="294"/>
      <c r="I163" s="294"/>
      <c r="J163" s="294"/>
      <c r="K163" s="295"/>
    </row>
    <row r="164" ht="17.25" customHeight="1">
      <c r="B164" s="293"/>
      <c r="C164" s="318" t="s">
        <v>592</v>
      </c>
      <c r="D164" s="318"/>
      <c r="E164" s="318"/>
      <c r="F164" s="318" t="s">
        <v>593</v>
      </c>
      <c r="G164" s="355"/>
      <c r="H164" s="356" t="s">
        <v>128</v>
      </c>
      <c r="I164" s="356" t="s">
        <v>56</v>
      </c>
      <c r="J164" s="318" t="s">
        <v>594</v>
      </c>
      <c r="K164" s="295"/>
    </row>
    <row r="165" ht="17.25" customHeight="1">
      <c r="B165" s="296"/>
      <c r="C165" s="320" t="s">
        <v>595</v>
      </c>
      <c r="D165" s="320"/>
      <c r="E165" s="320"/>
      <c r="F165" s="321" t="s">
        <v>596</v>
      </c>
      <c r="G165" s="357"/>
      <c r="H165" s="358"/>
      <c r="I165" s="358"/>
      <c r="J165" s="320" t="s">
        <v>597</v>
      </c>
      <c r="K165" s="298"/>
    </row>
    <row r="166" ht="5.25" customHeight="1">
      <c r="B166" s="326"/>
      <c r="C166" s="323"/>
      <c r="D166" s="323"/>
      <c r="E166" s="323"/>
      <c r="F166" s="323"/>
      <c r="G166" s="324"/>
      <c r="H166" s="323"/>
      <c r="I166" s="323"/>
      <c r="J166" s="323"/>
      <c r="K166" s="347"/>
    </row>
    <row r="167" ht="15" customHeight="1">
      <c r="B167" s="326"/>
      <c r="C167" s="304" t="s">
        <v>601</v>
      </c>
      <c r="D167" s="304"/>
      <c r="E167" s="304"/>
      <c r="F167" s="325" t="s">
        <v>598</v>
      </c>
      <c r="G167" s="304"/>
      <c r="H167" s="304" t="s">
        <v>637</v>
      </c>
      <c r="I167" s="304" t="s">
        <v>600</v>
      </c>
      <c r="J167" s="304">
        <v>120</v>
      </c>
      <c r="K167" s="347"/>
    </row>
    <row r="168" ht="15" customHeight="1">
      <c r="B168" s="326"/>
      <c r="C168" s="304" t="s">
        <v>646</v>
      </c>
      <c r="D168" s="304"/>
      <c r="E168" s="304"/>
      <c r="F168" s="325" t="s">
        <v>598</v>
      </c>
      <c r="G168" s="304"/>
      <c r="H168" s="304" t="s">
        <v>647</v>
      </c>
      <c r="I168" s="304" t="s">
        <v>600</v>
      </c>
      <c r="J168" s="304" t="s">
        <v>648</v>
      </c>
      <c r="K168" s="347"/>
    </row>
    <row r="169" ht="15" customHeight="1">
      <c r="B169" s="326"/>
      <c r="C169" s="304" t="s">
        <v>547</v>
      </c>
      <c r="D169" s="304"/>
      <c r="E169" s="304"/>
      <c r="F169" s="325" t="s">
        <v>598</v>
      </c>
      <c r="G169" s="304"/>
      <c r="H169" s="304" t="s">
        <v>664</v>
      </c>
      <c r="I169" s="304" t="s">
        <v>600</v>
      </c>
      <c r="J169" s="304" t="s">
        <v>648</v>
      </c>
      <c r="K169" s="347"/>
    </row>
    <row r="170" ht="15" customHeight="1">
      <c r="B170" s="326"/>
      <c r="C170" s="304" t="s">
        <v>603</v>
      </c>
      <c r="D170" s="304"/>
      <c r="E170" s="304"/>
      <c r="F170" s="325" t="s">
        <v>604</v>
      </c>
      <c r="G170" s="304"/>
      <c r="H170" s="304" t="s">
        <v>664</v>
      </c>
      <c r="I170" s="304" t="s">
        <v>600</v>
      </c>
      <c r="J170" s="304">
        <v>50</v>
      </c>
      <c r="K170" s="347"/>
    </row>
    <row r="171" ht="15" customHeight="1">
      <c r="B171" s="326"/>
      <c r="C171" s="304" t="s">
        <v>606</v>
      </c>
      <c r="D171" s="304"/>
      <c r="E171" s="304"/>
      <c r="F171" s="325" t="s">
        <v>598</v>
      </c>
      <c r="G171" s="304"/>
      <c r="H171" s="304" t="s">
        <v>664</v>
      </c>
      <c r="I171" s="304" t="s">
        <v>608</v>
      </c>
      <c r="J171" s="304"/>
      <c r="K171" s="347"/>
    </row>
    <row r="172" ht="15" customHeight="1">
      <c r="B172" s="326"/>
      <c r="C172" s="304" t="s">
        <v>617</v>
      </c>
      <c r="D172" s="304"/>
      <c r="E172" s="304"/>
      <c r="F172" s="325" t="s">
        <v>604</v>
      </c>
      <c r="G172" s="304"/>
      <c r="H172" s="304" t="s">
        <v>664</v>
      </c>
      <c r="I172" s="304" t="s">
        <v>600</v>
      </c>
      <c r="J172" s="304">
        <v>50</v>
      </c>
      <c r="K172" s="347"/>
    </row>
    <row r="173" ht="15" customHeight="1">
      <c r="B173" s="326"/>
      <c r="C173" s="304" t="s">
        <v>625</v>
      </c>
      <c r="D173" s="304"/>
      <c r="E173" s="304"/>
      <c r="F173" s="325" t="s">
        <v>604</v>
      </c>
      <c r="G173" s="304"/>
      <c r="H173" s="304" t="s">
        <v>664</v>
      </c>
      <c r="I173" s="304" t="s">
        <v>600</v>
      </c>
      <c r="J173" s="304">
        <v>50</v>
      </c>
      <c r="K173" s="347"/>
    </row>
    <row r="174" ht="15" customHeight="1">
      <c r="B174" s="326"/>
      <c r="C174" s="304" t="s">
        <v>623</v>
      </c>
      <c r="D174" s="304"/>
      <c r="E174" s="304"/>
      <c r="F174" s="325" t="s">
        <v>604</v>
      </c>
      <c r="G174" s="304"/>
      <c r="H174" s="304" t="s">
        <v>664</v>
      </c>
      <c r="I174" s="304" t="s">
        <v>600</v>
      </c>
      <c r="J174" s="304">
        <v>50</v>
      </c>
      <c r="K174" s="347"/>
    </row>
    <row r="175" ht="15" customHeight="1">
      <c r="B175" s="326"/>
      <c r="C175" s="304" t="s">
        <v>127</v>
      </c>
      <c r="D175" s="304"/>
      <c r="E175" s="304"/>
      <c r="F175" s="325" t="s">
        <v>598</v>
      </c>
      <c r="G175" s="304"/>
      <c r="H175" s="304" t="s">
        <v>665</v>
      </c>
      <c r="I175" s="304" t="s">
        <v>666</v>
      </c>
      <c r="J175" s="304"/>
      <c r="K175" s="347"/>
    </row>
    <row r="176" ht="15" customHeight="1">
      <c r="B176" s="326"/>
      <c r="C176" s="304" t="s">
        <v>56</v>
      </c>
      <c r="D176" s="304"/>
      <c r="E176" s="304"/>
      <c r="F176" s="325" t="s">
        <v>598</v>
      </c>
      <c r="G176" s="304"/>
      <c r="H176" s="304" t="s">
        <v>667</v>
      </c>
      <c r="I176" s="304" t="s">
        <v>668</v>
      </c>
      <c r="J176" s="304">
        <v>1</v>
      </c>
      <c r="K176" s="347"/>
    </row>
    <row r="177" ht="15" customHeight="1">
      <c r="B177" s="326"/>
      <c r="C177" s="304" t="s">
        <v>52</v>
      </c>
      <c r="D177" s="304"/>
      <c r="E177" s="304"/>
      <c r="F177" s="325" t="s">
        <v>598</v>
      </c>
      <c r="G177" s="304"/>
      <c r="H177" s="304" t="s">
        <v>669</v>
      </c>
      <c r="I177" s="304" t="s">
        <v>600</v>
      </c>
      <c r="J177" s="304">
        <v>20</v>
      </c>
      <c r="K177" s="347"/>
    </row>
    <row r="178" ht="15" customHeight="1">
      <c r="B178" s="326"/>
      <c r="C178" s="304" t="s">
        <v>128</v>
      </c>
      <c r="D178" s="304"/>
      <c r="E178" s="304"/>
      <c r="F178" s="325" t="s">
        <v>598</v>
      </c>
      <c r="G178" s="304"/>
      <c r="H178" s="304" t="s">
        <v>670</v>
      </c>
      <c r="I178" s="304" t="s">
        <v>600</v>
      </c>
      <c r="J178" s="304">
        <v>255</v>
      </c>
      <c r="K178" s="347"/>
    </row>
    <row r="179" ht="15" customHeight="1">
      <c r="B179" s="326"/>
      <c r="C179" s="304" t="s">
        <v>129</v>
      </c>
      <c r="D179" s="304"/>
      <c r="E179" s="304"/>
      <c r="F179" s="325" t="s">
        <v>598</v>
      </c>
      <c r="G179" s="304"/>
      <c r="H179" s="304" t="s">
        <v>563</v>
      </c>
      <c r="I179" s="304" t="s">
        <v>600</v>
      </c>
      <c r="J179" s="304">
        <v>10</v>
      </c>
      <c r="K179" s="347"/>
    </row>
    <row r="180" ht="15" customHeight="1">
      <c r="B180" s="326"/>
      <c r="C180" s="304" t="s">
        <v>130</v>
      </c>
      <c r="D180" s="304"/>
      <c r="E180" s="304"/>
      <c r="F180" s="325" t="s">
        <v>598</v>
      </c>
      <c r="G180" s="304"/>
      <c r="H180" s="304" t="s">
        <v>671</v>
      </c>
      <c r="I180" s="304" t="s">
        <v>632</v>
      </c>
      <c r="J180" s="304"/>
      <c r="K180" s="347"/>
    </row>
    <row r="181" ht="15" customHeight="1">
      <c r="B181" s="326"/>
      <c r="C181" s="304" t="s">
        <v>672</v>
      </c>
      <c r="D181" s="304"/>
      <c r="E181" s="304"/>
      <c r="F181" s="325" t="s">
        <v>598</v>
      </c>
      <c r="G181" s="304"/>
      <c r="H181" s="304" t="s">
        <v>673</v>
      </c>
      <c r="I181" s="304" t="s">
        <v>632</v>
      </c>
      <c r="J181" s="304"/>
      <c r="K181" s="347"/>
    </row>
    <row r="182" ht="15" customHeight="1">
      <c r="B182" s="326"/>
      <c r="C182" s="304" t="s">
        <v>661</v>
      </c>
      <c r="D182" s="304"/>
      <c r="E182" s="304"/>
      <c r="F182" s="325" t="s">
        <v>598</v>
      </c>
      <c r="G182" s="304"/>
      <c r="H182" s="304" t="s">
        <v>674</v>
      </c>
      <c r="I182" s="304" t="s">
        <v>632</v>
      </c>
      <c r="J182" s="304"/>
      <c r="K182" s="347"/>
    </row>
    <row r="183" ht="15" customHeight="1">
      <c r="B183" s="326"/>
      <c r="C183" s="304" t="s">
        <v>132</v>
      </c>
      <c r="D183" s="304"/>
      <c r="E183" s="304"/>
      <c r="F183" s="325" t="s">
        <v>604</v>
      </c>
      <c r="G183" s="304"/>
      <c r="H183" s="304" t="s">
        <v>675</v>
      </c>
      <c r="I183" s="304" t="s">
        <v>600</v>
      </c>
      <c r="J183" s="304">
        <v>50</v>
      </c>
      <c r="K183" s="347"/>
    </row>
    <row r="184" ht="15" customHeight="1">
      <c r="B184" s="326"/>
      <c r="C184" s="304" t="s">
        <v>676</v>
      </c>
      <c r="D184" s="304"/>
      <c r="E184" s="304"/>
      <c r="F184" s="325" t="s">
        <v>604</v>
      </c>
      <c r="G184" s="304"/>
      <c r="H184" s="304" t="s">
        <v>677</v>
      </c>
      <c r="I184" s="304" t="s">
        <v>678</v>
      </c>
      <c r="J184" s="304"/>
      <c r="K184" s="347"/>
    </row>
    <row r="185" ht="15" customHeight="1">
      <c r="B185" s="326"/>
      <c r="C185" s="304" t="s">
        <v>679</v>
      </c>
      <c r="D185" s="304"/>
      <c r="E185" s="304"/>
      <c r="F185" s="325" t="s">
        <v>604</v>
      </c>
      <c r="G185" s="304"/>
      <c r="H185" s="304" t="s">
        <v>680</v>
      </c>
      <c r="I185" s="304" t="s">
        <v>678</v>
      </c>
      <c r="J185" s="304"/>
      <c r="K185" s="347"/>
    </row>
    <row r="186" ht="15" customHeight="1">
      <c r="B186" s="326"/>
      <c r="C186" s="304" t="s">
        <v>681</v>
      </c>
      <c r="D186" s="304"/>
      <c r="E186" s="304"/>
      <c r="F186" s="325" t="s">
        <v>604</v>
      </c>
      <c r="G186" s="304"/>
      <c r="H186" s="304" t="s">
        <v>682</v>
      </c>
      <c r="I186" s="304" t="s">
        <v>678</v>
      </c>
      <c r="J186" s="304"/>
      <c r="K186" s="347"/>
    </row>
    <row r="187" ht="15" customHeight="1">
      <c r="B187" s="326"/>
      <c r="C187" s="359" t="s">
        <v>95</v>
      </c>
      <c r="D187" s="304"/>
      <c r="E187" s="304"/>
      <c r="F187" s="325" t="s">
        <v>604</v>
      </c>
      <c r="G187" s="304"/>
      <c r="H187" s="304" t="s">
        <v>683</v>
      </c>
      <c r="I187" s="304" t="s">
        <v>684</v>
      </c>
      <c r="J187" s="360" t="s">
        <v>685</v>
      </c>
      <c r="K187" s="347"/>
    </row>
    <row r="188" ht="15" customHeight="1">
      <c r="B188" s="326"/>
      <c r="C188" s="310" t="s">
        <v>41</v>
      </c>
      <c r="D188" s="304"/>
      <c r="E188" s="304"/>
      <c r="F188" s="325" t="s">
        <v>598</v>
      </c>
      <c r="G188" s="304"/>
      <c r="H188" s="300" t="s">
        <v>686</v>
      </c>
      <c r="I188" s="304" t="s">
        <v>687</v>
      </c>
      <c r="J188" s="304"/>
      <c r="K188" s="347"/>
    </row>
    <row r="189" ht="15" customHeight="1">
      <c r="B189" s="326"/>
      <c r="C189" s="310" t="s">
        <v>688</v>
      </c>
      <c r="D189" s="304"/>
      <c r="E189" s="304"/>
      <c r="F189" s="325" t="s">
        <v>598</v>
      </c>
      <c r="G189" s="304"/>
      <c r="H189" s="304" t="s">
        <v>689</v>
      </c>
      <c r="I189" s="304" t="s">
        <v>632</v>
      </c>
      <c r="J189" s="304"/>
      <c r="K189" s="347"/>
    </row>
    <row r="190" ht="15" customHeight="1">
      <c r="B190" s="326"/>
      <c r="C190" s="310" t="s">
        <v>690</v>
      </c>
      <c r="D190" s="304"/>
      <c r="E190" s="304"/>
      <c r="F190" s="325" t="s">
        <v>598</v>
      </c>
      <c r="G190" s="304"/>
      <c r="H190" s="304" t="s">
        <v>691</v>
      </c>
      <c r="I190" s="304" t="s">
        <v>632</v>
      </c>
      <c r="J190" s="304"/>
      <c r="K190" s="347"/>
    </row>
    <row r="191" ht="15" customHeight="1">
      <c r="B191" s="326"/>
      <c r="C191" s="310" t="s">
        <v>692</v>
      </c>
      <c r="D191" s="304"/>
      <c r="E191" s="304"/>
      <c r="F191" s="325" t="s">
        <v>604</v>
      </c>
      <c r="G191" s="304"/>
      <c r="H191" s="304" t="s">
        <v>693</v>
      </c>
      <c r="I191" s="304" t="s">
        <v>632</v>
      </c>
      <c r="J191" s="304"/>
      <c r="K191" s="347"/>
    </row>
    <row r="192" ht="15" customHeight="1">
      <c r="B192" s="353"/>
      <c r="C192" s="361"/>
      <c r="D192" s="335"/>
      <c r="E192" s="335"/>
      <c r="F192" s="335"/>
      <c r="G192" s="335"/>
      <c r="H192" s="335"/>
      <c r="I192" s="335"/>
      <c r="J192" s="335"/>
      <c r="K192" s="354"/>
    </row>
    <row r="193" ht="18.75" customHeight="1">
      <c r="B193" s="300"/>
      <c r="C193" s="304"/>
      <c r="D193" s="304"/>
      <c r="E193" s="304"/>
      <c r="F193" s="325"/>
      <c r="G193" s="304"/>
      <c r="H193" s="304"/>
      <c r="I193" s="304"/>
      <c r="J193" s="304"/>
      <c r="K193" s="300"/>
    </row>
    <row r="194" ht="18.75" customHeight="1">
      <c r="B194" s="300"/>
      <c r="C194" s="304"/>
      <c r="D194" s="304"/>
      <c r="E194" s="304"/>
      <c r="F194" s="325"/>
      <c r="G194" s="304"/>
      <c r="H194" s="304"/>
      <c r="I194" s="304"/>
      <c r="J194" s="304"/>
      <c r="K194" s="300"/>
    </row>
    <row r="195" ht="18.75" customHeight="1">
      <c r="B195" s="311"/>
      <c r="C195" s="311"/>
      <c r="D195" s="311"/>
      <c r="E195" s="311"/>
      <c r="F195" s="311"/>
      <c r="G195" s="311"/>
      <c r="H195" s="311"/>
      <c r="I195" s="311"/>
      <c r="J195" s="311"/>
      <c r="K195" s="311"/>
    </row>
    <row r="196" ht="13.5">
      <c r="B196" s="290"/>
      <c r="C196" s="291"/>
      <c r="D196" s="291"/>
      <c r="E196" s="291"/>
      <c r="F196" s="291"/>
      <c r="G196" s="291"/>
      <c r="H196" s="291"/>
      <c r="I196" s="291"/>
      <c r="J196" s="291"/>
      <c r="K196" s="292"/>
    </row>
    <row r="197" ht="21">
      <c r="B197" s="293"/>
      <c r="C197" s="294" t="s">
        <v>694</v>
      </c>
      <c r="D197" s="294"/>
      <c r="E197" s="294"/>
      <c r="F197" s="294"/>
      <c r="G197" s="294"/>
      <c r="H197" s="294"/>
      <c r="I197" s="294"/>
      <c r="J197" s="294"/>
      <c r="K197" s="295"/>
    </row>
    <row r="198" ht="25.5" customHeight="1">
      <c r="B198" s="293"/>
      <c r="C198" s="362" t="s">
        <v>695</v>
      </c>
      <c r="D198" s="362"/>
      <c r="E198" s="362"/>
      <c r="F198" s="362" t="s">
        <v>696</v>
      </c>
      <c r="G198" s="363"/>
      <c r="H198" s="362" t="s">
        <v>697</v>
      </c>
      <c r="I198" s="362"/>
      <c r="J198" s="362"/>
      <c r="K198" s="295"/>
    </row>
    <row r="199" ht="5.25" customHeight="1">
      <c r="B199" s="326"/>
      <c r="C199" s="323"/>
      <c r="D199" s="323"/>
      <c r="E199" s="323"/>
      <c r="F199" s="323"/>
      <c r="G199" s="304"/>
      <c r="H199" s="323"/>
      <c r="I199" s="323"/>
      <c r="J199" s="323"/>
      <c r="K199" s="347"/>
    </row>
    <row r="200" ht="15" customHeight="1">
      <c r="B200" s="326"/>
      <c r="C200" s="304" t="s">
        <v>687</v>
      </c>
      <c r="D200" s="304"/>
      <c r="E200" s="304"/>
      <c r="F200" s="325" t="s">
        <v>42</v>
      </c>
      <c r="G200" s="304"/>
      <c r="H200" s="304" t="s">
        <v>698</v>
      </c>
      <c r="I200" s="304"/>
      <c r="J200" s="304"/>
      <c r="K200" s="347"/>
    </row>
    <row r="201" ht="15" customHeight="1">
      <c r="B201" s="326"/>
      <c r="C201" s="332"/>
      <c r="D201" s="304"/>
      <c r="E201" s="304"/>
      <c r="F201" s="325" t="s">
        <v>43</v>
      </c>
      <c r="G201" s="304"/>
      <c r="H201" s="304" t="s">
        <v>699</v>
      </c>
      <c r="I201" s="304"/>
      <c r="J201" s="304"/>
      <c r="K201" s="347"/>
    </row>
    <row r="202" ht="15" customHeight="1">
      <c r="B202" s="326"/>
      <c r="C202" s="332"/>
      <c r="D202" s="304"/>
      <c r="E202" s="304"/>
      <c r="F202" s="325" t="s">
        <v>46</v>
      </c>
      <c r="G202" s="304"/>
      <c r="H202" s="304" t="s">
        <v>700</v>
      </c>
      <c r="I202" s="304"/>
      <c r="J202" s="304"/>
      <c r="K202" s="347"/>
    </row>
    <row r="203" ht="15" customHeight="1">
      <c r="B203" s="326"/>
      <c r="C203" s="304"/>
      <c r="D203" s="304"/>
      <c r="E203" s="304"/>
      <c r="F203" s="325" t="s">
        <v>44</v>
      </c>
      <c r="G203" s="304"/>
      <c r="H203" s="304" t="s">
        <v>701</v>
      </c>
      <c r="I203" s="304"/>
      <c r="J203" s="304"/>
      <c r="K203" s="347"/>
    </row>
    <row r="204" ht="15" customHeight="1">
      <c r="B204" s="326"/>
      <c r="C204" s="304"/>
      <c r="D204" s="304"/>
      <c r="E204" s="304"/>
      <c r="F204" s="325" t="s">
        <v>45</v>
      </c>
      <c r="G204" s="304"/>
      <c r="H204" s="304" t="s">
        <v>702</v>
      </c>
      <c r="I204" s="304"/>
      <c r="J204" s="304"/>
      <c r="K204" s="347"/>
    </row>
    <row r="205" ht="15" customHeight="1">
      <c r="B205" s="326"/>
      <c r="C205" s="304"/>
      <c r="D205" s="304"/>
      <c r="E205" s="304"/>
      <c r="F205" s="325"/>
      <c r="G205" s="304"/>
      <c r="H205" s="304"/>
      <c r="I205" s="304"/>
      <c r="J205" s="304"/>
      <c r="K205" s="347"/>
    </row>
    <row r="206" ht="15" customHeight="1">
      <c r="B206" s="326"/>
      <c r="C206" s="304" t="s">
        <v>644</v>
      </c>
      <c r="D206" s="304"/>
      <c r="E206" s="304"/>
      <c r="F206" s="325" t="s">
        <v>78</v>
      </c>
      <c r="G206" s="304"/>
      <c r="H206" s="304" t="s">
        <v>703</v>
      </c>
      <c r="I206" s="304"/>
      <c r="J206" s="304"/>
      <c r="K206" s="347"/>
    </row>
    <row r="207" ht="15" customHeight="1">
      <c r="B207" s="326"/>
      <c r="C207" s="332"/>
      <c r="D207" s="304"/>
      <c r="E207" s="304"/>
      <c r="F207" s="325" t="s">
        <v>541</v>
      </c>
      <c r="G207" s="304"/>
      <c r="H207" s="304" t="s">
        <v>542</v>
      </c>
      <c r="I207" s="304"/>
      <c r="J207" s="304"/>
      <c r="K207" s="347"/>
    </row>
    <row r="208" ht="15" customHeight="1">
      <c r="B208" s="326"/>
      <c r="C208" s="304"/>
      <c r="D208" s="304"/>
      <c r="E208" s="304"/>
      <c r="F208" s="325" t="s">
        <v>539</v>
      </c>
      <c r="G208" s="304"/>
      <c r="H208" s="304" t="s">
        <v>704</v>
      </c>
      <c r="I208" s="304"/>
      <c r="J208" s="304"/>
      <c r="K208" s="347"/>
    </row>
    <row r="209" ht="15" customHeight="1">
      <c r="B209" s="364"/>
      <c r="C209" s="332"/>
      <c r="D209" s="332"/>
      <c r="E209" s="332"/>
      <c r="F209" s="325" t="s">
        <v>543</v>
      </c>
      <c r="G209" s="310"/>
      <c r="H209" s="351" t="s">
        <v>544</v>
      </c>
      <c r="I209" s="351"/>
      <c r="J209" s="351"/>
      <c r="K209" s="365"/>
    </row>
    <row r="210" ht="15" customHeight="1">
      <c r="B210" s="364"/>
      <c r="C210" s="332"/>
      <c r="D210" s="332"/>
      <c r="E210" s="332"/>
      <c r="F210" s="325" t="s">
        <v>545</v>
      </c>
      <c r="G210" s="310"/>
      <c r="H210" s="351" t="s">
        <v>705</v>
      </c>
      <c r="I210" s="351"/>
      <c r="J210" s="351"/>
      <c r="K210" s="365"/>
    </row>
    <row r="211" ht="15" customHeight="1">
      <c r="B211" s="364"/>
      <c r="C211" s="332"/>
      <c r="D211" s="332"/>
      <c r="E211" s="332"/>
      <c r="F211" s="366"/>
      <c r="G211" s="310"/>
      <c r="H211" s="367"/>
      <c r="I211" s="367"/>
      <c r="J211" s="367"/>
      <c r="K211" s="365"/>
    </row>
    <row r="212" ht="15" customHeight="1">
      <c r="B212" s="364"/>
      <c r="C212" s="304" t="s">
        <v>668</v>
      </c>
      <c r="D212" s="332"/>
      <c r="E212" s="332"/>
      <c r="F212" s="325">
        <v>1</v>
      </c>
      <c r="G212" s="310"/>
      <c r="H212" s="351" t="s">
        <v>706</v>
      </c>
      <c r="I212" s="351"/>
      <c r="J212" s="351"/>
      <c r="K212" s="365"/>
    </row>
    <row r="213" ht="15" customHeight="1">
      <c r="B213" s="364"/>
      <c r="C213" s="332"/>
      <c r="D213" s="332"/>
      <c r="E213" s="332"/>
      <c r="F213" s="325">
        <v>2</v>
      </c>
      <c r="G213" s="310"/>
      <c r="H213" s="351" t="s">
        <v>707</v>
      </c>
      <c r="I213" s="351"/>
      <c r="J213" s="351"/>
      <c r="K213" s="365"/>
    </row>
    <row r="214" ht="15" customHeight="1">
      <c r="B214" s="364"/>
      <c r="C214" s="332"/>
      <c r="D214" s="332"/>
      <c r="E214" s="332"/>
      <c r="F214" s="325">
        <v>3</v>
      </c>
      <c r="G214" s="310"/>
      <c r="H214" s="351" t="s">
        <v>708</v>
      </c>
      <c r="I214" s="351"/>
      <c r="J214" s="351"/>
      <c r="K214" s="365"/>
    </row>
    <row r="215" ht="15" customHeight="1">
      <c r="B215" s="364"/>
      <c r="C215" s="332"/>
      <c r="D215" s="332"/>
      <c r="E215" s="332"/>
      <c r="F215" s="325">
        <v>4</v>
      </c>
      <c r="G215" s="310"/>
      <c r="H215" s="351" t="s">
        <v>709</v>
      </c>
      <c r="I215" s="351"/>
      <c r="J215" s="351"/>
      <c r="K215" s="365"/>
    </row>
    <row r="216" ht="12.75" customHeight="1">
      <c r="B216" s="368"/>
      <c r="C216" s="369"/>
      <c r="D216" s="369"/>
      <c r="E216" s="369"/>
      <c r="F216" s="369"/>
      <c r="G216" s="369"/>
      <c r="H216" s="369"/>
      <c r="I216" s="369"/>
      <c r="J216" s="369"/>
      <c r="K216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mentour\gogo</dc:creator>
  <cp:lastModifiedBy>mentour\gogo</cp:lastModifiedBy>
  <dcterms:created xsi:type="dcterms:W3CDTF">2018-02-19T08:57:13Z</dcterms:created>
  <dcterms:modified xsi:type="dcterms:W3CDTF">2018-02-19T08:57:25Z</dcterms:modified>
</cp:coreProperties>
</file>