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420" windowWidth="18840" windowHeight="13725"/>
  </bookViews>
  <sheets>
    <sheet name="Rekapitulace stavby" sheetId="1" r:id="rId1"/>
    <sheet name="SO01 - D-Odstranění stavby" sheetId="2" r:id="rId2"/>
    <sheet name="Pokyny pro vyplnění" sheetId="3" r:id="rId3"/>
  </sheets>
  <definedNames>
    <definedName name="_xlnm._FilterDatabase" localSheetId="1" hidden="1">'SO01 - D-Odstranění stavby'!$C$89:$K$321</definedName>
    <definedName name="_xlnm.Print_Titles" localSheetId="0">'Rekapitulace stavby'!$49:$49</definedName>
    <definedName name="_xlnm.Print_Titles" localSheetId="1">'SO01 - D-Odstranění stavby'!$89:$89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'SO01 - D-Odstranění stavby'!$C$4:$J$36,'SO01 - D-Odstranění stavby'!$C$42:$J$71,'SO01 - D-Odstranění stavby'!$C$77:$K$321</definedName>
  </definedNames>
  <calcPr calcId="114210" fullCalcOnLoad="1"/>
</workbook>
</file>

<file path=xl/calcChain.xml><?xml version="1.0" encoding="utf-8"?>
<calcChain xmlns="http://schemas.openxmlformats.org/spreadsheetml/2006/main">
  <c r="T320" i="2"/>
  <c r="T319"/>
  <c r="R320"/>
  <c r="R319"/>
  <c r="P320"/>
  <c r="P319"/>
  <c r="BK320"/>
  <c r="BK319"/>
  <c r="J319"/>
  <c r="T318"/>
  <c r="R318"/>
  <c r="P318"/>
  <c r="BK318"/>
  <c r="J318"/>
  <c r="T312"/>
  <c r="T317"/>
  <c r="T311"/>
  <c r="R312"/>
  <c r="R317"/>
  <c r="R311"/>
  <c r="P312"/>
  <c r="P317"/>
  <c r="P311"/>
  <c r="BK312"/>
  <c r="BK317"/>
  <c r="BK311"/>
  <c r="J311"/>
  <c r="T279"/>
  <c r="T286"/>
  <c r="T290"/>
  <c r="T294"/>
  <c r="T298"/>
  <c r="T302"/>
  <c r="T306"/>
  <c r="T310"/>
  <c r="T278"/>
  <c r="R279"/>
  <c r="R286"/>
  <c r="R290"/>
  <c r="R294"/>
  <c r="R298"/>
  <c r="R302"/>
  <c r="R306"/>
  <c r="R310"/>
  <c r="R278"/>
  <c r="P279"/>
  <c r="P286"/>
  <c r="P290"/>
  <c r="P294"/>
  <c r="P298"/>
  <c r="P302"/>
  <c r="P306"/>
  <c r="P310"/>
  <c r="P278"/>
  <c r="BK279"/>
  <c r="BK286"/>
  <c r="BK290"/>
  <c r="BK294"/>
  <c r="BK298"/>
  <c r="BK302"/>
  <c r="BK306"/>
  <c r="BK310"/>
  <c r="BK278"/>
  <c r="J278"/>
  <c r="T248"/>
  <c r="T255"/>
  <c r="T262"/>
  <c r="T267"/>
  <c r="T272"/>
  <c r="T277"/>
  <c r="T247"/>
  <c r="R248"/>
  <c r="R255"/>
  <c r="R262"/>
  <c r="R267"/>
  <c r="R272"/>
  <c r="R277"/>
  <c r="R247"/>
  <c r="P248"/>
  <c r="P255"/>
  <c r="P262"/>
  <c r="P267"/>
  <c r="P272"/>
  <c r="P277"/>
  <c r="P247"/>
  <c r="BK248"/>
  <c r="BK255"/>
  <c r="BK262"/>
  <c r="BK267"/>
  <c r="BK272"/>
  <c r="BK277"/>
  <c r="BK247"/>
  <c r="J247"/>
  <c r="T239"/>
  <c r="T246"/>
  <c r="T238"/>
  <c r="R239"/>
  <c r="R246"/>
  <c r="R238"/>
  <c r="P239"/>
  <c r="P246"/>
  <c r="P238"/>
  <c r="BK239"/>
  <c r="BK246"/>
  <c r="BK238"/>
  <c r="J238"/>
  <c r="T237"/>
  <c r="R237"/>
  <c r="P237"/>
  <c r="BK237"/>
  <c r="J237"/>
  <c r="T236"/>
  <c r="T235"/>
  <c r="R236"/>
  <c r="R235"/>
  <c r="P236"/>
  <c r="P235"/>
  <c r="BK236"/>
  <c r="BK235"/>
  <c r="J235"/>
  <c r="T231"/>
  <c r="T232"/>
  <c r="T234"/>
  <c r="T230"/>
  <c r="R231"/>
  <c r="R232"/>
  <c r="R234"/>
  <c r="R230"/>
  <c r="P231"/>
  <c r="P232"/>
  <c r="P234"/>
  <c r="P230"/>
  <c r="BK231"/>
  <c r="BK232"/>
  <c r="BK234"/>
  <c r="BK230"/>
  <c r="J230"/>
  <c r="T132"/>
  <c r="T136"/>
  <c r="T143"/>
  <c r="T148"/>
  <c r="T155"/>
  <c r="T160"/>
  <c r="T165"/>
  <c r="T170"/>
  <c r="T175"/>
  <c r="T182"/>
  <c r="T189"/>
  <c r="T197"/>
  <c r="T201"/>
  <c r="T206"/>
  <c r="T211"/>
  <c r="T216"/>
  <c r="T221"/>
  <c r="T226"/>
  <c r="T131"/>
  <c r="R132"/>
  <c r="R136"/>
  <c r="R143"/>
  <c r="R148"/>
  <c r="R155"/>
  <c r="R160"/>
  <c r="R165"/>
  <c r="R170"/>
  <c r="R175"/>
  <c r="R182"/>
  <c r="R189"/>
  <c r="R197"/>
  <c r="R201"/>
  <c r="R206"/>
  <c r="R211"/>
  <c r="R216"/>
  <c r="R221"/>
  <c r="R226"/>
  <c r="R131"/>
  <c r="P132"/>
  <c r="P136"/>
  <c r="P143"/>
  <c r="P148"/>
  <c r="P155"/>
  <c r="P160"/>
  <c r="P165"/>
  <c r="P170"/>
  <c r="P175"/>
  <c r="P182"/>
  <c r="P189"/>
  <c r="P197"/>
  <c r="P201"/>
  <c r="P206"/>
  <c r="P211"/>
  <c r="P216"/>
  <c r="P221"/>
  <c r="P226"/>
  <c r="P131"/>
  <c r="BK132"/>
  <c r="BK136"/>
  <c r="BK143"/>
  <c r="BK148"/>
  <c r="BK155"/>
  <c r="BK160"/>
  <c r="BK165"/>
  <c r="BK170"/>
  <c r="BK175"/>
  <c r="BK182"/>
  <c r="BK189"/>
  <c r="BK197"/>
  <c r="BK201"/>
  <c r="BK206"/>
  <c r="BK211"/>
  <c r="BK216"/>
  <c r="BK221"/>
  <c r="BK226"/>
  <c r="BK131"/>
  <c r="J131"/>
  <c r="T123"/>
  <c r="T127"/>
  <c r="T122"/>
  <c r="R123"/>
  <c r="R127"/>
  <c r="R122"/>
  <c r="P123"/>
  <c r="P127"/>
  <c r="P122"/>
  <c r="BK123"/>
  <c r="BK127"/>
  <c r="BK122"/>
  <c r="J122"/>
  <c r="T117"/>
  <c r="T116"/>
  <c r="R117"/>
  <c r="R116"/>
  <c r="P117"/>
  <c r="P116"/>
  <c r="BK117"/>
  <c r="BK116"/>
  <c r="J116"/>
  <c r="T93"/>
  <c r="T97"/>
  <c r="T104"/>
  <c r="T106"/>
  <c r="T108"/>
  <c r="T112"/>
  <c r="T114"/>
  <c r="T92"/>
  <c r="R93"/>
  <c r="R97"/>
  <c r="R104"/>
  <c r="R106"/>
  <c r="R108"/>
  <c r="R112"/>
  <c r="R114"/>
  <c r="R92"/>
  <c r="P93"/>
  <c r="P97"/>
  <c r="P104"/>
  <c r="P106"/>
  <c r="P108"/>
  <c r="P112"/>
  <c r="P114"/>
  <c r="P92"/>
  <c r="BK93"/>
  <c r="BK97"/>
  <c r="BK104"/>
  <c r="BK106"/>
  <c r="BK108"/>
  <c r="BK112"/>
  <c r="BK114"/>
  <c r="BK92"/>
  <c r="J92"/>
  <c r="T91"/>
  <c r="R91"/>
  <c r="P91"/>
  <c r="BK91"/>
  <c r="J91"/>
  <c r="T90"/>
  <c r="R90"/>
  <c r="P90"/>
  <c r="BK90"/>
  <c r="J90"/>
  <c r="BI93"/>
  <c r="BI97"/>
  <c r="BI104"/>
  <c r="BI106"/>
  <c r="BI108"/>
  <c r="BI112"/>
  <c r="BI114"/>
  <c r="BI117"/>
  <c r="BI123"/>
  <c r="BI127"/>
  <c r="BI132"/>
  <c r="BI136"/>
  <c r="BI143"/>
  <c r="BI148"/>
  <c r="BI155"/>
  <c r="BI160"/>
  <c r="BI165"/>
  <c r="BI170"/>
  <c r="BI175"/>
  <c r="BI182"/>
  <c r="BI189"/>
  <c r="BI197"/>
  <c r="BI201"/>
  <c r="BI206"/>
  <c r="BI211"/>
  <c r="BI216"/>
  <c r="BI221"/>
  <c r="BI226"/>
  <c r="BI231"/>
  <c r="BI232"/>
  <c r="BI234"/>
  <c r="BI236"/>
  <c r="BI239"/>
  <c r="BI246"/>
  <c r="BI248"/>
  <c r="BI255"/>
  <c r="BI262"/>
  <c r="BI267"/>
  <c r="BI272"/>
  <c r="BI277"/>
  <c r="BI279"/>
  <c r="BI286"/>
  <c r="BI290"/>
  <c r="BI294"/>
  <c r="BI298"/>
  <c r="BI302"/>
  <c r="BI306"/>
  <c r="BI310"/>
  <c r="BI312"/>
  <c r="BI317"/>
  <c r="BI320"/>
  <c r="F34"/>
  <c r="BD52" i="1"/>
  <c r="BH93" i="2"/>
  <c r="BH97"/>
  <c r="BH104"/>
  <c r="BH106"/>
  <c r="BH108"/>
  <c r="BH112"/>
  <c r="BH114"/>
  <c r="BH117"/>
  <c r="BH123"/>
  <c r="BH127"/>
  <c r="BH132"/>
  <c r="BH136"/>
  <c r="BH143"/>
  <c r="BH148"/>
  <c r="BH155"/>
  <c r="BH160"/>
  <c r="BH165"/>
  <c r="BH170"/>
  <c r="BH175"/>
  <c r="BH182"/>
  <c r="BH189"/>
  <c r="BH197"/>
  <c r="BH201"/>
  <c r="BH206"/>
  <c r="BH211"/>
  <c r="BH216"/>
  <c r="BH221"/>
  <c r="BH226"/>
  <c r="BH231"/>
  <c r="BH232"/>
  <c r="BH234"/>
  <c r="BH236"/>
  <c r="BH239"/>
  <c r="BH246"/>
  <c r="BH248"/>
  <c r="BH255"/>
  <c r="BH262"/>
  <c r="BH267"/>
  <c r="BH272"/>
  <c r="BH277"/>
  <c r="BH279"/>
  <c r="BH286"/>
  <c r="BH290"/>
  <c r="BH294"/>
  <c r="BH298"/>
  <c r="BH302"/>
  <c r="BH306"/>
  <c r="BH310"/>
  <c r="BH312"/>
  <c r="BH317"/>
  <c r="BH320"/>
  <c r="F33"/>
  <c r="BC52" i="1"/>
  <c r="BG93" i="2"/>
  <c r="BG97"/>
  <c r="BG104"/>
  <c r="BG106"/>
  <c r="BG108"/>
  <c r="BG112"/>
  <c r="BG114"/>
  <c r="BG117"/>
  <c r="BG123"/>
  <c r="BG127"/>
  <c r="BG132"/>
  <c r="BG136"/>
  <c r="BG143"/>
  <c r="BG148"/>
  <c r="BG155"/>
  <c r="BG160"/>
  <c r="BG165"/>
  <c r="BG170"/>
  <c r="BG175"/>
  <c r="BG182"/>
  <c r="BG189"/>
  <c r="BG197"/>
  <c r="BG201"/>
  <c r="BG206"/>
  <c r="BG211"/>
  <c r="BG216"/>
  <c r="BG221"/>
  <c r="BG226"/>
  <c r="BG231"/>
  <c r="BG232"/>
  <c r="BG234"/>
  <c r="BG236"/>
  <c r="BG239"/>
  <c r="BG246"/>
  <c r="BG248"/>
  <c r="BG255"/>
  <c r="BG262"/>
  <c r="BG267"/>
  <c r="BG272"/>
  <c r="BG277"/>
  <c r="BG279"/>
  <c r="BG286"/>
  <c r="BG290"/>
  <c r="BG294"/>
  <c r="BG298"/>
  <c r="BG302"/>
  <c r="BG306"/>
  <c r="BG310"/>
  <c r="BG312"/>
  <c r="BG317"/>
  <c r="BG320"/>
  <c r="F32"/>
  <c r="BB52" i="1"/>
  <c r="BF93" i="2"/>
  <c r="BF97"/>
  <c r="BF104"/>
  <c r="BF106"/>
  <c r="BF108"/>
  <c r="BF112"/>
  <c r="BF114"/>
  <c r="BF117"/>
  <c r="BF123"/>
  <c r="BF127"/>
  <c r="BF132"/>
  <c r="BF136"/>
  <c r="BF143"/>
  <c r="BF148"/>
  <c r="BF155"/>
  <c r="BF160"/>
  <c r="BF165"/>
  <c r="BF170"/>
  <c r="BF175"/>
  <c r="BF182"/>
  <c r="BF189"/>
  <c r="BF197"/>
  <c r="BF201"/>
  <c r="BF206"/>
  <c r="BF211"/>
  <c r="BF216"/>
  <c r="BF221"/>
  <c r="BF226"/>
  <c r="BF231"/>
  <c r="BF232"/>
  <c r="BF234"/>
  <c r="BF236"/>
  <c r="BF239"/>
  <c r="BF246"/>
  <c r="BF248"/>
  <c r="BF255"/>
  <c r="BF262"/>
  <c r="BF267"/>
  <c r="BF272"/>
  <c r="BF277"/>
  <c r="BF279"/>
  <c r="BF286"/>
  <c r="BF290"/>
  <c r="BF294"/>
  <c r="BF298"/>
  <c r="BF302"/>
  <c r="BF306"/>
  <c r="BF310"/>
  <c r="BF312"/>
  <c r="BF317"/>
  <c r="BF320"/>
  <c r="F31"/>
  <c r="BA52" i="1"/>
  <c r="J93" i="2"/>
  <c r="BE93"/>
  <c r="J97"/>
  <c r="BE97"/>
  <c r="J104"/>
  <c r="BE104"/>
  <c r="J106"/>
  <c r="BE106"/>
  <c r="J108"/>
  <c r="BE108"/>
  <c r="J112"/>
  <c r="BE112"/>
  <c r="J114"/>
  <c r="BE114"/>
  <c r="J117"/>
  <c r="BE117"/>
  <c r="J123"/>
  <c r="BE123"/>
  <c r="J127"/>
  <c r="BE127"/>
  <c r="J132"/>
  <c r="BE132"/>
  <c r="J136"/>
  <c r="BE136"/>
  <c r="J143"/>
  <c r="BE143"/>
  <c r="J148"/>
  <c r="BE148"/>
  <c r="J155"/>
  <c r="BE155"/>
  <c r="J160"/>
  <c r="BE160"/>
  <c r="J165"/>
  <c r="BE165"/>
  <c r="J170"/>
  <c r="BE170"/>
  <c r="J175"/>
  <c r="BE175"/>
  <c r="J182"/>
  <c r="BE182"/>
  <c r="J189"/>
  <c r="BE189"/>
  <c r="J197"/>
  <c r="BE197"/>
  <c r="J201"/>
  <c r="BE201"/>
  <c r="J206"/>
  <c r="BE206"/>
  <c r="J211"/>
  <c r="BE211"/>
  <c r="J216"/>
  <c r="BE216"/>
  <c r="J221"/>
  <c r="BE221"/>
  <c r="J226"/>
  <c r="BE226"/>
  <c r="J231"/>
  <c r="BE231"/>
  <c r="J232"/>
  <c r="BE232"/>
  <c r="J234"/>
  <c r="BE234"/>
  <c r="J236"/>
  <c r="BE236"/>
  <c r="J239"/>
  <c r="BE239"/>
  <c r="J246"/>
  <c r="BE246"/>
  <c r="J248"/>
  <c r="BE248"/>
  <c r="J255"/>
  <c r="BE255"/>
  <c r="J262"/>
  <c r="BE262"/>
  <c r="J267"/>
  <c r="BE267"/>
  <c r="J272"/>
  <c r="BE272"/>
  <c r="J277"/>
  <c r="BE277"/>
  <c r="J279"/>
  <c r="BE279"/>
  <c r="J286"/>
  <c r="BE286"/>
  <c r="J290"/>
  <c r="BE290"/>
  <c r="J294"/>
  <c r="BE294"/>
  <c r="J298"/>
  <c r="BE298"/>
  <c r="J302"/>
  <c r="BE302"/>
  <c r="J306"/>
  <c r="BE306"/>
  <c r="J310"/>
  <c r="BE310"/>
  <c r="J312"/>
  <c r="BE312"/>
  <c r="J317"/>
  <c r="BE317"/>
  <c r="J320"/>
  <c r="BE320"/>
  <c r="F30"/>
  <c r="AZ52" i="1"/>
  <c r="AY52"/>
  <c r="AX52"/>
  <c r="J31" i="2"/>
  <c r="AW52" i="1"/>
  <c r="J30" i="2"/>
  <c r="AV52" i="1"/>
  <c r="AU52"/>
  <c r="J27" i="2"/>
  <c r="AG52" i="1"/>
  <c r="J56" i="2"/>
  <c r="J70"/>
  <c r="J69"/>
  <c r="J68"/>
  <c r="J67"/>
  <c r="J66"/>
  <c r="J65"/>
  <c r="J64"/>
  <c r="J63"/>
  <c r="J62"/>
  <c r="J61"/>
  <c r="J60"/>
  <c r="J59"/>
  <c r="J58"/>
  <c r="J57"/>
  <c r="E18"/>
  <c r="F87"/>
  <c r="J86"/>
  <c r="F86"/>
  <c r="J12"/>
  <c r="J84"/>
  <c r="F84"/>
  <c r="E82"/>
  <c r="E7"/>
  <c r="E80"/>
  <c r="F52"/>
  <c r="J51"/>
  <c r="F51"/>
  <c r="J49"/>
  <c r="F49"/>
  <c r="E47"/>
  <c r="E45"/>
  <c r="J36"/>
  <c r="J18"/>
  <c r="J17"/>
  <c r="BD51" i="1"/>
  <c r="W30"/>
  <c r="BC51"/>
  <c r="W29"/>
  <c r="BB51"/>
  <c r="W28"/>
  <c r="BA51"/>
  <c r="AW51"/>
  <c r="AK27"/>
  <c r="W27"/>
  <c r="AZ51"/>
  <c r="AV51"/>
  <c r="AK26"/>
  <c r="W26"/>
  <c r="AG51"/>
  <c r="AK23"/>
  <c r="AY51"/>
  <c r="AX51"/>
  <c r="AU51"/>
  <c r="AT51"/>
  <c r="AS51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<sst xmlns="http://schemas.openxmlformats.org/spreadsheetml/2006/main" count="3148" uniqueCount="640">
  <si>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</si>
  <si>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</si>
  <si>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</si>
  <si>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</si>
  <si>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</si>
  <si>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</si>
  <si>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</si>
  <si>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{e467700c-bc37-42f3-b688-3856996d8e1a}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</si>
  <si>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</si>
  <si>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</si>
  <si>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</si>
  <si>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</si>
  <si>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</si>
  <si>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</si>
  <si>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</si>
  <si>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</si>
  <si>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DOM1805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</si>
  <si>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</si>
  <si>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0,1</t>
  </si>
  <si>
    <t>Stavba:</t>
  </si>
  <si>
    <t>ODSTRANĚNÍ STAVBY-Objekt č.kat.306/2, Chrudim</t>
  </si>
  <si>
    <t>KSO:</t>
  </si>
  <si>
    <t/>
  </si>
  <si>
    <t>CC-CZ:</t>
  </si>
  <si>
    <t>Místo:</t>
  </si>
  <si>
    <t>Chrudim</t>
  </si>
  <si>
    <t>Datum:</t>
  </si>
  <si>
    <t>17. 2. 2018</t>
  </si>
  <si>
    <t>Zadavatel:</t>
  </si>
  <si>
    <t>IČ:</t>
  </si>
  <si>
    <t>Město Chrudim,Resselovo nám.77, Chrudim</t>
  </si>
  <si>
    <t>DIČ:</t>
  </si>
  <si>
    <t>Uchazeč:</t>
  </si>
  <si>
    <t>Vyplň údaj</t>
  </si>
  <si>
    <t>Projektant:</t>
  </si>
  <si>
    <t>ing.Josef Dvořák,Městský park, Chrudim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</si>
  <si>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</si>
  <si>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</si>
  <si>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</si>
  <si>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</si>
  <si>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</si>
  <si>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</si>
  <si>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</si>
  <si>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</si>
  <si>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</si>
  <si>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</si>
  <si>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</si>
  <si>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</si>
  <si>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</si>
  <si>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</si>
  <si>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</si>
  <si>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</si>
  <si>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</si>
  <si>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</si>
  <si>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</si>
  <si>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</si>
  <si>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</si>
  <si>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</si>
  <si>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</si>
  <si>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</si>
  <si>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</si>
  <si>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</si>
  <si>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</si>
  <si>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</si>
  <si>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</si>
  <si>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</si>
  <si>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</si>
  <si>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</si>
  <si>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</si>
  <si>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</si>
  <si>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</si>
  <si>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</si>
  <si>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</si>
  <si>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</si>
  <si>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</si>
  <si>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</si>
  <si>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</si>
  <si>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</si>
  <si>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D-Odstranění stavby</t>
  </si>
  <si>
    <t>STA</t>
  </si>
  <si>
    <t>1</t>
  </si>
  <si>
    <t>{466add33-b9a8-4a70-bdc6-8899e7bfe9b7}</t>
  </si>
  <si>
    <t>2</t>
  </si>
  <si>
    <t>1) Krycí list soupisu</t>
  </si>
  <si>
    <t>2) Rekapitulace</t>
  </si>
  <si>
    <t>3) Soupis prací</t>
  </si>
  <si>
    <t>Zpět na list:</t>
  </si>
  <si>
    <t>Rekapitulace stavby</t>
  </si>
  <si>
    <t>vykop</t>
  </si>
  <si>
    <t>40</t>
  </si>
  <si>
    <t>KRYCÍ LIST SOUPISU</t>
  </si>
  <si>
    <t>Objekt:</t>
  </si>
  <si>
    <t>SO01 - D-Odstranění stavby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</si>
  <si>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</si>
  <si>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</si>
  <si>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</si>
  <si>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</si>
  <si>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</si>
  <si>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</si>
  <si>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</si>
  <si>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</si>
  <si>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</si>
  <si>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</si>
  <si>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</si>
  <si>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</si>
  <si>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</si>
  <si>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</si>
  <si>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</si>
  <si>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</si>
  <si>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787 - Dokončovací práce - zasklívání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</si>
  <si>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</si>
  <si>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</si>
  <si>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</si>
  <si>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</si>
  <si>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</si>
  <si>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</si>
  <si>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</si>
  <si>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</si>
  <si>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</si>
  <si>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</si>
  <si>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</si>
  <si>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</si>
  <si>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</si>
  <si>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</si>
  <si>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</si>
  <si>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</si>
  <si>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</si>
  <si>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</si>
  <si>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</si>
  <si>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</si>
  <si>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</si>
  <si>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112201101</t>
  </si>
  <si>
    <t>Odstranění pařezů D do 300 mm</t>
  </si>
  <si>
    <t>kus</t>
  </si>
  <si>
    <t>CS ÚRS 2017 01</t>
  </si>
  <si>
    <t>4</t>
  </si>
  <si>
    <t>570423742</t>
  </si>
  <si>
    <t>VV</t>
  </si>
  <si>
    <t>"v prostoru stavby jsou 3 pařezy pr.cca 200mm-vytrhat"</t>
  </si>
  <si>
    <t>3,00</t>
  </si>
  <si>
    <t>Součet</t>
  </si>
  <si>
    <t>131201101</t>
  </si>
  <si>
    <t>Hloubení jam nezapažených v hornině tř. 3 objemu do 100 m3</t>
  </si>
  <si>
    <t>m3</t>
  </si>
  <si>
    <t>902332646</t>
  </si>
  <si>
    <t>"terén po demolici urovnat 0,50m pod úroveň stáv. terénu,okraje svahovat 1:1"</t>
  </si>
  <si>
    <t xml:space="preserve">"přístavek"    </t>
  </si>
  <si>
    <t>(6,85*4,25+5,10*4,35)*0,20+4,74</t>
  </si>
  <si>
    <t>"terasa"</t>
  </si>
  <si>
    <t>10,00*5,00*0,50</t>
  </si>
  <si>
    <t>3</t>
  </si>
  <si>
    <t>131201109</t>
  </si>
  <si>
    <t>Příplatek za lepivost u hloubení jam nezapažených v hornině tř. 3</t>
  </si>
  <si>
    <t>1678023254</t>
  </si>
  <si>
    <t>161101101</t>
  </si>
  <si>
    <t>Svislé přemístění výkopku z horniny tř. 1 až 4 hl výkopu do 2,5 m</t>
  </si>
  <si>
    <t>-301334375</t>
  </si>
  <si>
    <t>5</t>
  </si>
  <si>
    <t>162601102</t>
  </si>
  <si>
    <t>Vodorovné přemístění do 5000 m výkopku/sypaniny z horniny tř. 1 až 4</t>
  </si>
  <si>
    <t>-180985754</t>
  </si>
  <si>
    <t>"na skládku"</t>
  </si>
  <si>
    <t>6</t>
  </si>
  <si>
    <t>171201201</t>
  </si>
  <si>
    <t>Uložení sypaniny na skládky</t>
  </si>
  <si>
    <t>-506963448</t>
  </si>
  <si>
    <t>7</t>
  </si>
  <si>
    <t>171201211</t>
  </si>
  <si>
    <t>Poplatek za uložení odpadu ze sypaniny na skládce (skládkovné)</t>
  </si>
  <si>
    <t>t</t>
  </si>
  <si>
    <t>-58567659</t>
  </si>
  <si>
    <t>Svislé a kompletní konstrukce</t>
  </si>
  <si>
    <t>8</t>
  </si>
  <si>
    <t>310238211</t>
  </si>
  <si>
    <t>Zazdívka otvorů pl do 1 m2 ve zdivu nadzákladovém cihlami pálenými na MVC</t>
  </si>
  <si>
    <t>974284801</t>
  </si>
  <si>
    <t>"otvory v ponechané stěně zazdít CP na VC2,5-cca 0,50m3"</t>
  </si>
  <si>
    <t>"přístřešek"</t>
  </si>
  <si>
    <t>0,50</t>
  </si>
  <si>
    <t>Úpravy povrchů, podlahy a osazování výplní</t>
  </si>
  <si>
    <t>9</t>
  </si>
  <si>
    <t>622131101</t>
  </si>
  <si>
    <t>Cementový postřik vnějších stěn nanášený celoplošně ručně</t>
  </si>
  <si>
    <t>m2</t>
  </si>
  <si>
    <t>-175984823</t>
  </si>
  <si>
    <t>"ponechanou stěnu prohodit cementovým šprycem"</t>
  </si>
  <si>
    <t>"přístřešek"   14,00*4,00</t>
  </si>
  <si>
    <t>10</t>
  </si>
  <si>
    <t>62232112D</t>
  </si>
  <si>
    <t>Vápenocementová omítka hladká jednovrstvá vnějších stěn nanášená ručně-na buchty</t>
  </si>
  <si>
    <t>-144389180</t>
  </si>
  <si>
    <t>"ponechanou stěnu nahrubovat jádrovou vápennou omítkou-na buchty"</t>
  </si>
  <si>
    <t>Ostatní konstrukce a práce, bourání</t>
  </si>
  <si>
    <t>11</t>
  </si>
  <si>
    <t>961021311</t>
  </si>
  <si>
    <t>Bourání základů ze zdiva kamenného</t>
  </si>
  <si>
    <t>753918595</t>
  </si>
  <si>
    <t>"vykopat kamenné zdivo v blízkosti stavby-základy po bývalé garáži-cca 6m3"</t>
  </si>
  <si>
    <t>6,00</t>
  </si>
  <si>
    <t>12</t>
  </si>
  <si>
    <t>961044111</t>
  </si>
  <si>
    <t>Bourání základů z betonu prostého</t>
  </si>
  <si>
    <t>-1195526579</t>
  </si>
  <si>
    <t>"Demontáž stříšky-bourání základů"</t>
  </si>
  <si>
    <t>"půdorys přízemí-pozn.č.2"</t>
  </si>
  <si>
    <t>0,50*0,50*0,70*2+0,50*0,20*0,70*2</t>
  </si>
  <si>
    <t>"přístavek-základové pasy"</t>
  </si>
  <si>
    <t>(14,00+4,50*2)*0,60*0,70+2,50*0,60*0,70+1,80*1,00*0,70</t>
  </si>
  <si>
    <t>13</t>
  </si>
  <si>
    <t>962031133</t>
  </si>
  <si>
    <t>Bourání příček z cihel pálených na MVC tl do 150 mm</t>
  </si>
  <si>
    <t>1501887874</t>
  </si>
  <si>
    <t>"půdorys přízemí-přístavek"</t>
  </si>
  <si>
    <t>"bourání zděných štítových stěn tl.150mm-pozn.č.6"</t>
  </si>
  <si>
    <t>5,25*1,20*2*2</t>
  </si>
  <si>
    <t>14</t>
  </si>
  <si>
    <t>962032231</t>
  </si>
  <si>
    <t>Bourání zdiva z cihel pálených nebo vápenopískových na MV nebo MVC přes 1 m3</t>
  </si>
  <si>
    <t>2084129313</t>
  </si>
  <si>
    <t>"bourání zděných stěn"</t>
  </si>
  <si>
    <t>(4,25*2+13,75)*0,60*2,65+2,55*0,60*2,65+13,50*0,40*0,50</t>
  </si>
  <si>
    <t>-0,90*0,60*1,20-1,00*0,60*2,00-0,85*0,60*1,20</t>
  </si>
  <si>
    <t>-1,30*0,60*2,05-2,00-0,60*1,50-1,20*0,60*2,15</t>
  </si>
  <si>
    <t>962032314</t>
  </si>
  <si>
    <t>Bourání pilířů cihelných z dutých nebo plných cihel pálených i nepálených na jakoukoli maltu</t>
  </si>
  <si>
    <t>-1447775528</t>
  </si>
  <si>
    <t>"Demontáž stříšky-zděný sloupek"</t>
  </si>
  <si>
    <t>0,45*0,45*2,50*2+0,45*0,15*2,50*2</t>
  </si>
  <si>
    <t>16</t>
  </si>
  <si>
    <t>962032631</t>
  </si>
  <si>
    <t>Bourání zdiva komínového nad střechou z cihel na MV nebo MVC</t>
  </si>
  <si>
    <t>-786947452</t>
  </si>
  <si>
    <t>"bourání komínu-pozn.č.5"</t>
  </si>
  <si>
    <t>1,76*0,90*4,10</t>
  </si>
  <si>
    <t>17</t>
  </si>
  <si>
    <t>964011211</t>
  </si>
  <si>
    <t>Vybourání ŽB překladů prefabrikovaných dl do 3 m hmotnosti do 50 kg/m</t>
  </si>
  <si>
    <t>290606723</t>
  </si>
  <si>
    <t>"bourání zděných stěn-ŽB překlady"</t>
  </si>
  <si>
    <t>1,25*0,15*0,20*4*4+1,50*0,15*0,20*4*2+2,50*0,15*0,20*4</t>
  </si>
  <si>
    <t>18</t>
  </si>
  <si>
    <t>965031131</t>
  </si>
  <si>
    <t>Bourání podlah z cihel kladených na plocho pl přes 1 m2</t>
  </si>
  <si>
    <t>538016596</t>
  </si>
  <si>
    <t>"Demontáž stříšky-bourání podlahy"</t>
  </si>
  <si>
    <t>"půdorys přízemí-pozn.č.3-sklk.S3"</t>
  </si>
  <si>
    <t>3,50*2,80</t>
  </si>
  <si>
    <t>19</t>
  </si>
  <si>
    <t>965042141</t>
  </si>
  <si>
    <t>Bourání podkladů pod dlažby nebo mazanin betonových nebo z litého asfaltu tl do 100 mm pl přes 4 m2</t>
  </si>
  <si>
    <t>-1544211370</t>
  </si>
  <si>
    <t>"Demontáž stříšky-bourání podlah-bet.mazanina pod dlažbou"</t>
  </si>
  <si>
    <t>"půdorys přízemí-pozn.č.3-skl.S3"</t>
  </si>
  <si>
    <t>3,50*2,80*0,10</t>
  </si>
  <si>
    <t>"přístavek-vnitřní podlaha z cca 50% z bet.dlaždic-bet.maz.tl.50mm"</t>
  </si>
  <si>
    <t>(6,85*4,25+5,10*4,35+1,20*0,60+1,00*0,60*2)*0,05*0,50</t>
  </si>
  <si>
    <t>20</t>
  </si>
  <si>
    <t>965081343</t>
  </si>
  <si>
    <t>Bourání podlah z dlaždic betonových, teracových nebo čedičových tl do 40 mm plochy přes 1 m2</t>
  </si>
  <si>
    <t>272825077</t>
  </si>
  <si>
    <t>"Demontáž stříšky-bourání podlah z bet.dlaždic"</t>
  </si>
  <si>
    <t>"půdorys přízemí-pozn.č.4-okap chodník"</t>
  </si>
  <si>
    <t>(6,50+3,70)*0,30</t>
  </si>
  <si>
    <t>"přístavek-vnitřní podlaha z cca 50% z bet.dlaždic-skl.S2"</t>
  </si>
  <si>
    <t>(6,85*4,25+5,10*4,35+1,20*0,60+1,00*0,60)*0,50</t>
  </si>
  <si>
    <t>965082941</t>
  </si>
  <si>
    <t>Odstranění násypů pod podlahami tl přes 200 mm</t>
  </si>
  <si>
    <t>-1959724752</t>
  </si>
  <si>
    <t>3,50*2,80*0,30</t>
  </si>
  <si>
    <t>"vnitřní podlaha z 50% vybouraná zavezená zeminou-kompletně odstranit"</t>
  </si>
  <si>
    <t>(6,85*4,25+5,10*4,35+1,20*0,60+1,00*0,60*2)*0,30</t>
  </si>
  <si>
    <t>"uvnitř objektu navezena jílovitá zemina cca 2m3-k likvidaci"</t>
  </si>
  <si>
    <t>2,00</t>
  </si>
  <si>
    <t>22</t>
  </si>
  <si>
    <t>96508299A</t>
  </si>
  <si>
    <t>Odstranění  azbestocem.desek-uložit do pytlů a odvést k likvidaci</t>
  </si>
  <si>
    <t>-1309700686</t>
  </si>
  <si>
    <t>"půdorys přízemí-pozn.-cca 20kg"</t>
  </si>
  <si>
    <t>1,00</t>
  </si>
  <si>
    <t>23</t>
  </si>
  <si>
    <t>9660711</t>
  </si>
  <si>
    <t>Rozebrání vrat a vrátek k oplocení plochy vč.likvidace</t>
  </si>
  <si>
    <t>-10413186</t>
  </si>
  <si>
    <t>"demontovat stáv.oplocení-vrata a branka"</t>
  </si>
  <si>
    <t>"půdorys přízemí-pozn.č.1"</t>
  </si>
  <si>
    <t>24</t>
  </si>
  <si>
    <t>9660722</t>
  </si>
  <si>
    <t>Rozebrání drátěného pletiva vč.slopuků a podezdívek výšky do 2,0 m vč.likvidace</t>
  </si>
  <si>
    <t>m</t>
  </si>
  <si>
    <t>863679952</t>
  </si>
  <si>
    <t>"demontovat stáv.oplocení-pletivo a sloupky"</t>
  </si>
  <si>
    <t>"půdorys přízempozn.č.1"</t>
  </si>
  <si>
    <t>10,00+3,00</t>
  </si>
  <si>
    <t>25</t>
  </si>
  <si>
    <t>968062245</t>
  </si>
  <si>
    <t>Vybourání dřevěných rámů oken jednoduchých včetně křídel pl do 2 m2</t>
  </si>
  <si>
    <t>3958284</t>
  </si>
  <si>
    <t>"bourání dřevěných oken s rámem,zasklení jednoduché"</t>
  </si>
  <si>
    <t>2,00*1,50+0,85*1,20+0,90*1,20</t>
  </si>
  <si>
    <t>26</t>
  </si>
  <si>
    <t>968062455</t>
  </si>
  <si>
    <t>Vybourání dřevěných dveřních zárubní pl do 2 m2</t>
  </si>
  <si>
    <t>1935809314</t>
  </si>
  <si>
    <t>"bourání dřevěných dveří s rámem"</t>
  </si>
  <si>
    <t>1,10*2,05</t>
  </si>
  <si>
    <t>27</t>
  </si>
  <si>
    <t>968072455</t>
  </si>
  <si>
    <t>Vybourání kovových dveřních zárubní pl do 2 m2</t>
  </si>
  <si>
    <t>-1656641004</t>
  </si>
  <si>
    <t>"bourání dřevěných dveří s  ocel.zárubní"</t>
  </si>
  <si>
    <t>0,80*2,00</t>
  </si>
  <si>
    <t>28</t>
  </si>
  <si>
    <t>985131111</t>
  </si>
  <si>
    <t>Očištění ploch stěn, rubu kleneb a podlah tlakovou vodou</t>
  </si>
  <si>
    <t>-994007256</t>
  </si>
  <si>
    <t>"ponechanou stěnu omýt tlakovou vodou"</t>
  </si>
  <si>
    <t>997</t>
  </si>
  <si>
    <t>Přesun sutě</t>
  </si>
  <si>
    <t>29</t>
  </si>
  <si>
    <t>997006512</t>
  </si>
  <si>
    <t>Vodorovné doprava suti s naložením a složením na skládku do 1 km</t>
  </si>
  <si>
    <t>-1644987122</t>
  </si>
  <si>
    <t>30</t>
  </si>
  <si>
    <t>997006519</t>
  </si>
  <si>
    <t>Příplatek k vodorovnému přemístění suti na skládku ZKD 1 km přes 1 km</t>
  </si>
  <si>
    <t>546988855</t>
  </si>
  <si>
    <t>168,082*5 'Přepočtené koeficientem množství</t>
  </si>
  <si>
    <t>31</t>
  </si>
  <si>
    <t>9970138A</t>
  </si>
  <si>
    <t>Poplatek za uložení stavebního směsného odpadu na skládce (skládkovné)</t>
  </si>
  <si>
    <t>-160620086</t>
  </si>
  <si>
    <t>998</t>
  </si>
  <si>
    <t>Přesun hmot</t>
  </si>
  <si>
    <t>32</t>
  </si>
  <si>
    <t>998001123</t>
  </si>
  <si>
    <t>Přesun hmot pro demolice objektů v do 21 m</t>
  </si>
  <si>
    <t>999074929</t>
  </si>
  <si>
    <t>PSV</t>
  </si>
  <si>
    <t>Práce a dodávky PSV</t>
  </si>
  <si>
    <t>712</t>
  </si>
  <si>
    <t>Povlakové krytiny</t>
  </si>
  <si>
    <t>33</t>
  </si>
  <si>
    <t>712300831</t>
  </si>
  <si>
    <t>Odstranění povlakové krytiny střech do 10° jednovrstvé</t>
  </si>
  <si>
    <t>276572932</t>
  </si>
  <si>
    <t>"Demontáž stříšky-lepenka"</t>
  </si>
  <si>
    <t>4,00*3,05</t>
  </si>
  <si>
    <t>"přístavek-lepenka"</t>
  </si>
  <si>
    <t>5,50*14,00</t>
  </si>
  <si>
    <t>34</t>
  </si>
  <si>
    <t>998712201</t>
  </si>
  <si>
    <t>Přesun hmot procentní pro krytiny povlakové v objektech v do 6 m</t>
  </si>
  <si>
    <t>%</t>
  </si>
  <si>
    <t>861400397</t>
  </si>
  <si>
    <t>762</t>
  </si>
  <si>
    <t>Konstrukce tesařské</t>
  </si>
  <si>
    <t>35</t>
  </si>
  <si>
    <t>762331812</t>
  </si>
  <si>
    <t>Demontáž vázaných kcí krovů z hranolů průřezové plochy do 224 cm2</t>
  </si>
  <si>
    <t>-1628156450</t>
  </si>
  <si>
    <t>"Demontáž stříšky"</t>
  </si>
  <si>
    <t>"terasa-pozdednice"    4,00*2</t>
  </si>
  <si>
    <t>"terasa-krokve"    3,00*3</t>
  </si>
  <si>
    <t>"přístavek-pozednice"   14,00*2</t>
  </si>
  <si>
    <t>36</t>
  </si>
  <si>
    <t>762341811</t>
  </si>
  <si>
    <t>Demontáž bednění střech z prken</t>
  </si>
  <si>
    <t>822043340</t>
  </si>
  <si>
    <t>"Demontáž stříšky-prkenný záklop"</t>
  </si>
  <si>
    <t>"přístavek-prkenný záklop"</t>
  </si>
  <si>
    <t>37</t>
  </si>
  <si>
    <t>762811811</t>
  </si>
  <si>
    <t>Demontáž záklopů stropů z hrubých prken tl do 32 mm</t>
  </si>
  <si>
    <t>136976301</t>
  </si>
  <si>
    <t>"demontáž záklopu-skl.S1"</t>
  </si>
  <si>
    <t>6,85*4,25+5,10*4,35</t>
  </si>
  <si>
    <t>38</t>
  </si>
  <si>
    <t>762822820</t>
  </si>
  <si>
    <t>Demontáž stropních trámů z hraněného řeziva průřezové plochy do 288 cm2</t>
  </si>
  <si>
    <t>21332358</t>
  </si>
  <si>
    <t>"demontáž strop.trámů 160/200mm-skl.S1"</t>
  </si>
  <si>
    <t>4,50*13</t>
  </si>
  <si>
    <t>39</t>
  </si>
  <si>
    <t>762841811</t>
  </si>
  <si>
    <t>Demontáž podbíjení obkladů stropů a střech sklonu do 60° z hrubých prken tl do 35 mm</t>
  </si>
  <si>
    <t>312072829</t>
  </si>
  <si>
    <t>"uvnitř objektu složena prkna z podbiytí tl.20mm celkem cca 1,1m3"</t>
  </si>
  <si>
    <t>55,00</t>
  </si>
  <si>
    <t>998762201</t>
  </si>
  <si>
    <t>Přesun hmot procentní pro kce tesařské v objektech v do 6 m</t>
  </si>
  <si>
    <t>-1422093922</t>
  </si>
  <si>
    <t>764</t>
  </si>
  <si>
    <t>Konstrukce klempířské</t>
  </si>
  <si>
    <t>41</t>
  </si>
  <si>
    <t>764001821</t>
  </si>
  <si>
    <t>Demontáž krytiny ze svitků nebo tabulí do suti</t>
  </si>
  <si>
    <t>1842935823</t>
  </si>
  <si>
    <t>"Demontáž stříšky-falcovaný plech"</t>
  </si>
  <si>
    <t>"přístavek-falcovaný plech"</t>
  </si>
  <si>
    <t>42</t>
  </si>
  <si>
    <t>76400191B</t>
  </si>
  <si>
    <t>Odříznutí a mechanické přikotvení stávajícího plechování společné atiky</t>
  </si>
  <si>
    <t>-1693064069</t>
  </si>
  <si>
    <t>14,00</t>
  </si>
  <si>
    <t>43</t>
  </si>
  <si>
    <t>764002851</t>
  </si>
  <si>
    <t>Demontáž oplechování parapetů do suti</t>
  </si>
  <si>
    <t>-1955753726</t>
  </si>
  <si>
    <t>0,90+2,00+0,85</t>
  </si>
  <si>
    <t>44</t>
  </si>
  <si>
    <t>764002871</t>
  </si>
  <si>
    <t>Demontáž lemování zdí do suti</t>
  </si>
  <si>
    <t>-1495305836</t>
  </si>
  <si>
    <t>"demontáž oplechování střechy terasy"</t>
  </si>
  <si>
    <t>4,00+3,05*2</t>
  </si>
  <si>
    <t>45</t>
  </si>
  <si>
    <t>764004801</t>
  </si>
  <si>
    <t>Demontáž podokapního žlabu do suti</t>
  </si>
  <si>
    <t>-790181336</t>
  </si>
  <si>
    <t>"přístřešek+terasa"</t>
  </si>
  <si>
    <t>14,00+3,05</t>
  </si>
  <si>
    <t>46</t>
  </si>
  <si>
    <t>764004861</t>
  </si>
  <si>
    <t>Demontáž svodu do suti</t>
  </si>
  <si>
    <t>-76517340</t>
  </si>
  <si>
    <t>2,50*2</t>
  </si>
  <si>
    <t>47</t>
  </si>
  <si>
    <t>764212663</t>
  </si>
  <si>
    <t>Oplechování rovné okapové hrany z Pz s povrchovou úpravou rš 250 mm</t>
  </si>
  <si>
    <t>-1888655040</t>
  </si>
  <si>
    <t>"odskok ponechané stěny oplechovat okapnící-poplast.PZ plech tmavě hnědý,plošně kepený"</t>
  </si>
  <si>
    <t>"přístřešek"   14,00</t>
  </si>
  <si>
    <t>48</t>
  </si>
  <si>
    <t>998764201</t>
  </si>
  <si>
    <t>Přesun hmot procentní pro konstrukce klempířské v objektech v do 6 m</t>
  </si>
  <si>
    <t>-1530237455</t>
  </si>
  <si>
    <t>787</t>
  </si>
  <si>
    <t>Dokončovací práce - zasklívání</t>
  </si>
  <si>
    <t>49</t>
  </si>
  <si>
    <t>787600802</t>
  </si>
  <si>
    <t>Vysklívání oken a dveří plochy do 3 m2 skla plochého</t>
  </si>
  <si>
    <t>-1444441784</t>
  </si>
  <si>
    <t>"bourání dřevěných oken s rámem,zasklení jednoduché-vysklení"</t>
  </si>
  <si>
    <t>50</t>
  </si>
  <si>
    <t>998787201</t>
  </si>
  <si>
    <t>Přesun hmot procentní pro zasklívání v objektech v do 6 m</t>
  </si>
  <si>
    <t>1072196073</t>
  </si>
  <si>
    <t>VRN</t>
  </si>
  <si>
    <t>Vedlejší rozpočtové náklady</t>
  </si>
  <si>
    <t>VRN3</t>
  </si>
  <si>
    <t>Zařízení staveniště</t>
  </si>
  <si>
    <t>51</t>
  </si>
  <si>
    <t>030001B</t>
  </si>
  <si>
    <t>Doplňkové rozpočtové náklady (zařízení staveniště,oplocení staveniště,fotodokumentace okolních objektů,ostatní náklady)</t>
  </si>
  <si>
    <t>Kč</t>
  </si>
  <si>
    <t>1024</t>
  </si>
  <si>
    <t>364702244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</si>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</sst>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20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0"/>
      <color indexed="12"/>
      <name val="Trebuchet MS"/>
    </font>
    <font>
      <sz val="8"/>
      <color indexed="8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8"/>
      <color indexed="20"/>
      <name val="Trebuchet MS"/>
    </font>
    <font>
      <sz val="8"/>
      <color indexed="1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30" fillId="0" borderId="22" xfId="0" applyNumberFormat="1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166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4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1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8" xfId="0" applyFont="1" applyBorder="1" applyAlignment="1" applyProtection="1">
      <alignment vertical="center" wrapText="1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49" fontId="43" fillId="0" borderId="0" xfId="0" applyNumberFormat="1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0" fillId="0" borderId="0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0" xfId="0" applyFont="1" applyBorder="1" applyAlignment="1" applyProtection="1">
      <alignment horizontal="center" vertical="top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3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1" xfId="0" applyFont="1" applyBorder="1" applyAlignment="1" applyProtection="1">
      <alignment vertical="top"/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left"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49" fontId="43" fillId="0" borderId="0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9" t="s">
        <v>16</v>
      </c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28"/>
      <c r="AQ5" s="30"/>
      <c r="BE5" s="347" t="s">
        <v>17</v>
      </c>
      <c r="BS5" s="23" t="s">
        <v>18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51" t="s">
        <v>20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28"/>
      <c r="AQ6" s="30"/>
      <c r="BE6" s="348"/>
      <c r="BS6" s="23" t="s">
        <v>18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48"/>
      <c r="BS7" s="23" t="s">
        <v>18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48"/>
      <c r="BS8" s="23" t="s">
        <v>18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8"/>
      <c r="BS9" s="23" t="s">
        <v>18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22</v>
      </c>
      <c r="AO10" s="28"/>
      <c r="AP10" s="28"/>
      <c r="AQ10" s="30"/>
      <c r="BE10" s="348"/>
      <c r="BS10" s="23" t="s">
        <v>18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22</v>
      </c>
      <c r="AO11" s="28"/>
      <c r="AP11" s="28"/>
      <c r="AQ11" s="30"/>
      <c r="BE11" s="348"/>
      <c r="BS11" s="23" t="s">
        <v>18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8"/>
      <c r="BS12" s="23" t="s">
        <v>18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33</v>
      </c>
      <c r="AO13" s="28"/>
      <c r="AP13" s="28"/>
      <c r="AQ13" s="30"/>
      <c r="BE13" s="348"/>
      <c r="BS13" s="23" t="s">
        <v>18</v>
      </c>
    </row>
    <row r="14" spans="1:74" ht="15">
      <c r="B14" s="27"/>
      <c r="C14" s="28"/>
      <c r="D14" s="28"/>
      <c r="E14" s="352" t="s">
        <v>33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48"/>
      <c r="BS14" s="23" t="s">
        <v>18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8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22</v>
      </c>
      <c r="AO16" s="28"/>
      <c r="AP16" s="28"/>
      <c r="AQ16" s="30"/>
      <c r="BE16" s="348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22</v>
      </c>
      <c r="AO17" s="28"/>
      <c r="AP17" s="28"/>
      <c r="AQ17" s="30"/>
      <c r="BE17" s="348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8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8"/>
      <c r="BS19" s="23" t="s">
        <v>8</v>
      </c>
    </row>
    <row r="20" spans="2:71" ht="22.5" customHeight="1">
      <c r="B20" s="27"/>
      <c r="C20" s="28"/>
      <c r="D20" s="28"/>
      <c r="E20" s="354" t="s">
        <v>22</v>
      </c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28"/>
      <c r="AP20" s="28"/>
      <c r="AQ20" s="30"/>
      <c r="BE20" s="348"/>
      <c r="BS20" s="23" t="s">
        <v>36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8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5">
        <f>ROUND(AG51,2)</f>
        <v>0</v>
      </c>
      <c r="AL23" s="356"/>
      <c r="AM23" s="356"/>
      <c r="AN23" s="356"/>
      <c r="AO23" s="356"/>
      <c r="AP23" s="41"/>
      <c r="AQ23" s="44"/>
      <c r="BE23" s="34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8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6" t="s">
        <v>39</v>
      </c>
      <c r="M25" s="346"/>
      <c r="N25" s="346"/>
      <c r="O25" s="346"/>
      <c r="P25" s="41"/>
      <c r="Q25" s="41"/>
      <c r="R25" s="41"/>
      <c r="S25" s="41"/>
      <c r="T25" s="41"/>
      <c r="U25" s="41"/>
      <c r="V25" s="41"/>
      <c r="W25" s="346" t="s">
        <v>40</v>
      </c>
      <c r="X25" s="346"/>
      <c r="Y25" s="346"/>
      <c r="Z25" s="346"/>
      <c r="AA25" s="346"/>
      <c r="AB25" s="346"/>
      <c r="AC25" s="346"/>
      <c r="AD25" s="346"/>
      <c r="AE25" s="346"/>
      <c r="AF25" s="41"/>
      <c r="AG25" s="41"/>
      <c r="AH25" s="41"/>
      <c r="AI25" s="41"/>
      <c r="AJ25" s="41"/>
      <c r="AK25" s="346" t="s">
        <v>41</v>
      </c>
      <c r="AL25" s="346"/>
      <c r="AM25" s="346"/>
      <c r="AN25" s="346"/>
      <c r="AO25" s="346"/>
      <c r="AP25" s="41"/>
      <c r="AQ25" s="44"/>
      <c r="BE25" s="348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39">
        <v>0.21</v>
      </c>
      <c r="M26" s="340"/>
      <c r="N26" s="340"/>
      <c r="O26" s="340"/>
      <c r="P26" s="47"/>
      <c r="Q26" s="47"/>
      <c r="R26" s="47"/>
      <c r="S26" s="47"/>
      <c r="T26" s="47"/>
      <c r="U26" s="47"/>
      <c r="V26" s="47"/>
      <c r="W26" s="341">
        <f>ROUND(AZ51,2)</f>
        <v>0</v>
      </c>
      <c r="X26" s="340"/>
      <c r="Y26" s="340"/>
      <c r="Z26" s="340"/>
      <c r="AA26" s="340"/>
      <c r="AB26" s="340"/>
      <c r="AC26" s="340"/>
      <c r="AD26" s="340"/>
      <c r="AE26" s="340"/>
      <c r="AF26" s="47"/>
      <c r="AG26" s="47"/>
      <c r="AH26" s="47"/>
      <c r="AI26" s="47"/>
      <c r="AJ26" s="47"/>
      <c r="AK26" s="341">
        <f>ROUND(AV51,2)</f>
        <v>0</v>
      </c>
      <c r="AL26" s="340"/>
      <c r="AM26" s="340"/>
      <c r="AN26" s="340"/>
      <c r="AO26" s="340"/>
      <c r="AP26" s="47"/>
      <c r="AQ26" s="49"/>
      <c r="BE26" s="348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39">
        <v>0.15</v>
      </c>
      <c r="M27" s="340"/>
      <c r="N27" s="340"/>
      <c r="O27" s="340"/>
      <c r="P27" s="47"/>
      <c r="Q27" s="47"/>
      <c r="R27" s="47"/>
      <c r="S27" s="47"/>
      <c r="T27" s="47"/>
      <c r="U27" s="47"/>
      <c r="V27" s="47"/>
      <c r="W27" s="341">
        <f>ROUND(BA51,2)</f>
        <v>0</v>
      </c>
      <c r="X27" s="340"/>
      <c r="Y27" s="340"/>
      <c r="Z27" s="340"/>
      <c r="AA27" s="340"/>
      <c r="AB27" s="340"/>
      <c r="AC27" s="340"/>
      <c r="AD27" s="340"/>
      <c r="AE27" s="340"/>
      <c r="AF27" s="47"/>
      <c r="AG27" s="47"/>
      <c r="AH27" s="47"/>
      <c r="AI27" s="47"/>
      <c r="AJ27" s="47"/>
      <c r="AK27" s="341">
        <f>ROUND(AW51,2)</f>
        <v>0</v>
      </c>
      <c r="AL27" s="340"/>
      <c r="AM27" s="340"/>
      <c r="AN27" s="340"/>
      <c r="AO27" s="340"/>
      <c r="AP27" s="47"/>
      <c r="AQ27" s="49"/>
      <c r="BE27" s="348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39">
        <v>0.21</v>
      </c>
      <c r="M28" s="340"/>
      <c r="N28" s="340"/>
      <c r="O28" s="340"/>
      <c r="P28" s="47"/>
      <c r="Q28" s="47"/>
      <c r="R28" s="47"/>
      <c r="S28" s="47"/>
      <c r="T28" s="47"/>
      <c r="U28" s="47"/>
      <c r="V28" s="47"/>
      <c r="W28" s="341">
        <f>ROUND(BB51,2)</f>
        <v>0</v>
      </c>
      <c r="X28" s="340"/>
      <c r="Y28" s="340"/>
      <c r="Z28" s="340"/>
      <c r="AA28" s="340"/>
      <c r="AB28" s="340"/>
      <c r="AC28" s="340"/>
      <c r="AD28" s="340"/>
      <c r="AE28" s="340"/>
      <c r="AF28" s="47"/>
      <c r="AG28" s="47"/>
      <c r="AH28" s="47"/>
      <c r="AI28" s="47"/>
      <c r="AJ28" s="47"/>
      <c r="AK28" s="341">
        <v>0</v>
      </c>
      <c r="AL28" s="340"/>
      <c r="AM28" s="340"/>
      <c r="AN28" s="340"/>
      <c r="AO28" s="340"/>
      <c r="AP28" s="47"/>
      <c r="AQ28" s="49"/>
      <c r="BE28" s="348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39">
        <v>0.15</v>
      </c>
      <c r="M29" s="340"/>
      <c r="N29" s="340"/>
      <c r="O29" s="340"/>
      <c r="P29" s="47"/>
      <c r="Q29" s="47"/>
      <c r="R29" s="47"/>
      <c r="S29" s="47"/>
      <c r="T29" s="47"/>
      <c r="U29" s="47"/>
      <c r="V29" s="47"/>
      <c r="W29" s="341">
        <f>ROUND(BC51,2)</f>
        <v>0</v>
      </c>
      <c r="X29" s="340"/>
      <c r="Y29" s="340"/>
      <c r="Z29" s="340"/>
      <c r="AA29" s="340"/>
      <c r="AB29" s="340"/>
      <c r="AC29" s="340"/>
      <c r="AD29" s="340"/>
      <c r="AE29" s="340"/>
      <c r="AF29" s="47"/>
      <c r="AG29" s="47"/>
      <c r="AH29" s="47"/>
      <c r="AI29" s="47"/>
      <c r="AJ29" s="47"/>
      <c r="AK29" s="341">
        <v>0</v>
      </c>
      <c r="AL29" s="340"/>
      <c r="AM29" s="340"/>
      <c r="AN29" s="340"/>
      <c r="AO29" s="340"/>
      <c r="AP29" s="47"/>
      <c r="AQ29" s="49"/>
      <c r="BE29" s="348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39">
        <v>0</v>
      </c>
      <c r="M30" s="340"/>
      <c r="N30" s="340"/>
      <c r="O30" s="340"/>
      <c r="P30" s="47"/>
      <c r="Q30" s="47"/>
      <c r="R30" s="47"/>
      <c r="S30" s="47"/>
      <c r="T30" s="47"/>
      <c r="U30" s="47"/>
      <c r="V30" s="47"/>
      <c r="W30" s="341">
        <f>ROUND(BD51,2)</f>
        <v>0</v>
      </c>
      <c r="X30" s="340"/>
      <c r="Y30" s="340"/>
      <c r="Z30" s="340"/>
      <c r="AA30" s="340"/>
      <c r="AB30" s="340"/>
      <c r="AC30" s="340"/>
      <c r="AD30" s="340"/>
      <c r="AE30" s="340"/>
      <c r="AF30" s="47"/>
      <c r="AG30" s="47"/>
      <c r="AH30" s="47"/>
      <c r="AI30" s="47"/>
      <c r="AJ30" s="47"/>
      <c r="AK30" s="341">
        <v>0</v>
      </c>
      <c r="AL30" s="340"/>
      <c r="AM30" s="340"/>
      <c r="AN30" s="340"/>
      <c r="AO30" s="340"/>
      <c r="AP30" s="47"/>
      <c r="AQ30" s="49"/>
      <c r="BE30" s="34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8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42" t="s">
        <v>50</v>
      </c>
      <c r="Y32" s="343"/>
      <c r="Z32" s="343"/>
      <c r="AA32" s="343"/>
      <c r="AB32" s="343"/>
      <c r="AC32" s="52"/>
      <c r="AD32" s="52"/>
      <c r="AE32" s="52"/>
      <c r="AF32" s="52"/>
      <c r="AG32" s="52"/>
      <c r="AH32" s="52"/>
      <c r="AI32" s="52"/>
      <c r="AJ32" s="52"/>
      <c r="AK32" s="344">
        <f>SUM(AK23:AK30)</f>
        <v>0</v>
      </c>
      <c r="AL32" s="343"/>
      <c r="AM32" s="343"/>
      <c r="AN32" s="343"/>
      <c r="AO32" s="345"/>
      <c r="AP32" s="50"/>
      <c r="AQ32" s="54"/>
      <c r="BE32" s="34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DOM1805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19</v>
      </c>
      <c r="D42" s="69"/>
      <c r="E42" s="69"/>
      <c r="F42" s="69"/>
      <c r="G42" s="69"/>
      <c r="H42" s="69"/>
      <c r="I42" s="69"/>
      <c r="J42" s="69"/>
      <c r="K42" s="69"/>
      <c r="L42" s="335" t="str">
        <f>K6</f>
        <v>ODSTRANĚNÍ STAVBY-Objekt č.kat.306/2, Chrudim</v>
      </c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Chrudim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37" t="str">
        <f>IF(AN8= "","",AN8)</f>
        <v>17. 2. 2018</v>
      </c>
      <c r="AN44" s="337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Chrudim,Resselovo nám.77, Chrudim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38" t="str">
        <f>IF(E17="","",E17)</f>
        <v>ing.Josef Dvořák,Městský park, Chrudim</v>
      </c>
      <c r="AN46" s="338"/>
      <c r="AO46" s="338"/>
      <c r="AP46" s="338"/>
      <c r="AQ46" s="62"/>
      <c r="AR46" s="60"/>
      <c r="AS46" s="319" t="s">
        <v>52</v>
      </c>
      <c r="AT46" s="320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21"/>
      <c r="AT47" s="322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23"/>
      <c r="AT48" s="324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25" t="s">
        <v>53</v>
      </c>
      <c r="D49" s="326"/>
      <c r="E49" s="326"/>
      <c r="F49" s="326"/>
      <c r="G49" s="326"/>
      <c r="H49" s="52"/>
      <c r="I49" s="327" t="s">
        <v>54</v>
      </c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8" t="s">
        <v>55</v>
      </c>
      <c r="AH49" s="326"/>
      <c r="AI49" s="326"/>
      <c r="AJ49" s="326"/>
      <c r="AK49" s="326"/>
      <c r="AL49" s="326"/>
      <c r="AM49" s="326"/>
      <c r="AN49" s="327" t="s">
        <v>56</v>
      </c>
      <c r="AO49" s="326"/>
      <c r="AP49" s="326"/>
      <c r="AQ49" s="78" t="s">
        <v>57</v>
      </c>
      <c r="AR49" s="60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7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33">
        <f>ROUND(AG52,2)</f>
        <v>0</v>
      </c>
      <c r="AH51" s="333"/>
      <c r="AI51" s="333"/>
      <c r="AJ51" s="333"/>
      <c r="AK51" s="333"/>
      <c r="AL51" s="333"/>
      <c r="AM51" s="333"/>
      <c r="AN51" s="334">
        <f>SUM(AG51,AT51)</f>
        <v>0</v>
      </c>
      <c r="AO51" s="334"/>
      <c r="AP51" s="334"/>
      <c r="AQ51" s="87" t="s">
        <v>22</v>
      </c>
      <c r="AR51" s="70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22</v>
      </c>
    </row>
    <row r="52" spans="1:91" s="5" customFormat="1" ht="22.5" customHeight="1">
      <c r="A52" s="94" t="s">
        <v>76</v>
      </c>
      <c r="B52" s="95"/>
      <c r="C52" s="96"/>
      <c r="D52" s="332" t="s">
        <v>77</v>
      </c>
      <c r="E52" s="332"/>
      <c r="F52" s="332"/>
      <c r="G52" s="332"/>
      <c r="H52" s="332"/>
      <c r="I52" s="97"/>
      <c r="J52" s="332" t="s">
        <v>78</v>
      </c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0">
        <f ca="1">'SO01 - D-Odstranění stavby'!J27</f>
        <v>0</v>
      </c>
      <c r="AH52" s="331"/>
      <c r="AI52" s="331"/>
      <c r="AJ52" s="331"/>
      <c r="AK52" s="331"/>
      <c r="AL52" s="331"/>
      <c r="AM52" s="331"/>
      <c r="AN52" s="330">
        <f>SUM(AG52,AT52)</f>
        <v>0</v>
      </c>
      <c r="AO52" s="331"/>
      <c r="AP52" s="331"/>
      <c r="AQ52" s="98" t="s">
        <v>79</v>
      </c>
      <c r="AR52" s="99"/>
      <c r="AS52" s="100">
        <v>0</v>
      </c>
      <c r="AT52" s="101">
        <f>ROUND(SUM(AV52:AW52),2)</f>
        <v>0</v>
      </c>
      <c r="AU52" s="102">
        <f ca="1">'SO01 - D-Odstranění stavby'!P90</f>
        <v>0</v>
      </c>
      <c r="AV52" s="101">
        <f ca="1">'SO01 - D-Odstranění stavby'!J30</f>
        <v>0</v>
      </c>
      <c r="AW52" s="101">
        <f ca="1">'SO01 - D-Odstranění stavby'!J31</f>
        <v>0</v>
      </c>
      <c r="AX52" s="101">
        <f ca="1">'SO01 - D-Odstranění stavby'!J32</f>
        <v>0</v>
      </c>
      <c r="AY52" s="101">
        <f ca="1">'SO01 - D-Odstranění stavby'!J33</f>
        <v>0</v>
      </c>
      <c r="AZ52" s="101">
        <f ca="1">'SO01 - D-Odstranění stavby'!F30</f>
        <v>0</v>
      </c>
      <c r="BA52" s="101">
        <f ca="1">'SO01 - D-Odstranění stavby'!F31</f>
        <v>0</v>
      </c>
      <c r="BB52" s="101">
        <f ca="1">'SO01 - D-Odstranění stavby'!F32</f>
        <v>0</v>
      </c>
      <c r="BC52" s="101">
        <f ca="1">'SO01 - D-Odstranění stavby'!F33</f>
        <v>0</v>
      </c>
      <c r="BD52" s="103">
        <f ca="1">'SO01 - D-Odstranění stavby'!F34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22</v>
      </c>
      <c r="CM52" s="104" t="s">
        <v>82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password="CC35" sheet="1" objects="1" scenarios="1" formatCells="0" formatColumns="0" formatRows="0" sort="0" autoFilter="0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AN49:AP49"/>
    <mergeCell ref="L29:O29"/>
    <mergeCell ref="W29:AE29"/>
    <mergeCell ref="AK29:AO29"/>
    <mergeCell ref="X32:AB32"/>
    <mergeCell ref="AK32:AO32"/>
    <mergeCell ref="AN51:AP51"/>
    <mergeCell ref="L42:AO42"/>
    <mergeCell ref="AM44:AN44"/>
    <mergeCell ref="AM46:AP46"/>
    <mergeCell ref="L28:O28"/>
    <mergeCell ref="L30:O30"/>
    <mergeCell ref="W30:AE30"/>
    <mergeCell ref="AK30:AO30"/>
    <mergeCell ref="W28:AE28"/>
    <mergeCell ref="AK28:AO28"/>
    <mergeCell ref="AS46:AT48"/>
    <mergeCell ref="C49:G49"/>
    <mergeCell ref="I49:AF49"/>
    <mergeCell ref="AG49:AM49"/>
    <mergeCell ref="AR2:BE2"/>
    <mergeCell ref="AN52:AP52"/>
    <mergeCell ref="AG52:AM52"/>
    <mergeCell ref="D52:H52"/>
    <mergeCell ref="J52:AF52"/>
    <mergeCell ref="AG51:AM51"/>
  </mergeCells>
  <phoneticPr fontId="48" type="noConversion"/>
  <hyperlinks>
    <hyperlink ref="K1:S1" location="C2" display="1) Rekapitulace stavby"/>
    <hyperlink ref="W1:AI1" location="C51" display="2) Rekapitulace objektů stavby a soupisů prací"/>
    <hyperlink ref="A52" location="'SO01 - D-Odstranění stavb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83</v>
      </c>
      <c r="G1" s="360" t="s">
        <v>84</v>
      </c>
      <c r="H1" s="360"/>
      <c r="I1" s="109"/>
      <c r="J1" s="108" t="s">
        <v>85</v>
      </c>
      <c r="K1" s="107" t="s">
        <v>86</v>
      </c>
      <c r="L1" s="108" t="s">
        <v>87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3" t="s">
        <v>81</v>
      </c>
      <c r="AZ2" s="110" t="s">
        <v>88</v>
      </c>
      <c r="BA2" s="110" t="s">
        <v>22</v>
      </c>
      <c r="BB2" s="110" t="s">
        <v>22</v>
      </c>
      <c r="BC2" s="110" t="s">
        <v>89</v>
      </c>
      <c r="BD2" s="110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90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12"/>
      <c r="J6" s="28"/>
      <c r="K6" s="30"/>
    </row>
    <row r="7" spans="1:70" ht="22.5" customHeight="1">
      <c r="B7" s="27"/>
      <c r="C7" s="28"/>
      <c r="D7" s="28"/>
      <c r="E7" s="361" t="str">
        <f ca="1">'Rekapitulace stavby'!K6</f>
        <v>ODSTRANĚNÍ STAVBY-Objekt č.kat.306/2, Chrudim</v>
      </c>
      <c r="F7" s="362"/>
      <c r="G7" s="362"/>
      <c r="H7" s="362"/>
      <c r="I7" s="112"/>
      <c r="J7" s="28"/>
      <c r="K7" s="30"/>
    </row>
    <row r="8" spans="1:70" s="1" customFormat="1" ht="15">
      <c r="B8" s="40"/>
      <c r="C8" s="41"/>
      <c r="D8" s="36" t="s">
        <v>91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3" t="s">
        <v>92</v>
      </c>
      <c r="F9" s="364"/>
      <c r="G9" s="364"/>
      <c r="H9" s="364"/>
      <c r="I9" s="113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4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4" t="s">
        <v>26</v>
      </c>
      <c r="J12" s="115" t="str">
        <f ca="1">'Rekapitulace stavby'!AN8</f>
        <v>17. 2. 2018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4" t="s">
        <v>29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4" t="s">
        <v>31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14" t="s">
        <v>29</v>
      </c>
      <c r="J17" s="34" t="str">
        <f ca="1"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 ca="1">IF('Rekapitulace stavby'!E14="Vyplň údaj","",IF('Rekapitulace stavby'!E14="","",'Rekapitulace stavby'!E14))</f>
        <v/>
      </c>
      <c r="F18" s="41"/>
      <c r="G18" s="41"/>
      <c r="H18" s="41"/>
      <c r="I18" s="114" t="s">
        <v>31</v>
      </c>
      <c r="J18" s="34" t="str">
        <f ca="1"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14" t="s">
        <v>29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4" t="s">
        <v>31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22.5" customHeight="1">
      <c r="B24" s="116"/>
      <c r="C24" s="117"/>
      <c r="D24" s="117"/>
      <c r="E24" s="354" t="s">
        <v>22</v>
      </c>
      <c r="F24" s="354"/>
      <c r="G24" s="354"/>
      <c r="H24" s="354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3"/>
      <c r="E26" s="83"/>
      <c r="F26" s="83"/>
      <c r="G26" s="83"/>
      <c r="H26" s="83"/>
      <c r="I26" s="120"/>
      <c r="J26" s="83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ROUND(J90,2)</f>
        <v>0</v>
      </c>
      <c r="K27" s="44"/>
    </row>
    <row r="28" spans="2:11" s="1" customFormat="1" ht="6.95" customHeight="1">
      <c r="B28" s="40"/>
      <c r="C28" s="41"/>
      <c r="D28" s="83"/>
      <c r="E28" s="83"/>
      <c r="F28" s="83"/>
      <c r="G28" s="83"/>
      <c r="H28" s="83"/>
      <c r="I28" s="120"/>
      <c r="J28" s="83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ROUND(SUM(BE90:BE321), 2)</f>
        <v>0</v>
      </c>
      <c r="G30" s="41"/>
      <c r="H30" s="41"/>
      <c r="I30" s="126">
        <v>0.21</v>
      </c>
      <c r="J30" s="125">
        <f>ROUND(ROUND((SUM(BE90:BE321)),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ROUND(SUM(BF90:BF321), 2)</f>
        <v>0</v>
      </c>
      <c r="G31" s="41"/>
      <c r="H31" s="41"/>
      <c r="I31" s="126">
        <v>0.15</v>
      </c>
      <c r="J31" s="125">
        <f>ROUND(ROUND((SUM(BF90:BF321)),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ROUND(SUM(BG90:BG321),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ROUND(SUM(BH90:BH321),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ROUND(SUM(BI90:BI321),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50"/>
      <c r="D36" s="51" t="s">
        <v>48</v>
      </c>
      <c r="E36" s="52"/>
      <c r="F36" s="52"/>
      <c r="G36" s="127" t="s">
        <v>49</v>
      </c>
      <c r="H36" s="53" t="s">
        <v>50</v>
      </c>
      <c r="I36" s="128"/>
      <c r="J36" s="129">
        <f>SUM(J27:J34)</f>
        <v>0</v>
      </c>
      <c r="K36" s="130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1"/>
      <c r="J37" s="56"/>
      <c r="K37" s="57"/>
    </row>
    <row r="41" spans="2:11" s="1" customFormat="1" ht="6.95" customHeight="1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50000000000003" customHeight="1">
      <c r="B42" s="40"/>
      <c r="C42" s="29" t="s">
        <v>93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22.5" customHeight="1">
      <c r="B45" s="40"/>
      <c r="C45" s="41"/>
      <c r="D45" s="41"/>
      <c r="E45" s="361" t="str">
        <f>E7</f>
        <v>ODSTRANĚNÍ STAVBY-Objekt č.kat.306/2, Chrudim</v>
      </c>
      <c r="F45" s="362"/>
      <c r="G45" s="362"/>
      <c r="H45" s="362"/>
      <c r="I45" s="113"/>
      <c r="J45" s="41"/>
      <c r="K45" s="44"/>
    </row>
    <row r="46" spans="2:11" s="1" customFormat="1" ht="14.45" customHeight="1">
      <c r="B46" s="40"/>
      <c r="C46" s="36" t="s">
        <v>91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23.25" customHeight="1">
      <c r="B47" s="40"/>
      <c r="C47" s="41"/>
      <c r="D47" s="41"/>
      <c r="E47" s="363" t="str">
        <f>E9</f>
        <v>SO01 - D-Odstranění stavby</v>
      </c>
      <c r="F47" s="364"/>
      <c r="G47" s="364"/>
      <c r="H47" s="364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Chrudim</v>
      </c>
      <c r="G49" s="41"/>
      <c r="H49" s="41"/>
      <c r="I49" s="114" t="s">
        <v>26</v>
      </c>
      <c r="J49" s="115" t="str">
        <f>IF(J12="","",J12)</f>
        <v>17. 2. 2018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Město Chrudim,Resselovo nám.77, Chrudim</v>
      </c>
      <c r="G51" s="41"/>
      <c r="H51" s="41"/>
      <c r="I51" s="114" t="s">
        <v>34</v>
      </c>
      <c r="J51" s="34" t="str">
        <f>E21</f>
        <v>ing.Josef Dvořák,Městský park, Chrudim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3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6" t="s">
        <v>94</v>
      </c>
      <c r="D54" s="50"/>
      <c r="E54" s="50"/>
      <c r="F54" s="50"/>
      <c r="G54" s="50"/>
      <c r="H54" s="50"/>
      <c r="I54" s="137"/>
      <c r="J54" s="138" t="s">
        <v>95</v>
      </c>
      <c r="K54" s="5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39" t="s">
        <v>96</v>
      </c>
      <c r="D56" s="41"/>
      <c r="E56" s="41"/>
      <c r="F56" s="41"/>
      <c r="G56" s="41"/>
      <c r="H56" s="41"/>
      <c r="I56" s="113"/>
      <c r="J56" s="123">
        <f>J90</f>
        <v>0</v>
      </c>
      <c r="K56" s="44"/>
      <c r="AU56" s="23" t="s">
        <v>97</v>
      </c>
    </row>
    <row r="57" spans="2:47" s="7" customFormat="1" ht="24.95" customHeight="1">
      <c r="B57" s="140"/>
      <c r="C57" s="141"/>
      <c r="D57" s="142" t="s">
        <v>98</v>
      </c>
      <c r="E57" s="143"/>
      <c r="F57" s="143"/>
      <c r="G57" s="143"/>
      <c r="H57" s="143"/>
      <c r="I57" s="144"/>
      <c r="J57" s="145">
        <f>J91</f>
        <v>0</v>
      </c>
      <c r="K57" s="146"/>
    </row>
    <row r="58" spans="2:47" s="8" customFormat="1" ht="19.899999999999999" customHeight="1">
      <c r="B58" s="147"/>
      <c r="C58" s="148"/>
      <c r="D58" s="149" t="s">
        <v>99</v>
      </c>
      <c r="E58" s="150"/>
      <c r="F58" s="150"/>
      <c r="G58" s="150"/>
      <c r="H58" s="150"/>
      <c r="I58" s="151"/>
      <c r="J58" s="152">
        <f>J92</f>
        <v>0</v>
      </c>
      <c r="K58" s="153"/>
    </row>
    <row r="59" spans="2:47" s="8" customFormat="1" ht="19.899999999999999" customHeight="1">
      <c r="B59" s="147"/>
      <c r="C59" s="148"/>
      <c r="D59" s="149" t="s">
        <v>100</v>
      </c>
      <c r="E59" s="150"/>
      <c r="F59" s="150"/>
      <c r="G59" s="150"/>
      <c r="H59" s="150"/>
      <c r="I59" s="151"/>
      <c r="J59" s="152">
        <f>J116</f>
        <v>0</v>
      </c>
      <c r="K59" s="153"/>
    </row>
    <row r="60" spans="2:47" s="8" customFormat="1" ht="19.899999999999999" customHeight="1">
      <c r="B60" s="147"/>
      <c r="C60" s="148"/>
      <c r="D60" s="149" t="s">
        <v>101</v>
      </c>
      <c r="E60" s="150"/>
      <c r="F60" s="150"/>
      <c r="G60" s="150"/>
      <c r="H60" s="150"/>
      <c r="I60" s="151"/>
      <c r="J60" s="152">
        <f>J122</f>
        <v>0</v>
      </c>
      <c r="K60" s="153"/>
    </row>
    <row r="61" spans="2:47" s="8" customFormat="1" ht="19.899999999999999" customHeight="1">
      <c r="B61" s="147"/>
      <c r="C61" s="148"/>
      <c r="D61" s="149" t="s">
        <v>102</v>
      </c>
      <c r="E61" s="150"/>
      <c r="F61" s="150"/>
      <c r="G61" s="150"/>
      <c r="H61" s="150"/>
      <c r="I61" s="151"/>
      <c r="J61" s="152">
        <f>J131</f>
        <v>0</v>
      </c>
      <c r="K61" s="153"/>
    </row>
    <row r="62" spans="2:47" s="8" customFormat="1" ht="19.899999999999999" customHeight="1">
      <c r="B62" s="147"/>
      <c r="C62" s="148"/>
      <c r="D62" s="149" t="s">
        <v>103</v>
      </c>
      <c r="E62" s="150"/>
      <c r="F62" s="150"/>
      <c r="G62" s="150"/>
      <c r="H62" s="150"/>
      <c r="I62" s="151"/>
      <c r="J62" s="152">
        <f>J230</f>
        <v>0</v>
      </c>
      <c r="K62" s="153"/>
    </row>
    <row r="63" spans="2:47" s="8" customFormat="1" ht="19.899999999999999" customHeight="1">
      <c r="B63" s="147"/>
      <c r="C63" s="148"/>
      <c r="D63" s="149" t="s">
        <v>104</v>
      </c>
      <c r="E63" s="150"/>
      <c r="F63" s="150"/>
      <c r="G63" s="150"/>
      <c r="H63" s="150"/>
      <c r="I63" s="151"/>
      <c r="J63" s="152">
        <f>J235</f>
        <v>0</v>
      </c>
      <c r="K63" s="153"/>
    </row>
    <row r="64" spans="2:47" s="7" customFormat="1" ht="24.95" customHeight="1">
      <c r="B64" s="140"/>
      <c r="C64" s="141"/>
      <c r="D64" s="142" t="s">
        <v>105</v>
      </c>
      <c r="E64" s="143"/>
      <c r="F64" s="143"/>
      <c r="G64" s="143"/>
      <c r="H64" s="143"/>
      <c r="I64" s="144"/>
      <c r="J64" s="145">
        <f>J237</f>
        <v>0</v>
      </c>
      <c r="K64" s="146"/>
    </row>
    <row r="65" spans="2:12" s="8" customFormat="1" ht="19.899999999999999" customHeight="1">
      <c r="B65" s="147"/>
      <c r="C65" s="148"/>
      <c r="D65" s="149" t="s">
        <v>106</v>
      </c>
      <c r="E65" s="150"/>
      <c r="F65" s="150"/>
      <c r="G65" s="150"/>
      <c r="H65" s="150"/>
      <c r="I65" s="151"/>
      <c r="J65" s="152">
        <f>J238</f>
        <v>0</v>
      </c>
      <c r="K65" s="153"/>
    </row>
    <row r="66" spans="2:12" s="8" customFormat="1" ht="19.899999999999999" customHeight="1">
      <c r="B66" s="147"/>
      <c r="C66" s="148"/>
      <c r="D66" s="149" t="s">
        <v>107</v>
      </c>
      <c r="E66" s="150"/>
      <c r="F66" s="150"/>
      <c r="G66" s="150"/>
      <c r="H66" s="150"/>
      <c r="I66" s="151"/>
      <c r="J66" s="152">
        <f>J247</f>
        <v>0</v>
      </c>
      <c r="K66" s="153"/>
    </row>
    <row r="67" spans="2:12" s="8" customFormat="1" ht="19.899999999999999" customHeight="1">
      <c r="B67" s="147"/>
      <c r="C67" s="148"/>
      <c r="D67" s="149" t="s">
        <v>108</v>
      </c>
      <c r="E67" s="150"/>
      <c r="F67" s="150"/>
      <c r="G67" s="150"/>
      <c r="H67" s="150"/>
      <c r="I67" s="151"/>
      <c r="J67" s="152">
        <f>J278</f>
        <v>0</v>
      </c>
      <c r="K67" s="153"/>
    </row>
    <row r="68" spans="2:12" s="8" customFormat="1" ht="19.899999999999999" customHeight="1">
      <c r="B68" s="147"/>
      <c r="C68" s="148"/>
      <c r="D68" s="149" t="s">
        <v>109</v>
      </c>
      <c r="E68" s="150"/>
      <c r="F68" s="150"/>
      <c r="G68" s="150"/>
      <c r="H68" s="150"/>
      <c r="I68" s="151"/>
      <c r="J68" s="152">
        <f>J311</f>
        <v>0</v>
      </c>
      <c r="K68" s="153"/>
    </row>
    <row r="69" spans="2:12" s="7" customFormat="1" ht="24.95" customHeight="1">
      <c r="B69" s="140"/>
      <c r="C69" s="141"/>
      <c r="D69" s="142" t="s">
        <v>110</v>
      </c>
      <c r="E69" s="143"/>
      <c r="F69" s="143"/>
      <c r="G69" s="143"/>
      <c r="H69" s="143"/>
      <c r="I69" s="144"/>
      <c r="J69" s="145">
        <f>J318</f>
        <v>0</v>
      </c>
      <c r="K69" s="146"/>
    </row>
    <row r="70" spans="2:12" s="8" customFormat="1" ht="19.899999999999999" customHeight="1">
      <c r="B70" s="147"/>
      <c r="C70" s="148"/>
      <c r="D70" s="149" t="s">
        <v>111</v>
      </c>
      <c r="E70" s="150"/>
      <c r="F70" s="150"/>
      <c r="G70" s="150"/>
      <c r="H70" s="150"/>
      <c r="I70" s="151"/>
      <c r="J70" s="152">
        <f>J319</f>
        <v>0</v>
      </c>
      <c r="K70" s="153"/>
    </row>
    <row r="71" spans="2:12" s="1" customFormat="1" ht="21.75" customHeight="1">
      <c r="B71" s="40"/>
      <c r="C71" s="41"/>
      <c r="D71" s="41"/>
      <c r="E71" s="41"/>
      <c r="F71" s="41"/>
      <c r="G71" s="41"/>
      <c r="H71" s="41"/>
      <c r="I71" s="113"/>
      <c r="J71" s="41"/>
      <c r="K71" s="4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131"/>
      <c r="J72" s="56"/>
      <c r="K72" s="57"/>
    </row>
    <row r="76" spans="2:12" s="1" customFormat="1" ht="6.95" customHeight="1">
      <c r="B76" s="58"/>
      <c r="C76" s="59"/>
      <c r="D76" s="59"/>
      <c r="E76" s="59"/>
      <c r="F76" s="59"/>
      <c r="G76" s="59"/>
      <c r="H76" s="59"/>
      <c r="I76" s="134"/>
      <c r="J76" s="59"/>
      <c r="K76" s="59"/>
      <c r="L76" s="60"/>
    </row>
    <row r="77" spans="2:12" s="1" customFormat="1" ht="36.950000000000003" customHeight="1">
      <c r="B77" s="40"/>
      <c r="C77" s="61" t="s">
        <v>112</v>
      </c>
      <c r="D77" s="62"/>
      <c r="E77" s="62"/>
      <c r="F77" s="62"/>
      <c r="G77" s="62"/>
      <c r="H77" s="62"/>
      <c r="I77" s="154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54"/>
      <c r="J78" s="62"/>
      <c r="K78" s="62"/>
      <c r="L78" s="60"/>
    </row>
    <row r="79" spans="2:12" s="1" customFormat="1" ht="14.45" customHeight="1">
      <c r="B79" s="40"/>
      <c r="C79" s="64" t="s">
        <v>19</v>
      </c>
      <c r="D79" s="62"/>
      <c r="E79" s="62"/>
      <c r="F79" s="62"/>
      <c r="G79" s="62"/>
      <c r="H79" s="62"/>
      <c r="I79" s="154"/>
      <c r="J79" s="62"/>
      <c r="K79" s="62"/>
      <c r="L79" s="60"/>
    </row>
    <row r="80" spans="2:12" s="1" customFormat="1" ht="22.5" customHeight="1">
      <c r="B80" s="40"/>
      <c r="C80" s="62"/>
      <c r="D80" s="62"/>
      <c r="E80" s="357" t="str">
        <f>E7</f>
        <v>ODSTRANĚNÍ STAVBY-Objekt č.kat.306/2, Chrudim</v>
      </c>
      <c r="F80" s="358"/>
      <c r="G80" s="358"/>
      <c r="H80" s="358"/>
      <c r="I80" s="154"/>
      <c r="J80" s="62"/>
      <c r="K80" s="62"/>
      <c r="L80" s="60"/>
    </row>
    <row r="81" spans="2:65" s="1" customFormat="1" ht="14.45" customHeight="1">
      <c r="B81" s="40"/>
      <c r="C81" s="64" t="s">
        <v>91</v>
      </c>
      <c r="D81" s="62"/>
      <c r="E81" s="62"/>
      <c r="F81" s="62"/>
      <c r="G81" s="62"/>
      <c r="H81" s="62"/>
      <c r="I81" s="154"/>
      <c r="J81" s="62"/>
      <c r="K81" s="62"/>
      <c r="L81" s="60"/>
    </row>
    <row r="82" spans="2:65" s="1" customFormat="1" ht="23.25" customHeight="1">
      <c r="B82" s="40"/>
      <c r="C82" s="62"/>
      <c r="D82" s="62"/>
      <c r="E82" s="335" t="str">
        <f>E9</f>
        <v>SO01 - D-Odstranění stavby</v>
      </c>
      <c r="F82" s="359"/>
      <c r="G82" s="359"/>
      <c r="H82" s="359"/>
      <c r="I82" s="154"/>
      <c r="J82" s="62"/>
      <c r="K82" s="62"/>
      <c r="L82" s="60"/>
    </row>
    <row r="83" spans="2:65" s="1" customFormat="1" ht="6.95" customHeight="1">
      <c r="B83" s="40"/>
      <c r="C83" s="62"/>
      <c r="D83" s="62"/>
      <c r="E83" s="62"/>
      <c r="F83" s="62"/>
      <c r="G83" s="62"/>
      <c r="H83" s="62"/>
      <c r="I83" s="154"/>
      <c r="J83" s="62"/>
      <c r="K83" s="62"/>
      <c r="L83" s="60"/>
    </row>
    <row r="84" spans="2:65" s="1" customFormat="1" ht="18" customHeight="1">
      <c r="B84" s="40"/>
      <c r="C84" s="64" t="s">
        <v>24</v>
      </c>
      <c r="D84" s="62"/>
      <c r="E84" s="62"/>
      <c r="F84" s="155" t="str">
        <f>F12</f>
        <v>Chrudim</v>
      </c>
      <c r="G84" s="62"/>
      <c r="H84" s="62"/>
      <c r="I84" s="156" t="s">
        <v>26</v>
      </c>
      <c r="J84" s="72" t="str">
        <f>IF(J12="","",J12)</f>
        <v>17. 2. 2018</v>
      </c>
      <c r="K84" s="62"/>
      <c r="L84" s="60"/>
    </row>
    <row r="85" spans="2:65" s="1" customFormat="1" ht="6.95" customHeight="1">
      <c r="B85" s="40"/>
      <c r="C85" s="62"/>
      <c r="D85" s="62"/>
      <c r="E85" s="62"/>
      <c r="F85" s="62"/>
      <c r="G85" s="62"/>
      <c r="H85" s="62"/>
      <c r="I85" s="154"/>
      <c r="J85" s="62"/>
      <c r="K85" s="62"/>
      <c r="L85" s="60"/>
    </row>
    <row r="86" spans="2:65" s="1" customFormat="1" ht="15">
      <c r="B86" s="40"/>
      <c r="C86" s="64" t="s">
        <v>28</v>
      </c>
      <c r="D86" s="62"/>
      <c r="E86" s="62"/>
      <c r="F86" s="155" t="str">
        <f>E15</f>
        <v>Město Chrudim,Resselovo nám.77, Chrudim</v>
      </c>
      <c r="G86" s="62"/>
      <c r="H86" s="62"/>
      <c r="I86" s="156" t="s">
        <v>34</v>
      </c>
      <c r="J86" s="155" t="str">
        <f>E21</f>
        <v>ing.Josef Dvořák,Městský park, Chrudim</v>
      </c>
      <c r="K86" s="62"/>
      <c r="L86" s="60"/>
    </row>
    <row r="87" spans="2:65" s="1" customFormat="1" ht="14.45" customHeight="1">
      <c r="B87" s="40"/>
      <c r="C87" s="64" t="s">
        <v>32</v>
      </c>
      <c r="D87" s="62"/>
      <c r="E87" s="62"/>
      <c r="F87" s="155" t="str">
        <f>IF(E18="","",E18)</f>
        <v/>
      </c>
      <c r="G87" s="62"/>
      <c r="H87" s="62"/>
      <c r="I87" s="154"/>
      <c r="J87" s="62"/>
      <c r="K87" s="62"/>
      <c r="L87" s="60"/>
    </row>
    <row r="88" spans="2:65" s="1" customFormat="1" ht="10.35" customHeight="1">
      <c r="B88" s="40"/>
      <c r="C88" s="62"/>
      <c r="D88" s="62"/>
      <c r="E88" s="62"/>
      <c r="F88" s="62"/>
      <c r="G88" s="62"/>
      <c r="H88" s="62"/>
      <c r="I88" s="154"/>
      <c r="J88" s="62"/>
      <c r="K88" s="62"/>
      <c r="L88" s="60"/>
    </row>
    <row r="89" spans="2:65" s="9" customFormat="1" ht="29.25" customHeight="1">
      <c r="B89" s="157"/>
      <c r="C89" s="158" t="s">
        <v>113</v>
      </c>
      <c r="D89" s="159" t="s">
        <v>57</v>
      </c>
      <c r="E89" s="159" t="s">
        <v>53</v>
      </c>
      <c r="F89" s="159" t="s">
        <v>114</v>
      </c>
      <c r="G89" s="159" t="s">
        <v>115</v>
      </c>
      <c r="H89" s="159" t="s">
        <v>116</v>
      </c>
      <c r="I89" s="160" t="s">
        <v>117</v>
      </c>
      <c r="J89" s="159" t="s">
        <v>95</v>
      </c>
      <c r="K89" s="161" t="s">
        <v>118</v>
      </c>
      <c r="L89" s="162"/>
      <c r="M89" s="79" t="s">
        <v>119</v>
      </c>
      <c r="N89" s="80" t="s">
        <v>42</v>
      </c>
      <c r="O89" s="80" t="s">
        <v>120</v>
      </c>
      <c r="P89" s="80" t="s">
        <v>121</v>
      </c>
      <c r="Q89" s="80" t="s">
        <v>122</v>
      </c>
      <c r="R89" s="80" t="s">
        <v>123</v>
      </c>
      <c r="S89" s="80" t="s">
        <v>124</v>
      </c>
      <c r="T89" s="81" t="s">
        <v>125</v>
      </c>
    </row>
    <row r="90" spans="2:65" s="1" customFormat="1" ht="29.25" customHeight="1">
      <c r="B90" s="40"/>
      <c r="C90" s="85" t="s">
        <v>96</v>
      </c>
      <c r="D90" s="62"/>
      <c r="E90" s="62"/>
      <c r="F90" s="62"/>
      <c r="G90" s="62"/>
      <c r="H90" s="62"/>
      <c r="I90" s="154"/>
      <c r="J90" s="163">
        <f>BK90</f>
        <v>0</v>
      </c>
      <c r="K90" s="62"/>
      <c r="L90" s="60"/>
      <c r="M90" s="82"/>
      <c r="N90" s="83"/>
      <c r="O90" s="83"/>
      <c r="P90" s="164">
        <f>P91+P237+P318</f>
        <v>0</v>
      </c>
      <c r="Q90" s="83"/>
      <c r="R90" s="164">
        <f>R91+R237+R318</f>
        <v>2.2446799999999998</v>
      </c>
      <c r="S90" s="83"/>
      <c r="T90" s="165">
        <f>T91+T237+T318</f>
        <v>168.08198350000001</v>
      </c>
      <c r="AT90" s="23" t="s">
        <v>71</v>
      </c>
      <c r="AU90" s="23" t="s">
        <v>97</v>
      </c>
      <c r="BK90" s="166">
        <f>BK91+BK237+BK318</f>
        <v>0</v>
      </c>
    </row>
    <row r="91" spans="2:65" s="10" customFormat="1" ht="37.35" customHeight="1">
      <c r="B91" s="167"/>
      <c r="C91" s="168"/>
      <c r="D91" s="169" t="s">
        <v>71</v>
      </c>
      <c r="E91" s="170" t="s">
        <v>126</v>
      </c>
      <c r="F91" s="170" t="s">
        <v>127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P92+P116+P122+P131+P230+P235</f>
        <v>0</v>
      </c>
      <c r="Q91" s="175"/>
      <c r="R91" s="176">
        <f>R92+R116+R122+R131+R230+R235</f>
        <v>2.2128999999999999</v>
      </c>
      <c r="S91" s="175"/>
      <c r="T91" s="177">
        <f>T92+T116+T122+T131+T230+T235</f>
        <v>162.40689600000002</v>
      </c>
      <c r="AR91" s="178" t="s">
        <v>80</v>
      </c>
      <c r="AT91" s="179" t="s">
        <v>71</v>
      </c>
      <c r="AU91" s="179" t="s">
        <v>72</v>
      </c>
      <c r="AY91" s="178" t="s">
        <v>128</v>
      </c>
      <c r="BK91" s="180">
        <f>BK92+BK116+BK122+BK131+BK230+BK235</f>
        <v>0</v>
      </c>
    </row>
    <row r="92" spans="2:65" s="10" customFormat="1" ht="19.899999999999999" customHeight="1">
      <c r="B92" s="167"/>
      <c r="C92" s="168"/>
      <c r="D92" s="181" t="s">
        <v>71</v>
      </c>
      <c r="E92" s="182" t="s">
        <v>80</v>
      </c>
      <c r="F92" s="182" t="s">
        <v>129</v>
      </c>
      <c r="G92" s="168"/>
      <c r="H92" s="168"/>
      <c r="I92" s="171"/>
      <c r="J92" s="183">
        <f>BK92</f>
        <v>0</v>
      </c>
      <c r="K92" s="168"/>
      <c r="L92" s="173"/>
      <c r="M92" s="174"/>
      <c r="N92" s="175"/>
      <c r="O92" s="175"/>
      <c r="P92" s="176">
        <f>SUM(P93:P115)</f>
        <v>0</v>
      </c>
      <c r="Q92" s="175"/>
      <c r="R92" s="176">
        <f>SUM(R93:R115)</f>
        <v>1.5000000000000001E-4</v>
      </c>
      <c r="S92" s="175"/>
      <c r="T92" s="177">
        <f>SUM(T93:T115)</f>
        <v>0</v>
      </c>
      <c r="AR92" s="178" t="s">
        <v>80</v>
      </c>
      <c r="AT92" s="179" t="s">
        <v>71</v>
      </c>
      <c r="AU92" s="179" t="s">
        <v>80</v>
      </c>
      <c r="AY92" s="178" t="s">
        <v>128</v>
      </c>
      <c r="BK92" s="180">
        <f>SUM(BK93:BK115)</f>
        <v>0</v>
      </c>
    </row>
    <row r="93" spans="2:65" s="1" customFormat="1" ht="22.5" customHeight="1">
      <c r="B93" s="40"/>
      <c r="C93" s="184" t="s">
        <v>80</v>
      </c>
      <c r="D93" s="184" t="s">
        <v>130</v>
      </c>
      <c r="E93" s="185" t="s">
        <v>131</v>
      </c>
      <c r="F93" s="186" t="s">
        <v>132</v>
      </c>
      <c r="G93" s="187" t="s">
        <v>133</v>
      </c>
      <c r="H93" s="188">
        <v>3</v>
      </c>
      <c r="I93" s="189"/>
      <c r="J93" s="190">
        <f>ROUND(I93*H93,2)</f>
        <v>0</v>
      </c>
      <c r="K93" s="186" t="s">
        <v>134</v>
      </c>
      <c r="L93" s="60"/>
      <c r="M93" s="191" t="s">
        <v>22</v>
      </c>
      <c r="N93" s="192" t="s">
        <v>43</v>
      </c>
      <c r="O93" s="41"/>
      <c r="P93" s="193">
        <f>O93*H93</f>
        <v>0</v>
      </c>
      <c r="Q93" s="193">
        <v>5.0000000000000002E-5</v>
      </c>
      <c r="R93" s="193">
        <f>Q93*H93</f>
        <v>1.5000000000000001E-4</v>
      </c>
      <c r="S93" s="193">
        <v>0</v>
      </c>
      <c r="T93" s="194">
        <f>S93*H93</f>
        <v>0</v>
      </c>
      <c r="AR93" s="23" t="s">
        <v>135</v>
      </c>
      <c r="AT93" s="23" t="s">
        <v>130</v>
      </c>
      <c r="AU93" s="23" t="s">
        <v>82</v>
      </c>
      <c r="AY93" s="23" t="s">
        <v>128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3" t="s">
        <v>80</v>
      </c>
      <c r="BK93" s="195">
        <f>ROUND(I93*H93,2)</f>
        <v>0</v>
      </c>
      <c r="BL93" s="23" t="s">
        <v>135</v>
      </c>
      <c r="BM93" s="23" t="s">
        <v>136</v>
      </c>
    </row>
    <row r="94" spans="2:65" s="11" customFormat="1">
      <c r="B94" s="196"/>
      <c r="C94" s="197"/>
      <c r="D94" s="198" t="s">
        <v>137</v>
      </c>
      <c r="E94" s="199" t="s">
        <v>22</v>
      </c>
      <c r="F94" s="200" t="s">
        <v>138</v>
      </c>
      <c r="G94" s="197"/>
      <c r="H94" s="201" t="s">
        <v>22</v>
      </c>
      <c r="I94" s="202"/>
      <c r="J94" s="197"/>
      <c r="K94" s="197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137</v>
      </c>
      <c r="AU94" s="207" t="s">
        <v>82</v>
      </c>
      <c r="AV94" s="11" t="s">
        <v>80</v>
      </c>
      <c r="AW94" s="11" t="s">
        <v>36</v>
      </c>
      <c r="AX94" s="11" t="s">
        <v>72</v>
      </c>
      <c r="AY94" s="207" t="s">
        <v>128</v>
      </c>
    </row>
    <row r="95" spans="2:65" s="12" customFormat="1">
      <c r="B95" s="208"/>
      <c r="C95" s="209"/>
      <c r="D95" s="198" t="s">
        <v>137</v>
      </c>
      <c r="E95" s="210" t="s">
        <v>22</v>
      </c>
      <c r="F95" s="211" t="s">
        <v>139</v>
      </c>
      <c r="G95" s="209"/>
      <c r="H95" s="212">
        <v>3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137</v>
      </c>
      <c r="AU95" s="218" t="s">
        <v>82</v>
      </c>
      <c r="AV95" s="12" t="s">
        <v>82</v>
      </c>
      <c r="AW95" s="12" t="s">
        <v>36</v>
      </c>
      <c r="AX95" s="12" t="s">
        <v>72</v>
      </c>
      <c r="AY95" s="218" t="s">
        <v>128</v>
      </c>
    </row>
    <row r="96" spans="2:65" s="13" customFormat="1">
      <c r="B96" s="219"/>
      <c r="C96" s="220"/>
      <c r="D96" s="221" t="s">
        <v>137</v>
      </c>
      <c r="E96" s="222" t="s">
        <v>22</v>
      </c>
      <c r="F96" s="223" t="s">
        <v>140</v>
      </c>
      <c r="G96" s="220"/>
      <c r="H96" s="224">
        <v>3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137</v>
      </c>
      <c r="AU96" s="230" t="s">
        <v>82</v>
      </c>
      <c r="AV96" s="13" t="s">
        <v>135</v>
      </c>
      <c r="AW96" s="13" t="s">
        <v>36</v>
      </c>
      <c r="AX96" s="13" t="s">
        <v>80</v>
      </c>
      <c r="AY96" s="230" t="s">
        <v>128</v>
      </c>
    </row>
    <row r="97" spans="2:65" s="1" customFormat="1" ht="22.5" customHeight="1">
      <c r="B97" s="40"/>
      <c r="C97" s="184" t="s">
        <v>82</v>
      </c>
      <c r="D97" s="184" t="s">
        <v>130</v>
      </c>
      <c r="E97" s="185" t="s">
        <v>141</v>
      </c>
      <c r="F97" s="186" t="s">
        <v>142</v>
      </c>
      <c r="G97" s="187" t="s">
        <v>143</v>
      </c>
      <c r="H97" s="188">
        <v>40</v>
      </c>
      <c r="I97" s="189"/>
      <c r="J97" s="190">
        <f>ROUND(I97*H97,2)</f>
        <v>0</v>
      </c>
      <c r="K97" s="186" t="s">
        <v>134</v>
      </c>
      <c r="L97" s="60"/>
      <c r="M97" s="191" t="s">
        <v>22</v>
      </c>
      <c r="N97" s="192" t="s">
        <v>43</v>
      </c>
      <c r="O97" s="41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AR97" s="23" t="s">
        <v>135</v>
      </c>
      <c r="AT97" s="23" t="s">
        <v>130</v>
      </c>
      <c r="AU97" s="23" t="s">
        <v>82</v>
      </c>
      <c r="AY97" s="23" t="s">
        <v>128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3" t="s">
        <v>80</v>
      </c>
      <c r="BK97" s="195">
        <f>ROUND(I97*H97,2)</f>
        <v>0</v>
      </c>
      <c r="BL97" s="23" t="s">
        <v>135</v>
      </c>
      <c r="BM97" s="23" t="s">
        <v>144</v>
      </c>
    </row>
    <row r="98" spans="2:65" s="11" customFormat="1">
      <c r="B98" s="196"/>
      <c r="C98" s="197"/>
      <c r="D98" s="198" t="s">
        <v>137</v>
      </c>
      <c r="E98" s="199" t="s">
        <v>22</v>
      </c>
      <c r="F98" s="200" t="s">
        <v>145</v>
      </c>
      <c r="G98" s="197"/>
      <c r="H98" s="201" t="s">
        <v>22</v>
      </c>
      <c r="I98" s="202"/>
      <c r="J98" s="197"/>
      <c r="K98" s="197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137</v>
      </c>
      <c r="AU98" s="207" t="s">
        <v>82</v>
      </c>
      <c r="AV98" s="11" t="s">
        <v>80</v>
      </c>
      <c r="AW98" s="11" t="s">
        <v>36</v>
      </c>
      <c r="AX98" s="11" t="s">
        <v>72</v>
      </c>
      <c r="AY98" s="207" t="s">
        <v>128</v>
      </c>
    </row>
    <row r="99" spans="2:65" s="11" customFormat="1">
      <c r="B99" s="196"/>
      <c r="C99" s="197"/>
      <c r="D99" s="198" t="s">
        <v>137</v>
      </c>
      <c r="E99" s="199" t="s">
        <v>22</v>
      </c>
      <c r="F99" s="200" t="s">
        <v>146</v>
      </c>
      <c r="G99" s="197"/>
      <c r="H99" s="201" t="s">
        <v>22</v>
      </c>
      <c r="I99" s="202"/>
      <c r="J99" s="197"/>
      <c r="K99" s="197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137</v>
      </c>
      <c r="AU99" s="207" t="s">
        <v>82</v>
      </c>
      <c r="AV99" s="11" t="s">
        <v>80</v>
      </c>
      <c r="AW99" s="11" t="s">
        <v>36</v>
      </c>
      <c r="AX99" s="11" t="s">
        <v>72</v>
      </c>
      <c r="AY99" s="207" t="s">
        <v>128</v>
      </c>
    </row>
    <row r="100" spans="2:65" s="12" customFormat="1">
      <c r="B100" s="208"/>
      <c r="C100" s="209"/>
      <c r="D100" s="198" t="s">
        <v>137</v>
      </c>
      <c r="E100" s="210" t="s">
        <v>22</v>
      </c>
      <c r="F100" s="211" t="s">
        <v>147</v>
      </c>
      <c r="G100" s="209"/>
      <c r="H100" s="212">
        <v>15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137</v>
      </c>
      <c r="AU100" s="218" t="s">
        <v>82</v>
      </c>
      <c r="AV100" s="12" t="s">
        <v>82</v>
      </c>
      <c r="AW100" s="12" t="s">
        <v>36</v>
      </c>
      <c r="AX100" s="12" t="s">
        <v>72</v>
      </c>
      <c r="AY100" s="218" t="s">
        <v>128</v>
      </c>
    </row>
    <row r="101" spans="2:65" s="11" customFormat="1">
      <c r="B101" s="196"/>
      <c r="C101" s="197"/>
      <c r="D101" s="198" t="s">
        <v>137</v>
      </c>
      <c r="E101" s="199" t="s">
        <v>22</v>
      </c>
      <c r="F101" s="200" t="s">
        <v>148</v>
      </c>
      <c r="G101" s="197"/>
      <c r="H101" s="201" t="s">
        <v>22</v>
      </c>
      <c r="I101" s="202"/>
      <c r="J101" s="197"/>
      <c r="K101" s="197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137</v>
      </c>
      <c r="AU101" s="207" t="s">
        <v>82</v>
      </c>
      <c r="AV101" s="11" t="s">
        <v>80</v>
      </c>
      <c r="AW101" s="11" t="s">
        <v>36</v>
      </c>
      <c r="AX101" s="11" t="s">
        <v>72</v>
      </c>
      <c r="AY101" s="207" t="s">
        <v>128</v>
      </c>
    </row>
    <row r="102" spans="2:65" s="12" customFormat="1">
      <c r="B102" s="208"/>
      <c r="C102" s="209"/>
      <c r="D102" s="198" t="s">
        <v>137</v>
      </c>
      <c r="E102" s="210" t="s">
        <v>22</v>
      </c>
      <c r="F102" s="211" t="s">
        <v>149</v>
      </c>
      <c r="G102" s="209"/>
      <c r="H102" s="212">
        <v>25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137</v>
      </c>
      <c r="AU102" s="218" t="s">
        <v>82</v>
      </c>
      <c r="AV102" s="12" t="s">
        <v>82</v>
      </c>
      <c r="AW102" s="12" t="s">
        <v>36</v>
      </c>
      <c r="AX102" s="12" t="s">
        <v>72</v>
      </c>
      <c r="AY102" s="218" t="s">
        <v>128</v>
      </c>
    </row>
    <row r="103" spans="2:65" s="13" customFormat="1">
      <c r="B103" s="219"/>
      <c r="C103" s="220"/>
      <c r="D103" s="221" t="s">
        <v>137</v>
      </c>
      <c r="E103" s="222" t="s">
        <v>88</v>
      </c>
      <c r="F103" s="223" t="s">
        <v>140</v>
      </c>
      <c r="G103" s="220"/>
      <c r="H103" s="224">
        <v>40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137</v>
      </c>
      <c r="AU103" s="230" t="s">
        <v>82</v>
      </c>
      <c r="AV103" s="13" t="s">
        <v>135</v>
      </c>
      <c r="AW103" s="13" t="s">
        <v>36</v>
      </c>
      <c r="AX103" s="13" t="s">
        <v>80</v>
      </c>
      <c r="AY103" s="230" t="s">
        <v>128</v>
      </c>
    </row>
    <row r="104" spans="2:65" s="1" customFormat="1" ht="22.5" customHeight="1">
      <c r="B104" s="40"/>
      <c r="C104" s="184" t="s">
        <v>150</v>
      </c>
      <c r="D104" s="184" t="s">
        <v>130</v>
      </c>
      <c r="E104" s="185" t="s">
        <v>151</v>
      </c>
      <c r="F104" s="186" t="s">
        <v>152</v>
      </c>
      <c r="G104" s="187" t="s">
        <v>143</v>
      </c>
      <c r="H104" s="188">
        <v>40</v>
      </c>
      <c r="I104" s="189"/>
      <c r="J104" s="190">
        <f>ROUND(I104*H104,2)</f>
        <v>0</v>
      </c>
      <c r="K104" s="186" t="s">
        <v>134</v>
      </c>
      <c r="L104" s="60"/>
      <c r="M104" s="191" t="s">
        <v>22</v>
      </c>
      <c r="N104" s="192" t="s">
        <v>43</v>
      </c>
      <c r="O104" s="41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AR104" s="23" t="s">
        <v>135</v>
      </c>
      <c r="AT104" s="23" t="s">
        <v>130</v>
      </c>
      <c r="AU104" s="23" t="s">
        <v>82</v>
      </c>
      <c r="AY104" s="23" t="s">
        <v>128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3" t="s">
        <v>80</v>
      </c>
      <c r="BK104" s="195">
        <f>ROUND(I104*H104,2)</f>
        <v>0</v>
      </c>
      <c r="BL104" s="23" t="s">
        <v>135</v>
      </c>
      <c r="BM104" s="23" t="s">
        <v>153</v>
      </c>
    </row>
    <row r="105" spans="2:65" s="12" customFormat="1">
      <c r="B105" s="208"/>
      <c r="C105" s="209"/>
      <c r="D105" s="221" t="s">
        <v>137</v>
      </c>
      <c r="E105" s="231" t="s">
        <v>22</v>
      </c>
      <c r="F105" s="232" t="s">
        <v>88</v>
      </c>
      <c r="G105" s="209"/>
      <c r="H105" s="233">
        <v>40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137</v>
      </c>
      <c r="AU105" s="218" t="s">
        <v>82</v>
      </c>
      <c r="AV105" s="12" t="s">
        <v>82</v>
      </c>
      <c r="AW105" s="12" t="s">
        <v>36</v>
      </c>
      <c r="AX105" s="12" t="s">
        <v>80</v>
      </c>
      <c r="AY105" s="218" t="s">
        <v>128</v>
      </c>
    </row>
    <row r="106" spans="2:65" s="1" customFormat="1" ht="22.5" customHeight="1">
      <c r="B106" s="40"/>
      <c r="C106" s="184" t="s">
        <v>135</v>
      </c>
      <c r="D106" s="184" t="s">
        <v>130</v>
      </c>
      <c r="E106" s="185" t="s">
        <v>154</v>
      </c>
      <c r="F106" s="186" t="s">
        <v>155</v>
      </c>
      <c r="G106" s="187" t="s">
        <v>143</v>
      </c>
      <c r="H106" s="188">
        <v>40</v>
      </c>
      <c r="I106" s="189"/>
      <c r="J106" s="190">
        <f>ROUND(I106*H106,2)</f>
        <v>0</v>
      </c>
      <c r="K106" s="186" t="s">
        <v>134</v>
      </c>
      <c r="L106" s="60"/>
      <c r="M106" s="191" t="s">
        <v>22</v>
      </c>
      <c r="N106" s="192" t="s">
        <v>43</v>
      </c>
      <c r="O106" s="41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AR106" s="23" t="s">
        <v>135</v>
      </c>
      <c r="AT106" s="23" t="s">
        <v>130</v>
      </c>
      <c r="AU106" s="23" t="s">
        <v>82</v>
      </c>
      <c r="AY106" s="23" t="s">
        <v>128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3" t="s">
        <v>80</v>
      </c>
      <c r="BK106" s="195">
        <f>ROUND(I106*H106,2)</f>
        <v>0</v>
      </c>
      <c r="BL106" s="23" t="s">
        <v>135</v>
      </c>
      <c r="BM106" s="23" t="s">
        <v>156</v>
      </c>
    </row>
    <row r="107" spans="2:65" s="12" customFormat="1">
      <c r="B107" s="208"/>
      <c r="C107" s="209"/>
      <c r="D107" s="221" t="s">
        <v>137</v>
      </c>
      <c r="E107" s="231" t="s">
        <v>22</v>
      </c>
      <c r="F107" s="232" t="s">
        <v>88</v>
      </c>
      <c r="G107" s="209"/>
      <c r="H107" s="233">
        <v>40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137</v>
      </c>
      <c r="AU107" s="218" t="s">
        <v>82</v>
      </c>
      <c r="AV107" s="12" t="s">
        <v>82</v>
      </c>
      <c r="AW107" s="12" t="s">
        <v>36</v>
      </c>
      <c r="AX107" s="12" t="s">
        <v>80</v>
      </c>
      <c r="AY107" s="218" t="s">
        <v>128</v>
      </c>
    </row>
    <row r="108" spans="2:65" s="1" customFormat="1" ht="22.5" customHeight="1">
      <c r="B108" s="40"/>
      <c r="C108" s="184" t="s">
        <v>157</v>
      </c>
      <c r="D108" s="184" t="s">
        <v>130</v>
      </c>
      <c r="E108" s="185" t="s">
        <v>158</v>
      </c>
      <c r="F108" s="186" t="s">
        <v>159</v>
      </c>
      <c r="G108" s="187" t="s">
        <v>143</v>
      </c>
      <c r="H108" s="188">
        <v>40</v>
      </c>
      <c r="I108" s="189"/>
      <c r="J108" s="190">
        <f>ROUND(I108*H108,2)</f>
        <v>0</v>
      </c>
      <c r="K108" s="186" t="s">
        <v>134</v>
      </c>
      <c r="L108" s="60"/>
      <c r="M108" s="191" t="s">
        <v>22</v>
      </c>
      <c r="N108" s="192" t="s">
        <v>43</v>
      </c>
      <c r="O108" s="41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AR108" s="23" t="s">
        <v>135</v>
      </c>
      <c r="AT108" s="23" t="s">
        <v>130</v>
      </c>
      <c r="AU108" s="23" t="s">
        <v>82</v>
      </c>
      <c r="AY108" s="23" t="s">
        <v>128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3" t="s">
        <v>80</v>
      </c>
      <c r="BK108" s="195">
        <f>ROUND(I108*H108,2)</f>
        <v>0</v>
      </c>
      <c r="BL108" s="23" t="s">
        <v>135</v>
      </c>
      <c r="BM108" s="23" t="s">
        <v>160</v>
      </c>
    </row>
    <row r="109" spans="2:65" s="11" customFormat="1">
      <c r="B109" s="196"/>
      <c r="C109" s="197"/>
      <c r="D109" s="198" t="s">
        <v>137</v>
      </c>
      <c r="E109" s="199" t="s">
        <v>22</v>
      </c>
      <c r="F109" s="200" t="s">
        <v>161</v>
      </c>
      <c r="G109" s="197"/>
      <c r="H109" s="201" t="s">
        <v>22</v>
      </c>
      <c r="I109" s="202"/>
      <c r="J109" s="197"/>
      <c r="K109" s="197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137</v>
      </c>
      <c r="AU109" s="207" t="s">
        <v>82</v>
      </c>
      <c r="AV109" s="11" t="s">
        <v>80</v>
      </c>
      <c r="AW109" s="11" t="s">
        <v>36</v>
      </c>
      <c r="AX109" s="11" t="s">
        <v>72</v>
      </c>
      <c r="AY109" s="207" t="s">
        <v>128</v>
      </c>
    </row>
    <row r="110" spans="2:65" s="12" customFormat="1">
      <c r="B110" s="208"/>
      <c r="C110" s="209"/>
      <c r="D110" s="198" t="s">
        <v>137</v>
      </c>
      <c r="E110" s="210" t="s">
        <v>22</v>
      </c>
      <c r="F110" s="211" t="s">
        <v>88</v>
      </c>
      <c r="G110" s="209"/>
      <c r="H110" s="212">
        <v>40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137</v>
      </c>
      <c r="AU110" s="218" t="s">
        <v>82</v>
      </c>
      <c r="AV110" s="12" t="s">
        <v>82</v>
      </c>
      <c r="AW110" s="12" t="s">
        <v>36</v>
      </c>
      <c r="AX110" s="12" t="s">
        <v>72</v>
      </c>
      <c r="AY110" s="218" t="s">
        <v>128</v>
      </c>
    </row>
    <row r="111" spans="2:65" s="13" customFormat="1">
      <c r="B111" s="219"/>
      <c r="C111" s="220"/>
      <c r="D111" s="221" t="s">
        <v>137</v>
      </c>
      <c r="E111" s="222" t="s">
        <v>22</v>
      </c>
      <c r="F111" s="223" t="s">
        <v>140</v>
      </c>
      <c r="G111" s="220"/>
      <c r="H111" s="224">
        <v>40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137</v>
      </c>
      <c r="AU111" s="230" t="s">
        <v>82</v>
      </c>
      <c r="AV111" s="13" t="s">
        <v>135</v>
      </c>
      <c r="AW111" s="13" t="s">
        <v>36</v>
      </c>
      <c r="AX111" s="13" t="s">
        <v>80</v>
      </c>
      <c r="AY111" s="230" t="s">
        <v>128</v>
      </c>
    </row>
    <row r="112" spans="2:65" s="1" customFormat="1" ht="22.5" customHeight="1">
      <c r="B112" s="40"/>
      <c r="C112" s="184" t="s">
        <v>162</v>
      </c>
      <c r="D112" s="184" t="s">
        <v>130</v>
      </c>
      <c r="E112" s="185" t="s">
        <v>163</v>
      </c>
      <c r="F112" s="186" t="s">
        <v>164</v>
      </c>
      <c r="G112" s="187" t="s">
        <v>143</v>
      </c>
      <c r="H112" s="188">
        <v>40</v>
      </c>
      <c r="I112" s="189"/>
      <c r="J112" s="190">
        <f>ROUND(I112*H112,2)</f>
        <v>0</v>
      </c>
      <c r="K112" s="186" t="s">
        <v>134</v>
      </c>
      <c r="L112" s="60"/>
      <c r="M112" s="191" t="s">
        <v>22</v>
      </c>
      <c r="N112" s="192" t="s">
        <v>43</v>
      </c>
      <c r="O112" s="41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23" t="s">
        <v>135</v>
      </c>
      <c r="AT112" s="23" t="s">
        <v>130</v>
      </c>
      <c r="AU112" s="23" t="s">
        <v>82</v>
      </c>
      <c r="AY112" s="23" t="s">
        <v>128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3" t="s">
        <v>80</v>
      </c>
      <c r="BK112" s="195">
        <f>ROUND(I112*H112,2)</f>
        <v>0</v>
      </c>
      <c r="BL112" s="23" t="s">
        <v>135</v>
      </c>
      <c r="BM112" s="23" t="s">
        <v>165</v>
      </c>
    </row>
    <row r="113" spans="2:65" s="12" customFormat="1">
      <c r="B113" s="208"/>
      <c r="C113" s="209"/>
      <c r="D113" s="221" t="s">
        <v>137</v>
      </c>
      <c r="E113" s="231" t="s">
        <v>22</v>
      </c>
      <c r="F113" s="232" t="s">
        <v>88</v>
      </c>
      <c r="G113" s="209"/>
      <c r="H113" s="233">
        <v>40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137</v>
      </c>
      <c r="AU113" s="218" t="s">
        <v>82</v>
      </c>
      <c r="AV113" s="12" t="s">
        <v>82</v>
      </c>
      <c r="AW113" s="12" t="s">
        <v>36</v>
      </c>
      <c r="AX113" s="12" t="s">
        <v>80</v>
      </c>
      <c r="AY113" s="218" t="s">
        <v>128</v>
      </c>
    </row>
    <row r="114" spans="2:65" s="1" customFormat="1" ht="22.5" customHeight="1">
      <c r="B114" s="40"/>
      <c r="C114" s="184" t="s">
        <v>166</v>
      </c>
      <c r="D114" s="184" t="s">
        <v>130</v>
      </c>
      <c r="E114" s="185" t="s">
        <v>167</v>
      </c>
      <c r="F114" s="186" t="s">
        <v>168</v>
      </c>
      <c r="G114" s="187" t="s">
        <v>169</v>
      </c>
      <c r="H114" s="188">
        <v>40</v>
      </c>
      <c r="I114" s="189"/>
      <c r="J114" s="190">
        <f>ROUND(I114*H114,2)</f>
        <v>0</v>
      </c>
      <c r="K114" s="186" t="s">
        <v>134</v>
      </c>
      <c r="L114" s="60"/>
      <c r="M114" s="191" t="s">
        <v>22</v>
      </c>
      <c r="N114" s="192" t="s">
        <v>43</v>
      </c>
      <c r="O114" s="41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AR114" s="23" t="s">
        <v>135</v>
      </c>
      <c r="AT114" s="23" t="s">
        <v>130</v>
      </c>
      <c r="AU114" s="23" t="s">
        <v>82</v>
      </c>
      <c r="AY114" s="23" t="s">
        <v>128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3" t="s">
        <v>80</v>
      </c>
      <c r="BK114" s="195">
        <f>ROUND(I114*H114,2)</f>
        <v>0</v>
      </c>
      <c r="BL114" s="23" t="s">
        <v>135</v>
      </c>
      <c r="BM114" s="23" t="s">
        <v>170</v>
      </c>
    </row>
    <row r="115" spans="2:65" s="12" customFormat="1">
      <c r="B115" s="208"/>
      <c r="C115" s="209"/>
      <c r="D115" s="198" t="s">
        <v>137</v>
      </c>
      <c r="E115" s="210" t="s">
        <v>22</v>
      </c>
      <c r="F115" s="211" t="s">
        <v>88</v>
      </c>
      <c r="G115" s="209"/>
      <c r="H115" s="212">
        <v>40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137</v>
      </c>
      <c r="AU115" s="218" t="s">
        <v>82</v>
      </c>
      <c r="AV115" s="12" t="s">
        <v>82</v>
      </c>
      <c r="AW115" s="12" t="s">
        <v>36</v>
      </c>
      <c r="AX115" s="12" t="s">
        <v>80</v>
      </c>
      <c r="AY115" s="218" t="s">
        <v>128</v>
      </c>
    </row>
    <row r="116" spans="2:65" s="10" customFormat="1" ht="29.85" customHeight="1">
      <c r="B116" s="167"/>
      <c r="C116" s="168"/>
      <c r="D116" s="181" t="s">
        <v>71</v>
      </c>
      <c r="E116" s="182" t="s">
        <v>150</v>
      </c>
      <c r="F116" s="182" t="s">
        <v>171</v>
      </c>
      <c r="G116" s="168"/>
      <c r="H116" s="168"/>
      <c r="I116" s="171"/>
      <c r="J116" s="183">
        <f>BK116</f>
        <v>0</v>
      </c>
      <c r="K116" s="168"/>
      <c r="L116" s="173"/>
      <c r="M116" s="174"/>
      <c r="N116" s="175"/>
      <c r="O116" s="175"/>
      <c r="P116" s="176">
        <f>SUM(P117:P121)</f>
        <v>0</v>
      </c>
      <c r="Q116" s="175"/>
      <c r="R116" s="176">
        <f>SUM(R117:R121)</f>
        <v>0.93874999999999997</v>
      </c>
      <c r="S116" s="175"/>
      <c r="T116" s="177">
        <f>SUM(T117:T121)</f>
        <v>0</v>
      </c>
      <c r="AR116" s="178" t="s">
        <v>80</v>
      </c>
      <c r="AT116" s="179" t="s">
        <v>71</v>
      </c>
      <c r="AU116" s="179" t="s">
        <v>80</v>
      </c>
      <c r="AY116" s="178" t="s">
        <v>128</v>
      </c>
      <c r="BK116" s="180">
        <f>SUM(BK117:BK121)</f>
        <v>0</v>
      </c>
    </row>
    <row r="117" spans="2:65" s="1" customFormat="1" ht="22.5" customHeight="1">
      <c r="B117" s="40"/>
      <c r="C117" s="184" t="s">
        <v>172</v>
      </c>
      <c r="D117" s="184" t="s">
        <v>130</v>
      </c>
      <c r="E117" s="185" t="s">
        <v>173</v>
      </c>
      <c r="F117" s="186" t="s">
        <v>174</v>
      </c>
      <c r="G117" s="187" t="s">
        <v>143</v>
      </c>
      <c r="H117" s="188">
        <v>0.5</v>
      </c>
      <c r="I117" s="189"/>
      <c r="J117" s="190">
        <f>ROUND(I117*H117,2)</f>
        <v>0</v>
      </c>
      <c r="K117" s="186" t="s">
        <v>134</v>
      </c>
      <c r="L117" s="60"/>
      <c r="M117" s="191" t="s">
        <v>22</v>
      </c>
      <c r="N117" s="192" t="s">
        <v>43</v>
      </c>
      <c r="O117" s="41"/>
      <c r="P117" s="193">
        <f>O117*H117</f>
        <v>0</v>
      </c>
      <c r="Q117" s="193">
        <v>1.8774999999999999</v>
      </c>
      <c r="R117" s="193">
        <f>Q117*H117</f>
        <v>0.93874999999999997</v>
      </c>
      <c r="S117" s="193">
        <v>0</v>
      </c>
      <c r="T117" s="194">
        <f>S117*H117</f>
        <v>0</v>
      </c>
      <c r="AR117" s="23" t="s">
        <v>135</v>
      </c>
      <c r="AT117" s="23" t="s">
        <v>130</v>
      </c>
      <c r="AU117" s="23" t="s">
        <v>82</v>
      </c>
      <c r="AY117" s="23" t="s">
        <v>128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3" t="s">
        <v>80</v>
      </c>
      <c r="BK117" s="195">
        <f>ROUND(I117*H117,2)</f>
        <v>0</v>
      </c>
      <c r="BL117" s="23" t="s">
        <v>135</v>
      </c>
      <c r="BM117" s="23" t="s">
        <v>175</v>
      </c>
    </row>
    <row r="118" spans="2:65" s="11" customFormat="1">
      <c r="B118" s="196"/>
      <c r="C118" s="197"/>
      <c r="D118" s="198" t="s">
        <v>137</v>
      </c>
      <c r="E118" s="199" t="s">
        <v>22</v>
      </c>
      <c r="F118" s="200" t="s">
        <v>176</v>
      </c>
      <c r="G118" s="197"/>
      <c r="H118" s="201" t="s">
        <v>22</v>
      </c>
      <c r="I118" s="202"/>
      <c r="J118" s="197"/>
      <c r="K118" s="197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137</v>
      </c>
      <c r="AU118" s="207" t="s">
        <v>82</v>
      </c>
      <c r="AV118" s="11" t="s">
        <v>80</v>
      </c>
      <c r="AW118" s="11" t="s">
        <v>36</v>
      </c>
      <c r="AX118" s="11" t="s">
        <v>72</v>
      </c>
      <c r="AY118" s="207" t="s">
        <v>128</v>
      </c>
    </row>
    <row r="119" spans="2:65" s="11" customFormat="1">
      <c r="B119" s="196"/>
      <c r="C119" s="197"/>
      <c r="D119" s="198" t="s">
        <v>137</v>
      </c>
      <c r="E119" s="199" t="s">
        <v>22</v>
      </c>
      <c r="F119" s="200" t="s">
        <v>177</v>
      </c>
      <c r="G119" s="197"/>
      <c r="H119" s="201" t="s">
        <v>22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137</v>
      </c>
      <c r="AU119" s="207" t="s">
        <v>82</v>
      </c>
      <c r="AV119" s="11" t="s">
        <v>80</v>
      </c>
      <c r="AW119" s="11" t="s">
        <v>36</v>
      </c>
      <c r="AX119" s="11" t="s">
        <v>72</v>
      </c>
      <c r="AY119" s="207" t="s">
        <v>128</v>
      </c>
    </row>
    <row r="120" spans="2:65" s="12" customFormat="1">
      <c r="B120" s="208"/>
      <c r="C120" s="209"/>
      <c r="D120" s="198" t="s">
        <v>137</v>
      </c>
      <c r="E120" s="210" t="s">
        <v>22</v>
      </c>
      <c r="F120" s="211" t="s">
        <v>178</v>
      </c>
      <c r="G120" s="209"/>
      <c r="H120" s="212">
        <v>0.5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137</v>
      </c>
      <c r="AU120" s="218" t="s">
        <v>82</v>
      </c>
      <c r="AV120" s="12" t="s">
        <v>82</v>
      </c>
      <c r="AW120" s="12" t="s">
        <v>36</v>
      </c>
      <c r="AX120" s="12" t="s">
        <v>72</v>
      </c>
      <c r="AY120" s="218" t="s">
        <v>128</v>
      </c>
    </row>
    <row r="121" spans="2:65" s="13" customFormat="1">
      <c r="B121" s="219"/>
      <c r="C121" s="220"/>
      <c r="D121" s="198" t="s">
        <v>137</v>
      </c>
      <c r="E121" s="234" t="s">
        <v>22</v>
      </c>
      <c r="F121" s="235" t="s">
        <v>140</v>
      </c>
      <c r="G121" s="220"/>
      <c r="H121" s="236">
        <v>0.5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137</v>
      </c>
      <c r="AU121" s="230" t="s">
        <v>82</v>
      </c>
      <c r="AV121" s="13" t="s">
        <v>135</v>
      </c>
      <c r="AW121" s="13" t="s">
        <v>36</v>
      </c>
      <c r="AX121" s="13" t="s">
        <v>80</v>
      </c>
      <c r="AY121" s="230" t="s">
        <v>128</v>
      </c>
    </row>
    <row r="122" spans="2:65" s="10" customFormat="1" ht="29.85" customHeight="1">
      <c r="B122" s="167"/>
      <c r="C122" s="168"/>
      <c r="D122" s="181" t="s">
        <v>71</v>
      </c>
      <c r="E122" s="182" t="s">
        <v>162</v>
      </c>
      <c r="F122" s="182" t="s">
        <v>179</v>
      </c>
      <c r="G122" s="168"/>
      <c r="H122" s="168"/>
      <c r="I122" s="171"/>
      <c r="J122" s="183">
        <f>BK122</f>
        <v>0</v>
      </c>
      <c r="K122" s="168"/>
      <c r="L122" s="173"/>
      <c r="M122" s="174"/>
      <c r="N122" s="175"/>
      <c r="O122" s="175"/>
      <c r="P122" s="176">
        <f>SUM(P123:P130)</f>
        <v>0</v>
      </c>
      <c r="Q122" s="175"/>
      <c r="R122" s="176">
        <f>SUM(R123:R130)</f>
        <v>1.274</v>
      </c>
      <c r="S122" s="175"/>
      <c r="T122" s="177">
        <f>SUM(T123:T130)</f>
        <v>0</v>
      </c>
      <c r="AR122" s="178" t="s">
        <v>80</v>
      </c>
      <c r="AT122" s="179" t="s">
        <v>71</v>
      </c>
      <c r="AU122" s="179" t="s">
        <v>80</v>
      </c>
      <c r="AY122" s="178" t="s">
        <v>128</v>
      </c>
      <c r="BK122" s="180">
        <f>SUM(BK123:BK130)</f>
        <v>0</v>
      </c>
    </row>
    <row r="123" spans="2:65" s="1" customFormat="1" ht="22.5" customHeight="1">
      <c r="B123" s="40"/>
      <c r="C123" s="184" t="s">
        <v>180</v>
      </c>
      <c r="D123" s="184" t="s">
        <v>130</v>
      </c>
      <c r="E123" s="185" t="s">
        <v>181</v>
      </c>
      <c r="F123" s="186" t="s">
        <v>182</v>
      </c>
      <c r="G123" s="187" t="s">
        <v>183</v>
      </c>
      <c r="H123" s="188">
        <v>56</v>
      </c>
      <c r="I123" s="189"/>
      <c r="J123" s="190">
        <f>ROUND(I123*H123,2)</f>
        <v>0</v>
      </c>
      <c r="K123" s="186" t="s">
        <v>134</v>
      </c>
      <c r="L123" s="60"/>
      <c r="M123" s="191" t="s">
        <v>22</v>
      </c>
      <c r="N123" s="192" t="s">
        <v>43</v>
      </c>
      <c r="O123" s="41"/>
      <c r="P123" s="193">
        <f>O123*H123</f>
        <v>0</v>
      </c>
      <c r="Q123" s="193">
        <v>7.3499999999999998E-3</v>
      </c>
      <c r="R123" s="193">
        <f>Q123*H123</f>
        <v>0.41159999999999997</v>
      </c>
      <c r="S123" s="193">
        <v>0</v>
      </c>
      <c r="T123" s="194">
        <f>S123*H123</f>
        <v>0</v>
      </c>
      <c r="AR123" s="23" t="s">
        <v>135</v>
      </c>
      <c r="AT123" s="23" t="s">
        <v>130</v>
      </c>
      <c r="AU123" s="23" t="s">
        <v>82</v>
      </c>
      <c r="AY123" s="23" t="s">
        <v>128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3" t="s">
        <v>80</v>
      </c>
      <c r="BK123" s="195">
        <f>ROUND(I123*H123,2)</f>
        <v>0</v>
      </c>
      <c r="BL123" s="23" t="s">
        <v>135</v>
      </c>
      <c r="BM123" s="23" t="s">
        <v>184</v>
      </c>
    </row>
    <row r="124" spans="2:65" s="11" customFormat="1">
      <c r="B124" s="196"/>
      <c r="C124" s="197"/>
      <c r="D124" s="198" t="s">
        <v>137</v>
      </c>
      <c r="E124" s="199" t="s">
        <v>22</v>
      </c>
      <c r="F124" s="200" t="s">
        <v>185</v>
      </c>
      <c r="G124" s="197"/>
      <c r="H124" s="201" t="s">
        <v>22</v>
      </c>
      <c r="I124" s="202"/>
      <c r="J124" s="197"/>
      <c r="K124" s="197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137</v>
      </c>
      <c r="AU124" s="207" t="s">
        <v>82</v>
      </c>
      <c r="AV124" s="11" t="s">
        <v>80</v>
      </c>
      <c r="AW124" s="11" t="s">
        <v>36</v>
      </c>
      <c r="AX124" s="11" t="s">
        <v>72</v>
      </c>
      <c r="AY124" s="207" t="s">
        <v>128</v>
      </c>
    </row>
    <row r="125" spans="2:65" s="12" customFormat="1">
      <c r="B125" s="208"/>
      <c r="C125" s="209"/>
      <c r="D125" s="198" t="s">
        <v>137</v>
      </c>
      <c r="E125" s="210" t="s">
        <v>22</v>
      </c>
      <c r="F125" s="211" t="s">
        <v>186</v>
      </c>
      <c r="G125" s="209"/>
      <c r="H125" s="212">
        <v>56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137</v>
      </c>
      <c r="AU125" s="218" t="s">
        <v>82</v>
      </c>
      <c r="AV125" s="12" t="s">
        <v>82</v>
      </c>
      <c r="AW125" s="12" t="s">
        <v>36</v>
      </c>
      <c r="AX125" s="12" t="s">
        <v>72</v>
      </c>
      <c r="AY125" s="218" t="s">
        <v>128</v>
      </c>
    </row>
    <row r="126" spans="2:65" s="13" customFormat="1">
      <c r="B126" s="219"/>
      <c r="C126" s="220"/>
      <c r="D126" s="221" t="s">
        <v>137</v>
      </c>
      <c r="E126" s="222" t="s">
        <v>22</v>
      </c>
      <c r="F126" s="223" t="s">
        <v>140</v>
      </c>
      <c r="G126" s="220"/>
      <c r="H126" s="224">
        <v>56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137</v>
      </c>
      <c r="AU126" s="230" t="s">
        <v>82</v>
      </c>
      <c r="AV126" s="13" t="s">
        <v>135</v>
      </c>
      <c r="AW126" s="13" t="s">
        <v>36</v>
      </c>
      <c r="AX126" s="13" t="s">
        <v>80</v>
      </c>
      <c r="AY126" s="230" t="s">
        <v>128</v>
      </c>
    </row>
    <row r="127" spans="2:65" s="1" customFormat="1" ht="22.5" customHeight="1">
      <c r="B127" s="40"/>
      <c r="C127" s="184" t="s">
        <v>187</v>
      </c>
      <c r="D127" s="184" t="s">
        <v>130</v>
      </c>
      <c r="E127" s="185" t="s">
        <v>188</v>
      </c>
      <c r="F127" s="186" t="s">
        <v>189</v>
      </c>
      <c r="G127" s="187" t="s">
        <v>183</v>
      </c>
      <c r="H127" s="188">
        <v>56</v>
      </c>
      <c r="I127" s="189"/>
      <c r="J127" s="190">
        <f>ROUND(I127*H127,2)</f>
        <v>0</v>
      </c>
      <c r="K127" s="186" t="s">
        <v>22</v>
      </c>
      <c r="L127" s="60"/>
      <c r="M127" s="191" t="s">
        <v>22</v>
      </c>
      <c r="N127" s="192" t="s">
        <v>43</v>
      </c>
      <c r="O127" s="41"/>
      <c r="P127" s="193">
        <f>O127*H127</f>
        <v>0</v>
      </c>
      <c r="Q127" s="193">
        <v>1.54E-2</v>
      </c>
      <c r="R127" s="193">
        <f>Q127*H127</f>
        <v>0.86240000000000006</v>
      </c>
      <c r="S127" s="193">
        <v>0</v>
      </c>
      <c r="T127" s="194">
        <f>S127*H127</f>
        <v>0</v>
      </c>
      <c r="AR127" s="23" t="s">
        <v>135</v>
      </c>
      <c r="AT127" s="23" t="s">
        <v>130</v>
      </c>
      <c r="AU127" s="23" t="s">
        <v>82</v>
      </c>
      <c r="AY127" s="23" t="s">
        <v>128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3" t="s">
        <v>80</v>
      </c>
      <c r="BK127" s="195">
        <f>ROUND(I127*H127,2)</f>
        <v>0</v>
      </c>
      <c r="BL127" s="23" t="s">
        <v>135</v>
      </c>
      <c r="BM127" s="23" t="s">
        <v>190</v>
      </c>
    </row>
    <row r="128" spans="2:65" s="11" customFormat="1">
      <c r="B128" s="196"/>
      <c r="C128" s="197"/>
      <c r="D128" s="198" t="s">
        <v>137</v>
      </c>
      <c r="E128" s="199" t="s">
        <v>22</v>
      </c>
      <c r="F128" s="200" t="s">
        <v>191</v>
      </c>
      <c r="G128" s="197"/>
      <c r="H128" s="201" t="s">
        <v>22</v>
      </c>
      <c r="I128" s="202"/>
      <c r="J128" s="197"/>
      <c r="K128" s="197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137</v>
      </c>
      <c r="AU128" s="207" t="s">
        <v>82</v>
      </c>
      <c r="AV128" s="11" t="s">
        <v>80</v>
      </c>
      <c r="AW128" s="11" t="s">
        <v>36</v>
      </c>
      <c r="AX128" s="11" t="s">
        <v>72</v>
      </c>
      <c r="AY128" s="207" t="s">
        <v>128</v>
      </c>
    </row>
    <row r="129" spans="2:65" s="12" customFormat="1">
      <c r="B129" s="208"/>
      <c r="C129" s="209"/>
      <c r="D129" s="198" t="s">
        <v>137</v>
      </c>
      <c r="E129" s="210" t="s">
        <v>22</v>
      </c>
      <c r="F129" s="211" t="s">
        <v>186</v>
      </c>
      <c r="G129" s="209"/>
      <c r="H129" s="212">
        <v>56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137</v>
      </c>
      <c r="AU129" s="218" t="s">
        <v>82</v>
      </c>
      <c r="AV129" s="12" t="s">
        <v>82</v>
      </c>
      <c r="AW129" s="12" t="s">
        <v>36</v>
      </c>
      <c r="AX129" s="12" t="s">
        <v>72</v>
      </c>
      <c r="AY129" s="218" t="s">
        <v>128</v>
      </c>
    </row>
    <row r="130" spans="2:65" s="13" customFormat="1">
      <c r="B130" s="219"/>
      <c r="C130" s="220"/>
      <c r="D130" s="198" t="s">
        <v>137</v>
      </c>
      <c r="E130" s="234" t="s">
        <v>22</v>
      </c>
      <c r="F130" s="235" t="s">
        <v>140</v>
      </c>
      <c r="G130" s="220"/>
      <c r="H130" s="236">
        <v>56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137</v>
      </c>
      <c r="AU130" s="230" t="s">
        <v>82</v>
      </c>
      <c r="AV130" s="13" t="s">
        <v>135</v>
      </c>
      <c r="AW130" s="13" t="s">
        <v>36</v>
      </c>
      <c r="AX130" s="13" t="s">
        <v>80</v>
      </c>
      <c r="AY130" s="230" t="s">
        <v>128</v>
      </c>
    </row>
    <row r="131" spans="2:65" s="10" customFormat="1" ht="29.85" customHeight="1">
      <c r="B131" s="167"/>
      <c r="C131" s="168"/>
      <c r="D131" s="181" t="s">
        <v>71</v>
      </c>
      <c r="E131" s="182" t="s">
        <v>180</v>
      </c>
      <c r="F131" s="182" t="s">
        <v>192</v>
      </c>
      <c r="G131" s="168"/>
      <c r="H131" s="168"/>
      <c r="I131" s="171"/>
      <c r="J131" s="183">
        <f>BK131</f>
        <v>0</v>
      </c>
      <c r="K131" s="168"/>
      <c r="L131" s="173"/>
      <c r="M131" s="174"/>
      <c r="N131" s="175"/>
      <c r="O131" s="175"/>
      <c r="P131" s="176">
        <f>SUM(P132:P229)</f>
        <v>0</v>
      </c>
      <c r="Q131" s="175"/>
      <c r="R131" s="176">
        <f>SUM(R132:R229)</f>
        <v>0</v>
      </c>
      <c r="S131" s="175"/>
      <c r="T131" s="177">
        <f>SUM(T132:T229)</f>
        <v>162.40689600000002</v>
      </c>
      <c r="AR131" s="178" t="s">
        <v>80</v>
      </c>
      <c r="AT131" s="179" t="s">
        <v>71</v>
      </c>
      <c r="AU131" s="179" t="s">
        <v>80</v>
      </c>
      <c r="AY131" s="178" t="s">
        <v>128</v>
      </c>
      <c r="BK131" s="180">
        <f>SUM(BK132:BK229)</f>
        <v>0</v>
      </c>
    </row>
    <row r="132" spans="2:65" s="1" customFormat="1" ht="22.5" customHeight="1">
      <c r="B132" s="40"/>
      <c r="C132" s="184" t="s">
        <v>193</v>
      </c>
      <c r="D132" s="184" t="s">
        <v>130</v>
      </c>
      <c r="E132" s="185" t="s">
        <v>194</v>
      </c>
      <c r="F132" s="186" t="s">
        <v>195</v>
      </c>
      <c r="G132" s="187" t="s">
        <v>143</v>
      </c>
      <c r="H132" s="188">
        <v>6</v>
      </c>
      <c r="I132" s="189"/>
      <c r="J132" s="190">
        <f>ROUND(I132*H132,2)</f>
        <v>0</v>
      </c>
      <c r="K132" s="186" t="s">
        <v>134</v>
      </c>
      <c r="L132" s="60"/>
      <c r="M132" s="191" t="s">
        <v>22</v>
      </c>
      <c r="N132" s="192" t="s">
        <v>43</v>
      </c>
      <c r="O132" s="41"/>
      <c r="P132" s="193">
        <f>O132*H132</f>
        <v>0</v>
      </c>
      <c r="Q132" s="193">
        <v>0</v>
      </c>
      <c r="R132" s="193">
        <f>Q132*H132</f>
        <v>0</v>
      </c>
      <c r="S132" s="193">
        <v>2.5</v>
      </c>
      <c r="T132" s="194">
        <f>S132*H132</f>
        <v>15</v>
      </c>
      <c r="AR132" s="23" t="s">
        <v>135</v>
      </c>
      <c r="AT132" s="23" t="s">
        <v>130</v>
      </c>
      <c r="AU132" s="23" t="s">
        <v>82</v>
      </c>
      <c r="AY132" s="23" t="s">
        <v>128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3" t="s">
        <v>80</v>
      </c>
      <c r="BK132" s="195">
        <f>ROUND(I132*H132,2)</f>
        <v>0</v>
      </c>
      <c r="BL132" s="23" t="s">
        <v>135</v>
      </c>
      <c r="BM132" s="23" t="s">
        <v>196</v>
      </c>
    </row>
    <row r="133" spans="2:65" s="11" customFormat="1">
      <c r="B133" s="196"/>
      <c r="C133" s="197"/>
      <c r="D133" s="198" t="s">
        <v>137</v>
      </c>
      <c r="E133" s="199" t="s">
        <v>22</v>
      </c>
      <c r="F133" s="200" t="s">
        <v>197</v>
      </c>
      <c r="G133" s="197"/>
      <c r="H133" s="201" t="s">
        <v>22</v>
      </c>
      <c r="I133" s="202"/>
      <c r="J133" s="197"/>
      <c r="K133" s="197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137</v>
      </c>
      <c r="AU133" s="207" t="s">
        <v>82</v>
      </c>
      <c r="AV133" s="11" t="s">
        <v>80</v>
      </c>
      <c r="AW133" s="11" t="s">
        <v>36</v>
      </c>
      <c r="AX133" s="11" t="s">
        <v>72</v>
      </c>
      <c r="AY133" s="207" t="s">
        <v>128</v>
      </c>
    </row>
    <row r="134" spans="2:65" s="12" customFormat="1">
      <c r="B134" s="208"/>
      <c r="C134" s="209"/>
      <c r="D134" s="198" t="s">
        <v>137</v>
      </c>
      <c r="E134" s="210" t="s">
        <v>22</v>
      </c>
      <c r="F134" s="211" t="s">
        <v>198</v>
      </c>
      <c r="G134" s="209"/>
      <c r="H134" s="212">
        <v>6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137</v>
      </c>
      <c r="AU134" s="218" t="s">
        <v>82</v>
      </c>
      <c r="AV134" s="12" t="s">
        <v>82</v>
      </c>
      <c r="AW134" s="12" t="s">
        <v>36</v>
      </c>
      <c r="AX134" s="12" t="s">
        <v>72</v>
      </c>
      <c r="AY134" s="218" t="s">
        <v>128</v>
      </c>
    </row>
    <row r="135" spans="2:65" s="13" customFormat="1">
      <c r="B135" s="219"/>
      <c r="C135" s="220"/>
      <c r="D135" s="221" t="s">
        <v>137</v>
      </c>
      <c r="E135" s="222" t="s">
        <v>22</v>
      </c>
      <c r="F135" s="223" t="s">
        <v>140</v>
      </c>
      <c r="G135" s="220"/>
      <c r="H135" s="224">
        <v>6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137</v>
      </c>
      <c r="AU135" s="230" t="s">
        <v>82</v>
      </c>
      <c r="AV135" s="13" t="s">
        <v>135</v>
      </c>
      <c r="AW135" s="13" t="s">
        <v>36</v>
      </c>
      <c r="AX135" s="13" t="s">
        <v>80</v>
      </c>
      <c r="AY135" s="230" t="s">
        <v>128</v>
      </c>
    </row>
    <row r="136" spans="2:65" s="1" customFormat="1" ht="22.5" customHeight="1">
      <c r="B136" s="40"/>
      <c r="C136" s="184" t="s">
        <v>199</v>
      </c>
      <c r="D136" s="184" t="s">
        <v>130</v>
      </c>
      <c r="E136" s="185" t="s">
        <v>200</v>
      </c>
      <c r="F136" s="186" t="s">
        <v>201</v>
      </c>
      <c r="G136" s="187" t="s">
        <v>143</v>
      </c>
      <c r="H136" s="188">
        <v>12.46</v>
      </c>
      <c r="I136" s="189"/>
      <c r="J136" s="190">
        <f>ROUND(I136*H136,2)</f>
        <v>0</v>
      </c>
      <c r="K136" s="186" t="s">
        <v>134</v>
      </c>
      <c r="L136" s="60"/>
      <c r="M136" s="191" t="s">
        <v>22</v>
      </c>
      <c r="N136" s="192" t="s">
        <v>43</v>
      </c>
      <c r="O136" s="41"/>
      <c r="P136" s="193">
        <f>O136*H136</f>
        <v>0</v>
      </c>
      <c r="Q136" s="193">
        <v>0</v>
      </c>
      <c r="R136" s="193">
        <f>Q136*H136</f>
        <v>0</v>
      </c>
      <c r="S136" s="193">
        <v>2</v>
      </c>
      <c r="T136" s="194">
        <f>S136*H136</f>
        <v>24.92</v>
      </c>
      <c r="AR136" s="23" t="s">
        <v>135</v>
      </c>
      <c r="AT136" s="23" t="s">
        <v>130</v>
      </c>
      <c r="AU136" s="23" t="s">
        <v>82</v>
      </c>
      <c r="AY136" s="23" t="s">
        <v>128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3" t="s">
        <v>80</v>
      </c>
      <c r="BK136" s="195">
        <f>ROUND(I136*H136,2)</f>
        <v>0</v>
      </c>
      <c r="BL136" s="23" t="s">
        <v>135</v>
      </c>
      <c r="BM136" s="23" t="s">
        <v>202</v>
      </c>
    </row>
    <row r="137" spans="2:65" s="11" customFormat="1">
      <c r="B137" s="196"/>
      <c r="C137" s="197"/>
      <c r="D137" s="198" t="s">
        <v>137</v>
      </c>
      <c r="E137" s="199" t="s">
        <v>22</v>
      </c>
      <c r="F137" s="200" t="s">
        <v>203</v>
      </c>
      <c r="G137" s="197"/>
      <c r="H137" s="201" t="s">
        <v>22</v>
      </c>
      <c r="I137" s="202"/>
      <c r="J137" s="197"/>
      <c r="K137" s="197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137</v>
      </c>
      <c r="AU137" s="207" t="s">
        <v>82</v>
      </c>
      <c r="AV137" s="11" t="s">
        <v>80</v>
      </c>
      <c r="AW137" s="11" t="s">
        <v>36</v>
      </c>
      <c r="AX137" s="11" t="s">
        <v>72</v>
      </c>
      <c r="AY137" s="207" t="s">
        <v>128</v>
      </c>
    </row>
    <row r="138" spans="2:65" s="11" customFormat="1">
      <c r="B138" s="196"/>
      <c r="C138" s="197"/>
      <c r="D138" s="198" t="s">
        <v>137</v>
      </c>
      <c r="E138" s="199" t="s">
        <v>22</v>
      </c>
      <c r="F138" s="200" t="s">
        <v>204</v>
      </c>
      <c r="G138" s="197"/>
      <c r="H138" s="201" t="s">
        <v>22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137</v>
      </c>
      <c r="AU138" s="207" t="s">
        <v>82</v>
      </c>
      <c r="AV138" s="11" t="s">
        <v>80</v>
      </c>
      <c r="AW138" s="11" t="s">
        <v>36</v>
      </c>
      <c r="AX138" s="11" t="s">
        <v>72</v>
      </c>
      <c r="AY138" s="207" t="s">
        <v>128</v>
      </c>
    </row>
    <row r="139" spans="2:65" s="12" customFormat="1">
      <c r="B139" s="208"/>
      <c r="C139" s="209"/>
      <c r="D139" s="198" t="s">
        <v>137</v>
      </c>
      <c r="E139" s="210" t="s">
        <v>22</v>
      </c>
      <c r="F139" s="211" t="s">
        <v>205</v>
      </c>
      <c r="G139" s="209"/>
      <c r="H139" s="212">
        <v>0.49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137</v>
      </c>
      <c r="AU139" s="218" t="s">
        <v>82</v>
      </c>
      <c r="AV139" s="12" t="s">
        <v>82</v>
      </c>
      <c r="AW139" s="12" t="s">
        <v>36</v>
      </c>
      <c r="AX139" s="12" t="s">
        <v>72</v>
      </c>
      <c r="AY139" s="218" t="s">
        <v>128</v>
      </c>
    </row>
    <row r="140" spans="2:65" s="11" customFormat="1">
      <c r="B140" s="196"/>
      <c r="C140" s="197"/>
      <c r="D140" s="198" t="s">
        <v>137</v>
      </c>
      <c r="E140" s="199" t="s">
        <v>22</v>
      </c>
      <c r="F140" s="200" t="s">
        <v>206</v>
      </c>
      <c r="G140" s="197"/>
      <c r="H140" s="201" t="s">
        <v>22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137</v>
      </c>
      <c r="AU140" s="207" t="s">
        <v>82</v>
      </c>
      <c r="AV140" s="11" t="s">
        <v>80</v>
      </c>
      <c r="AW140" s="11" t="s">
        <v>36</v>
      </c>
      <c r="AX140" s="11" t="s">
        <v>72</v>
      </c>
      <c r="AY140" s="207" t="s">
        <v>128</v>
      </c>
    </row>
    <row r="141" spans="2:65" s="12" customFormat="1">
      <c r="B141" s="208"/>
      <c r="C141" s="209"/>
      <c r="D141" s="198" t="s">
        <v>137</v>
      </c>
      <c r="E141" s="210" t="s">
        <v>22</v>
      </c>
      <c r="F141" s="211" t="s">
        <v>207</v>
      </c>
      <c r="G141" s="209"/>
      <c r="H141" s="212">
        <v>11.97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137</v>
      </c>
      <c r="AU141" s="218" t="s">
        <v>82</v>
      </c>
      <c r="AV141" s="12" t="s">
        <v>82</v>
      </c>
      <c r="AW141" s="12" t="s">
        <v>36</v>
      </c>
      <c r="AX141" s="12" t="s">
        <v>72</v>
      </c>
      <c r="AY141" s="218" t="s">
        <v>128</v>
      </c>
    </row>
    <row r="142" spans="2:65" s="13" customFormat="1">
      <c r="B142" s="219"/>
      <c r="C142" s="220"/>
      <c r="D142" s="221" t="s">
        <v>137</v>
      </c>
      <c r="E142" s="222" t="s">
        <v>22</v>
      </c>
      <c r="F142" s="223" t="s">
        <v>140</v>
      </c>
      <c r="G142" s="220"/>
      <c r="H142" s="224">
        <v>12.46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137</v>
      </c>
      <c r="AU142" s="230" t="s">
        <v>82</v>
      </c>
      <c r="AV142" s="13" t="s">
        <v>135</v>
      </c>
      <c r="AW142" s="13" t="s">
        <v>36</v>
      </c>
      <c r="AX142" s="13" t="s">
        <v>80</v>
      </c>
      <c r="AY142" s="230" t="s">
        <v>128</v>
      </c>
    </row>
    <row r="143" spans="2:65" s="1" customFormat="1" ht="22.5" customHeight="1">
      <c r="B143" s="40"/>
      <c r="C143" s="184" t="s">
        <v>208</v>
      </c>
      <c r="D143" s="184" t="s">
        <v>130</v>
      </c>
      <c r="E143" s="185" t="s">
        <v>209</v>
      </c>
      <c r="F143" s="186" t="s">
        <v>210</v>
      </c>
      <c r="G143" s="187" t="s">
        <v>183</v>
      </c>
      <c r="H143" s="188">
        <v>25.2</v>
      </c>
      <c r="I143" s="189"/>
      <c r="J143" s="190">
        <f>ROUND(I143*H143,2)</f>
        <v>0</v>
      </c>
      <c r="K143" s="186" t="s">
        <v>134</v>
      </c>
      <c r="L143" s="60"/>
      <c r="M143" s="191" t="s">
        <v>22</v>
      </c>
      <c r="N143" s="192" t="s">
        <v>43</v>
      </c>
      <c r="O143" s="41"/>
      <c r="P143" s="193">
        <f>O143*H143</f>
        <v>0</v>
      </c>
      <c r="Q143" s="193">
        <v>0</v>
      </c>
      <c r="R143" s="193">
        <f>Q143*H143</f>
        <v>0</v>
      </c>
      <c r="S143" s="193">
        <v>0.26100000000000001</v>
      </c>
      <c r="T143" s="194">
        <f>S143*H143</f>
        <v>6.5772000000000004</v>
      </c>
      <c r="AR143" s="23" t="s">
        <v>135</v>
      </c>
      <c r="AT143" s="23" t="s">
        <v>130</v>
      </c>
      <c r="AU143" s="23" t="s">
        <v>82</v>
      </c>
      <c r="AY143" s="23" t="s">
        <v>128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3" t="s">
        <v>80</v>
      </c>
      <c r="BK143" s="195">
        <f>ROUND(I143*H143,2)</f>
        <v>0</v>
      </c>
      <c r="BL143" s="23" t="s">
        <v>135</v>
      </c>
      <c r="BM143" s="23" t="s">
        <v>211</v>
      </c>
    </row>
    <row r="144" spans="2:65" s="11" customFormat="1">
      <c r="B144" s="196"/>
      <c r="C144" s="197"/>
      <c r="D144" s="198" t="s">
        <v>137</v>
      </c>
      <c r="E144" s="199" t="s">
        <v>22</v>
      </c>
      <c r="F144" s="200" t="s">
        <v>212</v>
      </c>
      <c r="G144" s="197"/>
      <c r="H144" s="201" t="s">
        <v>22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137</v>
      </c>
      <c r="AU144" s="207" t="s">
        <v>82</v>
      </c>
      <c r="AV144" s="11" t="s">
        <v>80</v>
      </c>
      <c r="AW144" s="11" t="s">
        <v>36</v>
      </c>
      <c r="AX144" s="11" t="s">
        <v>72</v>
      </c>
      <c r="AY144" s="207" t="s">
        <v>128</v>
      </c>
    </row>
    <row r="145" spans="2:65" s="11" customFormat="1">
      <c r="B145" s="196"/>
      <c r="C145" s="197"/>
      <c r="D145" s="198" t="s">
        <v>137</v>
      </c>
      <c r="E145" s="199" t="s">
        <v>22</v>
      </c>
      <c r="F145" s="200" t="s">
        <v>213</v>
      </c>
      <c r="G145" s="197"/>
      <c r="H145" s="201" t="s">
        <v>22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137</v>
      </c>
      <c r="AU145" s="207" t="s">
        <v>82</v>
      </c>
      <c r="AV145" s="11" t="s">
        <v>80</v>
      </c>
      <c r="AW145" s="11" t="s">
        <v>36</v>
      </c>
      <c r="AX145" s="11" t="s">
        <v>72</v>
      </c>
      <c r="AY145" s="207" t="s">
        <v>128</v>
      </c>
    </row>
    <row r="146" spans="2:65" s="12" customFormat="1">
      <c r="B146" s="208"/>
      <c r="C146" s="209"/>
      <c r="D146" s="198" t="s">
        <v>137</v>
      </c>
      <c r="E146" s="210" t="s">
        <v>22</v>
      </c>
      <c r="F146" s="211" t="s">
        <v>214</v>
      </c>
      <c r="G146" s="209"/>
      <c r="H146" s="212">
        <v>25.2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137</v>
      </c>
      <c r="AU146" s="218" t="s">
        <v>82</v>
      </c>
      <c r="AV146" s="12" t="s">
        <v>82</v>
      </c>
      <c r="AW146" s="12" t="s">
        <v>36</v>
      </c>
      <c r="AX146" s="12" t="s">
        <v>72</v>
      </c>
      <c r="AY146" s="218" t="s">
        <v>128</v>
      </c>
    </row>
    <row r="147" spans="2:65" s="13" customFormat="1">
      <c r="B147" s="219"/>
      <c r="C147" s="220"/>
      <c r="D147" s="221" t="s">
        <v>137</v>
      </c>
      <c r="E147" s="222" t="s">
        <v>22</v>
      </c>
      <c r="F147" s="223" t="s">
        <v>140</v>
      </c>
      <c r="G147" s="220"/>
      <c r="H147" s="224">
        <v>25.2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137</v>
      </c>
      <c r="AU147" s="230" t="s">
        <v>82</v>
      </c>
      <c r="AV147" s="13" t="s">
        <v>135</v>
      </c>
      <c r="AW147" s="13" t="s">
        <v>36</v>
      </c>
      <c r="AX147" s="13" t="s">
        <v>80</v>
      </c>
      <c r="AY147" s="230" t="s">
        <v>128</v>
      </c>
    </row>
    <row r="148" spans="2:65" s="1" customFormat="1" ht="22.5" customHeight="1">
      <c r="B148" s="40"/>
      <c r="C148" s="184" t="s">
        <v>215</v>
      </c>
      <c r="D148" s="184" t="s">
        <v>130</v>
      </c>
      <c r="E148" s="185" t="s">
        <v>216</v>
      </c>
      <c r="F148" s="186" t="s">
        <v>217</v>
      </c>
      <c r="G148" s="187" t="s">
        <v>143</v>
      </c>
      <c r="H148" s="188">
        <v>33.625</v>
      </c>
      <c r="I148" s="189"/>
      <c r="J148" s="190">
        <f>ROUND(I148*H148,2)</f>
        <v>0</v>
      </c>
      <c r="K148" s="186" t="s">
        <v>134</v>
      </c>
      <c r="L148" s="60"/>
      <c r="M148" s="191" t="s">
        <v>22</v>
      </c>
      <c r="N148" s="192" t="s">
        <v>43</v>
      </c>
      <c r="O148" s="41"/>
      <c r="P148" s="193">
        <f>O148*H148</f>
        <v>0</v>
      </c>
      <c r="Q148" s="193">
        <v>0</v>
      </c>
      <c r="R148" s="193">
        <f>Q148*H148</f>
        <v>0</v>
      </c>
      <c r="S148" s="193">
        <v>1.8</v>
      </c>
      <c r="T148" s="194">
        <f>S148*H148</f>
        <v>60.524999999999999</v>
      </c>
      <c r="AR148" s="23" t="s">
        <v>135</v>
      </c>
      <c r="AT148" s="23" t="s">
        <v>130</v>
      </c>
      <c r="AU148" s="23" t="s">
        <v>82</v>
      </c>
      <c r="AY148" s="23" t="s">
        <v>128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3" t="s">
        <v>80</v>
      </c>
      <c r="BK148" s="195">
        <f>ROUND(I148*H148,2)</f>
        <v>0</v>
      </c>
      <c r="BL148" s="23" t="s">
        <v>135</v>
      </c>
      <c r="BM148" s="23" t="s">
        <v>218</v>
      </c>
    </row>
    <row r="149" spans="2:65" s="11" customFormat="1">
      <c r="B149" s="196"/>
      <c r="C149" s="197"/>
      <c r="D149" s="198" t="s">
        <v>137</v>
      </c>
      <c r="E149" s="199" t="s">
        <v>22</v>
      </c>
      <c r="F149" s="200" t="s">
        <v>212</v>
      </c>
      <c r="G149" s="197"/>
      <c r="H149" s="201" t="s">
        <v>22</v>
      </c>
      <c r="I149" s="202"/>
      <c r="J149" s="197"/>
      <c r="K149" s="197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137</v>
      </c>
      <c r="AU149" s="207" t="s">
        <v>82</v>
      </c>
      <c r="AV149" s="11" t="s">
        <v>80</v>
      </c>
      <c r="AW149" s="11" t="s">
        <v>36</v>
      </c>
      <c r="AX149" s="11" t="s">
        <v>72</v>
      </c>
      <c r="AY149" s="207" t="s">
        <v>128</v>
      </c>
    </row>
    <row r="150" spans="2:65" s="11" customFormat="1">
      <c r="B150" s="196"/>
      <c r="C150" s="197"/>
      <c r="D150" s="198" t="s">
        <v>137</v>
      </c>
      <c r="E150" s="199" t="s">
        <v>22</v>
      </c>
      <c r="F150" s="200" t="s">
        <v>219</v>
      </c>
      <c r="G150" s="197"/>
      <c r="H150" s="201" t="s">
        <v>22</v>
      </c>
      <c r="I150" s="202"/>
      <c r="J150" s="197"/>
      <c r="K150" s="197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137</v>
      </c>
      <c r="AU150" s="207" t="s">
        <v>82</v>
      </c>
      <c r="AV150" s="11" t="s">
        <v>80</v>
      </c>
      <c r="AW150" s="11" t="s">
        <v>36</v>
      </c>
      <c r="AX150" s="11" t="s">
        <v>72</v>
      </c>
      <c r="AY150" s="207" t="s">
        <v>128</v>
      </c>
    </row>
    <row r="151" spans="2:65" s="12" customFormat="1">
      <c r="B151" s="208"/>
      <c r="C151" s="209"/>
      <c r="D151" s="198" t="s">
        <v>137</v>
      </c>
      <c r="E151" s="210" t="s">
        <v>22</v>
      </c>
      <c r="F151" s="211" t="s">
        <v>220</v>
      </c>
      <c r="G151" s="209"/>
      <c r="H151" s="212">
        <v>42.131999999999998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137</v>
      </c>
      <c r="AU151" s="218" t="s">
        <v>82</v>
      </c>
      <c r="AV151" s="12" t="s">
        <v>82</v>
      </c>
      <c r="AW151" s="12" t="s">
        <v>36</v>
      </c>
      <c r="AX151" s="12" t="s">
        <v>72</v>
      </c>
      <c r="AY151" s="218" t="s">
        <v>128</v>
      </c>
    </row>
    <row r="152" spans="2:65" s="12" customFormat="1">
      <c r="B152" s="208"/>
      <c r="C152" s="209"/>
      <c r="D152" s="198" t="s">
        <v>137</v>
      </c>
      <c r="E152" s="210" t="s">
        <v>22</v>
      </c>
      <c r="F152" s="211" t="s">
        <v>221</v>
      </c>
      <c r="G152" s="209"/>
      <c r="H152" s="212">
        <v>-2.46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137</v>
      </c>
      <c r="AU152" s="218" t="s">
        <v>82</v>
      </c>
      <c r="AV152" s="12" t="s">
        <v>82</v>
      </c>
      <c r="AW152" s="12" t="s">
        <v>36</v>
      </c>
      <c r="AX152" s="12" t="s">
        <v>72</v>
      </c>
      <c r="AY152" s="218" t="s">
        <v>128</v>
      </c>
    </row>
    <row r="153" spans="2:65" s="12" customFormat="1">
      <c r="B153" s="208"/>
      <c r="C153" s="209"/>
      <c r="D153" s="198" t="s">
        <v>137</v>
      </c>
      <c r="E153" s="210" t="s">
        <v>22</v>
      </c>
      <c r="F153" s="211" t="s">
        <v>222</v>
      </c>
      <c r="G153" s="209"/>
      <c r="H153" s="212">
        <v>-6.0469999999999997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137</v>
      </c>
      <c r="AU153" s="218" t="s">
        <v>82</v>
      </c>
      <c r="AV153" s="12" t="s">
        <v>82</v>
      </c>
      <c r="AW153" s="12" t="s">
        <v>36</v>
      </c>
      <c r="AX153" s="12" t="s">
        <v>72</v>
      </c>
      <c r="AY153" s="218" t="s">
        <v>128</v>
      </c>
    </row>
    <row r="154" spans="2:65" s="13" customFormat="1">
      <c r="B154" s="219"/>
      <c r="C154" s="220"/>
      <c r="D154" s="221" t="s">
        <v>137</v>
      </c>
      <c r="E154" s="222" t="s">
        <v>22</v>
      </c>
      <c r="F154" s="223" t="s">
        <v>140</v>
      </c>
      <c r="G154" s="220"/>
      <c r="H154" s="224">
        <v>33.625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137</v>
      </c>
      <c r="AU154" s="230" t="s">
        <v>82</v>
      </c>
      <c r="AV154" s="13" t="s">
        <v>135</v>
      </c>
      <c r="AW154" s="13" t="s">
        <v>36</v>
      </c>
      <c r="AX154" s="13" t="s">
        <v>80</v>
      </c>
      <c r="AY154" s="230" t="s">
        <v>128</v>
      </c>
    </row>
    <row r="155" spans="2:65" s="1" customFormat="1" ht="31.5" customHeight="1">
      <c r="B155" s="40"/>
      <c r="C155" s="184" t="s">
        <v>10</v>
      </c>
      <c r="D155" s="184" t="s">
        <v>130</v>
      </c>
      <c r="E155" s="185" t="s">
        <v>223</v>
      </c>
      <c r="F155" s="186" t="s">
        <v>224</v>
      </c>
      <c r="G155" s="187" t="s">
        <v>143</v>
      </c>
      <c r="H155" s="188">
        <v>1.35</v>
      </c>
      <c r="I155" s="189"/>
      <c r="J155" s="190">
        <f>ROUND(I155*H155,2)</f>
        <v>0</v>
      </c>
      <c r="K155" s="186" t="s">
        <v>134</v>
      </c>
      <c r="L155" s="60"/>
      <c r="M155" s="191" t="s">
        <v>22</v>
      </c>
      <c r="N155" s="192" t="s">
        <v>43</v>
      </c>
      <c r="O155" s="41"/>
      <c r="P155" s="193">
        <f>O155*H155</f>
        <v>0</v>
      </c>
      <c r="Q155" s="193">
        <v>0</v>
      </c>
      <c r="R155" s="193">
        <f>Q155*H155</f>
        <v>0</v>
      </c>
      <c r="S155" s="193">
        <v>1.8</v>
      </c>
      <c r="T155" s="194">
        <f>S155*H155</f>
        <v>2.4300000000000002</v>
      </c>
      <c r="AR155" s="23" t="s">
        <v>135</v>
      </c>
      <c r="AT155" s="23" t="s">
        <v>130</v>
      </c>
      <c r="AU155" s="23" t="s">
        <v>82</v>
      </c>
      <c r="AY155" s="23" t="s">
        <v>128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3" t="s">
        <v>80</v>
      </c>
      <c r="BK155" s="195">
        <f>ROUND(I155*H155,2)</f>
        <v>0</v>
      </c>
      <c r="BL155" s="23" t="s">
        <v>135</v>
      </c>
      <c r="BM155" s="23" t="s">
        <v>225</v>
      </c>
    </row>
    <row r="156" spans="2:65" s="11" customFormat="1">
      <c r="B156" s="196"/>
      <c r="C156" s="197"/>
      <c r="D156" s="198" t="s">
        <v>137</v>
      </c>
      <c r="E156" s="199" t="s">
        <v>22</v>
      </c>
      <c r="F156" s="200" t="s">
        <v>226</v>
      </c>
      <c r="G156" s="197"/>
      <c r="H156" s="201" t="s">
        <v>22</v>
      </c>
      <c r="I156" s="202"/>
      <c r="J156" s="197"/>
      <c r="K156" s="197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137</v>
      </c>
      <c r="AU156" s="207" t="s">
        <v>82</v>
      </c>
      <c r="AV156" s="11" t="s">
        <v>80</v>
      </c>
      <c r="AW156" s="11" t="s">
        <v>36</v>
      </c>
      <c r="AX156" s="11" t="s">
        <v>72</v>
      </c>
      <c r="AY156" s="207" t="s">
        <v>128</v>
      </c>
    </row>
    <row r="157" spans="2:65" s="11" customFormat="1">
      <c r="B157" s="196"/>
      <c r="C157" s="197"/>
      <c r="D157" s="198" t="s">
        <v>137</v>
      </c>
      <c r="E157" s="199" t="s">
        <v>22</v>
      </c>
      <c r="F157" s="200" t="s">
        <v>204</v>
      </c>
      <c r="G157" s="197"/>
      <c r="H157" s="201" t="s">
        <v>22</v>
      </c>
      <c r="I157" s="202"/>
      <c r="J157" s="197"/>
      <c r="K157" s="197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137</v>
      </c>
      <c r="AU157" s="207" t="s">
        <v>82</v>
      </c>
      <c r="AV157" s="11" t="s">
        <v>80</v>
      </c>
      <c r="AW157" s="11" t="s">
        <v>36</v>
      </c>
      <c r="AX157" s="11" t="s">
        <v>72</v>
      </c>
      <c r="AY157" s="207" t="s">
        <v>128</v>
      </c>
    </row>
    <row r="158" spans="2:65" s="12" customFormat="1">
      <c r="B158" s="208"/>
      <c r="C158" s="209"/>
      <c r="D158" s="198" t="s">
        <v>137</v>
      </c>
      <c r="E158" s="210" t="s">
        <v>22</v>
      </c>
      <c r="F158" s="211" t="s">
        <v>227</v>
      </c>
      <c r="G158" s="209"/>
      <c r="H158" s="212">
        <v>1.35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137</v>
      </c>
      <c r="AU158" s="218" t="s">
        <v>82</v>
      </c>
      <c r="AV158" s="12" t="s">
        <v>82</v>
      </c>
      <c r="AW158" s="12" t="s">
        <v>36</v>
      </c>
      <c r="AX158" s="12" t="s">
        <v>72</v>
      </c>
      <c r="AY158" s="218" t="s">
        <v>128</v>
      </c>
    </row>
    <row r="159" spans="2:65" s="13" customFormat="1">
      <c r="B159" s="219"/>
      <c r="C159" s="220"/>
      <c r="D159" s="221" t="s">
        <v>137</v>
      </c>
      <c r="E159" s="222" t="s">
        <v>22</v>
      </c>
      <c r="F159" s="223" t="s">
        <v>140</v>
      </c>
      <c r="G159" s="220"/>
      <c r="H159" s="224">
        <v>1.35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137</v>
      </c>
      <c r="AU159" s="230" t="s">
        <v>82</v>
      </c>
      <c r="AV159" s="13" t="s">
        <v>135</v>
      </c>
      <c r="AW159" s="13" t="s">
        <v>36</v>
      </c>
      <c r="AX159" s="13" t="s">
        <v>80</v>
      </c>
      <c r="AY159" s="230" t="s">
        <v>128</v>
      </c>
    </row>
    <row r="160" spans="2:65" s="1" customFormat="1" ht="22.5" customHeight="1">
      <c r="B160" s="40"/>
      <c r="C160" s="184" t="s">
        <v>228</v>
      </c>
      <c r="D160" s="184" t="s">
        <v>130</v>
      </c>
      <c r="E160" s="185" t="s">
        <v>229</v>
      </c>
      <c r="F160" s="186" t="s">
        <v>230</v>
      </c>
      <c r="G160" s="187" t="s">
        <v>143</v>
      </c>
      <c r="H160" s="188">
        <v>6.4939999999999998</v>
      </c>
      <c r="I160" s="189"/>
      <c r="J160" s="190">
        <f>ROUND(I160*H160,2)</f>
        <v>0</v>
      </c>
      <c r="K160" s="186" t="s">
        <v>134</v>
      </c>
      <c r="L160" s="60"/>
      <c r="M160" s="191" t="s">
        <v>22</v>
      </c>
      <c r="N160" s="192" t="s">
        <v>43</v>
      </c>
      <c r="O160" s="41"/>
      <c r="P160" s="193">
        <f>O160*H160</f>
        <v>0</v>
      </c>
      <c r="Q160" s="193">
        <v>0</v>
      </c>
      <c r="R160" s="193">
        <f>Q160*H160</f>
        <v>0</v>
      </c>
      <c r="S160" s="193">
        <v>1.5940000000000001</v>
      </c>
      <c r="T160" s="194">
        <f>S160*H160</f>
        <v>10.351436</v>
      </c>
      <c r="AR160" s="23" t="s">
        <v>135</v>
      </c>
      <c r="AT160" s="23" t="s">
        <v>130</v>
      </c>
      <c r="AU160" s="23" t="s">
        <v>82</v>
      </c>
      <c r="AY160" s="23" t="s">
        <v>128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3" t="s">
        <v>80</v>
      </c>
      <c r="BK160" s="195">
        <f>ROUND(I160*H160,2)</f>
        <v>0</v>
      </c>
      <c r="BL160" s="23" t="s">
        <v>135</v>
      </c>
      <c r="BM160" s="23" t="s">
        <v>231</v>
      </c>
    </row>
    <row r="161" spans="2:65" s="11" customFormat="1">
      <c r="B161" s="196"/>
      <c r="C161" s="197"/>
      <c r="D161" s="198" t="s">
        <v>137</v>
      </c>
      <c r="E161" s="199" t="s">
        <v>22</v>
      </c>
      <c r="F161" s="200" t="s">
        <v>212</v>
      </c>
      <c r="G161" s="197"/>
      <c r="H161" s="201" t="s">
        <v>22</v>
      </c>
      <c r="I161" s="202"/>
      <c r="J161" s="197"/>
      <c r="K161" s="197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137</v>
      </c>
      <c r="AU161" s="207" t="s">
        <v>82</v>
      </c>
      <c r="AV161" s="11" t="s">
        <v>80</v>
      </c>
      <c r="AW161" s="11" t="s">
        <v>36</v>
      </c>
      <c r="AX161" s="11" t="s">
        <v>72</v>
      </c>
      <c r="AY161" s="207" t="s">
        <v>128</v>
      </c>
    </row>
    <row r="162" spans="2:65" s="11" customFormat="1">
      <c r="B162" s="196"/>
      <c r="C162" s="197"/>
      <c r="D162" s="198" t="s">
        <v>137</v>
      </c>
      <c r="E162" s="199" t="s">
        <v>22</v>
      </c>
      <c r="F162" s="200" t="s">
        <v>232</v>
      </c>
      <c r="G162" s="197"/>
      <c r="H162" s="201" t="s">
        <v>22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137</v>
      </c>
      <c r="AU162" s="207" t="s">
        <v>82</v>
      </c>
      <c r="AV162" s="11" t="s">
        <v>80</v>
      </c>
      <c r="AW162" s="11" t="s">
        <v>36</v>
      </c>
      <c r="AX162" s="11" t="s">
        <v>72</v>
      </c>
      <c r="AY162" s="207" t="s">
        <v>128</v>
      </c>
    </row>
    <row r="163" spans="2:65" s="12" customFormat="1">
      <c r="B163" s="208"/>
      <c r="C163" s="209"/>
      <c r="D163" s="198" t="s">
        <v>137</v>
      </c>
      <c r="E163" s="210" t="s">
        <v>22</v>
      </c>
      <c r="F163" s="211" t="s">
        <v>233</v>
      </c>
      <c r="G163" s="209"/>
      <c r="H163" s="212">
        <v>6.4939999999999998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137</v>
      </c>
      <c r="AU163" s="218" t="s">
        <v>82</v>
      </c>
      <c r="AV163" s="12" t="s">
        <v>82</v>
      </c>
      <c r="AW163" s="12" t="s">
        <v>36</v>
      </c>
      <c r="AX163" s="12" t="s">
        <v>72</v>
      </c>
      <c r="AY163" s="218" t="s">
        <v>128</v>
      </c>
    </row>
    <row r="164" spans="2:65" s="13" customFormat="1">
      <c r="B164" s="219"/>
      <c r="C164" s="220"/>
      <c r="D164" s="221" t="s">
        <v>137</v>
      </c>
      <c r="E164" s="222" t="s">
        <v>22</v>
      </c>
      <c r="F164" s="223" t="s">
        <v>140</v>
      </c>
      <c r="G164" s="220"/>
      <c r="H164" s="224">
        <v>6.4939999999999998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137</v>
      </c>
      <c r="AU164" s="230" t="s">
        <v>82</v>
      </c>
      <c r="AV164" s="13" t="s">
        <v>135</v>
      </c>
      <c r="AW164" s="13" t="s">
        <v>36</v>
      </c>
      <c r="AX164" s="13" t="s">
        <v>80</v>
      </c>
      <c r="AY164" s="230" t="s">
        <v>128</v>
      </c>
    </row>
    <row r="165" spans="2:65" s="1" customFormat="1" ht="22.5" customHeight="1">
      <c r="B165" s="40"/>
      <c r="C165" s="184" t="s">
        <v>234</v>
      </c>
      <c r="D165" s="184" t="s">
        <v>130</v>
      </c>
      <c r="E165" s="185" t="s">
        <v>235</v>
      </c>
      <c r="F165" s="186" t="s">
        <v>236</v>
      </c>
      <c r="G165" s="187" t="s">
        <v>143</v>
      </c>
      <c r="H165" s="188">
        <v>1.26</v>
      </c>
      <c r="I165" s="189"/>
      <c r="J165" s="190">
        <f>ROUND(I165*H165,2)</f>
        <v>0</v>
      </c>
      <c r="K165" s="186" t="s">
        <v>134</v>
      </c>
      <c r="L165" s="60"/>
      <c r="M165" s="191" t="s">
        <v>22</v>
      </c>
      <c r="N165" s="192" t="s">
        <v>43</v>
      </c>
      <c r="O165" s="41"/>
      <c r="P165" s="193">
        <f>O165*H165</f>
        <v>0</v>
      </c>
      <c r="Q165" s="193">
        <v>0</v>
      </c>
      <c r="R165" s="193">
        <f>Q165*H165</f>
        <v>0</v>
      </c>
      <c r="S165" s="193">
        <v>2.4</v>
      </c>
      <c r="T165" s="194">
        <f>S165*H165</f>
        <v>3.024</v>
      </c>
      <c r="AR165" s="23" t="s">
        <v>135</v>
      </c>
      <c r="AT165" s="23" t="s">
        <v>130</v>
      </c>
      <c r="AU165" s="23" t="s">
        <v>82</v>
      </c>
      <c r="AY165" s="23" t="s">
        <v>128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3" t="s">
        <v>80</v>
      </c>
      <c r="BK165" s="195">
        <f>ROUND(I165*H165,2)</f>
        <v>0</v>
      </c>
      <c r="BL165" s="23" t="s">
        <v>135</v>
      </c>
      <c r="BM165" s="23" t="s">
        <v>237</v>
      </c>
    </row>
    <row r="166" spans="2:65" s="11" customFormat="1">
      <c r="B166" s="196"/>
      <c r="C166" s="197"/>
      <c r="D166" s="198" t="s">
        <v>137</v>
      </c>
      <c r="E166" s="199" t="s">
        <v>22</v>
      </c>
      <c r="F166" s="200" t="s">
        <v>212</v>
      </c>
      <c r="G166" s="197"/>
      <c r="H166" s="201" t="s">
        <v>22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137</v>
      </c>
      <c r="AU166" s="207" t="s">
        <v>82</v>
      </c>
      <c r="AV166" s="11" t="s">
        <v>80</v>
      </c>
      <c r="AW166" s="11" t="s">
        <v>36</v>
      </c>
      <c r="AX166" s="11" t="s">
        <v>72</v>
      </c>
      <c r="AY166" s="207" t="s">
        <v>128</v>
      </c>
    </row>
    <row r="167" spans="2:65" s="11" customFormat="1">
      <c r="B167" s="196"/>
      <c r="C167" s="197"/>
      <c r="D167" s="198" t="s">
        <v>137</v>
      </c>
      <c r="E167" s="199" t="s">
        <v>22</v>
      </c>
      <c r="F167" s="200" t="s">
        <v>238</v>
      </c>
      <c r="G167" s="197"/>
      <c r="H167" s="201" t="s">
        <v>22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137</v>
      </c>
      <c r="AU167" s="207" t="s">
        <v>82</v>
      </c>
      <c r="AV167" s="11" t="s">
        <v>80</v>
      </c>
      <c r="AW167" s="11" t="s">
        <v>36</v>
      </c>
      <c r="AX167" s="11" t="s">
        <v>72</v>
      </c>
      <c r="AY167" s="207" t="s">
        <v>128</v>
      </c>
    </row>
    <row r="168" spans="2:65" s="12" customFormat="1">
      <c r="B168" s="208"/>
      <c r="C168" s="209"/>
      <c r="D168" s="198" t="s">
        <v>137</v>
      </c>
      <c r="E168" s="210" t="s">
        <v>22</v>
      </c>
      <c r="F168" s="211" t="s">
        <v>239</v>
      </c>
      <c r="G168" s="209"/>
      <c r="H168" s="212">
        <v>1.26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137</v>
      </c>
      <c r="AU168" s="218" t="s">
        <v>82</v>
      </c>
      <c r="AV168" s="12" t="s">
        <v>82</v>
      </c>
      <c r="AW168" s="12" t="s">
        <v>36</v>
      </c>
      <c r="AX168" s="12" t="s">
        <v>72</v>
      </c>
      <c r="AY168" s="218" t="s">
        <v>128</v>
      </c>
    </row>
    <row r="169" spans="2:65" s="13" customFormat="1">
      <c r="B169" s="219"/>
      <c r="C169" s="220"/>
      <c r="D169" s="221" t="s">
        <v>137</v>
      </c>
      <c r="E169" s="222" t="s">
        <v>22</v>
      </c>
      <c r="F169" s="223" t="s">
        <v>140</v>
      </c>
      <c r="G169" s="220"/>
      <c r="H169" s="224">
        <v>1.26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137</v>
      </c>
      <c r="AU169" s="230" t="s">
        <v>82</v>
      </c>
      <c r="AV169" s="13" t="s">
        <v>135</v>
      </c>
      <c r="AW169" s="13" t="s">
        <v>36</v>
      </c>
      <c r="AX169" s="13" t="s">
        <v>80</v>
      </c>
      <c r="AY169" s="230" t="s">
        <v>128</v>
      </c>
    </row>
    <row r="170" spans="2:65" s="1" customFormat="1" ht="22.5" customHeight="1">
      <c r="B170" s="40"/>
      <c r="C170" s="184" t="s">
        <v>240</v>
      </c>
      <c r="D170" s="184" t="s">
        <v>130</v>
      </c>
      <c r="E170" s="185" t="s">
        <v>241</v>
      </c>
      <c r="F170" s="186" t="s">
        <v>242</v>
      </c>
      <c r="G170" s="187" t="s">
        <v>183</v>
      </c>
      <c r="H170" s="188">
        <v>9.8000000000000007</v>
      </c>
      <c r="I170" s="189"/>
      <c r="J170" s="190">
        <f>ROUND(I170*H170,2)</f>
        <v>0</v>
      </c>
      <c r="K170" s="186" t="s">
        <v>134</v>
      </c>
      <c r="L170" s="60"/>
      <c r="M170" s="191" t="s">
        <v>22</v>
      </c>
      <c r="N170" s="192" t="s">
        <v>43</v>
      </c>
      <c r="O170" s="41"/>
      <c r="P170" s="193">
        <f>O170*H170</f>
        <v>0</v>
      </c>
      <c r="Q170" s="193">
        <v>0</v>
      </c>
      <c r="R170" s="193">
        <f>Q170*H170</f>
        <v>0</v>
      </c>
      <c r="S170" s="193">
        <v>0.122</v>
      </c>
      <c r="T170" s="194">
        <f>S170*H170</f>
        <v>1.1956</v>
      </c>
      <c r="AR170" s="23" t="s">
        <v>135</v>
      </c>
      <c r="AT170" s="23" t="s">
        <v>130</v>
      </c>
      <c r="AU170" s="23" t="s">
        <v>82</v>
      </c>
      <c r="AY170" s="23" t="s">
        <v>128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3" t="s">
        <v>80</v>
      </c>
      <c r="BK170" s="195">
        <f>ROUND(I170*H170,2)</f>
        <v>0</v>
      </c>
      <c r="BL170" s="23" t="s">
        <v>135</v>
      </c>
      <c r="BM170" s="23" t="s">
        <v>243</v>
      </c>
    </row>
    <row r="171" spans="2:65" s="11" customFormat="1">
      <c r="B171" s="196"/>
      <c r="C171" s="197"/>
      <c r="D171" s="198" t="s">
        <v>137</v>
      </c>
      <c r="E171" s="199" t="s">
        <v>22</v>
      </c>
      <c r="F171" s="200" t="s">
        <v>244</v>
      </c>
      <c r="G171" s="197"/>
      <c r="H171" s="201" t="s">
        <v>22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137</v>
      </c>
      <c r="AU171" s="207" t="s">
        <v>82</v>
      </c>
      <c r="AV171" s="11" t="s">
        <v>80</v>
      </c>
      <c r="AW171" s="11" t="s">
        <v>36</v>
      </c>
      <c r="AX171" s="11" t="s">
        <v>72</v>
      </c>
      <c r="AY171" s="207" t="s">
        <v>128</v>
      </c>
    </row>
    <row r="172" spans="2:65" s="11" customFormat="1">
      <c r="B172" s="196"/>
      <c r="C172" s="197"/>
      <c r="D172" s="198" t="s">
        <v>137</v>
      </c>
      <c r="E172" s="199" t="s">
        <v>22</v>
      </c>
      <c r="F172" s="200" t="s">
        <v>245</v>
      </c>
      <c r="G172" s="197"/>
      <c r="H172" s="201" t="s">
        <v>22</v>
      </c>
      <c r="I172" s="202"/>
      <c r="J172" s="197"/>
      <c r="K172" s="197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137</v>
      </c>
      <c r="AU172" s="207" t="s">
        <v>82</v>
      </c>
      <c r="AV172" s="11" t="s">
        <v>80</v>
      </c>
      <c r="AW172" s="11" t="s">
        <v>36</v>
      </c>
      <c r="AX172" s="11" t="s">
        <v>72</v>
      </c>
      <c r="AY172" s="207" t="s">
        <v>128</v>
      </c>
    </row>
    <row r="173" spans="2:65" s="12" customFormat="1">
      <c r="B173" s="208"/>
      <c r="C173" s="209"/>
      <c r="D173" s="198" t="s">
        <v>137</v>
      </c>
      <c r="E173" s="210" t="s">
        <v>22</v>
      </c>
      <c r="F173" s="211" t="s">
        <v>246</v>
      </c>
      <c r="G173" s="209"/>
      <c r="H173" s="212">
        <v>9.8000000000000007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137</v>
      </c>
      <c r="AU173" s="218" t="s">
        <v>82</v>
      </c>
      <c r="AV173" s="12" t="s">
        <v>82</v>
      </c>
      <c r="AW173" s="12" t="s">
        <v>36</v>
      </c>
      <c r="AX173" s="12" t="s">
        <v>72</v>
      </c>
      <c r="AY173" s="218" t="s">
        <v>128</v>
      </c>
    </row>
    <row r="174" spans="2:65" s="13" customFormat="1">
      <c r="B174" s="219"/>
      <c r="C174" s="220"/>
      <c r="D174" s="221" t="s">
        <v>137</v>
      </c>
      <c r="E174" s="222" t="s">
        <v>22</v>
      </c>
      <c r="F174" s="223" t="s">
        <v>140</v>
      </c>
      <c r="G174" s="220"/>
      <c r="H174" s="224">
        <v>9.8000000000000007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137</v>
      </c>
      <c r="AU174" s="230" t="s">
        <v>82</v>
      </c>
      <c r="AV174" s="13" t="s">
        <v>135</v>
      </c>
      <c r="AW174" s="13" t="s">
        <v>36</v>
      </c>
      <c r="AX174" s="13" t="s">
        <v>80</v>
      </c>
      <c r="AY174" s="230" t="s">
        <v>128</v>
      </c>
    </row>
    <row r="175" spans="2:65" s="1" customFormat="1" ht="31.5" customHeight="1">
      <c r="B175" s="40"/>
      <c r="C175" s="184" t="s">
        <v>247</v>
      </c>
      <c r="D175" s="184" t="s">
        <v>130</v>
      </c>
      <c r="E175" s="185" t="s">
        <v>248</v>
      </c>
      <c r="F175" s="186" t="s">
        <v>249</v>
      </c>
      <c r="G175" s="187" t="s">
        <v>143</v>
      </c>
      <c r="H175" s="188">
        <v>2.31</v>
      </c>
      <c r="I175" s="189"/>
      <c r="J175" s="190">
        <f>ROUND(I175*H175,2)</f>
        <v>0</v>
      </c>
      <c r="K175" s="186" t="s">
        <v>134</v>
      </c>
      <c r="L175" s="60"/>
      <c r="M175" s="191" t="s">
        <v>22</v>
      </c>
      <c r="N175" s="192" t="s">
        <v>43</v>
      </c>
      <c r="O175" s="41"/>
      <c r="P175" s="193">
        <f>O175*H175</f>
        <v>0</v>
      </c>
      <c r="Q175" s="193">
        <v>0</v>
      </c>
      <c r="R175" s="193">
        <f>Q175*H175</f>
        <v>0</v>
      </c>
      <c r="S175" s="193">
        <v>2.2000000000000002</v>
      </c>
      <c r="T175" s="194">
        <f>S175*H175</f>
        <v>5.0820000000000007</v>
      </c>
      <c r="AR175" s="23" t="s">
        <v>135</v>
      </c>
      <c r="AT175" s="23" t="s">
        <v>130</v>
      </c>
      <c r="AU175" s="23" t="s">
        <v>82</v>
      </c>
      <c r="AY175" s="23" t="s">
        <v>128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3" t="s">
        <v>80</v>
      </c>
      <c r="BK175" s="195">
        <f>ROUND(I175*H175,2)</f>
        <v>0</v>
      </c>
      <c r="BL175" s="23" t="s">
        <v>135</v>
      </c>
      <c r="BM175" s="23" t="s">
        <v>250</v>
      </c>
    </row>
    <row r="176" spans="2:65" s="11" customFormat="1">
      <c r="B176" s="196"/>
      <c r="C176" s="197"/>
      <c r="D176" s="198" t="s">
        <v>137</v>
      </c>
      <c r="E176" s="199" t="s">
        <v>22</v>
      </c>
      <c r="F176" s="200" t="s">
        <v>251</v>
      </c>
      <c r="G176" s="197"/>
      <c r="H176" s="201" t="s">
        <v>22</v>
      </c>
      <c r="I176" s="202"/>
      <c r="J176" s="197"/>
      <c r="K176" s="197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137</v>
      </c>
      <c r="AU176" s="207" t="s">
        <v>82</v>
      </c>
      <c r="AV176" s="11" t="s">
        <v>80</v>
      </c>
      <c r="AW176" s="11" t="s">
        <v>36</v>
      </c>
      <c r="AX176" s="11" t="s">
        <v>72</v>
      </c>
      <c r="AY176" s="207" t="s">
        <v>128</v>
      </c>
    </row>
    <row r="177" spans="2:65" s="11" customFormat="1">
      <c r="B177" s="196"/>
      <c r="C177" s="197"/>
      <c r="D177" s="198" t="s">
        <v>137</v>
      </c>
      <c r="E177" s="199" t="s">
        <v>22</v>
      </c>
      <c r="F177" s="200" t="s">
        <v>252</v>
      </c>
      <c r="G177" s="197"/>
      <c r="H177" s="201" t="s">
        <v>22</v>
      </c>
      <c r="I177" s="202"/>
      <c r="J177" s="197"/>
      <c r="K177" s="197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137</v>
      </c>
      <c r="AU177" s="207" t="s">
        <v>82</v>
      </c>
      <c r="AV177" s="11" t="s">
        <v>80</v>
      </c>
      <c r="AW177" s="11" t="s">
        <v>36</v>
      </c>
      <c r="AX177" s="11" t="s">
        <v>72</v>
      </c>
      <c r="AY177" s="207" t="s">
        <v>128</v>
      </c>
    </row>
    <row r="178" spans="2:65" s="12" customFormat="1">
      <c r="B178" s="208"/>
      <c r="C178" s="209"/>
      <c r="D178" s="198" t="s">
        <v>137</v>
      </c>
      <c r="E178" s="210" t="s">
        <v>22</v>
      </c>
      <c r="F178" s="211" t="s">
        <v>253</v>
      </c>
      <c r="G178" s="209"/>
      <c r="H178" s="212">
        <v>0.98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137</v>
      </c>
      <c r="AU178" s="218" t="s">
        <v>82</v>
      </c>
      <c r="AV178" s="12" t="s">
        <v>82</v>
      </c>
      <c r="AW178" s="12" t="s">
        <v>36</v>
      </c>
      <c r="AX178" s="12" t="s">
        <v>72</v>
      </c>
      <c r="AY178" s="218" t="s">
        <v>128</v>
      </c>
    </row>
    <row r="179" spans="2:65" s="11" customFormat="1">
      <c r="B179" s="196"/>
      <c r="C179" s="197"/>
      <c r="D179" s="198" t="s">
        <v>137</v>
      </c>
      <c r="E179" s="199" t="s">
        <v>22</v>
      </c>
      <c r="F179" s="200" t="s">
        <v>254</v>
      </c>
      <c r="G179" s="197"/>
      <c r="H179" s="201" t="s">
        <v>22</v>
      </c>
      <c r="I179" s="202"/>
      <c r="J179" s="197"/>
      <c r="K179" s="197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137</v>
      </c>
      <c r="AU179" s="207" t="s">
        <v>82</v>
      </c>
      <c r="AV179" s="11" t="s">
        <v>80</v>
      </c>
      <c r="AW179" s="11" t="s">
        <v>36</v>
      </c>
      <c r="AX179" s="11" t="s">
        <v>72</v>
      </c>
      <c r="AY179" s="207" t="s">
        <v>128</v>
      </c>
    </row>
    <row r="180" spans="2:65" s="12" customFormat="1">
      <c r="B180" s="208"/>
      <c r="C180" s="209"/>
      <c r="D180" s="198" t="s">
        <v>137</v>
      </c>
      <c r="E180" s="210" t="s">
        <v>22</v>
      </c>
      <c r="F180" s="211" t="s">
        <v>255</v>
      </c>
      <c r="G180" s="209"/>
      <c r="H180" s="212">
        <v>1.33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137</v>
      </c>
      <c r="AU180" s="218" t="s">
        <v>82</v>
      </c>
      <c r="AV180" s="12" t="s">
        <v>82</v>
      </c>
      <c r="AW180" s="12" t="s">
        <v>36</v>
      </c>
      <c r="AX180" s="12" t="s">
        <v>72</v>
      </c>
      <c r="AY180" s="218" t="s">
        <v>128</v>
      </c>
    </row>
    <row r="181" spans="2:65" s="13" customFormat="1">
      <c r="B181" s="219"/>
      <c r="C181" s="220"/>
      <c r="D181" s="221" t="s">
        <v>137</v>
      </c>
      <c r="E181" s="222" t="s">
        <v>22</v>
      </c>
      <c r="F181" s="223" t="s">
        <v>140</v>
      </c>
      <c r="G181" s="220"/>
      <c r="H181" s="224">
        <v>2.31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137</v>
      </c>
      <c r="AU181" s="230" t="s">
        <v>82</v>
      </c>
      <c r="AV181" s="13" t="s">
        <v>135</v>
      </c>
      <c r="AW181" s="13" t="s">
        <v>36</v>
      </c>
      <c r="AX181" s="13" t="s">
        <v>80</v>
      </c>
      <c r="AY181" s="230" t="s">
        <v>128</v>
      </c>
    </row>
    <row r="182" spans="2:65" s="1" customFormat="1" ht="31.5" customHeight="1">
      <c r="B182" s="40"/>
      <c r="C182" s="184" t="s">
        <v>256</v>
      </c>
      <c r="D182" s="184" t="s">
        <v>130</v>
      </c>
      <c r="E182" s="185" t="s">
        <v>257</v>
      </c>
      <c r="F182" s="186" t="s">
        <v>258</v>
      </c>
      <c r="G182" s="187" t="s">
        <v>183</v>
      </c>
      <c r="H182" s="188">
        <v>29.369</v>
      </c>
      <c r="I182" s="189"/>
      <c r="J182" s="190">
        <f>ROUND(I182*H182,2)</f>
        <v>0</v>
      </c>
      <c r="K182" s="186" t="s">
        <v>134</v>
      </c>
      <c r="L182" s="60"/>
      <c r="M182" s="191" t="s">
        <v>22</v>
      </c>
      <c r="N182" s="192" t="s">
        <v>43</v>
      </c>
      <c r="O182" s="41"/>
      <c r="P182" s="193">
        <f>O182*H182</f>
        <v>0</v>
      </c>
      <c r="Q182" s="193">
        <v>0</v>
      </c>
      <c r="R182" s="193">
        <f>Q182*H182</f>
        <v>0</v>
      </c>
      <c r="S182" s="193">
        <v>0.12</v>
      </c>
      <c r="T182" s="194">
        <f>S182*H182</f>
        <v>3.5242799999999996</v>
      </c>
      <c r="AR182" s="23" t="s">
        <v>135</v>
      </c>
      <c r="AT182" s="23" t="s">
        <v>130</v>
      </c>
      <c r="AU182" s="23" t="s">
        <v>82</v>
      </c>
      <c r="AY182" s="23" t="s">
        <v>128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3" t="s">
        <v>80</v>
      </c>
      <c r="BK182" s="195">
        <f>ROUND(I182*H182,2)</f>
        <v>0</v>
      </c>
      <c r="BL182" s="23" t="s">
        <v>135</v>
      </c>
      <c r="BM182" s="23" t="s">
        <v>259</v>
      </c>
    </row>
    <row r="183" spans="2:65" s="11" customFormat="1">
      <c r="B183" s="196"/>
      <c r="C183" s="197"/>
      <c r="D183" s="198" t="s">
        <v>137</v>
      </c>
      <c r="E183" s="199" t="s">
        <v>22</v>
      </c>
      <c r="F183" s="200" t="s">
        <v>260</v>
      </c>
      <c r="G183" s="197"/>
      <c r="H183" s="201" t="s">
        <v>22</v>
      </c>
      <c r="I183" s="202"/>
      <c r="J183" s="197"/>
      <c r="K183" s="197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137</v>
      </c>
      <c r="AU183" s="207" t="s">
        <v>82</v>
      </c>
      <c r="AV183" s="11" t="s">
        <v>80</v>
      </c>
      <c r="AW183" s="11" t="s">
        <v>36</v>
      </c>
      <c r="AX183" s="11" t="s">
        <v>72</v>
      </c>
      <c r="AY183" s="207" t="s">
        <v>128</v>
      </c>
    </row>
    <row r="184" spans="2:65" s="11" customFormat="1">
      <c r="B184" s="196"/>
      <c r="C184" s="197"/>
      <c r="D184" s="198" t="s">
        <v>137</v>
      </c>
      <c r="E184" s="199" t="s">
        <v>22</v>
      </c>
      <c r="F184" s="200" t="s">
        <v>261</v>
      </c>
      <c r="G184" s="197"/>
      <c r="H184" s="201" t="s">
        <v>22</v>
      </c>
      <c r="I184" s="202"/>
      <c r="J184" s="197"/>
      <c r="K184" s="197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137</v>
      </c>
      <c r="AU184" s="207" t="s">
        <v>82</v>
      </c>
      <c r="AV184" s="11" t="s">
        <v>80</v>
      </c>
      <c r="AW184" s="11" t="s">
        <v>36</v>
      </c>
      <c r="AX184" s="11" t="s">
        <v>72</v>
      </c>
      <c r="AY184" s="207" t="s">
        <v>128</v>
      </c>
    </row>
    <row r="185" spans="2:65" s="12" customFormat="1">
      <c r="B185" s="208"/>
      <c r="C185" s="209"/>
      <c r="D185" s="198" t="s">
        <v>137</v>
      </c>
      <c r="E185" s="210" t="s">
        <v>22</v>
      </c>
      <c r="F185" s="211" t="s">
        <v>262</v>
      </c>
      <c r="G185" s="209"/>
      <c r="H185" s="212">
        <v>3.06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137</v>
      </c>
      <c r="AU185" s="218" t="s">
        <v>82</v>
      </c>
      <c r="AV185" s="12" t="s">
        <v>82</v>
      </c>
      <c r="AW185" s="12" t="s">
        <v>36</v>
      </c>
      <c r="AX185" s="12" t="s">
        <v>72</v>
      </c>
      <c r="AY185" s="218" t="s">
        <v>128</v>
      </c>
    </row>
    <row r="186" spans="2:65" s="11" customFormat="1">
      <c r="B186" s="196"/>
      <c r="C186" s="197"/>
      <c r="D186" s="198" t="s">
        <v>137</v>
      </c>
      <c r="E186" s="199" t="s">
        <v>22</v>
      </c>
      <c r="F186" s="200" t="s">
        <v>263</v>
      </c>
      <c r="G186" s="197"/>
      <c r="H186" s="201" t="s">
        <v>22</v>
      </c>
      <c r="I186" s="202"/>
      <c r="J186" s="197"/>
      <c r="K186" s="197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137</v>
      </c>
      <c r="AU186" s="207" t="s">
        <v>82</v>
      </c>
      <c r="AV186" s="11" t="s">
        <v>80</v>
      </c>
      <c r="AW186" s="11" t="s">
        <v>36</v>
      </c>
      <c r="AX186" s="11" t="s">
        <v>72</v>
      </c>
      <c r="AY186" s="207" t="s">
        <v>128</v>
      </c>
    </row>
    <row r="187" spans="2:65" s="12" customFormat="1">
      <c r="B187" s="208"/>
      <c r="C187" s="209"/>
      <c r="D187" s="198" t="s">
        <v>137</v>
      </c>
      <c r="E187" s="210" t="s">
        <v>22</v>
      </c>
      <c r="F187" s="211" t="s">
        <v>264</v>
      </c>
      <c r="G187" s="209"/>
      <c r="H187" s="212">
        <v>26.309000000000001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137</v>
      </c>
      <c r="AU187" s="218" t="s">
        <v>82</v>
      </c>
      <c r="AV187" s="12" t="s">
        <v>82</v>
      </c>
      <c r="AW187" s="12" t="s">
        <v>36</v>
      </c>
      <c r="AX187" s="12" t="s">
        <v>72</v>
      </c>
      <c r="AY187" s="218" t="s">
        <v>128</v>
      </c>
    </row>
    <row r="188" spans="2:65" s="13" customFormat="1">
      <c r="B188" s="219"/>
      <c r="C188" s="220"/>
      <c r="D188" s="221" t="s">
        <v>137</v>
      </c>
      <c r="E188" s="222" t="s">
        <v>22</v>
      </c>
      <c r="F188" s="223" t="s">
        <v>140</v>
      </c>
      <c r="G188" s="220"/>
      <c r="H188" s="224">
        <v>29.369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137</v>
      </c>
      <c r="AU188" s="230" t="s">
        <v>82</v>
      </c>
      <c r="AV188" s="13" t="s">
        <v>135</v>
      </c>
      <c r="AW188" s="13" t="s">
        <v>36</v>
      </c>
      <c r="AX188" s="13" t="s">
        <v>80</v>
      </c>
      <c r="AY188" s="230" t="s">
        <v>128</v>
      </c>
    </row>
    <row r="189" spans="2:65" s="1" customFormat="1" ht="22.5" customHeight="1">
      <c r="B189" s="40"/>
      <c r="C189" s="184" t="s">
        <v>9</v>
      </c>
      <c r="D189" s="184" t="s">
        <v>130</v>
      </c>
      <c r="E189" s="185" t="s">
        <v>265</v>
      </c>
      <c r="F189" s="186" t="s">
        <v>266</v>
      </c>
      <c r="G189" s="187" t="s">
        <v>143</v>
      </c>
      <c r="H189" s="188">
        <v>20.905000000000001</v>
      </c>
      <c r="I189" s="189"/>
      <c r="J189" s="190">
        <f>ROUND(I189*H189,2)</f>
        <v>0</v>
      </c>
      <c r="K189" s="186" t="s">
        <v>134</v>
      </c>
      <c r="L189" s="60"/>
      <c r="M189" s="191" t="s">
        <v>22</v>
      </c>
      <c r="N189" s="192" t="s">
        <v>43</v>
      </c>
      <c r="O189" s="41"/>
      <c r="P189" s="193">
        <f>O189*H189</f>
        <v>0</v>
      </c>
      <c r="Q189" s="193">
        <v>0</v>
      </c>
      <c r="R189" s="193">
        <f>Q189*H189</f>
        <v>0</v>
      </c>
      <c r="S189" s="193">
        <v>1.4</v>
      </c>
      <c r="T189" s="194">
        <f>S189*H189</f>
        <v>29.266999999999999</v>
      </c>
      <c r="AR189" s="23" t="s">
        <v>135</v>
      </c>
      <c r="AT189" s="23" t="s">
        <v>130</v>
      </c>
      <c r="AU189" s="23" t="s">
        <v>82</v>
      </c>
      <c r="AY189" s="23" t="s">
        <v>128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3" t="s">
        <v>80</v>
      </c>
      <c r="BK189" s="195">
        <f>ROUND(I189*H189,2)</f>
        <v>0</v>
      </c>
      <c r="BL189" s="23" t="s">
        <v>135</v>
      </c>
      <c r="BM189" s="23" t="s">
        <v>267</v>
      </c>
    </row>
    <row r="190" spans="2:65" s="11" customFormat="1">
      <c r="B190" s="196"/>
      <c r="C190" s="197"/>
      <c r="D190" s="198" t="s">
        <v>137</v>
      </c>
      <c r="E190" s="199" t="s">
        <v>22</v>
      </c>
      <c r="F190" s="200" t="s">
        <v>252</v>
      </c>
      <c r="G190" s="197"/>
      <c r="H190" s="201" t="s">
        <v>22</v>
      </c>
      <c r="I190" s="202"/>
      <c r="J190" s="197"/>
      <c r="K190" s="197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137</v>
      </c>
      <c r="AU190" s="207" t="s">
        <v>82</v>
      </c>
      <c r="AV190" s="11" t="s">
        <v>80</v>
      </c>
      <c r="AW190" s="11" t="s">
        <v>36</v>
      </c>
      <c r="AX190" s="11" t="s">
        <v>72</v>
      </c>
      <c r="AY190" s="207" t="s">
        <v>128</v>
      </c>
    </row>
    <row r="191" spans="2:65" s="12" customFormat="1">
      <c r="B191" s="208"/>
      <c r="C191" s="209"/>
      <c r="D191" s="198" t="s">
        <v>137</v>
      </c>
      <c r="E191" s="210" t="s">
        <v>22</v>
      </c>
      <c r="F191" s="211" t="s">
        <v>268</v>
      </c>
      <c r="G191" s="209"/>
      <c r="H191" s="212">
        <v>2.94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137</v>
      </c>
      <c r="AU191" s="218" t="s">
        <v>82</v>
      </c>
      <c r="AV191" s="12" t="s">
        <v>82</v>
      </c>
      <c r="AW191" s="12" t="s">
        <v>36</v>
      </c>
      <c r="AX191" s="12" t="s">
        <v>72</v>
      </c>
      <c r="AY191" s="218" t="s">
        <v>128</v>
      </c>
    </row>
    <row r="192" spans="2:65" s="11" customFormat="1">
      <c r="B192" s="196"/>
      <c r="C192" s="197"/>
      <c r="D192" s="198" t="s">
        <v>137</v>
      </c>
      <c r="E192" s="199" t="s">
        <v>22</v>
      </c>
      <c r="F192" s="200" t="s">
        <v>269</v>
      </c>
      <c r="G192" s="197"/>
      <c r="H192" s="201" t="s">
        <v>22</v>
      </c>
      <c r="I192" s="202"/>
      <c r="J192" s="197"/>
      <c r="K192" s="197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137</v>
      </c>
      <c r="AU192" s="207" t="s">
        <v>82</v>
      </c>
      <c r="AV192" s="11" t="s">
        <v>80</v>
      </c>
      <c r="AW192" s="11" t="s">
        <v>36</v>
      </c>
      <c r="AX192" s="11" t="s">
        <v>72</v>
      </c>
      <c r="AY192" s="207" t="s">
        <v>128</v>
      </c>
    </row>
    <row r="193" spans="2:65" s="12" customFormat="1">
      <c r="B193" s="208"/>
      <c r="C193" s="209"/>
      <c r="D193" s="198" t="s">
        <v>137</v>
      </c>
      <c r="E193" s="210" t="s">
        <v>22</v>
      </c>
      <c r="F193" s="211" t="s">
        <v>270</v>
      </c>
      <c r="G193" s="209"/>
      <c r="H193" s="212">
        <v>15.965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137</v>
      </c>
      <c r="AU193" s="218" t="s">
        <v>82</v>
      </c>
      <c r="AV193" s="12" t="s">
        <v>82</v>
      </c>
      <c r="AW193" s="12" t="s">
        <v>36</v>
      </c>
      <c r="AX193" s="12" t="s">
        <v>72</v>
      </c>
      <c r="AY193" s="218" t="s">
        <v>128</v>
      </c>
    </row>
    <row r="194" spans="2:65" s="11" customFormat="1">
      <c r="B194" s="196"/>
      <c r="C194" s="197"/>
      <c r="D194" s="198" t="s">
        <v>137</v>
      </c>
      <c r="E194" s="199" t="s">
        <v>22</v>
      </c>
      <c r="F194" s="200" t="s">
        <v>271</v>
      </c>
      <c r="G194" s="197"/>
      <c r="H194" s="201" t="s">
        <v>22</v>
      </c>
      <c r="I194" s="202"/>
      <c r="J194" s="197"/>
      <c r="K194" s="197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137</v>
      </c>
      <c r="AU194" s="207" t="s">
        <v>82</v>
      </c>
      <c r="AV194" s="11" t="s">
        <v>80</v>
      </c>
      <c r="AW194" s="11" t="s">
        <v>36</v>
      </c>
      <c r="AX194" s="11" t="s">
        <v>72</v>
      </c>
      <c r="AY194" s="207" t="s">
        <v>128</v>
      </c>
    </row>
    <row r="195" spans="2:65" s="12" customFormat="1">
      <c r="B195" s="208"/>
      <c r="C195" s="209"/>
      <c r="D195" s="198" t="s">
        <v>137</v>
      </c>
      <c r="E195" s="210" t="s">
        <v>22</v>
      </c>
      <c r="F195" s="211" t="s">
        <v>272</v>
      </c>
      <c r="G195" s="209"/>
      <c r="H195" s="212">
        <v>2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137</v>
      </c>
      <c r="AU195" s="218" t="s">
        <v>82</v>
      </c>
      <c r="AV195" s="12" t="s">
        <v>82</v>
      </c>
      <c r="AW195" s="12" t="s">
        <v>36</v>
      </c>
      <c r="AX195" s="12" t="s">
        <v>72</v>
      </c>
      <c r="AY195" s="218" t="s">
        <v>128</v>
      </c>
    </row>
    <row r="196" spans="2:65" s="13" customFormat="1">
      <c r="B196" s="219"/>
      <c r="C196" s="220"/>
      <c r="D196" s="221" t="s">
        <v>137</v>
      </c>
      <c r="E196" s="222" t="s">
        <v>22</v>
      </c>
      <c r="F196" s="223" t="s">
        <v>140</v>
      </c>
      <c r="G196" s="220"/>
      <c r="H196" s="224">
        <v>20.905000000000001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137</v>
      </c>
      <c r="AU196" s="230" t="s">
        <v>82</v>
      </c>
      <c r="AV196" s="13" t="s">
        <v>135</v>
      </c>
      <c r="AW196" s="13" t="s">
        <v>36</v>
      </c>
      <c r="AX196" s="13" t="s">
        <v>80</v>
      </c>
      <c r="AY196" s="230" t="s">
        <v>128</v>
      </c>
    </row>
    <row r="197" spans="2:65" s="1" customFormat="1" ht="22.5" customHeight="1">
      <c r="B197" s="40"/>
      <c r="C197" s="184" t="s">
        <v>273</v>
      </c>
      <c r="D197" s="184" t="s">
        <v>130</v>
      </c>
      <c r="E197" s="185" t="s">
        <v>274</v>
      </c>
      <c r="F197" s="186" t="s">
        <v>275</v>
      </c>
      <c r="G197" s="187" t="s">
        <v>133</v>
      </c>
      <c r="H197" s="188">
        <v>1</v>
      </c>
      <c r="I197" s="189"/>
      <c r="J197" s="190">
        <f>ROUND(I197*H197,2)</f>
        <v>0</v>
      </c>
      <c r="K197" s="186" t="s">
        <v>22</v>
      </c>
      <c r="L197" s="60"/>
      <c r="M197" s="191" t="s">
        <v>22</v>
      </c>
      <c r="N197" s="192" t="s">
        <v>43</v>
      </c>
      <c r="O197" s="41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AR197" s="23" t="s">
        <v>135</v>
      </c>
      <c r="AT197" s="23" t="s">
        <v>130</v>
      </c>
      <c r="AU197" s="23" t="s">
        <v>82</v>
      </c>
      <c r="AY197" s="23" t="s">
        <v>128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3" t="s">
        <v>80</v>
      </c>
      <c r="BK197" s="195">
        <f>ROUND(I197*H197,2)</f>
        <v>0</v>
      </c>
      <c r="BL197" s="23" t="s">
        <v>135</v>
      </c>
      <c r="BM197" s="23" t="s">
        <v>276</v>
      </c>
    </row>
    <row r="198" spans="2:65" s="11" customFormat="1">
      <c r="B198" s="196"/>
      <c r="C198" s="197"/>
      <c r="D198" s="198" t="s">
        <v>137</v>
      </c>
      <c r="E198" s="199" t="s">
        <v>22</v>
      </c>
      <c r="F198" s="200" t="s">
        <v>277</v>
      </c>
      <c r="G198" s="197"/>
      <c r="H198" s="201" t="s">
        <v>22</v>
      </c>
      <c r="I198" s="202"/>
      <c r="J198" s="197"/>
      <c r="K198" s="197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137</v>
      </c>
      <c r="AU198" s="207" t="s">
        <v>82</v>
      </c>
      <c r="AV198" s="11" t="s">
        <v>80</v>
      </c>
      <c r="AW198" s="11" t="s">
        <v>36</v>
      </c>
      <c r="AX198" s="11" t="s">
        <v>72</v>
      </c>
      <c r="AY198" s="207" t="s">
        <v>128</v>
      </c>
    </row>
    <row r="199" spans="2:65" s="12" customFormat="1">
      <c r="B199" s="208"/>
      <c r="C199" s="209"/>
      <c r="D199" s="198" t="s">
        <v>137</v>
      </c>
      <c r="E199" s="210" t="s">
        <v>22</v>
      </c>
      <c r="F199" s="211" t="s">
        <v>278</v>
      </c>
      <c r="G199" s="209"/>
      <c r="H199" s="212">
        <v>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137</v>
      </c>
      <c r="AU199" s="218" t="s">
        <v>82</v>
      </c>
      <c r="AV199" s="12" t="s">
        <v>82</v>
      </c>
      <c r="AW199" s="12" t="s">
        <v>36</v>
      </c>
      <c r="AX199" s="12" t="s">
        <v>72</v>
      </c>
      <c r="AY199" s="218" t="s">
        <v>128</v>
      </c>
    </row>
    <row r="200" spans="2:65" s="13" customFormat="1">
      <c r="B200" s="219"/>
      <c r="C200" s="220"/>
      <c r="D200" s="221" t="s">
        <v>137</v>
      </c>
      <c r="E200" s="222" t="s">
        <v>22</v>
      </c>
      <c r="F200" s="223" t="s">
        <v>140</v>
      </c>
      <c r="G200" s="220"/>
      <c r="H200" s="224">
        <v>1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137</v>
      </c>
      <c r="AU200" s="230" t="s">
        <v>82</v>
      </c>
      <c r="AV200" s="13" t="s">
        <v>135</v>
      </c>
      <c r="AW200" s="13" t="s">
        <v>36</v>
      </c>
      <c r="AX200" s="13" t="s">
        <v>80</v>
      </c>
      <c r="AY200" s="230" t="s">
        <v>128</v>
      </c>
    </row>
    <row r="201" spans="2:65" s="1" customFormat="1" ht="22.5" customHeight="1">
      <c r="B201" s="40"/>
      <c r="C201" s="184" t="s">
        <v>279</v>
      </c>
      <c r="D201" s="184" t="s">
        <v>130</v>
      </c>
      <c r="E201" s="185" t="s">
        <v>280</v>
      </c>
      <c r="F201" s="186" t="s">
        <v>281</v>
      </c>
      <c r="G201" s="187" t="s">
        <v>133</v>
      </c>
      <c r="H201" s="188">
        <v>1</v>
      </c>
      <c r="I201" s="189"/>
      <c r="J201" s="190">
        <f>ROUND(I201*H201,2)</f>
        <v>0</v>
      </c>
      <c r="K201" s="186" t="s">
        <v>22</v>
      </c>
      <c r="L201" s="60"/>
      <c r="M201" s="191" t="s">
        <v>22</v>
      </c>
      <c r="N201" s="192" t="s">
        <v>43</v>
      </c>
      <c r="O201" s="41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AR201" s="23" t="s">
        <v>135</v>
      </c>
      <c r="AT201" s="23" t="s">
        <v>130</v>
      </c>
      <c r="AU201" s="23" t="s">
        <v>82</v>
      </c>
      <c r="AY201" s="23" t="s">
        <v>128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3" t="s">
        <v>80</v>
      </c>
      <c r="BK201" s="195">
        <f>ROUND(I201*H201,2)</f>
        <v>0</v>
      </c>
      <c r="BL201" s="23" t="s">
        <v>135</v>
      </c>
      <c r="BM201" s="23" t="s">
        <v>282</v>
      </c>
    </row>
    <row r="202" spans="2:65" s="11" customFormat="1">
      <c r="B202" s="196"/>
      <c r="C202" s="197"/>
      <c r="D202" s="198" t="s">
        <v>137</v>
      </c>
      <c r="E202" s="199" t="s">
        <v>22</v>
      </c>
      <c r="F202" s="200" t="s">
        <v>283</v>
      </c>
      <c r="G202" s="197"/>
      <c r="H202" s="201" t="s">
        <v>22</v>
      </c>
      <c r="I202" s="202"/>
      <c r="J202" s="197"/>
      <c r="K202" s="197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137</v>
      </c>
      <c r="AU202" s="207" t="s">
        <v>82</v>
      </c>
      <c r="AV202" s="11" t="s">
        <v>80</v>
      </c>
      <c r="AW202" s="11" t="s">
        <v>36</v>
      </c>
      <c r="AX202" s="11" t="s">
        <v>72</v>
      </c>
      <c r="AY202" s="207" t="s">
        <v>128</v>
      </c>
    </row>
    <row r="203" spans="2:65" s="11" customFormat="1">
      <c r="B203" s="196"/>
      <c r="C203" s="197"/>
      <c r="D203" s="198" t="s">
        <v>137</v>
      </c>
      <c r="E203" s="199" t="s">
        <v>22</v>
      </c>
      <c r="F203" s="200" t="s">
        <v>284</v>
      </c>
      <c r="G203" s="197"/>
      <c r="H203" s="201" t="s">
        <v>22</v>
      </c>
      <c r="I203" s="202"/>
      <c r="J203" s="197"/>
      <c r="K203" s="197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137</v>
      </c>
      <c r="AU203" s="207" t="s">
        <v>82</v>
      </c>
      <c r="AV203" s="11" t="s">
        <v>80</v>
      </c>
      <c r="AW203" s="11" t="s">
        <v>36</v>
      </c>
      <c r="AX203" s="11" t="s">
        <v>72</v>
      </c>
      <c r="AY203" s="207" t="s">
        <v>128</v>
      </c>
    </row>
    <row r="204" spans="2:65" s="12" customFormat="1">
      <c r="B204" s="208"/>
      <c r="C204" s="209"/>
      <c r="D204" s="198" t="s">
        <v>137</v>
      </c>
      <c r="E204" s="210" t="s">
        <v>22</v>
      </c>
      <c r="F204" s="211" t="s">
        <v>278</v>
      </c>
      <c r="G204" s="209"/>
      <c r="H204" s="212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137</v>
      </c>
      <c r="AU204" s="218" t="s">
        <v>82</v>
      </c>
      <c r="AV204" s="12" t="s">
        <v>82</v>
      </c>
      <c r="AW204" s="12" t="s">
        <v>36</v>
      </c>
      <c r="AX204" s="12" t="s">
        <v>72</v>
      </c>
      <c r="AY204" s="218" t="s">
        <v>128</v>
      </c>
    </row>
    <row r="205" spans="2:65" s="13" customFormat="1">
      <c r="B205" s="219"/>
      <c r="C205" s="220"/>
      <c r="D205" s="221" t="s">
        <v>137</v>
      </c>
      <c r="E205" s="222" t="s">
        <v>22</v>
      </c>
      <c r="F205" s="223" t="s">
        <v>140</v>
      </c>
      <c r="G205" s="220"/>
      <c r="H205" s="224">
        <v>1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137</v>
      </c>
      <c r="AU205" s="230" t="s">
        <v>82</v>
      </c>
      <c r="AV205" s="13" t="s">
        <v>135</v>
      </c>
      <c r="AW205" s="13" t="s">
        <v>36</v>
      </c>
      <c r="AX205" s="13" t="s">
        <v>80</v>
      </c>
      <c r="AY205" s="230" t="s">
        <v>128</v>
      </c>
    </row>
    <row r="206" spans="2:65" s="1" customFormat="1" ht="22.5" customHeight="1">
      <c r="B206" s="40"/>
      <c r="C206" s="184" t="s">
        <v>285</v>
      </c>
      <c r="D206" s="184" t="s">
        <v>130</v>
      </c>
      <c r="E206" s="185" t="s">
        <v>286</v>
      </c>
      <c r="F206" s="186" t="s">
        <v>287</v>
      </c>
      <c r="G206" s="187" t="s">
        <v>288</v>
      </c>
      <c r="H206" s="188">
        <v>13</v>
      </c>
      <c r="I206" s="189"/>
      <c r="J206" s="190">
        <f>ROUND(I206*H206,2)</f>
        <v>0</v>
      </c>
      <c r="K206" s="186" t="s">
        <v>22</v>
      </c>
      <c r="L206" s="60"/>
      <c r="M206" s="191" t="s">
        <v>22</v>
      </c>
      <c r="N206" s="192" t="s">
        <v>43</v>
      </c>
      <c r="O206" s="41"/>
      <c r="P206" s="193">
        <f>O206*H206</f>
        <v>0</v>
      </c>
      <c r="Q206" s="193">
        <v>0</v>
      </c>
      <c r="R206" s="193">
        <f>Q206*H206</f>
        <v>0</v>
      </c>
      <c r="S206" s="193">
        <v>2.48E-3</v>
      </c>
      <c r="T206" s="194">
        <f>S206*H206</f>
        <v>3.2239999999999998E-2</v>
      </c>
      <c r="AR206" s="23" t="s">
        <v>135</v>
      </c>
      <c r="AT206" s="23" t="s">
        <v>130</v>
      </c>
      <c r="AU206" s="23" t="s">
        <v>82</v>
      </c>
      <c r="AY206" s="23" t="s">
        <v>128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3" t="s">
        <v>80</v>
      </c>
      <c r="BK206" s="195">
        <f>ROUND(I206*H206,2)</f>
        <v>0</v>
      </c>
      <c r="BL206" s="23" t="s">
        <v>135</v>
      </c>
      <c r="BM206" s="23" t="s">
        <v>289</v>
      </c>
    </row>
    <row r="207" spans="2:65" s="11" customFormat="1">
      <c r="B207" s="196"/>
      <c r="C207" s="197"/>
      <c r="D207" s="198" t="s">
        <v>137</v>
      </c>
      <c r="E207" s="199" t="s">
        <v>22</v>
      </c>
      <c r="F207" s="200" t="s">
        <v>290</v>
      </c>
      <c r="G207" s="197"/>
      <c r="H207" s="201" t="s">
        <v>22</v>
      </c>
      <c r="I207" s="202"/>
      <c r="J207" s="197"/>
      <c r="K207" s="197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137</v>
      </c>
      <c r="AU207" s="207" t="s">
        <v>82</v>
      </c>
      <c r="AV207" s="11" t="s">
        <v>80</v>
      </c>
      <c r="AW207" s="11" t="s">
        <v>36</v>
      </c>
      <c r="AX207" s="11" t="s">
        <v>72</v>
      </c>
      <c r="AY207" s="207" t="s">
        <v>128</v>
      </c>
    </row>
    <row r="208" spans="2:65" s="11" customFormat="1">
      <c r="B208" s="196"/>
      <c r="C208" s="197"/>
      <c r="D208" s="198" t="s">
        <v>137</v>
      </c>
      <c r="E208" s="199" t="s">
        <v>22</v>
      </c>
      <c r="F208" s="200" t="s">
        <v>291</v>
      </c>
      <c r="G208" s="197"/>
      <c r="H208" s="201" t="s">
        <v>22</v>
      </c>
      <c r="I208" s="202"/>
      <c r="J208" s="197"/>
      <c r="K208" s="197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137</v>
      </c>
      <c r="AU208" s="207" t="s">
        <v>82</v>
      </c>
      <c r="AV208" s="11" t="s">
        <v>80</v>
      </c>
      <c r="AW208" s="11" t="s">
        <v>36</v>
      </c>
      <c r="AX208" s="11" t="s">
        <v>72</v>
      </c>
      <c r="AY208" s="207" t="s">
        <v>128</v>
      </c>
    </row>
    <row r="209" spans="2:65" s="12" customFormat="1">
      <c r="B209" s="208"/>
      <c r="C209" s="209"/>
      <c r="D209" s="198" t="s">
        <v>137</v>
      </c>
      <c r="E209" s="210" t="s">
        <v>22</v>
      </c>
      <c r="F209" s="211" t="s">
        <v>292</v>
      </c>
      <c r="G209" s="209"/>
      <c r="H209" s="212">
        <v>13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137</v>
      </c>
      <c r="AU209" s="218" t="s">
        <v>82</v>
      </c>
      <c r="AV209" s="12" t="s">
        <v>82</v>
      </c>
      <c r="AW209" s="12" t="s">
        <v>36</v>
      </c>
      <c r="AX209" s="12" t="s">
        <v>72</v>
      </c>
      <c r="AY209" s="218" t="s">
        <v>128</v>
      </c>
    </row>
    <row r="210" spans="2:65" s="13" customFormat="1">
      <c r="B210" s="219"/>
      <c r="C210" s="220"/>
      <c r="D210" s="221" t="s">
        <v>137</v>
      </c>
      <c r="E210" s="222" t="s">
        <v>22</v>
      </c>
      <c r="F210" s="223" t="s">
        <v>140</v>
      </c>
      <c r="G210" s="220"/>
      <c r="H210" s="224">
        <v>13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137</v>
      </c>
      <c r="AU210" s="230" t="s">
        <v>82</v>
      </c>
      <c r="AV210" s="13" t="s">
        <v>135</v>
      </c>
      <c r="AW210" s="13" t="s">
        <v>36</v>
      </c>
      <c r="AX210" s="13" t="s">
        <v>80</v>
      </c>
      <c r="AY210" s="230" t="s">
        <v>128</v>
      </c>
    </row>
    <row r="211" spans="2:65" s="1" customFormat="1" ht="22.5" customHeight="1">
      <c r="B211" s="40"/>
      <c r="C211" s="184" t="s">
        <v>293</v>
      </c>
      <c r="D211" s="184" t="s">
        <v>130</v>
      </c>
      <c r="E211" s="185" t="s">
        <v>294</v>
      </c>
      <c r="F211" s="186" t="s">
        <v>295</v>
      </c>
      <c r="G211" s="187" t="s">
        <v>183</v>
      </c>
      <c r="H211" s="188">
        <v>5.0999999999999996</v>
      </c>
      <c r="I211" s="189"/>
      <c r="J211" s="190">
        <f>ROUND(I211*H211,2)</f>
        <v>0</v>
      </c>
      <c r="K211" s="186" t="s">
        <v>134</v>
      </c>
      <c r="L211" s="60"/>
      <c r="M211" s="191" t="s">
        <v>22</v>
      </c>
      <c r="N211" s="192" t="s">
        <v>43</v>
      </c>
      <c r="O211" s="41"/>
      <c r="P211" s="193">
        <f>O211*H211</f>
        <v>0</v>
      </c>
      <c r="Q211" s="193">
        <v>0</v>
      </c>
      <c r="R211" s="193">
        <f>Q211*H211</f>
        <v>0</v>
      </c>
      <c r="S211" s="193">
        <v>3.1E-2</v>
      </c>
      <c r="T211" s="194">
        <f>S211*H211</f>
        <v>0.15809999999999999</v>
      </c>
      <c r="AR211" s="23" t="s">
        <v>135</v>
      </c>
      <c r="AT211" s="23" t="s">
        <v>130</v>
      </c>
      <c r="AU211" s="23" t="s">
        <v>82</v>
      </c>
      <c r="AY211" s="23" t="s">
        <v>128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3" t="s">
        <v>80</v>
      </c>
      <c r="BK211" s="195">
        <f>ROUND(I211*H211,2)</f>
        <v>0</v>
      </c>
      <c r="BL211" s="23" t="s">
        <v>135</v>
      </c>
      <c r="BM211" s="23" t="s">
        <v>296</v>
      </c>
    </row>
    <row r="212" spans="2:65" s="11" customFormat="1">
      <c r="B212" s="196"/>
      <c r="C212" s="197"/>
      <c r="D212" s="198" t="s">
        <v>137</v>
      </c>
      <c r="E212" s="199" t="s">
        <v>22</v>
      </c>
      <c r="F212" s="200" t="s">
        <v>212</v>
      </c>
      <c r="G212" s="197"/>
      <c r="H212" s="201" t="s">
        <v>22</v>
      </c>
      <c r="I212" s="202"/>
      <c r="J212" s="197"/>
      <c r="K212" s="197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137</v>
      </c>
      <c r="AU212" s="207" t="s">
        <v>82</v>
      </c>
      <c r="AV212" s="11" t="s">
        <v>80</v>
      </c>
      <c r="AW212" s="11" t="s">
        <v>36</v>
      </c>
      <c r="AX212" s="11" t="s">
        <v>72</v>
      </c>
      <c r="AY212" s="207" t="s">
        <v>128</v>
      </c>
    </row>
    <row r="213" spans="2:65" s="11" customFormat="1">
      <c r="B213" s="196"/>
      <c r="C213" s="197"/>
      <c r="D213" s="198" t="s">
        <v>137</v>
      </c>
      <c r="E213" s="199" t="s">
        <v>22</v>
      </c>
      <c r="F213" s="200" t="s">
        <v>297</v>
      </c>
      <c r="G213" s="197"/>
      <c r="H213" s="201" t="s">
        <v>22</v>
      </c>
      <c r="I213" s="202"/>
      <c r="J213" s="197"/>
      <c r="K213" s="197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137</v>
      </c>
      <c r="AU213" s="207" t="s">
        <v>82</v>
      </c>
      <c r="AV213" s="11" t="s">
        <v>80</v>
      </c>
      <c r="AW213" s="11" t="s">
        <v>36</v>
      </c>
      <c r="AX213" s="11" t="s">
        <v>72</v>
      </c>
      <c r="AY213" s="207" t="s">
        <v>128</v>
      </c>
    </row>
    <row r="214" spans="2:65" s="12" customFormat="1">
      <c r="B214" s="208"/>
      <c r="C214" s="209"/>
      <c r="D214" s="198" t="s">
        <v>137</v>
      </c>
      <c r="E214" s="210" t="s">
        <v>22</v>
      </c>
      <c r="F214" s="211" t="s">
        <v>298</v>
      </c>
      <c r="G214" s="209"/>
      <c r="H214" s="212">
        <v>5.0999999999999996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137</v>
      </c>
      <c r="AU214" s="218" t="s">
        <v>82</v>
      </c>
      <c r="AV214" s="12" t="s">
        <v>82</v>
      </c>
      <c r="AW214" s="12" t="s">
        <v>36</v>
      </c>
      <c r="AX214" s="12" t="s">
        <v>72</v>
      </c>
      <c r="AY214" s="218" t="s">
        <v>128</v>
      </c>
    </row>
    <row r="215" spans="2:65" s="13" customFormat="1">
      <c r="B215" s="219"/>
      <c r="C215" s="220"/>
      <c r="D215" s="221" t="s">
        <v>137</v>
      </c>
      <c r="E215" s="222" t="s">
        <v>22</v>
      </c>
      <c r="F215" s="223" t="s">
        <v>140</v>
      </c>
      <c r="G215" s="220"/>
      <c r="H215" s="224">
        <v>5.0999999999999996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137</v>
      </c>
      <c r="AU215" s="230" t="s">
        <v>82</v>
      </c>
      <c r="AV215" s="13" t="s">
        <v>135</v>
      </c>
      <c r="AW215" s="13" t="s">
        <v>36</v>
      </c>
      <c r="AX215" s="13" t="s">
        <v>80</v>
      </c>
      <c r="AY215" s="230" t="s">
        <v>128</v>
      </c>
    </row>
    <row r="216" spans="2:65" s="1" customFormat="1" ht="22.5" customHeight="1">
      <c r="B216" s="40"/>
      <c r="C216" s="184" t="s">
        <v>299</v>
      </c>
      <c r="D216" s="184" t="s">
        <v>130</v>
      </c>
      <c r="E216" s="185" t="s">
        <v>300</v>
      </c>
      <c r="F216" s="186" t="s">
        <v>301</v>
      </c>
      <c r="G216" s="187" t="s">
        <v>183</v>
      </c>
      <c r="H216" s="188">
        <v>2.2549999999999999</v>
      </c>
      <c r="I216" s="189"/>
      <c r="J216" s="190">
        <f>ROUND(I216*H216,2)</f>
        <v>0</v>
      </c>
      <c r="K216" s="186" t="s">
        <v>134</v>
      </c>
      <c r="L216" s="60"/>
      <c r="M216" s="191" t="s">
        <v>22</v>
      </c>
      <c r="N216" s="192" t="s">
        <v>43</v>
      </c>
      <c r="O216" s="41"/>
      <c r="P216" s="193">
        <f>O216*H216</f>
        <v>0</v>
      </c>
      <c r="Q216" s="193">
        <v>0</v>
      </c>
      <c r="R216" s="193">
        <f>Q216*H216</f>
        <v>0</v>
      </c>
      <c r="S216" s="193">
        <v>8.7999999999999995E-2</v>
      </c>
      <c r="T216" s="194">
        <f>S216*H216</f>
        <v>0.19843999999999998</v>
      </c>
      <c r="AR216" s="23" t="s">
        <v>135</v>
      </c>
      <c r="AT216" s="23" t="s">
        <v>130</v>
      </c>
      <c r="AU216" s="23" t="s">
        <v>82</v>
      </c>
      <c r="AY216" s="23" t="s">
        <v>128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3" t="s">
        <v>80</v>
      </c>
      <c r="BK216" s="195">
        <f>ROUND(I216*H216,2)</f>
        <v>0</v>
      </c>
      <c r="BL216" s="23" t="s">
        <v>135</v>
      </c>
      <c r="BM216" s="23" t="s">
        <v>302</v>
      </c>
    </row>
    <row r="217" spans="2:65" s="11" customFormat="1">
      <c r="B217" s="196"/>
      <c r="C217" s="197"/>
      <c r="D217" s="198" t="s">
        <v>137</v>
      </c>
      <c r="E217" s="199" t="s">
        <v>22</v>
      </c>
      <c r="F217" s="200" t="s">
        <v>212</v>
      </c>
      <c r="G217" s="197"/>
      <c r="H217" s="201" t="s">
        <v>22</v>
      </c>
      <c r="I217" s="202"/>
      <c r="J217" s="197"/>
      <c r="K217" s="197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137</v>
      </c>
      <c r="AU217" s="207" t="s">
        <v>82</v>
      </c>
      <c r="AV217" s="11" t="s">
        <v>80</v>
      </c>
      <c r="AW217" s="11" t="s">
        <v>36</v>
      </c>
      <c r="AX217" s="11" t="s">
        <v>72</v>
      </c>
      <c r="AY217" s="207" t="s">
        <v>128</v>
      </c>
    </row>
    <row r="218" spans="2:65" s="11" customFormat="1">
      <c r="B218" s="196"/>
      <c r="C218" s="197"/>
      <c r="D218" s="198" t="s">
        <v>137</v>
      </c>
      <c r="E218" s="199" t="s">
        <v>22</v>
      </c>
      <c r="F218" s="200" t="s">
        <v>303</v>
      </c>
      <c r="G218" s="197"/>
      <c r="H218" s="201" t="s">
        <v>22</v>
      </c>
      <c r="I218" s="202"/>
      <c r="J218" s="197"/>
      <c r="K218" s="197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137</v>
      </c>
      <c r="AU218" s="207" t="s">
        <v>82</v>
      </c>
      <c r="AV218" s="11" t="s">
        <v>80</v>
      </c>
      <c r="AW218" s="11" t="s">
        <v>36</v>
      </c>
      <c r="AX218" s="11" t="s">
        <v>72</v>
      </c>
      <c r="AY218" s="207" t="s">
        <v>128</v>
      </c>
    </row>
    <row r="219" spans="2:65" s="12" customFormat="1">
      <c r="B219" s="208"/>
      <c r="C219" s="209"/>
      <c r="D219" s="198" t="s">
        <v>137</v>
      </c>
      <c r="E219" s="210" t="s">
        <v>22</v>
      </c>
      <c r="F219" s="211" t="s">
        <v>304</v>
      </c>
      <c r="G219" s="209"/>
      <c r="H219" s="212">
        <v>2.2549999999999999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137</v>
      </c>
      <c r="AU219" s="218" t="s">
        <v>82</v>
      </c>
      <c r="AV219" s="12" t="s">
        <v>82</v>
      </c>
      <c r="AW219" s="12" t="s">
        <v>36</v>
      </c>
      <c r="AX219" s="12" t="s">
        <v>72</v>
      </c>
      <c r="AY219" s="218" t="s">
        <v>128</v>
      </c>
    </row>
    <row r="220" spans="2:65" s="13" customFormat="1">
      <c r="B220" s="219"/>
      <c r="C220" s="220"/>
      <c r="D220" s="221" t="s">
        <v>137</v>
      </c>
      <c r="E220" s="222" t="s">
        <v>22</v>
      </c>
      <c r="F220" s="223" t="s">
        <v>140</v>
      </c>
      <c r="G220" s="220"/>
      <c r="H220" s="224">
        <v>2.2549999999999999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137</v>
      </c>
      <c r="AU220" s="230" t="s">
        <v>82</v>
      </c>
      <c r="AV220" s="13" t="s">
        <v>135</v>
      </c>
      <c r="AW220" s="13" t="s">
        <v>36</v>
      </c>
      <c r="AX220" s="13" t="s">
        <v>80</v>
      </c>
      <c r="AY220" s="230" t="s">
        <v>128</v>
      </c>
    </row>
    <row r="221" spans="2:65" s="1" customFormat="1" ht="22.5" customHeight="1">
      <c r="B221" s="40"/>
      <c r="C221" s="184" t="s">
        <v>305</v>
      </c>
      <c r="D221" s="184" t="s">
        <v>130</v>
      </c>
      <c r="E221" s="185" t="s">
        <v>306</v>
      </c>
      <c r="F221" s="186" t="s">
        <v>307</v>
      </c>
      <c r="G221" s="187" t="s">
        <v>183</v>
      </c>
      <c r="H221" s="188">
        <v>1.6</v>
      </c>
      <c r="I221" s="189"/>
      <c r="J221" s="190">
        <f>ROUND(I221*H221,2)</f>
        <v>0</v>
      </c>
      <c r="K221" s="186" t="s">
        <v>134</v>
      </c>
      <c r="L221" s="60"/>
      <c r="M221" s="191" t="s">
        <v>22</v>
      </c>
      <c r="N221" s="192" t="s">
        <v>43</v>
      </c>
      <c r="O221" s="41"/>
      <c r="P221" s="193">
        <f>O221*H221</f>
        <v>0</v>
      </c>
      <c r="Q221" s="193">
        <v>0</v>
      </c>
      <c r="R221" s="193">
        <f>Q221*H221</f>
        <v>0</v>
      </c>
      <c r="S221" s="193">
        <v>7.5999999999999998E-2</v>
      </c>
      <c r="T221" s="194">
        <f>S221*H221</f>
        <v>0.1216</v>
      </c>
      <c r="AR221" s="23" t="s">
        <v>135</v>
      </c>
      <c r="AT221" s="23" t="s">
        <v>130</v>
      </c>
      <c r="AU221" s="23" t="s">
        <v>82</v>
      </c>
      <c r="AY221" s="23" t="s">
        <v>128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3" t="s">
        <v>80</v>
      </c>
      <c r="BK221" s="195">
        <f>ROUND(I221*H221,2)</f>
        <v>0</v>
      </c>
      <c r="BL221" s="23" t="s">
        <v>135</v>
      </c>
      <c r="BM221" s="23" t="s">
        <v>308</v>
      </c>
    </row>
    <row r="222" spans="2:65" s="11" customFormat="1">
      <c r="B222" s="196"/>
      <c r="C222" s="197"/>
      <c r="D222" s="198" t="s">
        <v>137</v>
      </c>
      <c r="E222" s="199" t="s">
        <v>22</v>
      </c>
      <c r="F222" s="200" t="s">
        <v>212</v>
      </c>
      <c r="G222" s="197"/>
      <c r="H222" s="201" t="s">
        <v>22</v>
      </c>
      <c r="I222" s="202"/>
      <c r="J222" s="197"/>
      <c r="K222" s="197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137</v>
      </c>
      <c r="AU222" s="207" t="s">
        <v>82</v>
      </c>
      <c r="AV222" s="11" t="s">
        <v>80</v>
      </c>
      <c r="AW222" s="11" t="s">
        <v>36</v>
      </c>
      <c r="AX222" s="11" t="s">
        <v>72</v>
      </c>
      <c r="AY222" s="207" t="s">
        <v>128</v>
      </c>
    </row>
    <row r="223" spans="2:65" s="11" customFormat="1">
      <c r="B223" s="196"/>
      <c r="C223" s="197"/>
      <c r="D223" s="198" t="s">
        <v>137</v>
      </c>
      <c r="E223" s="199" t="s">
        <v>22</v>
      </c>
      <c r="F223" s="200" t="s">
        <v>309</v>
      </c>
      <c r="G223" s="197"/>
      <c r="H223" s="201" t="s">
        <v>22</v>
      </c>
      <c r="I223" s="202"/>
      <c r="J223" s="197"/>
      <c r="K223" s="197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137</v>
      </c>
      <c r="AU223" s="207" t="s">
        <v>82</v>
      </c>
      <c r="AV223" s="11" t="s">
        <v>80</v>
      </c>
      <c r="AW223" s="11" t="s">
        <v>36</v>
      </c>
      <c r="AX223" s="11" t="s">
        <v>72</v>
      </c>
      <c r="AY223" s="207" t="s">
        <v>128</v>
      </c>
    </row>
    <row r="224" spans="2:65" s="12" customFormat="1">
      <c r="B224" s="208"/>
      <c r="C224" s="209"/>
      <c r="D224" s="198" t="s">
        <v>137</v>
      </c>
      <c r="E224" s="210" t="s">
        <v>22</v>
      </c>
      <c r="F224" s="211" t="s">
        <v>310</v>
      </c>
      <c r="G224" s="209"/>
      <c r="H224" s="212">
        <v>1.6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137</v>
      </c>
      <c r="AU224" s="218" t="s">
        <v>82</v>
      </c>
      <c r="AV224" s="12" t="s">
        <v>82</v>
      </c>
      <c r="AW224" s="12" t="s">
        <v>36</v>
      </c>
      <c r="AX224" s="12" t="s">
        <v>72</v>
      </c>
      <c r="AY224" s="218" t="s">
        <v>128</v>
      </c>
    </row>
    <row r="225" spans="2:65" s="13" customFormat="1">
      <c r="B225" s="219"/>
      <c r="C225" s="220"/>
      <c r="D225" s="221" t="s">
        <v>137</v>
      </c>
      <c r="E225" s="222" t="s">
        <v>22</v>
      </c>
      <c r="F225" s="223" t="s">
        <v>140</v>
      </c>
      <c r="G225" s="220"/>
      <c r="H225" s="224">
        <v>1.6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137</v>
      </c>
      <c r="AU225" s="230" t="s">
        <v>82</v>
      </c>
      <c r="AV225" s="13" t="s">
        <v>135</v>
      </c>
      <c r="AW225" s="13" t="s">
        <v>36</v>
      </c>
      <c r="AX225" s="13" t="s">
        <v>80</v>
      </c>
      <c r="AY225" s="230" t="s">
        <v>128</v>
      </c>
    </row>
    <row r="226" spans="2:65" s="1" customFormat="1" ht="22.5" customHeight="1">
      <c r="B226" s="40"/>
      <c r="C226" s="184" t="s">
        <v>311</v>
      </c>
      <c r="D226" s="184" t="s">
        <v>130</v>
      </c>
      <c r="E226" s="185" t="s">
        <v>312</v>
      </c>
      <c r="F226" s="186" t="s">
        <v>313</v>
      </c>
      <c r="G226" s="187" t="s">
        <v>183</v>
      </c>
      <c r="H226" s="188">
        <v>56</v>
      </c>
      <c r="I226" s="189"/>
      <c r="J226" s="190">
        <f>ROUND(I226*H226,2)</f>
        <v>0</v>
      </c>
      <c r="K226" s="186" t="s">
        <v>134</v>
      </c>
      <c r="L226" s="60"/>
      <c r="M226" s="191" t="s">
        <v>22</v>
      </c>
      <c r="N226" s="192" t="s">
        <v>43</v>
      </c>
      <c r="O226" s="41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AR226" s="23" t="s">
        <v>135</v>
      </c>
      <c r="AT226" s="23" t="s">
        <v>130</v>
      </c>
      <c r="AU226" s="23" t="s">
        <v>82</v>
      </c>
      <c r="AY226" s="23" t="s">
        <v>128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3" t="s">
        <v>80</v>
      </c>
      <c r="BK226" s="195">
        <f>ROUND(I226*H226,2)</f>
        <v>0</v>
      </c>
      <c r="BL226" s="23" t="s">
        <v>135</v>
      </c>
      <c r="BM226" s="23" t="s">
        <v>314</v>
      </c>
    </row>
    <row r="227" spans="2:65" s="11" customFormat="1">
      <c r="B227" s="196"/>
      <c r="C227" s="197"/>
      <c r="D227" s="198" t="s">
        <v>137</v>
      </c>
      <c r="E227" s="199" t="s">
        <v>22</v>
      </c>
      <c r="F227" s="200" t="s">
        <v>315</v>
      </c>
      <c r="G227" s="197"/>
      <c r="H227" s="201" t="s">
        <v>22</v>
      </c>
      <c r="I227" s="202"/>
      <c r="J227" s="197"/>
      <c r="K227" s="197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137</v>
      </c>
      <c r="AU227" s="207" t="s">
        <v>82</v>
      </c>
      <c r="AV227" s="11" t="s">
        <v>80</v>
      </c>
      <c r="AW227" s="11" t="s">
        <v>36</v>
      </c>
      <c r="AX227" s="11" t="s">
        <v>72</v>
      </c>
      <c r="AY227" s="207" t="s">
        <v>128</v>
      </c>
    </row>
    <row r="228" spans="2:65" s="12" customFormat="1">
      <c r="B228" s="208"/>
      <c r="C228" s="209"/>
      <c r="D228" s="198" t="s">
        <v>137</v>
      </c>
      <c r="E228" s="210" t="s">
        <v>22</v>
      </c>
      <c r="F228" s="211" t="s">
        <v>186</v>
      </c>
      <c r="G228" s="209"/>
      <c r="H228" s="212">
        <v>56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137</v>
      </c>
      <c r="AU228" s="218" t="s">
        <v>82</v>
      </c>
      <c r="AV228" s="12" t="s">
        <v>82</v>
      </c>
      <c r="AW228" s="12" t="s">
        <v>36</v>
      </c>
      <c r="AX228" s="12" t="s">
        <v>72</v>
      </c>
      <c r="AY228" s="218" t="s">
        <v>128</v>
      </c>
    </row>
    <row r="229" spans="2:65" s="13" customFormat="1">
      <c r="B229" s="219"/>
      <c r="C229" s="220"/>
      <c r="D229" s="198" t="s">
        <v>137</v>
      </c>
      <c r="E229" s="234" t="s">
        <v>22</v>
      </c>
      <c r="F229" s="235" t="s">
        <v>140</v>
      </c>
      <c r="G229" s="220"/>
      <c r="H229" s="236">
        <v>56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137</v>
      </c>
      <c r="AU229" s="230" t="s">
        <v>82</v>
      </c>
      <c r="AV229" s="13" t="s">
        <v>135</v>
      </c>
      <c r="AW229" s="13" t="s">
        <v>36</v>
      </c>
      <c r="AX229" s="13" t="s">
        <v>80</v>
      </c>
      <c r="AY229" s="230" t="s">
        <v>128</v>
      </c>
    </row>
    <row r="230" spans="2:65" s="10" customFormat="1" ht="29.85" customHeight="1">
      <c r="B230" s="167"/>
      <c r="C230" s="168"/>
      <c r="D230" s="181" t="s">
        <v>71</v>
      </c>
      <c r="E230" s="182" t="s">
        <v>316</v>
      </c>
      <c r="F230" s="182" t="s">
        <v>317</v>
      </c>
      <c r="G230" s="168"/>
      <c r="H230" s="168"/>
      <c r="I230" s="171"/>
      <c r="J230" s="183">
        <f>BK230</f>
        <v>0</v>
      </c>
      <c r="K230" s="168"/>
      <c r="L230" s="173"/>
      <c r="M230" s="174"/>
      <c r="N230" s="175"/>
      <c r="O230" s="175"/>
      <c r="P230" s="176">
        <f>SUM(P231:P234)</f>
        <v>0</v>
      </c>
      <c r="Q230" s="175"/>
      <c r="R230" s="176">
        <f>SUM(R231:R234)</f>
        <v>0</v>
      </c>
      <c r="S230" s="175"/>
      <c r="T230" s="177">
        <f>SUM(T231:T234)</f>
        <v>0</v>
      </c>
      <c r="AR230" s="178" t="s">
        <v>80</v>
      </c>
      <c r="AT230" s="179" t="s">
        <v>71</v>
      </c>
      <c r="AU230" s="179" t="s">
        <v>80</v>
      </c>
      <c r="AY230" s="178" t="s">
        <v>128</v>
      </c>
      <c r="BK230" s="180">
        <f>SUM(BK231:BK234)</f>
        <v>0</v>
      </c>
    </row>
    <row r="231" spans="2:65" s="1" customFormat="1" ht="22.5" customHeight="1">
      <c r="B231" s="40"/>
      <c r="C231" s="184" t="s">
        <v>318</v>
      </c>
      <c r="D231" s="184" t="s">
        <v>130</v>
      </c>
      <c r="E231" s="185" t="s">
        <v>319</v>
      </c>
      <c r="F231" s="186" t="s">
        <v>320</v>
      </c>
      <c r="G231" s="187" t="s">
        <v>169</v>
      </c>
      <c r="H231" s="188">
        <v>168.08199999999999</v>
      </c>
      <c r="I231" s="189"/>
      <c r="J231" s="190">
        <f>ROUND(I231*H231,2)</f>
        <v>0</v>
      </c>
      <c r="K231" s="186" t="s">
        <v>134</v>
      </c>
      <c r="L231" s="60"/>
      <c r="M231" s="191" t="s">
        <v>22</v>
      </c>
      <c r="N231" s="192" t="s">
        <v>43</v>
      </c>
      <c r="O231" s="41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AR231" s="23" t="s">
        <v>135</v>
      </c>
      <c r="AT231" s="23" t="s">
        <v>130</v>
      </c>
      <c r="AU231" s="23" t="s">
        <v>82</v>
      </c>
      <c r="AY231" s="23" t="s">
        <v>128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3" t="s">
        <v>80</v>
      </c>
      <c r="BK231" s="195">
        <f>ROUND(I231*H231,2)</f>
        <v>0</v>
      </c>
      <c r="BL231" s="23" t="s">
        <v>135</v>
      </c>
      <c r="BM231" s="23" t="s">
        <v>321</v>
      </c>
    </row>
    <row r="232" spans="2:65" s="1" customFormat="1" ht="22.5" customHeight="1">
      <c r="B232" s="40"/>
      <c r="C232" s="184" t="s">
        <v>322</v>
      </c>
      <c r="D232" s="184" t="s">
        <v>130</v>
      </c>
      <c r="E232" s="185" t="s">
        <v>323</v>
      </c>
      <c r="F232" s="186" t="s">
        <v>324</v>
      </c>
      <c r="G232" s="187" t="s">
        <v>169</v>
      </c>
      <c r="H232" s="188">
        <v>840.41</v>
      </c>
      <c r="I232" s="189"/>
      <c r="J232" s="190">
        <f>ROUND(I232*H232,2)</f>
        <v>0</v>
      </c>
      <c r="K232" s="186" t="s">
        <v>134</v>
      </c>
      <c r="L232" s="60"/>
      <c r="M232" s="191" t="s">
        <v>22</v>
      </c>
      <c r="N232" s="192" t="s">
        <v>43</v>
      </c>
      <c r="O232" s="41"/>
      <c r="P232" s="193">
        <f>O232*H232</f>
        <v>0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AR232" s="23" t="s">
        <v>135</v>
      </c>
      <c r="AT232" s="23" t="s">
        <v>130</v>
      </c>
      <c r="AU232" s="23" t="s">
        <v>82</v>
      </c>
      <c r="AY232" s="23" t="s">
        <v>128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3" t="s">
        <v>80</v>
      </c>
      <c r="BK232" s="195">
        <f>ROUND(I232*H232,2)</f>
        <v>0</v>
      </c>
      <c r="BL232" s="23" t="s">
        <v>135</v>
      </c>
      <c r="BM232" s="23" t="s">
        <v>325</v>
      </c>
    </row>
    <row r="233" spans="2:65" s="12" customFormat="1">
      <c r="B233" s="208"/>
      <c r="C233" s="209"/>
      <c r="D233" s="221" t="s">
        <v>137</v>
      </c>
      <c r="E233" s="209"/>
      <c r="F233" s="232" t="s">
        <v>326</v>
      </c>
      <c r="G233" s="209"/>
      <c r="H233" s="233">
        <v>840.41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137</v>
      </c>
      <c r="AU233" s="218" t="s">
        <v>82</v>
      </c>
      <c r="AV233" s="12" t="s">
        <v>82</v>
      </c>
      <c r="AW233" s="12" t="s">
        <v>6</v>
      </c>
      <c r="AX233" s="12" t="s">
        <v>80</v>
      </c>
      <c r="AY233" s="218" t="s">
        <v>128</v>
      </c>
    </row>
    <row r="234" spans="2:65" s="1" customFormat="1" ht="22.5" customHeight="1">
      <c r="B234" s="40"/>
      <c r="C234" s="184" t="s">
        <v>327</v>
      </c>
      <c r="D234" s="184" t="s">
        <v>130</v>
      </c>
      <c r="E234" s="185" t="s">
        <v>328</v>
      </c>
      <c r="F234" s="186" t="s">
        <v>329</v>
      </c>
      <c r="G234" s="187" t="s">
        <v>169</v>
      </c>
      <c r="H234" s="188">
        <v>168.08199999999999</v>
      </c>
      <c r="I234" s="189"/>
      <c r="J234" s="190">
        <f>ROUND(I234*H234,2)</f>
        <v>0</v>
      </c>
      <c r="K234" s="186" t="s">
        <v>22</v>
      </c>
      <c r="L234" s="60"/>
      <c r="M234" s="191" t="s">
        <v>22</v>
      </c>
      <c r="N234" s="192" t="s">
        <v>43</v>
      </c>
      <c r="O234" s="41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AR234" s="23" t="s">
        <v>135</v>
      </c>
      <c r="AT234" s="23" t="s">
        <v>130</v>
      </c>
      <c r="AU234" s="23" t="s">
        <v>82</v>
      </c>
      <c r="AY234" s="23" t="s">
        <v>128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3" t="s">
        <v>80</v>
      </c>
      <c r="BK234" s="195">
        <f>ROUND(I234*H234,2)</f>
        <v>0</v>
      </c>
      <c r="BL234" s="23" t="s">
        <v>135</v>
      </c>
      <c r="BM234" s="23" t="s">
        <v>330</v>
      </c>
    </row>
    <row r="235" spans="2:65" s="10" customFormat="1" ht="29.85" customHeight="1">
      <c r="B235" s="167"/>
      <c r="C235" s="168"/>
      <c r="D235" s="181" t="s">
        <v>71</v>
      </c>
      <c r="E235" s="182" t="s">
        <v>331</v>
      </c>
      <c r="F235" s="182" t="s">
        <v>332</v>
      </c>
      <c r="G235" s="168"/>
      <c r="H235" s="168"/>
      <c r="I235" s="171"/>
      <c r="J235" s="183">
        <f>BK235</f>
        <v>0</v>
      </c>
      <c r="K235" s="168"/>
      <c r="L235" s="173"/>
      <c r="M235" s="174"/>
      <c r="N235" s="175"/>
      <c r="O235" s="175"/>
      <c r="P235" s="176">
        <f>P236</f>
        <v>0</v>
      </c>
      <c r="Q235" s="175"/>
      <c r="R235" s="176">
        <f>R236</f>
        <v>0</v>
      </c>
      <c r="S235" s="175"/>
      <c r="T235" s="177">
        <f>T236</f>
        <v>0</v>
      </c>
      <c r="AR235" s="178" t="s">
        <v>80</v>
      </c>
      <c r="AT235" s="179" t="s">
        <v>71</v>
      </c>
      <c r="AU235" s="179" t="s">
        <v>80</v>
      </c>
      <c r="AY235" s="178" t="s">
        <v>128</v>
      </c>
      <c r="BK235" s="180">
        <f>BK236</f>
        <v>0</v>
      </c>
    </row>
    <row r="236" spans="2:65" s="1" customFormat="1" ht="22.5" customHeight="1">
      <c r="B236" s="40"/>
      <c r="C236" s="184" t="s">
        <v>333</v>
      </c>
      <c r="D236" s="184" t="s">
        <v>130</v>
      </c>
      <c r="E236" s="185" t="s">
        <v>334</v>
      </c>
      <c r="F236" s="186" t="s">
        <v>335</v>
      </c>
      <c r="G236" s="187" t="s">
        <v>169</v>
      </c>
      <c r="H236" s="188">
        <v>2.2130000000000001</v>
      </c>
      <c r="I236" s="189"/>
      <c r="J236" s="190">
        <f>ROUND(I236*H236,2)</f>
        <v>0</v>
      </c>
      <c r="K236" s="186" t="s">
        <v>134</v>
      </c>
      <c r="L236" s="60"/>
      <c r="M236" s="191" t="s">
        <v>22</v>
      </c>
      <c r="N236" s="192" t="s">
        <v>43</v>
      </c>
      <c r="O236" s="41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AR236" s="23" t="s">
        <v>135</v>
      </c>
      <c r="AT236" s="23" t="s">
        <v>130</v>
      </c>
      <c r="AU236" s="23" t="s">
        <v>82</v>
      </c>
      <c r="AY236" s="23" t="s">
        <v>128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3" t="s">
        <v>80</v>
      </c>
      <c r="BK236" s="195">
        <f>ROUND(I236*H236,2)</f>
        <v>0</v>
      </c>
      <c r="BL236" s="23" t="s">
        <v>135</v>
      </c>
      <c r="BM236" s="23" t="s">
        <v>336</v>
      </c>
    </row>
    <row r="237" spans="2:65" s="10" customFormat="1" ht="37.35" customHeight="1">
      <c r="B237" s="167"/>
      <c r="C237" s="168"/>
      <c r="D237" s="169" t="s">
        <v>71</v>
      </c>
      <c r="E237" s="170" t="s">
        <v>337</v>
      </c>
      <c r="F237" s="170" t="s">
        <v>338</v>
      </c>
      <c r="G237" s="168"/>
      <c r="H237" s="168"/>
      <c r="I237" s="171"/>
      <c r="J237" s="172">
        <f>BK237</f>
        <v>0</v>
      </c>
      <c r="K237" s="168"/>
      <c r="L237" s="173"/>
      <c r="M237" s="174"/>
      <c r="N237" s="175"/>
      <c r="O237" s="175"/>
      <c r="P237" s="176">
        <f>P238+P247+P278+P311</f>
        <v>0</v>
      </c>
      <c r="Q237" s="175"/>
      <c r="R237" s="176">
        <f>R238+R247+R278+R311</f>
        <v>3.1779999999999996E-2</v>
      </c>
      <c r="S237" s="175"/>
      <c r="T237" s="177">
        <f>T238+T247+T278+T311</f>
        <v>5.6750874999999992</v>
      </c>
      <c r="AR237" s="178" t="s">
        <v>82</v>
      </c>
      <c r="AT237" s="179" t="s">
        <v>71</v>
      </c>
      <c r="AU237" s="179" t="s">
        <v>72</v>
      </c>
      <c r="AY237" s="178" t="s">
        <v>128</v>
      </c>
      <c r="BK237" s="180">
        <f>BK238+BK247+BK278+BK311</f>
        <v>0</v>
      </c>
    </row>
    <row r="238" spans="2:65" s="10" customFormat="1" ht="19.899999999999999" customHeight="1">
      <c r="B238" s="167"/>
      <c r="C238" s="168"/>
      <c r="D238" s="181" t="s">
        <v>71</v>
      </c>
      <c r="E238" s="182" t="s">
        <v>339</v>
      </c>
      <c r="F238" s="182" t="s">
        <v>340</v>
      </c>
      <c r="G238" s="168"/>
      <c r="H238" s="168"/>
      <c r="I238" s="171"/>
      <c r="J238" s="183">
        <f>BK238</f>
        <v>0</v>
      </c>
      <c r="K238" s="168"/>
      <c r="L238" s="173"/>
      <c r="M238" s="174"/>
      <c r="N238" s="175"/>
      <c r="O238" s="175"/>
      <c r="P238" s="176">
        <f>SUM(P239:P246)</f>
        <v>0</v>
      </c>
      <c r="Q238" s="175"/>
      <c r="R238" s="176">
        <f>SUM(R239:R246)</f>
        <v>0</v>
      </c>
      <c r="S238" s="175"/>
      <c r="T238" s="177">
        <f>SUM(T239:T246)</f>
        <v>0.53520000000000001</v>
      </c>
      <c r="AR238" s="178" t="s">
        <v>82</v>
      </c>
      <c r="AT238" s="179" t="s">
        <v>71</v>
      </c>
      <c r="AU238" s="179" t="s">
        <v>80</v>
      </c>
      <c r="AY238" s="178" t="s">
        <v>128</v>
      </c>
      <c r="BK238" s="180">
        <f>SUM(BK239:BK246)</f>
        <v>0</v>
      </c>
    </row>
    <row r="239" spans="2:65" s="1" customFormat="1" ht="22.5" customHeight="1">
      <c r="B239" s="40"/>
      <c r="C239" s="184" t="s">
        <v>341</v>
      </c>
      <c r="D239" s="184" t="s">
        <v>130</v>
      </c>
      <c r="E239" s="185" t="s">
        <v>342</v>
      </c>
      <c r="F239" s="186" t="s">
        <v>343</v>
      </c>
      <c r="G239" s="187" t="s">
        <v>183</v>
      </c>
      <c r="H239" s="188">
        <v>89.2</v>
      </c>
      <c r="I239" s="189"/>
      <c r="J239" s="190">
        <f>ROUND(I239*H239,2)</f>
        <v>0</v>
      </c>
      <c r="K239" s="186" t="s">
        <v>134</v>
      </c>
      <c r="L239" s="60"/>
      <c r="M239" s="191" t="s">
        <v>22</v>
      </c>
      <c r="N239" s="192" t="s">
        <v>43</v>
      </c>
      <c r="O239" s="41"/>
      <c r="P239" s="193">
        <f>O239*H239</f>
        <v>0</v>
      </c>
      <c r="Q239" s="193">
        <v>0</v>
      </c>
      <c r="R239" s="193">
        <f>Q239*H239</f>
        <v>0</v>
      </c>
      <c r="S239" s="193">
        <v>6.0000000000000001E-3</v>
      </c>
      <c r="T239" s="194">
        <f>S239*H239</f>
        <v>0.53520000000000001</v>
      </c>
      <c r="AR239" s="23" t="s">
        <v>228</v>
      </c>
      <c r="AT239" s="23" t="s">
        <v>130</v>
      </c>
      <c r="AU239" s="23" t="s">
        <v>82</v>
      </c>
      <c r="AY239" s="23" t="s">
        <v>128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3" t="s">
        <v>80</v>
      </c>
      <c r="BK239" s="195">
        <f>ROUND(I239*H239,2)</f>
        <v>0</v>
      </c>
      <c r="BL239" s="23" t="s">
        <v>228</v>
      </c>
      <c r="BM239" s="23" t="s">
        <v>344</v>
      </c>
    </row>
    <row r="240" spans="2:65" s="11" customFormat="1">
      <c r="B240" s="196"/>
      <c r="C240" s="197"/>
      <c r="D240" s="198" t="s">
        <v>137</v>
      </c>
      <c r="E240" s="199" t="s">
        <v>22</v>
      </c>
      <c r="F240" s="200" t="s">
        <v>345</v>
      </c>
      <c r="G240" s="197"/>
      <c r="H240" s="201" t="s">
        <v>22</v>
      </c>
      <c r="I240" s="202"/>
      <c r="J240" s="197"/>
      <c r="K240" s="197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137</v>
      </c>
      <c r="AU240" s="207" t="s">
        <v>82</v>
      </c>
      <c r="AV240" s="11" t="s">
        <v>80</v>
      </c>
      <c r="AW240" s="11" t="s">
        <v>36</v>
      </c>
      <c r="AX240" s="11" t="s">
        <v>72</v>
      </c>
      <c r="AY240" s="207" t="s">
        <v>128</v>
      </c>
    </row>
    <row r="241" spans="2:65" s="11" customFormat="1">
      <c r="B241" s="196"/>
      <c r="C241" s="197"/>
      <c r="D241" s="198" t="s">
        <v>137</v>
      </c>
      <c r="E241" s="199" t="s">
        <v>22</v>
      </c>
      <c r="F241" s="200" t="s">
        <v>204</v>
      </c>
      <c r="G241" s="197"/>
      <c r="H241" s="201" t="s">
        <v>22</v>
      </c>
      <c r="I241" s="202"/>
      <c r="J241" s="197"/>
      <c r="K241" s="197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137</v>
      </c>
      <c r="AU241" s="207" t="s">
        <v>82</v>
      </c>
      <c r="AV241" s="11" t="s">
        <v>80</v>
      </c>
      <c r="AW241" s="11" t="s">
        <v>36</v>
      </c>
      <c r="AX241" s="11" t="s">
        <v>72</v>
      </c>
      <c r="AY241" s="207" t="s">
        <v>128</v>
      </c>
    </row>
    <row r="242" spans="2:65" s="12" customFormat="1">
      <c r="B242" s="208"/>
      <c r="C242" s="209"/>
      <c r="D242" s="198" t="s">
        <v>137</v>
      </c>
      <c r="E242" s="210" t="s">
        <v>22</v>
      </c>
      <c r="F242" s="211" t="s">
        <v>346</v>
      </c>
      <c r="G242" s="209"/>
      <c r="H242" s="212">
        <v>12.2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137</v>
      </c>
      <c r="AU242" s="218" t="s">
        <v>82</v>
      </c>
      <c r="AV242" s="12" t="s">
        <v>82</v>
      </c>
      <c r="AW242" s="12" t="s">
        <v>36</v>
      </c>
      <c r="AX242" s="12" t="s">
        <v>72</v>
      </c>
      <c r="AY242" s="218" t="s">
        <v>128</v>
      </c>
    </row>
    <row r="243" spans="2:65" s="11" customFormat="1">
      <c r="B243" s="196"/>
      <c r="C243" s="197"/>
      <c r="D243" s="198" t="s">
        <v>137</v>
      </c>
      <c r="E243" s="199" t="s">
        <v>22</v>
      </c>
      <c r="F243" s="200" t="s">
        <v>347</v>
      </c>
      <c r="G243" s="197"/>
      <c r="H243" s="201" t="s">
        <v>22</v>
      </c>
      <c r="I243" s="202"/>
      <c r="J243" s="197"/>
      <c r="K243" s="197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137</v>
      </c>
      <c r="AU243" s="207" t="s">
        <v>82</v>
      </c>
      <c r="AV243" s="11" t="s">
        <v>80</v>
      </c>
      <c r="AW243" s="11" t="s">
        <v>36</v>
      </c>
      <c r="AX243" s="11" t="s">
        <v>72</v>
      </c>
      <c r="AY243" s="207" t="s">
        <v>128</v>
      </c>
    </row>
    <row r="244" spans="2:65" s="12" customFormat="1">
      <c r="B244" s="208"/>
      <c r="C244" s="209"/>
      <c r="D244" s="198" t="s">
        <v>137</v>
      </c>
      <c r="E244" s="210" t="s">
        <v>22</v>
      </c>
      <c r="F244" s="211" t="s">
        <v>348</v>
      </c>
      <c r="G244" s="209"/>
      <c r="H244" s="212">
        <v>77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137</v>
      </c>
      <c r="AU244" s="218" t="s">
        <v>82</v>
      </c>
      <c r="AV244" s="12" t="s">
        <v>82</v>
      </c>
      <c r="AW244" s="12" t="s">
        <v>36</v>
      </c>
      <c r="AX244" s="12" t="s">
        <v>72</v>
      </c>
      <c r="AY244" s="218" t="s">
        <v>128</v>
      </c>
    </row>
    <row r="245" spans="2:65" s="13" customFormat="1">
      <c r="B245" s="219"/>
      <c r="C245" s="220"/>
      <c r="D245" s="221" t="s">
        <v>137</v>
      </c>
      <c r="E245" s="222" t="s">
        <v>22</v>
      </c>
      <c r="F245" s="223" t="s">
        <v>140</v>
      </c>
      <c r="G245" s="220"/>
      <c r="H245" s="224">
        <v>89.2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137</v>
      </c>
      <c r="AU245" s="230" t="s">
        <v>82</v>
      </c>
      <c r="AV245" s="13" t="s">
        <v>135</v>
      </c>
      <c r="AW245" s="13" t="s">
        <v>36</v>
      </c>
      <c r="AX245" s="13" t="s">
        <v>80</v>
      </c>
      <c r="AY245" s="230" t="s">
        <v>128</v>
      </c>
    </row>
    <row r="246" spans="2:65" s="1" customFormat="1" ht="22.5" customHeight="1">
      <c r="B246" s="40"/>
      <c r="C246" s="184" t="s">
        <v>349</v>
      </c>
      <c r="D246" s="184" t="s">
        <v>130</v>
      </c>
      <c r="E246" s="185" t="s">
        <v>350</v>
      </c>
      <c r="F246" s="186" t="s">
        <v>351</v>
      </c>
      <c r="G246" s="187" t="s">
        <v>352</v>
      </c>
      <c r="H246" s="237"/>
      <c r="I246" s="189"/>
      <c r="J246" s="190">
        <f>ROUND(I246*H246,2)</f>
        <v>0</v>
      </c>
      <c r="K246" s="186" t="s">
        <v>134</v>
      </c>
      <c r="L246" s="60"/>
      <c r="M246" s="191" t="s">
        <v>22</v>
      </c>
      <c r="N246" s="192" t="s">
        <v>43</v>
      </c>
      <c r="O246" s="41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AR246" s="23" t="s">
        <v>228</v>
      </c>
      <c r="AT246" s="23" t="s">
        <v>130</v>
      </c>
      <c r="AU246" s="23" t="s">
        <v>82</v>
      </c>
      <c r="AY246" s="23" t="s">
        <v>128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3" t="s">
        <v>80</v>
      </c>
      <c r="BK246" s="195">
        <f>ROUND(I246*H246,2)</f>
        <v>0</v>
      </c>
      <c r="BL246" s="23" t="s">
        <v>228</v>
      </c>
      <c r="BM246" s="23" t="s">
        <v>353</v>
      </c>
    </row>
    <row r="247" spans="2:65" s="10" customFormat="1" ht="29.85" customHeight="1">
      <c r="B247" s="167"/>
      <c r="C247" s="168"/>
      <c r="D247" s="181" t="s">
        <v>71</v>
      </c>
      <c r="E247" s="182" t="s">
        <v>354</v>
      </c>
      <c r="F247" s="182" t="s">
        <v>355</v>
      </c>
      <c r="G247" s="168"/>
      <c r="H247" s="168"/>
      <c r="I247" s="171"/>
      <c r="J247" s="183">
        <f>BK247</f>
        <v>0</v>
      </c>
      <c r="K247" s="168"/>
      <c r="L247" s="173"/>
      <c r="M247" s="174"/>
      <c r="N247" s="175"/>
      <c r="O247" s="175"/>
      <c r="P247" s="176">
        <f>SUM(P248:P277)</f>
        <v>0</v>
      </c>
      <c r="Q247" s="175"/>
      <c r="R247" s="176">
        <f>SUM(R248:R277)</f>
        <v>0</v>
      </c>
      <c r="S247" s="175"/>
      <c r="T247" s="177">
        <f>SUM(T248:T277)</f>
        <v>4.450672</v>
      </c>
      <c r="AR247" s="178" t="s">
        <v>82</v>
      </c>
      <c r="AT247" s="179" t="s">
        <v>71</v>
      </c>
      <c r="AU247" s="179" t="s">
        <v>80</v>
      </c>
      <c r="AY247" s="178" t="s">
        <v>128</v>
      </c>
      <c r="BK247" s="180">
        <f>SUM(BK248:BK277)</f>
        <v>0</v>
      </c>
    </row>
    <row r="248" spans="2:65" s="1" customFormat="1" ht="22.5" customHeight="1">
      <c r="B248" s="40"/>
      <c r="C248" s="184" t="s">
        <v>356</v>
      </c>
      <c r="D248" s="184" t="s">
        <v>130</v>
      </c>
      <c r="E248" s="185" t="s">
        <v>357</v>
      </c>
      <c r="F248" s="186" t="s">
        <v>358</v>
      </c>
      <c r="G248" s="187" t="s">
        <v>288</v>
      </c>
      <c r="H248" s="188">
        <v>45</v>
      </c>
      <c r="I248" s="189"/>
      <c r="J248" s="190">
        <f>ROUND(I248*H248,2)</f>
        <v>0</v>
      </c>
      <c r="K248" s="186" t="s">
        <v>134</v>
      </c>
      <c r="L248" s="60"/>
      <c r="M248" s="191" t="s">
        <v>22</v>
      </c>
      <c r="N248" s="192" t="s">
        <v>43</v>
      </c>
      <c r="O248" s="41"/>
      <c r="P248" s="193">
        <f>O248*H248</f>
        <v>0</v>
      </c>
      <c r="Q248" s="193">
        <v>0</v>
      </c>
      <c r="R248" s="193">
        <f>Q248*H248</f>
        <v>0</v>
      </c>
      <c r="S248" s="193">
        <v>1.4E-2</v>
      </c>
      <c r="T248" s="194">
        <f>S248*H248</f>
        <v>0.63</v>
      </c>
      <c r="AR248" s="23" t="s">
        <v>228</v>
      </c>
      <c r="AT248" s="23" t="s">
        <v>130</v>
      </c>
      <c r="AU248" s="23" t="s">
        <v>82</v>
      </c>
      <c r="AY248" s="23" t="s">
        <v>128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3" t="s">
        <v>80</v>
      </c>
      <c r="BK248" s="195">
        <f>ROUND(I248*H248,2)</f>
        <v>0</v>
      </c>
      <c r="BL248" s="23" t="s">
        <v>228</v>
      </c>
      <c r="BM248" s="23" t="s">
        <v>359</v>
      </c>
    </row>
    <row r="249" spans="2:65" s="11" customFormat="1">
      <c r="B249" s="196"/>
      <c r="C249" s="197"/>
      <c r="D249" s="198" t="s">
        <v>137</v>
      </c>
      <c r="E249" s="199" t="s">
        <v>22</v>
      </c>
      <c r="F249" s="200" t="s">
        <v>360</v>
      </c>
      <c r="G249" s="197"/>
      <c r="H249" s="201" t="s">
        <v>22</v>
      </c>
      <c r="I249" s="202"/>
      <c r="J249" s="197"/>
      <c r="K249" s="197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137</v>
      </c>
      <c r="AU249" s="207" t="s">
        <v>82</v>
      </c>
      <c r="AV249" s="11" t="s">
        <v>80</v>
      </c>
      <c r="AW249" s="11" t="s">
        <v>36</v>
      </c>
      <c r="AX249" s="11" t="s">
        <v>72</v>
      </c>
      <c r="AY249" s="207" t="s">
        <v>128</v>
      </c>
    </row>
    <row r="250" spans="2:65" s="11" customFormat="1">
      <c r="B250" s="196"/>
      <c r="C250" s="197"/>
      <c r="D250" s="198" t="s">
        <v>137</v>
      </c>
      <c r="E250" s="199" t="s">
        <v>22</v>
      </c>
      <c r="F250" s="200" t="s">
        <v>204</v>
      </c>
      <c r="G250" s="197"/>
      <c r="H250" s="201" t="s">
        <v>22</v>
      </c>
      <c r="I250" s="202"/>
      <c r="J250" s="197"/>
      <c r="K250" s="197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137</v>
      </c>
      <c r="AU250" s="207" t="s">
        <v>82</v>
      </c>
      <c r="AV250" s="11" t="s">
        <v>80</v>
      </c>
      <c r="AW250" s="11" t="s">
        <v>36</v>
      </c>
      <c r="AX250" s="11" t="s">
        <v>72</v>
      </c>
      <c r="AY250" s="207" t="s">
        <v>128</v>
      </c>
    </row>
    <row r="251" spans="2:65" s="12" customFormat="1">
      <c r="B251" s="208"/>
      <c r="C251" s="209"/>
      <c r="D251" s="198" t="s">
        <v>137</v>
      </c>
      <c r="E251" s="210" t="s">
        <v>22</v>
      </c>
      <c r="F251" s="211" t="s">
        <v>361</v>
      </c>
      <c r="G251" s="209"/>
      <c r="H251" s="212">
        <v>8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137</v>
      </c>
      <c r="AU251" s="218" t="s">
        <v>82</v>
      </c>
      <c r="AV251" s="12" t="s">
        <v>82</v>
      </c>
      <c r="AW251" s="12" t="s">
        <v>36</v>
      </c>
      <c r="AX251" s="12" t="s">
        <v>72</v>
      </c>
      <c r="AY251" s="218" t="s">
        <v>128</v>
      </c>
    </row>
    <row r="252" spans="2:65" s="12" customFormat="1">
      <c r="B252" s="208"/>
      <c r="C252" s="209"/>
      <c r="D252" s="198" t="s">
        <v>137</v>
      </c>
      <c r="E252" s="210" t="s">
        <v>22</v>
      </c>
      <c r="F252" s="211" t="s">
        <v>362</v>
      </c>
      <c r="G252" s="209"/>
      <c r="H252" s="212">
        <v>9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137</v>
      </c>
      <c r="AU252" s="218" t="s">
        <v>82</v>
      </c>
      <c r="AV252" s="12" t="s">
        <v>82</v>
      </c>
      <c r="AW252" s="12" t="s">
        <v>36</v>
      </c>
      <c r="AX252" s="12" t="s">
        <v>72</v>
      </c>
      <c r="AY252" s="218" t="s">
        <v>128</v>
      </c>
    </row>
    <row r="253" spans="2:65" s="12" customFormat="1">
      <c r="B253" s="208"/>
      <c r="C253" s="209"/>
      <c r="D253" s="198" t="s">
        <v>137</v>
      </c>
      <c r="E253" s="210" t="s">
        <v>22</v>
      </c>
      <c r="F253" s="211" t="s">
        <v>363</v>
      </c>
      <c r="G253" s="209"/>
      <c r="H253" s="212">
        <v>28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137</v>
      </c>
      <c r="AU253" s="218" t="s">
        <v>82</v>
      </c>
      <c r="AV253" s="12" t="s">
        <v>82</v>
      </c>
      <c r="AW253" s="12" t="s">
        <v>36</v>
      </c>
      <c r="AX253" s="12" t="s">
        <v>72</v>
      </c>
      <c r="AY253" s="218" t="s">
        <v>128</v>
      </c>
    </row>
    <row r="254" spans="2:65" s="13" customFormat="1">
      <c r="B254" s="219"/>
      <c r="C254" s="220"/>
      <c r="D254" s="221" t="s">
        <v>137</v>
      </c>
      <c r="E254" s="222" t="s">
        <v>22</v>
      </c>
      <c r="F254" s="223" t="s">
        <v>140</v>
      </c>
      <c r="G254" s="220"/>
      <c r="H254" s="224">
        <v>45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137</v>
      </c>
      <c r="AU254" s="230" t="s">
        <v>82</v>
      </c>
      <c r="AV254" s="13" t="s">
        <v>135</v>
      </c>
      <c r="AW254" s="13" t="s">
        <v>36</v>
      </c>
      <c r="AX254" s="13" t="s">
        <v>80</v>
      </c>
      <c r="AY254" s="230" t="s">
        <v>128</v>
      </c>
    </row>
    <row r="255" spans="2:65" s="1" customFormat="1" ht="22.5" customHeight="1">
      <c r="B255" s="40"/>
      <c r="C255" s="184" t="s">
        <v>364</v>
      </c>
      <c r="D255" s="184" t="s">
        <v>130</v>
      </c>
      <c r="E255" s="185" t="s">
        <v>365</v>
      </c>
      <c r="F255" s="186" t="s">
        <v>366</v>
      </c>
      <c r="G255" s="187" t="s">
        <v>183</v>
      </c>
      <c r="H255" s="188">
        <v>89.2</v>
      </c>
      <c r="I255" s="189"/>
      <c r="J255" s="190">
        <f>ROUND(I255*H255,2)</f>
        <v>0</v>
      </c>
      <c r="K255" s="186" t="s">
        <v>134</v>
      </c>
      <c r="L255" s="60"/>
      <c r="M255" s="191" t="s">
        <v>22</v>
      </c>
      <c r="N255" s="192" t="s">
        <v>43</v>
      </c>
      <c r="O255" s="41"/>
      <c r="P255" s="193">
        <f>O255*H255</f>
        <v>0</v>
      </c>
      <c r="Q255" s="193">
        <v>0</v>
      </c>
      <c r="R255" s="193">
        <f>Q255*H255</f>
        <v>0</v>
      </c>
      <c r="S255" s="193">
        <v>1.4999999999999999E-2</v>
      </c>
      <c r="T255" s="194">
        <f>S255*H255</f>
        <v>1.3380000000000001</v>
      </c>
      <c r="AR255" s="23" t="s">
        <v>228</v>
      </c>
      <c r="AT255" s="23" t="s">
        <v>130</v>
      </c>
      <c r="AU255" s="23" t="s">
        <v>82</v>
      </c>
      <c r="AY255" s="23" t="s">
        <v>128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3" t="s">
        <v>80</v>
      </c>
      <c r="BK255" s="195">
        <f>ROUND(I255*H255,2)</f>
        <v>0</v>
      </c>
      <c r="BL255" s="23" t="s">
        <v>228</v>
      </c>
      <c r="BM255" s="23" t="s">
        <v>367</v>
      </c>
    </row>
    <row r="256" spans="2:65" s="11" customFormat="1">
      <c r="B256" s="196"/>
      <c r="C256" s="197"/>
      <c r="D256" s="198" t="s">
        <v>137</v>
      </c>
      <c r="E256" s="199" t="s">
        <v>22</v>
      </c>
      <c r="F256" s="200" t="s">
        <v>368</v>
      </c>
      <c r="G256" s="197"/>
      <c r="H256" s="201" t="s">
        <v>22</v>
      </c>
      <c r="I256" s="202"/>
      <c r="J256" s="197"/>
      <c r="K256" s="197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137</v>
      </c>
      <c r="AU256" s="207" t="s">
        <v>82</v>
      </c>
      <c r="AV256" s="11" t="s">
        <v>80</v>
      </c>
      <c r="AW256" s="11" t="s">
        <v>36</v>
      </c>
      <c r="AX256" s="11" t="s">
        <v>72</v>
      </c>
      <c r="AY256" s="207" t="s">
        <v>128</v>
      </c>
    </row>
    <row r="257" spans="2:65" s="11" customFormat="1">
      <c r="B257" s="196"/>
      <c r="C257" s="197"/>
      <c r="D257" s="198" t="s">
        <v>137</v>
      </c>
      <c r="E257" s="199" t="s">
        <v>22</v>
      </c>
      <c r="F257" s="200" t="s">
        <v>204</v>
      </c>
      <c r="G257" s="197"/>
      <c r="H257" s="201" t="s">
        <v>22</v>
      </c>
      <c r="I257" s="202"/>
      <c r="J257" s="197"/>
      <c r="K257" s="197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137</v>
      </c>
      <c r="AU257" s="207" t="s">
        <v>82</v>
      </c>
      <c r="AV257" s="11" t="s">
        <v>80</v>
      </c>
      <c r="AW257" s="11" t="s">
        <v>36</v>
      </c>
      <c r="AX257" s="11" t="s">
        <v>72</v>
      </c>
      <c r="AY257" s="207" t="s">
        <v>128</v>
      </c>
    </row>
    <row r="258" spans="2:65" s="12" customFormat="1">
      <c r="B258" s="208"/>
      <c r="C258" s="209"/>
      <c r="D258" s="198" t="s">
        <v>137</v>
      </c>
      <c r="E258" s="210" t="s">
        <v>22</v>
      </c>
      <c r="F258" s="211" t="s">
        <v>346</v>
      </c>
      <c r="G258" s="209"/>
      <c r="H258" s="212">
        <v>12.2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137</v>
      </c>
      <c r="AU258" s="218" t="s">
        <v>82</v>
      </c>
      <c r="AV258" s="12" t="s">
        <v>82</v>
      </c>
      <c r="AW258" s="12" t="s">
        <v>36</v>
      </c>
      <c r="AX258" s="12" t="s">
        <v>72</v>
      </c>
      <c r="AY258" s="218" t="s">
        <v>128</v>
      </c>
    </row>
    <row r="259" spans="2:65" s="11" customFormat="1">
      <c r="B259" s="196"/>
      <c r="C259" s="197"/>
      <c r="D259" s="198" t="s">
        <v>137</v>
      </c>
      <c r="E259" s="199" t="s">
        <v>22</v>
      </c>
      <c r="F259" s="200" t="s">
        <v>369</v>
      </c>
      <c r="G259" s="197"/>
      <c r="H259" s="201" t="s">
        <v>22</v>
      </c>
      <c r="I259" s="202"/>
      <c r="J259" s="197"/>
      <c r="K259" s="197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137</v>
      </c>
      <c r="AU259" s="207" t="s">
        <v>82</v>
      </c>
      <c r="AV259" s="11" t="s">
        <v>80</v>
      </c>
      <c r="AW259" s="11" t="s">
        <v>36</v>
      </c>
      <c r="AX259" s="11" t="s">
        <v>72</v>
      </c>
      <c r="AY259" s="207" t="s">
        <v>128</v>
      </c>
    </row>
    <row r="260" spans="2:65" s="12" customFormat="1">
      <c r="B260" s="208"/>
      <c r="C260" s="209"/>
      <c r="D260" s="198" t="s">
        <v>137</v>
      </c>
      <c r="E260" s="210" t="s">
        <v>22</v>
      </c>
      <c r="F260" s="211" t="s">
        <v>348</v>
      </c>
      <c r="G260" s="209"/>
      <c r="H260" s="212">
        <v>77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137</v>
      </c>
      <c r="AU260" s="218" t="s">
        <v>82</v>
      </c>
      <c r="AV260" s="12" t="s">
        <v>82</v>
      </c>
      <c r="AW260" s="12" t="s">
        <v>36</v>
      </c>
      <c r="AX260" s="12" t="s">
        <v>72</v>
      </c>
      <c r="AY260" s="218" t="s">
        <v>128</v>
      </c>
    </row>
    <row r="261" spans="2:65" s="13" customFormat="1">
      <c r="B261" s="219"/>
      <c r="C261" s="220"/>
      <c r="D261" s="221" t="s">
        <v>137</v>
      </c>
      <c r="E261" s="222" t="s">
        <v>22</v>
      </c>
      <c r="F261" s="223" t="s">
        <v>140</v>
      </c>
      <c r="G261" s="220"/>
      <c r="H261" s="224">
        <v>89.2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137</v>
      </c>
      <c r="AU261" s="230" t="s">
        <v>82</v>
      </c>
      <c r="AV261" s="13" t="s">
        <v>135</v>
      </c>
      <c r="AW261" s="13" t="s">
        <v>36</v>
      </c>
      <c r="AX261" s="13" t="s">
        <v>80</v>
      </c>
      <c r="AY261" s="230" t="s">
        <v>128</v>
      </c>
    </row>
    <row r="262" spans="2:65" s="1" customFormat="1" ht="22.5" customHeight="1">
      <c r="B262" s="40"/>
      <c r="C262" s="184" t="s">
        <v>370</v>
      </c>
      <c r="D262" s="184" t="s">
        <v>130</v>
      </c>
      <c r="E262" s="185" t="s">
        <v>371</v>
      </c>
      <c r="F262" s="186" t="s">
        <v>372</v>
      </c>
      <c r="G262" s="187" t="s">
        <v>183</v>
      </c>
      <c r="H262" s="188">
        <v>51.298000000000002</v>
      </c>
      <c r="I262" s="189"/>
      <c r="J262" s="190">
        <f>ROUND(I262*H262,2)</f>
        <v>0</v>
      </c>
      <c r="K262" s="186" t="s">
        <v>134</v>
      </c>
      <c r="L262" s="60"/>
      <c r="M262" s="191" t="s">
        <v>22</v>
      </c>
      <c r="N262" s="192" t="s">
        <v>43</v>
      </c>
      <c r="O262" s="41"/>
      <c r="P262" s="193">
        <f>O262*H262</f>
        <v>0</v>
      </c>
      <c r="Q262" s="193">
        <v>0</v>
      </c>
      <c r="R262" s="193">
        <f>Q262*H262</f>
        <v>0</v>
      </c>
      <c r="S262" s="193">
        <v>1.4E-2</v>
      </c>
      <c r="T262" s="194">
        <f>S262*H262</f>
        <v>0.71817200000000003</v>
      </c>
      <c r="AR262" s="23" t="s">
        <v>228</v>
      </c>
      <c r="AT262" s="23" t="s">
        <v>130</v>
      </c>
      <c r="AU262" s="23" t="s">
        <v>82</v>
      </c>
      <c r="AY262" s="23" t="s">
        <v>128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3" t="s">
        <v>80</v>
      </c>
      <c r="BK262" s="195">
        <f>ROUND(I262*H262,2)</f>
        <v>0</v>
      </c>
      <c r="BL262" s="23" t="s">
        <v>228</v>
      </c>
      <c r="BM262" s="23" t="s">
        <v>373</v>
      </c>
    </row>
    <row r="263" spans="2:65" s="11" customFormat="1">
      <c r="B263" s="196"/>
      <c r="C263" s="197"/>
      <c r="D263" s="198" t="s">
        <v>137</v>
      </c>
      <c r="E263" s="199" t="s">
        <v>22</v>
      </c>
      <c r="F263" s="200" t="s">
        <v>212</v>
      </c>
      <c r="G263" s="197"/>
      <c r="H263" s="201" t="s">
        <v>22</v>
      </c>
      <c r="I263" s="202"/>
      <c r="J263" s="197"/>
      <c r="K263" s="197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137</v>
      </c>
      <c r="AU263" s="207" t="s">
        <v>82</v>
      </c>
      <c r="AV263" s="11" t="s">
        <v>80</v>
      </c>
      <c r="AW263" s="11" t="s">
        <v>36</v>
      </c>
      <c r="AX263" s="11" t="s">
        <v>72</v>
      </c>
      <c r="AY263" s="207" t="s">
        <v>128</v>
      </c>
    </row>
    <row r="264" spans="2:65" s="11" customFormat="1">
      <c r="B264" s="196"/>
      <c r="C264" s="197"/>
      <c r="D264" s="198" t="s">
        <v>137</v>
      </c>
      <c r="E264" s="199" t="s">
        <v>22</v>
      </c>
      <c r="F264" s="200" t="s">
        <v>374</v>
      </c>
      <c r="G264" s="197"/>
      <c r="H264" s="201" t="s">
        <v>22</v>
      </c>
      <c r="I264" s="202"/>
      <c r="J264" s="197"/>
      <c r="K264" s="197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137</v>
      </c>
      <c r="AU264" s="207" t="s">
        <v>82</v>
      </c>
      <c r="AV264" s="11" t="s">
        <v>80</v>
      </c>
      <c r="AW264" s="11" t="s">
        <v>36</v>
      </c>
      <c r="AX264" s="11" t="s">
        <v>72</v>
      </c>
      <c r="AY264" s="207" t="s">
        <v>128</v>
      </c>
    </row>
    <row r="265" spans="2:65" s="12" customFormat="1">
      <c r="B265" s="208"/>
      <c r="C265" s="209"/>
      <c r="D265" s="198" t="s">
        <v>137</v>
      </c>
      <c r="E265" s="210" t="s">
        <v>22</v>
      </c>
      <c r="F265" s="211" t="s">
        <v>375</v>
      </c>
      <c r="G265" s="209"/>
      <c r="H265" s="212">
        <v>51.298000000000002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137</v>
      </c>
      <c r="AU265" s="218" t="s">
        <v>82</v>
      </c>
      <c r="AV265" s="12" t="s">
        <v>82</v>
      </c>
      <c r="AW265" s="12" t="s">
        <v>36</v>
      </c>
      <c r="AX265" s="12" t="s">
        <v>72</v>
      </c>
      <c r="AY265" s="218" t="s">
        <v>128</v>
      </c>
    </row>
    <row r="266" spans="2:65" s="13" customFormat="1">
      <c r="B266" s="219"/>
      <c r="C266" s="220"/>
      <c r="D266" s="221" t="s">
        <v>137</v>
      </c>
      <c r="E266" s="222" t="s">
        <v>22</v>
      </c>
      <c r="F266" s="223" t="s">
        <v>140</v>
      </c>
      <c r="G266" s="220"/>
      <c r="H266" s="224">
        <v>51.298000000000002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137</v>
      </c>
      <c r="AU266" s="230" t="s">
        <v>82</v>
      </c>
      <c r="AV266" s="13" t="s">
        <v>135</v>
      </c>
      <c r="AW266" s="13" t="s">
        <v>36</v>
      </c>
      <c r="AX266" s="13" t="s">
        <v>80</v>
      </c>
      <c r="AY266" s="230" t="s">
        <v>128</v>
      </c>
    </row>
    <row r="267" spans="2:65" s="1" customFormat="1" ht="22.5" customHeight="1">
      <c r="B267" s="40"/>
      <c r="C267" s="184" t="s">
        <v>376</v>
      </c>
      <c r="D267" s="184" t="s">
        <v>130</v>
      </c>
      <c r="E267" s="185" t="s">
        <v>377</v>
      </c>
      <c r="F267" s="186" t="s">
        <v>378</v>
      </c>
      <c r="G267" s="187" t="s">
        <v>288</v>
      </c>
      <c r="H267" s="188">
        <v>58.5</v>
      </c>
      <c r="I267" s="189"/>
      <c r="J267" s="190">
        <f>ROUND(I267*H267,2)</f>
        <v>0</v>
      </c>
      <c r="K267" s="186" t="s">
        <v>134</v>
      </c>
      <c r="L267" s="60"/>
      <c r="M267" s="191" t="s">
        <v>22</v>
      </c>
      <c r="N267" s="192" t="s">
        <v>43</v>
      </c>
      <c r="O267" s="41"/>
      <c r="P267" s="193">
        <f>O267*H267</f>
        <v>0</v>
      </c>
      <c r="Q267" s="193">
        <v>0</v>
      </c>
      <c r="R267" s="193">
        <f>Q267*H267</f>
        <v>0</v>
      </c>
      <c r="S267" s="193">
        <v>1.7000000000000001E-2</v>
      </c>
      <c r="T267" s="194">
        <f>S267*H267</f>
        <v>0.99450000000000005</v>
      </c>
      <c r="AR267" s="23" t="s">
        <v>228</v>
      </c>
      <c r="AT267" s="23" t="s">
        <v>130</v>
      </c>
      <c r="AU267" s="23" t="s">
        <v>82</v>
      </c>
      <c r="AY267" s="23" t="s">
        <v>128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3" t="s">
        <v>80</v>
      </c>
      <c r="BK267" s="195">
        <f>ROUND(I267*H267,2)</f>
        <v>0</v>
      </c>
      <c r="BL267" s="23" t="s">
        <v>228</v>
      </c>
      <c r="BM267" s="23" t="s">
        <v>379</v>
      </c>
    </row>
    <row r="268" spans="2:65" s="11" customFormat="1">
      <c r="B268" s="196"/>
      <c r="C268" s="197"/>
      <c r="D268" s="198" t="s">
        <v>137</v>
      </c>
      <c r="E268" s="199" t="s">
        <v>22</v>
      </c>
      <c r="F268" s="200" t="s">
        <v>212</v>
      </c>
      <c r="G268" s="197"/>
      <c r="H268" s="201" t="s">
        <v>22</v>
      </c>
      <c r="I268" s="202"/>
      <c r="J268" s="197"/>
      <c r="K268" s="197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137</v>
      </c>
      <c r="AU268" s="207" t="s">
        <v>82</v>
      </c>
      <c r="AV268" s="11" t="s">
        <v>80</v>
      </c>
      <c r="AW268" s="11" t="s">
        <v>36</v>
      </c>
      <c r="AX268" s="11" t="s">
        <v>72</v>
      </c>
      <c r="AY268" s="207" t="s">
        <v>128</v>
      </c>
    </row>
    <row r="269" spans="2:65" s="11" customFormat="1">
      <c r="B269" s="196"/>
      <c r="C269" s="197"/>
      <c r="D269" s="198" t="s">
        <v>137</v>
      </c>
      <c r="E269" s="199" t="s">
        <v>22</v>
      </c>
      <c r="F269" s="200" t="s">
        <v>380</v>
      </c>
      <c r="G269" s="197"/>
      <c r="H269" s="201" t="s">
        <v>22</v>
      </c>
      <c r="I269" s="202"/>
      <c r="J269" s="197"/>
      <c r="K269" s="197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137</v>
      </c>
      <c r="AU269" s="207" t="s">
        <v>82</v>
      </c>
      <c r="AV269" s="11" t="s">
        <v>80</v>
      </c>
      <c r="AW269" s="11" t="s">
        <v>36</v>
      </c>
      <c r="AX269" s="11" t="s">
        <v>72</v>
      </c>
      <c r="AY269" s="207" t="s">
        <v>128</v>
      </c>
    </row>
    <row r="270" spans="2:65" s="12" customFormat="1">
      <c r="B270" s="208"/>
      <c r="C270" s="209"/>
      <c r="D270" s="198" t="s">
        <v>137</v>
      </c>
      <c r="E270" s="210" t="s">
        <v>22</v>
      </c>
      <c r="F270" s="211" t="s">
        <v>381</v>
      </c>
      <c r="G270" s="209"/>
      <c r="H270" s="212">
        <v>58.5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137</v>
      </c>
      <c r="AU270" s="218" t="s">
        <v>82</v>
      </c>
      <c r="AV270" s="12" t="s">
        <v>82</v>
      </c>
      <c r="AW270" s="12" t="s">
        <v>36</v>
      </c>
      <c r="AX270" s="12" t="s">
        <v>72</v>
      </c>
      <c r="AY270" s="218" t="s">
        <v>128</v>
      </c>
    </row>
    <row r="271" spans="2:65" s="13" customFormat="1">
      <c r="B271" s="219"/>
      <c r="C271" s="220"/>
      <c r="D271" s="221" t="s">
        <v>137</v>
      </c>
      <c r="E271" s="222" t="s">
        <v>22</v>
      </c>
      <c r="F271" s="223" t="s">
        <v>140</v>
      </c>
      <c r="G271" s="220"/>
      <c r="H271" s="224">
        <v>58.5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137</v>
      </c>
      <c r="AU271" s="230" t="s">
        <v>82</v>
      </c>
      <c r="AV271" s="13" t="s">
        <v>135</v>
      </c>
      <c r="AW271" s="13" t="s">
        <v>36</v>
      </c>
      <c r="AX271" s="13" t="s">
        <v>80</v>
      </c>
      <c r="AY271" s="230" t="s">
        <v>128</v>
      </c>
    </row>
    <row r="272" spans="2:65" s="1" customFormat="1" ht="22.5" customHeight="1">
      <c r="B272" s="40"/>
      <c r="C272" s="184" t="s">
        <v>382</v>
      </c>
      <c r="D272" s="184" t="s">
        <v>130</v>
      </c>
      <c r="E272" s="185" t="s">
        <v>383</v>
      </c>
      <c r="F272" s="186" t="s">
        <v>384</v>
      </c>
      <c r="G272" s="187" t="s">
        <v>183</v>
      </c>
      <c r="H272" s="188">
        <v>55</v>
      </c>
      <c r="I272" s="189"/>
      <c r="J272" s="190">
        <f>ROUND(I272*H272,2)</f>
        <v>0</v>
      </c>
      <c r="K272" s="186" t="s">
        <v>134</v>
      </c>
      <c r="L272" s="60"/>
      <c r="M272" s="191" t="s">
        <v>22</v>
      </c>
      <c r="N272" s="192" t="s">
        <v>43</v>
      </c>
      <c r="O272" s="41"/>
      <c r="P272" s="193">
        <f>O272*H272</f>
        <v>0</v>
      </c>
      <c r="Q272" s="193">
        <v>0</v>
      </c>
      <c r="R272" s="193">
        <f>Q272*H272</f>
        <v>0</v>
      </c>
      <c r="S272" s="193">
        <v>1.4E-2</v>
      </c>
      <c r="T272" s="194">
        <f>S272*H272</f>
        <v>0.77</v>
      </c>
      <c r="AR272" s="23" t="s">
        <v>228</v>
      </c>
      <c r="AT272" s="23" t="s">
        <v>130</v>
      </c>
      <c r="AU272" s="23" t="s">
        <v>82</v>
      </c>
      <c r="AY272" s="23" t="s">
        <v>128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3" t="s">
        <v>80</v>
      </c>
      <c r="BK272" s="195">
        <f>ROUND(I272*H272,2)</f>
        <v>0</v>
      </c>
      <c r="BL272" s="23" t="s">
        <v>228</v>
      </c>
      <c r="BM272" s="23" t="s">
        <v>385</v>
      </c>
    </row>
    <row r="273" spans="2:65" s="11" customFormat="1">
      <c r="B273" s="196"/>
      <c r="C273" s="197"/>
      <c r="D273" s="198" t="s">
        <v>137</v>
      </c>
      <c r="E273" s="199" t="s">
        <v>22</v>
      </c>
      <c r="F273" s="200" t="s">
        <v>386</v>
      </c>
      <c r="G273" s="197"/>
      <c r="H273" s="201" t="s">
        <v>22</v>
      </c>
      <c r="I273" s="202"/>
      <c r="J273" s="197"/>
      <c r="K273" s="197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137</v>
      </c>
      <c r="AU273" s="207" t="s">
        <v>82</v>
      </c>
      <c r="AV273" s="11" t="s">
        <v>80</v>
      </c>
      <c r="AW273" s="11" t="s">
        <v>36</v>
      </c>
      <c r="AX273" s="11" t="s">
        <v>72</v>
      </c>
      <c r="AY273" s="207" t="s">
        <v>128</v>
      </c>
    </row>
    <row r="274" spans="2:65" s="11" customFormat="1">
      <c r="B274" s="196"/>
      <c r="C274" s="197"/>
      <c r="D274" s="198" t="s">
        <v>137</v>
      </c>
      <c r="E274" s="199" t="s">
        <v>22</v>
      </c>
      <c r="F274" s="200" t="s">
        <v>177</v>
      </c>
      <c r="G274" s="197"/>
      <c r="H274" s="201" t="s">
        <v>22</v>
      </c>
      <c r="I274" s="202"/>
      <c r="J274" s="197"/>
      <c r="K274" s="197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137</v>
      </c>
      <c r="AU274" s="207" t="s">
        <v>82</v>
      </c>
      <c r="AV274" s="11" t="s">
        <v>80</v>
      </c>
      <c r="AW274" s="11" t="s">
        <v>36</v>
      </c>
      <c r="AX274" s="11" t="s">
        <v>72</v>
      </c>
      <c r="AY274" s="207" t="s">
        <v>128</v>
      </c>
    </row>
    <row r="275" spans="2:65" s="12" customFormat="1">
      <c r="B275" s="208"/>
      <c r="C275" s="209"/>
      <c r="D275" s="198" t="s">
        <v>137</v>
      </c>
      <c r="E275" s="210" t="s">
        <v>22</v>
      </c>
      <c r="F275" s="211" t="s">
        <v>387</v>
      </c>
      <c r="G275" s="209"/>
      <c r="H275" s="212">
        <v>55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137</v>
      </c>
      <c r="AU275" s="218" t="s">
        <v>82</v>
      </c>
      <c r="AV275" s="12" t="s">
        <v>82</v>
      </c>
      <c r="AW275" s="12" t="s">
        <v>36</v>
      </c>
      <c r="AX275" s="12" t="s">
        <v>72</v>
      </c>
      <c r="AY275" s="218" t="s">
        <v>128</v>
      </c>
    </row>
    <row r="276" spans="2:65" s="13" customFormat="1">
      <c r="B276" s="219"/>
      <c r="C276" s="220"/>
      <c r="D276" s="221" t="s">
        <v>137</v>
      </c>
      <c r="E276" s="222" t="s">
        <v>22</v>
      </c>
      <c r="F276" s="223" t="s">
        <v>140</v>
      </c>
      <c r="G276" s="220"/>
      <c r="H276" s="224">
        <v>55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137</v>
      </c>
      <c r="AU276" s="230" t="s">
        <v>82</v>
      </c>
      <c r="AV276" s="13" t="s">
        <v>135</v>
      </c>
      <c r="AW276" s="13" t="s">
        <v>36</v>
      </c>
      <c r="AX276" s="13" t="s">
        <v>80</v>
      </c>
      <c r="AY276" s="230" t="s">
        <v>128</v>
      </c>
    </row>
    <row r="277" spans="2:65" s="1" customFormat="1" ht="22.5" customHeight="1">
      <c r="B277" s="40"/>
      <c r="C277" s="184" t="s">
        <v>89</v>
      </c>
      <c r="D277" s="184" t="s">
        <v>130</v>
      </c>
      <c r="E277" s="185" t="s">
        <v>388</v>
      </c>
      <c r="F277" s="186" t="s">
        <v>389</v>
      </c>
      <c r="G277" s="187" t="s">
        <v>352</v>
      </c>
      <c r="H277" s="237"/>
      <c r="I277" s="189"/>
      <c r="J277" s="190">
        <f>ROUND(I277*H277,2)</f>
        <v>0</v>
      </c>
      <c r="K277" s="186" t="s">
        <v>134</v>
      </c>
      <c r="L277" s="60"/>
      <c r="M277" s="191" t="s">
        <v>22</v>
      </c>
      <c r="N277" s="192" t="s">
        <v>43</v>
      </c>
      <c r="O277" s="41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AR277" s="23" t="s">
        <v>228</v>
      </c>
      <c r="AT277" s="23" t="s">
        <v>130</v>
      </c>
      <c r="AU277" s="23" t="s">
        <v>82</v>
      </c>
      <c r="AY277" s="23" t="s">
        <v>128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3" t="s">
        <v>80</v>
      </c>
      <c r="BK277" s="195">
        <f>ROUND(I277*H277,2)</f>
        <v>0</v>
      </c>
      <c r="BL277" s="23" t="s">
        <v>228</v>
      </c>
      <c r="BM277" s="23" t="s">
        <v>390</v>
      </c>
    </row>
    <row r="278" spans="2:65" s="10" customFormat="1" ht="29.85" customHeight="1">
      <c r="B278" s="167"/>
      <c r="C278" s="168"/>
      <c r="D278" s="181" t="s">
        <v>71</v>
      </c>
      <c r="E278" s="182" t="s">
        <v>391</v>
      </c>
      <c r="F278" s="182" t="s">
        <v>392</v>
      </c>
      <c r="G278" s="168"/>
      <c r="H278" s="168"/>
      <c r="I278" s="171"/>
      <c r="J278" s="183">
        <f>BK278</f>
        <v>0</v>
      </c>
      <c r="K278" s="168"/>
      <c r="L278" s="173"/>
      <c r="M278" s="174"/>
      <c r="N278" s="175"/>
      <c r="O278" s="175"/>
      <c r="P278" s="176">
        <f>SUM(P279:P310)</f>
        <v>0</v>
      </c>
      <c r="Q278" s="175"/>
      <c r="R278" s="176">
        <f>SUM(R279:R310)</f>
        <v>3.1779999999999996E-2</v>
      </c>
      <c r="S278" s="175"/>
      <c r="T278" s="177">
        <f>SUM(T279:T310)</f>
        <v>0.61781549999999996</v>
      </c>
      <c r="AR278" s="178" t="s">
        <v>82</v>
      </c>
      <c r="AT278" s="179" t="s">
        <v>71</v>
      </c>
      <c r="AU278" s="179" t="s">
        <v>80</v>
      </c>
      <c r="AY278" s="178" t="s">
        <v>128</v>
      </c>
      <c r="BK278" s="180">
        <f>SUM(BK279:BK310)</f>
        <v>0</v>
      </c>
    </row>
    <row r="279" spans="2:65" s="1" customFormat="1" ht="22.5" customHeight="1">
      <c r="B279" s="40"/>
      <c r="C279" s="184" t="s">
        <v>393</v>
      </c>
      <c r="D279" s="184" t="s">
        <v>130</v>
      </c>
      <c r="E279" s="185" t="s">
        <v>394</v>
      </c>
      <c r="F279" s="186" t="s">
        <v>395</v>
      </c>
      <c r="G279" s="187" t="s">
        <v>183</v>
      </c>
      <c r="H279" s="188">
        <v>89.2</v>
      </c>
      <c r="I279" s="189"/>
      <c r="J279" s="190">
        <f>ROUND(I279*H279,2)</f>
        <v>0</v>
      </c>
      <c r="K279" s="186" t="s">
        <v>134</v>
      </c>
      <c r="L279" s="60"/>
      <c r="M279" s="191" t="s">
        <v>22</v>
      </c>
      <c r="N279" s="192" t="s">
        <v>43</v>
      </c>
      <c r="O279" s="41"/>
      <c r="P279" s="193">
        <f>O279*H279</f>
        <v>0</v>
      </c>
      <c r="Q279" s="193">
        <v>0</v>
      </c>
      <c r="R279" s="193">
        <f>Q279*H279</f>
        <v>0</v>
      </c>
      <c r="S279" s="193">
        <v>5.94E-3</v>
      </c>
      <c r="T279" s="194">
        <f>S279*H279</f>
        <v>0.52984799999999999</v>
      </c>
      <c r="AR279" s="23" t="s">
        <v>228</v>
      </c>
      <c r="AT279" s="23" t="s">
        <v>130</v>
      </c>
      <c r="AU279" s="23" t="s">
        <v>82</v>
      </c>
      <c r="AY279" s="23" t="s">
        <v>128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3" t="s">
        <v>80</v>
      </c>
      <c r="BK279" s="195">
        <f>ROUND(I279*H279,2)</f>
        <v>0</v>
      </c>
      <c r="BL279" s="23" t="s">
        <v>228</v>
      </c>
      <c r="BM279" s="23" t="s">
        <v>396</v>
      </c>
    </row>
    <row r="280" spans="2:65" s="11" customFormat="1">
      <c r="B280" s="196"/>
      <c r="C280" s="197"/>
      <c r="D280" s="198" t="s">
        <v>137</v>
      </c>
      <c r="E280" s="199" t="s">
        <v>22</v>
      </c>
      <c r="F280" s="200" t="s">
        <v>397</v>
      </c>
      <c r="G280" s="197"/>
      <c r="H280" s="201" t="s">
        <v>22</v>
      </c>
      <c r="I280" s="202"/>
      <c r="J280" s="197"/>
      <c r="K280" s="197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137</v>
      </c>
      <c r="AU280" s="207" t="s">
        <v>82</v>
      </c>
      <c r="AV280" s="11" t="s">
        <v>80</v>
      </c>
      <c r="AW280" s="11" t="s">
        <v>36</v>
      </c>
      <c r="AX280" s="11" t="s">
        <v>72</v>
      </c>
      <c r="AY280" s="207" t="s">
        <v>128</v>
      </c>
    </row>
    <row r="281" spans="2:65" s="11" customFormat="1">
      <c r="B281" s="196"/>
      <c r="C281" s="197"/>
      <c r="D281" s="198" t="s">
        <v>137</v>
      </c>
      <c r="E281" s="199" t="s">
        <v>22</v>
      </c>
      <c r="F281" s="200" t="s">
        <v>204</v>
      </c>
      <c r="G281" s="197"/>
      <c r="H281" s="201" t="s">
        <v>22</v>
      </c>
      <c r="I281" s="202"/>
      <c r="J281" s="197"/>
      <c r="K281" s="197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137</v>
      </c>
      <c r="AU281" s="207" t="s">
        <v>82</v>
      </c>
      <c r="AV281" s="11" t="s">
        <v>80</v>
      </c>
      <c r="AW281" s="11" t="s">
        <v>36</v>
      </c>
      <c r="AX281" s="11" t="s">
        <v>72</v>
      </c>
      <c r="AY281" s="207" t="s">
        <v>128</v>
      </c>
    </row>
    <row r="282" spans="2:65" s="12" customFormat="1">
      <c r="B282" s="208"/>
      <c r="C282" s="209"/>
      <c r="D282" s="198" t="s">
        <v>137</v>
      </c>
      <c r="E282" s="210" t="s">
        <v>22</v>
      </c>
      <c r="F282" s="211" t="s">
        <v>346</v>
      </c>
      <c r="G282" s="209"/>
      <c r="H282" s="212">
        <v>12.2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137</v>
      </c>
      <c r="AU282" s="218" t="s">
        <v>82</v>
      </c>
      <c r="AV282" s="12" t="s">
        <v>82</v>
      </c>
      <c r="AW282" s="12" t="s">
        <v>36</v>
      </c>
      <c r="AX282" s="12" t="s">
        <v>72</v>
      </c>
      <c r="AY282" s="218" t="s">
        <v>128</v>
      </c>
    </row>
    <row r="283" spans="2:65" s="11" customFormat="1">
      <c r="B283" s="196"/>
      <c r="C283" s="197"/>
      <c r="D283" s="198" t="s">
        <v>137</v>
      </c>
      <c r="E283" s="199" t="s">
        <v>22</v>
      </c>
      <c r="F283" s="200" t="s">
        <v>398</v>
      </c>
      <c r="G283" s="197"/>
      <c r="H283" s="201" t="s">
        <v>22</v>
      </c>
      <c r="I283" s="202"/>
      <c r="J283" s="197"/>
      <c r="K283" s="197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137</v>
      </c>
      <c r="AU283" s="207" t="s">
        <v>82</v>
      </c>
      <c r="AV283" s="11" t="s">
        <v>80</v>
      </c>
      <c r="AW283" s="11" t="s">
        <v>36</v>
      </c>
      <c r="AX283" s="11" t="s">
        <v>72</v>
      </c>
      <c r="AY283" s="207" t="s">
        <v>128</v>
      </c>
    </row>
    <row r="284" spans="2:65" s="12" customFormat="1">
      <c r="B284" s="208"/>
      <c r="C284" s="209"/>
      <c r="D284" s="198" t="s">
        <v>137</v>
      </c>
      <c r="E284" s="210" t="s">
        <v>22</v>
      </c>
      <c r="F284" s="211" t="s">
        <v>348</v>
      </c>
      <c r="G284" s="209"/>
      <c r="H284" s="212">
        <v>77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137</v>
      </c>
      <c r="AU284" s="218" t="s">
        <v>82</v>
      </c>
      <c r="AV284" s="12" t="s">
        <v>82</v>
      </c>
      <c r="AW284" s="12" t="s">
        <v>36</v>
      </c>
      <c r="AX284" s="12" t="s">
        <v>72</v>
      </c>
      <c r="AY284" s="218" t="s">
        <v>128</v>
      </c>
    </row>
    <row r="285" spans="2:65" s="13" customFormat="1">
      <c r="B285" s="219"/>
      <c r="C285" s="220"/>
      <c r="D285" s="221" t="s">
        <v>137</v>
      </c>
      <c r="E285" s="222" t="s">
        <v>22</v>
      </c>
      <c r="F285" s="223" t="s">
        <v>140</v>
      </c>
      <c r="G285" s="220"/>
      <c r="H285" s="224">
        <v>89.2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137</v>
      </c>
      <c r="AU285" s="230" t="s">
        <v>82</v>
      </c>
      <c r="AV285" s="13" t="s">
        <v>135</v>
      </c>
      <c r="AW285" s="13" t="s">
        <v>36</v>
      </c>
      <c r="AX285" s="13" t="s">
        <v>80</v>
      </c>
      <c r="AY285" s="230" t="s">
        <v>128</v>
      </c>
    </row>
    <row r="286" spans="2:65" s="1" customFormat="1" ht="22.5" customHeight="1">
      <c r="B286" s="40"/>
      <c r="C286" s="184" t="s">
        <v>399</v>
      </c>
      <c r="D286" s="184" t="s">
        <v>130</v>
      </c>
      <c r="E286" s="185" t="s">
        <v>400</v>
      </c>
      <c r="F286" s="186" t="s">
        <v>401</v>
      </c>
      <c r="G286" s="187" t="s">
        <v>288</v>
      </c>
      <c r="H286" s="188">
        <v>14</v>
      </c>
      <c r="I286" s="189"/>
      <c r="J286" s="190">
        <f>ROUND(I286*H286,2)</f>
        <v>0</v>
      </c>
      <c r="K286" s="186" t="s">
        <v>22</v>
      </c>
      <c r="L286" s="60"/>
      <c r="M286" s="191" t="s">
        <v>22</v>
      </c>
      <c r="N286" s="192" t="s">
        <v>43</v>
      </c>
      <c r="O286" s="41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AR286" s="23" t="s">
        <v>228</v>
      </c>
      <c r="AT286" s="23" t="s">
        <v>130</v>
      </c>
      <c r="AU286" s="23" t="s">
        <v>82</v>
      </c>
      <c r="AY286" s="23" t="s">
        <v>128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3" t="s">
        <v>80</v>
      </c>
      <c r="BK286" s="195">
        <f>ROUND(I286*H286,2)</f>
        <v>0</v>
      </c>
      <c r="BL286" s="23" t="s">
        <v>228</v>
      </c>
      <c r="BM286" s="23" t="s">
        <v>402</v>
      </c>
    </row>
    <row r="287" spans="2:65" s="11" customFormat="1">
      <c r="B287" s="196"/>
      <c r="C287" s="197"/>
      <c r="D287" s="198" t="s">
        <v>137</v>
      </c>
      <c r="E287" s="199" t="s">
        <v>22</v>
      </c>
      <c r="F287" s="200" t="s">
        <v>177</v>
      </c>
      <c r="G287" s="197"/>
      <c r="H287" s="201" t="s">
        <v>22</v>
      </c>
      <c r="I287" s="202"/>
      <c r="J287" s="197"/>
      <c r="K287" s="197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137</v>
      </c>
      <c r="AU287" s="207" t="s">
        <v>82</v>
      </c>
      <c r="AV287" s="11" t="s">
        <v>80</v>
      </c>
      <c r="AW287" s="11" t="s">
        <v>36</v>
      </c>
      <c r="AX287" s="11" t="s">
        <v>72</v>
      </c>
      <c r="AY287" s="207" t="s">
        <v>128</v>
      </c>
    </row>
    <row r="288" spans="2:65" s="12" customFormat="1">
      <c r="B288" s="208"/>
      <c r="C288" s="209"/>
      <c r="D288" s="198" t="s">
        <v>137</v>
      </c>
      <c r="E288" s="210" t="s">
        <v>22</v>
      </c>
      <c r="F288" s="211" t="s">
        <v>403</v>
      </c>
      <c r="G288" s="209"/>
      <c r="H288" s="212">
        <v>14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137</v>
      </c>
      <c r="AU288" s="218" t="s">
        <v>82</v>
      </c>
      <c r="AV288" s="12" t="s">
        <v>82</v>
      </c>
      <c r="AW288" s="12" t="s">
        <v>36</v>
      </c>
      <c r="AX288" s="12" t="s">
        <v>72</v>
      </c>
      <c r="AY288" s="218" t="s">
        <v>128</v>
      </c>
    </row>
    <row r="289" spans="2:65" s="13" customFormat="1">
      <c r="B289" s="219"/>
      <c r="C289" s="220"/>
      <c r="D289" s="221" t="s">
        <v>137</v>
      </c>
      <c r="E289" s="222" t="s">
        <v>22</v>
      </c>
      <c r="F289" s="223" t="s">
        <v>140</v>
      </c>
      <c r="G289" s="220"/>
      <c r="H289" s="224">
        <v>14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137</v>
      </c>
      <c r="AU289" s="230" t="s">
        <v>82</v>
      </c>
      <c r="AV289" s="13" t="s">
        <v>135</v>
      </c>
      <c r="AW289" s="13" t="s">
        <v>36</v>
      </c>
      <c r="AX289" s="13" t="s">
        <v>80</v>
      </c>
      <c r="AY289" s="230" t="s">
        <v>128</v>
      </c>
    </row>
    <row r="290" spans="2:65" s="1" customFormat="1" ht="22.5" customHeight="1">
      <c r="B290" s="40"/>
      <c r="C290" s="184" t="s">
        <v>404</v>
      </c>
      <c r="D290" s="184" t="s">
        <v>130</v>
      </c>
      <c r="E290" s="185" t="s">
        <v>405</v>
      </c>
      <c r="F290" s="186" t="s">
        <v>406</v>
      </c>
      <c r="G290" s="187" t="s">
        <v>288</v>
      </c>
      <c r="H290" s="188">
        <v>3.75</v>
      </c>
      <c r="I290" s="189"/>
      <c r="J290" s="190">
        <f>ROUND(I290*H290,2)</f>
        <v>0</v>
      </c>
      <c r="K290" s="186" t="s">
        <v>134</v>
      </c>
      <c r="L290" s="60"/>
      <c r="M290" s="191" t="s">
        <v>22</v>
      </c>
      <c r="N290" s="192" t="s">
        <v>43</v>
      </c>
      <c r="O290" s="41"/>
      <c r="P290" s="193">
        <f>O290*H290</f>
        <v>0</v>
      </c>
      <c r="Q290" s="193">
        <v>0</v>
      </c>
      <c r="R290" s="193">
        <f>Q290*H290</f>
        <v>0</v>
      </c>
      <c r="S290" s="193">
        <v>1.67E-3</v>
      </c>
      <c r="T290" s="194">
        <f>S290*H290</f>
        <v>6.2624999999999998E-3</v>
      </c>
      <c r="AR290" s="23" t="s">
        <v>228</v>
      </c>
      <c r="AT290" s="23" t="s">
        <v>130</v>
      </c>
      <c r="AU290" s="23" t="s">
        <v>82</v>
      </c>
      <c r="AY290" s="23" t="s">
        <v>128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3" t="s">
        <v>80</v>
      </c>
      <c r="BK290" s="195">
        <f>ROUND(I290*H290,2)</f>
        <v>0</v>
      </c>
      <c r="BL290" s="23" t="s">
        <v>228</v>
      </c>
      <c r="BM290" s="23" t="s">
        <v>407</v>
      </c>
    </row>
    <row r="291" spans="2:65" s="11" customFormat="1">
      <c r="B291" s="196"/>
      <c r="C291" s="197"/>
      <c r="D291" s="198" t="s">
        <v>137</v>
      </c>
      <c r="E291" s="199" t="s">
        <v>22</v>
      </c>
      <c r="F291" s="200" t="s">
        <v>177</v>
      </c>
      <c r="G291" s="197"/>
      <c r="H291" s="201" t="s">
        <v>22</v>
      </c>
      <c r="I291" s="202"/>
      <c r="J291" s="197"/>
      <c r="K291" s="197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137</v>
      </c>
      <c r="AU291" s="207" t="s">
        <v>82</v>
      </c>
      <c r="AV291" s="11" t="s">
        <v>80</v>
      </c>
      <c r="AW291" s="11" t="s">
        <v>36</v>
      </c>
      <c r="AX291" s="11" t="s">
        <v>72</v>
      </c>
      <c r="AY291" s="207" t="s">
        <v>128</v>
      </c>
    </row>
    <row r="292" spans="2:65" s="12" customFormat="1">
      <c r="B292" s="208"/>
      <c r="C292" s="209"/>
      <c r="D292" s="198" t="s">
        <v>137</v>
      </c>
      <c r="E292" s="210" t="s">
        <v>22</v>
      </c>
      <c r="F292" s="211" t="s">
        <v>408</v>
      </c>
      <c r="G292" s="209"/>
      <c r="H292" s="212">
        <v>3.75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137</v>
      </c>
      <c r="AU292" s="218" t="s">
        <v>82</v>
      </c>
      <c r="AV292" s="12" t="s">
        <v>82</v>
      </c>
      <c r="AW292" s="12" t="s">
        <v>36</v>
      </c>
      <c r="AX292" s="12" t="s">
        <v>72</v>
      </c>
      <c r="AY292" s="218" t="s">
        <v>128</v>
      </c>
    </row>
    <row r="293" spans="2:65" s="13" customFormat="1">
      <c r="B293" s="219"/>
      <c r="C293" s="220"/>
      <c r="D293" s="221" t="s">
        <v>137</v>
      </c>
      <c r="E293" s="222" t="s">
        <v>22</v>
      </c>
      <c r="F293" s="223" t="s">
        <v>140</v>
      </c>
      <c r="G293" s="220"/>
      <c r="H293" s="224">
        <v>3.75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137</v>
      </c>
      <c r="AU293" s="230" t="s">
        <v>82</v>
      </c>
      <c r="AV293" s="13" t="s">
        <v>135</v>
      </c>
      <c r="AW293" s="13" t="s">
        <v>36</v>
      </c>
      <c r="AX293" s="13" t="s">
        <v>80</v>
      </c>
      <c r="AY293" s="230" t="s">
        <v>128</v>
      </c>
    </row>
    <row r="294" spans="2:65" s="1" customFormat="1" ht="22.5" customHeight="1">
      <c r="B294" s="40"/>
      <c r="C294" s="184" t="s">
        <v>409</v>
      </c>
      <c r="D294" s="184" t="s">
        <v>130</v>
      </c>
      <c r="E294" s="185" t="s">
        <v>410</v>
      </c>
      <c r="F294" s="186" t="s">
        <v>411</v>
      </c>
      <c r="G294" s="187" t="s">
        <v>288</v>
      </c>
      <c r="H294" s="188">
        <v>10.1</v>
      </c>
      <c r="I294" s="189"/>
      <c r="J294" s="190">
        <f>ROUND(I294*H294,2)</f>
        <v>0</v>
      </c>
      <c r="K294" s="186" t="s">
        <v>134</v>
      </c>
      <c r="L294" s="60"/>
      <c r="M294" s="191" t="s">
        <v>22</v>
      </c>
      <c r="N294" s="192" t="s">
        <v>43</v>
      </c>
      <c r="O294" s="41"/>
      <c r="P294" s="193">
        <f>O294*H294</f>
        <v>0</v>
      </c>
      <c r="Q294" s="193">
        <v>0</v>
      </c>
      <c r="R294" s="193">
        <f>Q294*H294</f>
        <v>0</v>
      </c>
      <c r="S294" s="193">
        <v>1.75E-3</v>
      </c>
      <c r="T294" s="194">
        <f>S294*H294</f>
        <v>1.7675E-2</v>
      </c>
      <c r="AR294" s="23" t="s">
        <v>228</v>
      </c>
      <c r="AT294" s="23" t="s">
        <v>130</v>
      </c>
      <c r="AU294" s="23" t="s">
        <v>82</v>
      </c>
      <c r="AY294" s="23" t="s">
        <v>128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3" t="s">
        <v>80</v>
      </c>
      <c r="BK294" s="195">
        <f>ROUND(I294*H294,2)</f>
        <v>0</v>
      </c>
      <c r="BL294" s="23" t="s">
        <v>228</v>
      </c>
      <c r="BM294" s="23" t="s">
        <v>412</v>
      </c>
    </row>
    <row r="295" spans="2:65" s="11" customFormat="1">
      <c r="B295" s="196"/>
      <c r="C295" s="197"/>
      <c r="D295" s="198" t="s">
        <v>137</v>
      </c>
      <c r="E295" s="199" t="s">
        <v>22</v>
      </c>
      <c r="F295" s="200" t="s">
        <v>413</v>
      </c>
      <c r="G295" s="197"/>
      <c r="H295" s="201" t="s">
        <v>22</v>
      </c>
      <c r="I295" s="202"/>
      <c r="J295" s="197"/>
      <c r="K295" s="197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137</v>
      </c>
      <c r="AU295" s="207" t="s">
        <v>82</v>
      </c>
      <c r="AV295" s="11" t="s">
        <v>80</v>
      </c>
      <c r="AW295" s="11" t="s">
        <v>36</v>
      </c>
      <c r="AX295" s="11" t="s">
        <v>72</v>
      </c>
      <c r="AY295" s="207" t="s">
        <v>128</v>
      </c>
    </row>
    <row r="296" spans="2:65" s="12" customFormat="1">
      <c r="B296" s="208"/>
      <c r="C296" s="209"/>
      <c r="D296" s="198" t="s">
        <v>137</v>
      </c>
      <c r="E296" s="210" t="s">
        <v>22</v>
      </c>
      <c r="F296" s="211" t="s">
        <v>414</v>
      </c>
      <c r="G296" s="209"/>
      <c r="H296" s="212">
        <v>10.1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137</v>
      </c>
      <c r="AU296" s="218" t="s">
        <v>82</v>
      </c>
      <c r="AV296" s="12" t="s">
        <v>82</v>
      </c>
      <c r="AW296" s="12" t="s">
        <v>36</v>
      </c>
      <c r="AX296" s="12" t="s">
        <v>72</v>
      </c>
      <c r="AY296" s="218" t="s">
        <v>128</v>
      </c>
    </row>
    <row r="297" spans="2:65" s="13" customFormat="1">
      <c r="B297" s="219"/>
      <c r="C297" s="220"/>
      <c r="D297" s="221" t="s">
        <v>137</v>
      </c>
      <c r="E297" s="222" t="s">
        <v>22</v>
      </c>
      <c r="F297" s="223" t="s">
        <v>140</v>
      </c>
      <c r="G297" s="220"/>
      <c r="H297" s="224">
        <v>10.1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137</v>
      </c>
      <c r="AU297" s="230" t="s">
        <v>82</v>
      </c>
      <c r="AV297" s="13" t="s">
        <v>135</v>
      </c>
      <c r="AW297" s="13" t="s">
        <v>36</v>
      </c>
      <c r="AX297" s="13" t="s">
        <v>80</v>
      </c>
      <c r="AY297" s="230" t="s">
        <v>128</v>
      </c>
    </row>
    <row r="298" spans="2:65" s="1" customFormat="1" ht="22.5" customHeight="1">
      <c r="B298" s="40"/>
      <c r="C298" s="184" t="s">
        <v>415</v>
      </c>
      <c r="D298" s="184" t="s">
        <v>130</v>
      </c>
      <c r="E298" s="185" t="s">
        <v>416</v>
      </c>
      <c r="F298" s="186" t="s">
        <v>417</v>
      </c>
      <c r="G298" s="187" t="s">
        <v>288</v>
      </c>
      <c r="H298" s="188">
        <v>17.05</v>
      </c>
      <c r="I298" s="189"/>
      <c r="J298" s="190">
        <f>ROUND(I298*H298,2)</f>
        <v>0</v>
      </c>
      <c r="K298" s="186" t="s">
        <v>134</v>
      </c>
      <c r="L298" s="60"/>
      <c r="M298" s="191" t="s">
        <v>22</v>
      </c>
      <c r="N298" s="192" t="s">
        <v>43</v>
      </c>
      <c r="O298" s="41"/>
      <c r="P298" s="193">
        <f>O298*H298</f>
        <v>0</v>
      </c>
      <c r="Q298" s="193">
        <v>0</v>
      </c>
      <c r="R298" s="193">
        <f>Q298*H298</f>
        <v>0</v>
      </c>
      <c r="S298" s="193">
        <v>2.5999999999999999E-3</v>
      </c>
      <c r="T298" s="194">
        <f>S298*H298</f>
        <v>4.4330000000000001E-2</v>
      </c>
      <c r="AR298" s="23" t="s">
        <v>228</v>
      </c>
      <c r="AT298" s="23" t="s">
        <v>130</v>
      </c>
      <c r="AU298" s="23" t="s">
        <v>82</v>
      </c>
      <c r="AY298" s="23" t="s">
        <v>128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3" t="s">
        <v>80</v>
      </c>
      <c r="BK298" s="195">
        <f>ROUND(I298*H298,2)</f>
        <v>0</v>
      </c>
      <c r="BL298" s="23" t="s">
        <v>228</v>
      </c>
      <c r="BM298" s="23" t="s">
        <v>418</v>
      </c>
    </row>
    <row r="299" spans="2:65" s="11" customFormat="1">
      <c r="B299" s="196"/>
      <c r="C299" s="197"/>
      <c r="D299" s="198" t="s">
        <v>137</v>
      </c>
      <c r="E299" s="199" t="s">
        <v>22</v>
      </c>
      <c r="F299" s="200" t="s">
        <v>419</v>
      </c>
      <c r="G299" s="197"/>
      <c r="H299" s="201" t="s">
        <v>22</v>
      </c>
      <c r="I299" s="202"/>
      <c r="J299" s="197"/>
      <c r="K299" s="197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137</v>
      </c>
      <c r="AU299" s="207" t="s">
        <v>82</v>
      </c>
      <c r="AV299" s="11" t="s">
        <v>80</v>
      </c>
      <c r="AW299" s="11" t="s">
        <v>36</v>
      </c>
      <c r="AX299" s="11" t="s">
        <v>72</v>
      </c>
      <c r="AY299" s="207" t="s">
        <v>128</v>
      </c>
    </row>
    <row r="300" spans="2:65" s="12" customFormat="1">
      <c r="B300" s="208"/>
      <c r="C300" s="209"/>
      <c r="D300" s="198" t="s">
        <v>137</v>
      </c>
      <c r="E300" s="210" t="s">
        <v>22</v>
      </c>
      <c r="F300" s="211" t="s">
        <v>420</v>
      </c>
      <c r="G300" s="209"/>
      <c r="H300" s="212">
        <v>17.05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137</v>
      </c>
      <c r="AU300" s="218" t="s">
        <v>82</v>
      </c>
      <c r="AV300" s="12" t="s">
        <v>82</v>
      </c>
      <c r="AW300" s="12" t="s">
        <v>36</v>
      </c>
      <c r="AX300" s="12" t="s">
        <v>72</v>
      </c>
      <c r="AY300" s="218" t="s">
        <v>128</v>
      </c>
    </row>
    <row r="301" spans="2:65" s="13" customFormat="1">
      <c r="B301" s="219"/>
      <c r="C301" s="220"/>
      <c r="D301" s="221" t="s">
        <v>137</v>
      </c>
      <c r="E301" s="222" t="s">
        <v>22</v>
      </c>
      <c r="F301" s="223" t="s">
        <v>140</v>
      </c>
      <c r="G301" s="220"/>
      <c r="H301" s="224">
        <v>17.05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137</v>
      </c>
      <c r="AU301" s="230" t="s">
        <v>82</v>
      </c>
      <c r="AV301" s="13" t="s">
        <v>135</v>
      </c>
      <c r="AW301" s="13" t="s">
        <v>36</v>
      </c>
      <c r="AX301" s="13" t="s">
        <v>80</v>
      </c>
      <c r="AY301" s="230" t="s">
        <v>128</v>
      </c>
    </row>
    <row r="302" spans="2:65" s="1" customFormat="1" ht="22.5" customHeight="1">
      <c r="B302" s="40"/>
      <c r="C302" s="184" t="s">
        <v>421</v>
      </c>
      <c r="D302" s="184" t="s">
        <v>130</v>
      </c>
      <c r="E302" s="185" t="s">
        <v>422</v>
      </c>
      <c r="F302" s="186" t="s">
        <v>423</v>
      </c>
      <c r="G302" s="187" t="s">
        <v>288</v>
      </c>
      <c r="H302" s="188">
        <v>5</v>
      </c>
      <c r="I302" s="189"/>
      <c r="J302" s="190">
        <f>ROUND(I302*H302,2)</f>
        <v>0</v>
      </c>
      <c r="K302" s="186" t="s">
        <v>134</v>
      </c>
      <c r="L302" s="60"/>
      <c r="M302" s="191" t="s">
        <v>22</v>
      </c>
      <c r="N302" s="192" t="s">
        <v>43</v>
      </c>
      <c r="O302" s="41"/>
      <c r="P302" s="193">
        <f>O302*H302</f>
        <v>0</v>
      </c>
      <c r="Q302" s="193">
        <v>0</v>
      </c>
      <c r="R302" s="193">
        <f>Q302*H302</f>
        <v>0</v>
      </c>
      <c r="S302" s="193">
        <v>3.9399999999999999E-3</v>
      </c>
      <c r="T302" s="194">
        <f>S302*H302</f>
        <v>1.9699999999999999E-2</v>
      </c>
      <c r="AR302" s="23" t="s">
        <v>228</v>
      </c>
      <c r="AT302" s="23" t="s">
        <v>130</v>
      </c>
      <c r="AU302" s="23" t="s">
        <v>82</v>
      </c>
      <c r="AY302" s="23" t="s">
        <v>128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23" t="s">
        <v>80</v>
      </c>
      <c r="BK302" s="195">
        <f>ROUND(I302*H302,2)</f>
        <v>0</v>
      </c>
      <c r="BL302" s="23" t="s">
        <v>228</v>
      </c>
      <c r="BM302" s="23" t="s">
        <v>424</v>
      </c>
    </row>
    <row r="303" spans="2:65" s="11" customFormat="1">
      <c r="B303" s="196"/>
      <c r="C303" s="197"/>
      <c r="D303" s="198" t="s">
        <v>137</v>
      </c>
      <c r="E303" s="199" t="s">
        <v>22</v>
      </c>
      <c r="F303" s="200" t="s">
        <v>419</v>
      </c>
      <c r="G303" s="197"/>
      <c r="H303" s="201" t="s">
        <v>22</v>
      </c>
      <c r="I303" s="202"/>
      <c r="J303" s="197"/>
      <c r="K303" s="197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137</v>
      </c>
      <c r="AU303" s="207" t="s">
        <v>82</v>
      </c>
      <c r="AV303" s="11" t="s">
        <v>80</v>
      </c>
      <c r="AW303" s="11" t="s">
        <v>36</v>
      </c>
      <c r="AX303" s="11" t="s">
        <v>72</v>
      </c>
      <c r="AY303" s="207" t="s">
        <v>128</v>
      </c>
    </row>
    <row r="304" spans="2:65" s="12" customFormat="1">
      <c r="B304" s="208"/>
      <c r="C304" s="209"/>
      <c r="D304" s="198" t="s">
        <v>137</v>
      </c>
      <c r="E304" s="210" t="s">
        <v>22</v>
      </c>
      <c r="F304" s="211" t="s">
        <v>425</v>
      </c>
      <c r="G304" s="209"/>
      <c r="H304" s="212">
        <v>5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137</v>
      </c>
      <c r="AU304" s="218" t="s">
        <v>82</v>
      </c>
      <c r="AV304" s="12" t="s">
        <v>82</v>
      </c>
      <c r="AW304" s="12" t="s">
        <v>36</v>
      </c>
      <c r="AX304" s="12" t="s">
        <v>72</v>
      </c>
      <c r="AY304" s="218" t="s">
        <v>128</v>
      </c>
    </row>
    <row r="305" spans="2:65" s="13" customFormat="1">
      <c r="B305" s="219"/>
      <c r="C305" s="220"/>
      <c r="D305" s="221" t="s">
        <v>137</v>
      </c>
      <c r="E305" s="222" t="s">
        <v>22</v>
      </c>
      <c r="F305" s="223" t="s">
        <v>140</v>
      </c>
      <c r="G305" s="220"/>
      <c r="H305" s="224">
        <v>5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137</v>
      </c>
      <c r="AU305" s="230" t="s">
        <v>82</v>
      </c>
      <c r="AV305" s="13" t="s">
        <v>135</v>
      </c>
      <c r="AW305" s="13" t="s">
        <v>36</v>
      </c>
      <c r="AX305" s="13" t="s">
        <v>80</v>
      </c>
      <c r="AY305" s="230" t="s">
        <v>128</v>
      </c>
    </row>
    <row r="306" spans="2:65" s="1" customFormat="1" ht="22.5" customHeight="1">
      <c r="B306" s="40"/>
      <c r="C306" s="184" t="s">
        <v>426</v>
      </c>
      <c r="D306" s="184" t="s">
        <v>130</v>
      </c>
      <c r="E306" s="185" t="s">
        <v>427</v>
      </c>
      <c r="F306" s="186" t="s">
        <v>428</v>
      </c>
      <c r="G306" s="187" t="s">
        <v>288</v>
      </c>
      <c r="H306" s="188">
        <v>14</v>
      </c>
      <c r="I306" s="189"/>
      <c r="J306" s="190">
        <f>ROUND(I306*H306,2)</f>
        <v>0</v>
      </c>
      <c r="K306" s="186" t="s">
        <v>134</v>
      </c>
      <c r="L306" s="60"/>
      <c r="M306" s="191" t="s">
        <v>22</v>
      </c>
      <c r="N306" s="192" t="s">
        <v>43</v>
      </c>
      <c r="O306" s="41"/>
      <c r="P306" s="193">
        <f>O306*H306</f>
        <v>0</v>
      </c>
      <c r="Q306" s="193">
        <v>2.2699999999999999E-3</v>
      </c>
      <c r="R306" s="193">
        <f>Q306*H306</f>
        <v>3.1779999999999996E-2</v>
      </c>
      <c r="S306" s="193">
        <v>0</v>
      </c>
      <c r="T306" s="194">
        <f>S306*H306</f>
        <v>0</v>
      </c>
      <c r="AR306" s="23" t="s">
        <v>228</v>
      </c>
      <c r="AT306" s="23" t="s">
        <v>130</v>
      </c>
      <c r="AU306" s="23" t="s">
        <v>82</v>
      </c>
      <c r="AY306" s="23" t="s">
        <v>128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3" t="s">
        <v>80</v>
      </c>
      <c r="BK306" s="195">
        <f>ROUND(I306*H306,2)</f>
        <v>0</v>
      </c>
      <c r="BL306" s="23" t="s">
        <v>228</v>
      </c>
      <c r="BM306" s="23" t="s">
        <v>429</v>
      </c>
    </row>
    <row r="307" spans="2:65" s="11" customFormat="1" ht="27">
      <c r="B307" s="196"/>
      <c r="C307" s="197"/>
      <c r="D307" s="198" t="s">
        <v>137</v>
      </c>
      <c r="E307" s="199" t="s">
        <v>22</v>
      </c>
      <c r="F307" s="200" t="s">
        <v>430</v>
      </c>
      <c r="G307" s="197"/>
      <c r="H307" s="201" t="s">
        <v>22</v>
      </c>
      <c r="I307" s="202"/>
      <c r="J307" s="197"/>
      <c r="K307" s="197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137</v>
      </c>
      <c r="AU307" s="207" t="s">
        <v>82</v>
      </c>
      <c r="AV307" s="11" t="s">
        <v>80</v>
      </c>
      <c r="AW307" s="11" t="s">
        <v>36</v>
      </c>
      <c r="AX307" s="11" t="s">
        <v>72</v>
      </c>
      <c r="AY307" s="207" t="s">
        <v>128</v>
      </c>
    </row>
    <row r="308" spans="2:65" s="12" customFormat="1">
      <c r="B308" s="208"/>
      <c r="C308" s="209"/>
      <c r="D308" s="198" t="s">
        <v>137</v>
      </c>
      <c r="E308" s="210" t="s">
        <v>22</v>
      </c>
      <c r="F308" s="211" t="s">
        <v>431</v>
      </c>
      <c r="G308" s="209"/>
      <c r="H308" s="212">
        <v>14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137</v>
      </c>
      <c r="AU308" s="218" t="s">
        <v>82</v>
      </c>
      <c r="AV308" s="12" t="s">
        <v>82</v>
      </c>
      <c r="AW308" s="12" t="s">
        <v>36</v>
      </c>
      <c r="AX308" s="12" t="s">
        <v>72</v>
      </c>
      <c r="AY308" s="218" t="s">
        <v>128</v>
      </c>
    </row>
    <row r="309" spans="2:65" s="13" customFormat="1">
      <c r="B309" s="219"/>
      <c r="C309" s="220"/>
      <c r="D309" s="221" t="s">
        <v>137</v>
      </c>
      <c r="E309" s="222" t="s">
        <v>22</v>
      </c>
      <c r="F309" s="223" t="s">
        <v>140</v>
      </c>
      <c r="G309" s="220"/>
      <c r="H309" s="224">
        <v>14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137</v>
      </c>
      <c r="AU309" s="230" t="s">
        <v>82</v>
      </c>
      <c r="AV309" s="13" t="s">
        <v>135</v>
      </c>
      <c r="AW309" s="13" t="s">
        <v>36</v>
      </c>
      <c r="AX309" s="13" t="s">
        <v>80</v>
      </c>
      <c r="AY309" s="230" t="s">
        <v>128</v>
      </c>
    </row>
    <row r="310" spans="2:65" s="1" customFormat="1" ht="22.5" customHeight="1">
      <c r="B310" s="40"/>
      <c r="C310" s="184" t="s">
        <v>432</v>
      </c>
      <c r="D310" s="184" t="s">
        <v>130</v>
      </c>
      <c r="E310" s="185" t="s">
        <v>433</v>
      </c>
      <c r="F310" s="186" t="s">
        <v>434</v>
      </c>
      <c r="G310" s="187" t="s">
        <v>352</v>
      </c>
      <c r="H310" s="237"/>
      <c r="I310" s="189"/>
      <c r="J310" s="190">
        <f>ROUND(I310*H310,2)</f>
        <v>0</v>
      </c>
      <c r="K310" s="186" t="s">
        <v>134</v>
      </c>
      <c r="L310" s="60"/>
      <c r="M310" s="191" t="s">
        <v>22</v>
      </c>
      <c r="N310" s="192" t="s">
        <v>43</v>
      </c>
      <c r="O310" s="41"/>
      <c r="P310" s="193">
        <f>O310*H310</f>
        <v>0</v>
      </c>
      <c r="Q310" s="193">
        <v>0</v>
      </c>
      <c r="R310" s="193">
        <f>Q310*H310</f>
        <v>0</v>
      </c>
      <c r="S310" s="193">
        <v>0</v>
      </c>
      <c r="T310" s="194">
        <f>S310*H310</f>
        <v>0</v>
      </c>
      <c r="AR310" s="23" t="s">
        <v>228</v>
      </c>
      <c r="AT310" s="23" t="s">
        <v>130</v>
      </c>
      <c r="AU310" s="23" t="s">
        <v>82</v>
      </c>
      <c r="AY310" s="23" t="s">
        <v>128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23" t="s">
        <v>80</v>
      </c>
      <c r="BK310" s="195">
        <f>ROUND(I310*H310,2)</f>
        <v>0</v>
      </c>
      <c r="BL310" s="23" t="s">
        <v>228</v>
      </c>
      <c r="BM310" s="23" t="s">
        <v>435</v>
      </c>
    </row>
    <row r="311" spans="2:65" s="10" customFormat="1" ht="29.85" customHeight="1">
      <c r="B311" s="167"/>
      <c r="C311" s="168"/>
      <c r="D311" s="181" t="s">
        <v>71</v>
      </c>
      <c r="E311" s="182" t="s">
        <v>436</v>
      </c>
      <c r="F311" s="182" t="s">
        <v>437</v>
      </c>
      <c r="G311" s="168"/>
      <c r="H311" s="168"/>
      <c r="I311" s="171"/>
      <c r="J311" s="183">
        <f>BK311</f>
        <v>0</v>
      </c>
      <c r="K311" s="168"/>
      <c r="L311" s="173"/>
      <c r="M311" s="174"/>
      <c r="N311" s="175"/>
      <c r="O311" s="175"/>
      <c r="P311" s="176">
        <f>SUM(P312:P317)</f>
        <v>0</v>
      </c>
      <c r="Q311" s="175"/>
      <c r="R311" s="176">
        <f>SUM(R312:R317)</f>
        <v>0</v>
      </c>
      <c r="S311" s="175"/>
      <c r="T311" s="177">
        <f>SUM(T312:T317)</f>
        <v>7.1399999999999991E-2</v>
      </c>
      <c r="AR311" s="178" t="s">
        <v>82</v>
      </c>
      <c r="AT311" s="179" t="s">
        <v>71</v>
      </c>
      <c r="AU311" s="179" t="s">
        <v>80</v>
      </c>
      <c r="AY311" s="178" t="s">
        <v>128</v>
      </c>
      <c r="BK311" s="180">
        <f>SUM(BK312:BK317)</f>
        <v>0</v>
      </c>
    </row>
    <row r="312" spans="2:65" s="1" customFormat="1" ht="22.5" customHeight="1">
      <c r="B312" s="40"/>
      <c r="C312" s="184" t="s">
        <v>438</v>
      </c>
      <c r="D312" s="184" t="s">
        <v>130</v>
      </c>
      <c r="E312" s="185" t="s">
        <v>439</v>
      </c>
      <c r="F312" s="186" t="s">
        <v>440</v>
      </c>
      <c r="G312" s="187" t="s">
        <v>183</v>
      </c>
      <c r="H312" s="188">
        <v>5.0999999999999996</v>
      </c>
      <c r="I312" s="189"/>
      <c r="J312" s="190">
        <f>ROUND(I312*H312,2)</f>
        <v>0</v>
      </c>
      <c r="K312" s="186" t="s">
        <v>134</v>
      </c>
      <c r="L312" s="60"/>
      <c r="M312" s="191" t="s">
        <v>22</v>
      </c>
      <c r="N312" s="192" t="s">
        <v>43</v>
      </c>
      <c r="O312" s="41"/>
      <c r="P312" s="193">
        <f>O312*H312</f>
        <v>0</v>
      </c>
      <c r="Q312" s="193">
        <v>0</v>
      </c>
      <c r="R312" s="193">
        <f>Q312*H312</f>
        <v>0</v>
      </c>
      <c r="S312" s="193">
        <v>1.4E-2</v>
      </c>
      <c r="T312" s="194">
        <f>S312*H312</f>
        <v>7.1399999999999991E-2</v>
      </c>
      <c r="AR312" s="23" t="s">
        <v>228</v>
      </c>
      <c r="AT312" s="23" t="s">
        <v>130</v>
      </c>
      <c r="AU312" s="23" t="s">
        <v>82</v>
      </c>
      <c r="AY312" s="23" t="s">
        <v>128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3" t="s">
        <v>80</v>
      </c>
      <c r="BK312" s="195">
        <f>ROUND(I312*H312,2)</f>
        <v>0</v>
      </c>
      <c r="BL312" s="23" t="s">
        <v>228</v>
      </c>
      <c r="BM312" s="23" t="s">
        <v>441</v>
      </c>
    </row>
    <row r="313" spans="2:65" s="11" customFormat="1">
      <c r="B313" s="196"/>
      <c r="C313" s="197"/>
      <c r="D313" s="198" t="s">
        <v>137</v>
      </c>
      <c r="E313" s="199" t="s">
        <v>22</v>
      </c>
      <c r="F313" s="200" t="s">
        <v>212</v>
      </c>
      <c r="G313" s="197"/>
      <c r="H313" s="201" t="s">
        <v>22</v>
      </c>
      <c r="I313" s="202"/>
      <c r="J313" s="197"/>
      <c r="K313" s="197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137</v>
      </c>
      <c r="AU313" s="207" t="s">
        <v>82</v>
      </c>
      <c r="AV313" s="11" t="s">
        <v>80</v>
      </c>
      <c r="AW313" s="11" t="s">
        <v>36</v>
      </c>
      <c r="AX313" s="11" t="s">
        <v>72</v>
      </c>
      <c r="AY313" s="207" t="s">
        <v>128</v>
      </c>
    </row>
    <row r="314" spans="2:65" s="11" customFormat="1">
      <c r="B314" s="196"/>
      <c r="C314" s="197"/>
      <c r="D314" s="198" t="s">
        <v>137</v>
      </c>
      <c r="E314" s="199" t="s">
        <v>22</v>
      </c>
      <c r="F314" s="200" t="s">
        <v>442</v>
      </c>
      <c r="G314" s="197"/>
      <c r="H314" s="201" t="s">
        <v>22</v>
      </c>
      <c r="I314" s="202"/>
      <c r="J314" s="197"/>
      <c r="K314" s="197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137</v>
      </c>
      <c r="AU314" s="207" t="s">
        <v>82</v>
      </c>
      <c r="AV314" s="11" t="s">
        <v>80</v>
      </c>
      <c r="AW314" s="11" t="s">
        <v>36</v>
      </c>
      <c r="AX314" s="11" t="s">
        <v>72</v>
      </c>
      <c r="AY314" s="207" t="s">
        <v>128</v>
      </c>
    </row>
    <row r="315" spans="2:65" s="12" customFormat="1">
      <c r="B315" s="208"/>
      <c r="C315" s="209"/>
      <c r="D315" s="198" t="s">
        <v>137</v>
      </c>
      <c r="E315" s="210" t="s">
        <v>22</v>
      </c>
      <c r="F315" s="211" t="s">
        <v>298</v>
      </c>
      <c r="G315" s="209"/>
      <c r="H315" s="212">
        <v>5.0999999999999996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137</v>
      </c>
      <c r="AU315" s="218" t="s">
        <v>82</v>
      </c>
      <c r="AV315" s="12" t="s">
        <v>82</v>
      </c>
      <c r="AW315" s="12" t="s">
        <v>36</v>
      </c>
      <c r="AX315" s="12" t="s">
        <v>72</v>
      </c>
      <c r="AY315" s="218" t="s">
        <v>128</v>
      </c>
    </row>
    <row r="316" spans="2:65" s="13" customFormat="1">
      <c r="B316" s="219"/>
      <c r="C316" s="220"/>
      <c r="D316" s="221" t="s">
        <v>137</v>
      </c>
      <c r="E316" s="222" t="s">
        <v>22</v>
      </c>
      <c r="F316" s="223" t="s">
        <v>140</v>
      </c>
      <c r="G316" s="220"/>
      <c r="H316" s="224">
        <v>5.0999999999999996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137</v>
      </c>
      <c r="AU316" s="230" t="s">
        <v>82</v>
      </c>
      <c r="AV316" s="13" t="s">
        <v>135</v>
      </c>
      <c r="AW316" s="13" t="s">
        <v>36</v>
      </c>
      <c r="AX316" s="13" t="s">
        <v>80</v>
      </c>
      <c r="AY316" s="230" t="s">
        <v>128</v>
      </c>
    </row>
    <row r="317" spans="2:65" s="1" customFormat="1" ht="22.5" customHeight="1">
      <c r="B317" s="40"/>
      <c r="C317" s="184" t="s">
        <v>443</v>
      </c>
      <c r="D317" s="184" t="s">
        <v>130</v>
      </c>
      <c r="E317" s="185" t="s">
        <v>444</v>
      </c>
      <c r="F317" s="186" t="s">
        <v>445</v>
      </c>
      <c r="G317" s="187" t="s">
        <v>352</v>
      </c>
      <c r="H317" s="237"/>
      <c r="I317" s="189"/>
      <c r="J317" s="190">
        <f>ROUND(I317*H317,2)</f>
        <v>0</v>
      </c>
      <c r="K317" s="186" t="s">
        <v>134</v>
      </c>
      <c r="L317" s="60"/>
      <c r="M317" s="191" t="s">
        <v>22</v>
      </c>
      <c r="N317" s="192" t="s">
        <v>43</v>
      </c>
      <c r="O317" s="41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AR317" s="23" t="s">
        <v>228</v>
      </c>
      <c r="AT317" s="23" t="s">
        <v>130</v>
      </c>
      <c r="AU317" s="23" t="s">
        <v>82</v>
      </c>
      <c r="AY317" s="23" t="s">
        <v>128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23" t="s">
        <v>80</v>
      </c>
      <c r="BK317" s="195">
        <f>ROUND(I317*H317,2)</f>
        <v>0</v>
      </c>
      <c r="BL317" s="23" t="s">
        <v>228</v>
      </c>
      <c r="BM317" s="23" t="s">
        <v>446</v>
      </c>
    </row>
    <row r="318" spans="2:65" s="10" customFormat="1" ht="37.35" customHeight="1">
      <c r="B318" s="167"/>
      <c r="C318" s="168"/>
      <c r="D318" s="169" t="s">
        <v>71</v>
      </c>
      <c r="E318" s="170" t="s">
        <v>447</v>
      </c>
      <c r="F318" s="170" t="s">
        <v>448</v>
      </c>
      <c r="G318" s="168"/>
      <c r="H318" s="168"/>
      <c r="I318" s="171"/>
      <c r="J318" s="172">
        <f>BK318</f>
        <v>0</v>
      </c>
      <c r="K318" s="168"/>
      <c r="L318" s="173"/>
      <c r="M318" s="174"/>
      <c r="N318" s="175"/>
      <c r="O318" s="175"/>
      <c r="P318" s="176">
        <f>P319</f>
        <v>0</v>
      </c>
      <c r="Q318" s="175"/>
      <c r="R318" s="176">
        <f>R319</f>
        <v>0</v>
      </c>
      <c r="S318" s="175"/>
      <c r="T318" s="177">
        <f>T319</f>
        <v>0</v>
      </c>
      <c r="AR318" s="178" t="s">
        <v>157</v>
      </c>
      <c r="AT318" s="179" t="s">
        <v>71</v>
      </c>
      <c r="AU318" s="179" t="s">
        <v>72</v>
      </c>
      <c r="AY318" s="178" t="s">
        <v>128</v>
      </c>
      <c r="BK318" s="180">
        <f>BK319</f>
        <v>0</v>
      </c>
    </row>
    <row r="319" spans="2:65" s="10" customFormat="1" ht="19.899999999999999" customHeight="1">
      <c r="B319" s="167"/>
      <c r="C319" s="168"/>
      <c r="D319" s="181" t="s">
        <v>71</v>
      </c>
      <c r="E319" s="182" t="s">
        <v>449</v>
      </c>
      <c r="F319" s="182" t="s">
        <v>450</v>
      </c>
      <c r="G319" s="168"/>
      <c r="H319" s="168"/>
      <c r="I319" s="171"/>
      <c r="J319" s="183">
        <f>BK319</f>
        <v>0</v>
      </c>
      <c r="K319" s="168"/>
      <c r="L319" s="173"/>
      <c r="M319" s="174"/>
      <c r="N319" s="175"/>
      <c r="O319" s="175"/>
      <c r="P319" s="176">
        <f>SUM(P320:P321)</f>
        <v>0</v>
      </c>
      <c r="Q319" s="175"/>
      <c r="R319" s="176">
        <f>SUM(R320:R321)</f>
        <v>0</v>
      </c>
      <c r="S319" s="175"/>
      <c r="T319" s="177">
        <f>SUM(T320:T321)</f>
        <v>0</v>
      </c>
      <c r="AR319" s="178" t="s">
        <v>157</v>
      </c>
      <c r="AT319" s="179" t="s">
        <v>71</v>
      </c>
      <c r="AU319" s="179" t="s">
        <v>80</v>
      </c>
      <c r="AY319" s="178" t="s">
        <v>128</v>
      </c>
      <c r="BK319" s="180">
        <f>SUM(BK320:BK321)</f>
        <v>0</v>
      </c>
    </row>
    <row r="320" spans="2:65" s="1" customFormat="1" ht="31.5" customHeight="1">
      <c r="B320" s="40"/>
      <c r="C320" s="184" t="s">
        <v>451</v>
      </c>
      <c r="D320" s="184" t="s">
        <v>130</v>
      </c>
      <c r="E320" s="185" t="s">
        <v>452</v>
      </c>
      <c r="F320" s="186" t="s">
        <v>453</v>
      </c>
      <c r="G320" s="187" t="s">
        <v>454</v>
      </c>
      <c r="H320" s="188">
        <v>1</v>
      </c>
      <c r="I320" s="189"/>
      <c r="J320" s="190">
        <f>ROUND(I320*H320,2)</f>
        <v>0</v>
      </c>
      <c r="K320" s="186" t="s">
        <v>22</v>
      </c>
      <c r="L320" s="60"/>
      <c r="M320" s="191" t="s">
        <v>22</v>
      </c>
      <c r="N320" s="192" t="s">
        <v>43</v>
      </c>
      <c r="O320" s="41"/>
      <c r="P320" s="193">
        <f>O320*H320</f>
        <v>0</v>
      </c>
      <c r="Q320" s="193">
        <v>0</v>
      </c>
      <c r="R320" s="193">
        <f>Q320*H320</f>
        <v>0</v>
      </c>
      <c r="S320" s="193">
        <v>0</v>
      </c>
      <c r="T320" s="194">
        <f>S320*H320</f>
        <v>0</v>
      </c>
      <c r="AR320" s="23" t="s">
        <v>455</v>
      </c>
      <c r="AT320" s="23" t="s">
        <v>130</v>
      </c>
      <c r="AU320" s="23" t="s">
        <v>82</v>
      </c>
      <c r="AY320" s="23" t="s">
        <v>128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3" t="s">
        <v>80</v>
      </c>
      <c r="BK320" s="195">
        <f>ROUND(I320*H320,2)</f>
        <v>0</v>
      </c>
      <c r="BL320" s="23" t="s">
        <v>455</v>
      </c>
      <c r="BM320" s="23" t="s">
        <v>456</v>
      </c>
    </row>
    <row r="321" spans="2:51" s="12" customFormat="1">
      <c r="B321" s="208"/>
      <c r="C321" s="209"/>
      <c r="D321" s="198" t="s">
        <v>137</v>
      </c>
      <c r="E321" s="210" t="s">
        <v>22</v>
      </c>
      <c r="F321" s="211" t="s">
        <v>278</v>
      </c>
      <c r="G321" s="209"/>
      <c r="H321" s="212">
        <v>1</v>
      </c>
      <c r="I321" s="213"/>
      <c r="J321" s="209"/>
      <c r="K321" s="209"/>
      <c r="L321" s="214"/>
      <c r="M321" s="238"/>
      <c r="N321" s="239"/>
      <c r="O321" s="239"/>
      <c r="P321" s="239"/>
      <c r="Q321" s="239"/>
      <c r="R321" s="239"/>
      <c r="S321" s="239"/>
      <c r="T321" s="240"/>
      <c r="AT321" s="218" t="s">
        <v>137</v>
      </c>
      <c r="AU321" s="218" t="s">
        <v>82</v>
      </c>
      <c r="AV321" s="12" t="s">
        <v>82</v>
      </c>
      <c r="AW321" s="12" t="s">
        <v>36</v>
      </c>
      <c r="AX321" s="12" t="s">
        <v>80</v>
      </c>
      <c r="AY321" s="218" t="s">
        <v>128</v>
      </c>
    </row>
    <row r="322" spans="2:51" s="1" customFormat="1" ht="6.95" customHeight="1">
      <c r="B322" s="55"/>
      <c r="C322" s="56"/>
      <c r="D322" s="56"/>
      <c r="E322" s="56"/>
      <c r="F322" s="56"/>
      <c r="G322" s="56"/>
      <c r="H322" s="56"/>
      <c r="I322" s="131"/>
      <c r="J322" s="56"/>
      <c r="K322" s="56"/>
      <c r="L322" s="60"/>
    </row>
  </sheetData>
  <sheetProtection password="CC35" sheet="1" objects="1" scenarios="1" formatCells="0" formatColumns="0" formatRows="0" sort="0" autoFilter="0"/>
  <autoFilter ref="C89:K321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phoneticPr fontId="48" type="noConversion"/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6"/>
  <sheetViews>
    <sheetView showGridLines="0" zoomScaleNormal="100" workbookViewId="0"/>
  </sheetViews>
  <sheetFormatPr defaultRowHeight="13.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ht="37.5" customHeight="1"/>
    <row r="2" spans="2:1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4" customFormat="1" ht="45" customHeight="1">
      <c r="B3" s="245"/>
      <c r="C3" s="366" t="s">
        <v>457</v>
      </c>
      <c r="D3" s="366"/>
      <c r="E3" s="366"/>
      <c r="F3" s="366"/>
      <c r="G3" s="366"/>
      <c r="H3" s="366"/>
      <c r="I3" s="366"/>
      <c r="J3" s="366"/>
      <c r="K3" s="246"/>
    </row>
    <row r="4" spans="2:11" ht="25.5" customHeight="1">
      <c r="B4" s="247"/>
      <c r="C4" s="367" t="s">
        <v>458</v>
      </c>
      <c r="D4" s="367"/>
      <c r="E4" s="367"/>
      <c r="F4" s="367"/>
      <c r="G4" s="367"/>
      <c r="H4" s="367"/>
      <c r="I4" s="367"/>
      <c r="J4" s="367"/>
      <c r="K4" s="248"/>
    </row>
    <row r="5" spans="2:1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ht="15" customHeight="1">
      <c r="B6" s="247"/>
      <c r="C6" s="365" t="s">
        <v>459</v>
      </c>
      <c r="D6" s="365"/>
      <c r="E6" s="365"/>
      <c r="F6" s="365"/>
      <c r="G6" s="365"/>
      <c r="H6" s="365"/>
      <c r="I6" s="365"/>
      <c r="J6" s="365"/>
      <c r="K6" s="248"/>
    </row>
    <row r="7" spans="2:11" ht="15" customHeight="1">
      <c r="B7" s="251"/>
      <c r="C7" s="365" t="s">
        <v>460</v>
      </c>
      <c r="D7" s="365"/>
      <c r="E7" s="365"/>
      <c r="F7" s="365"/>
      <c r="G7" s="365"/>
      <c r="H7" s="365"/>
      <c r="I7" s="365"/>
      <c r="J7" s="365"/>
      <c r="K7" s="248"/>
    </row>
    <row r="8" spans="2:1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ht="15" customHeight="1">
      <c r="B9" s="251"/>
      <c r="C9" s="365" t="s">
        <v>461</v>
      </c>
      <c r="D9" s="365"/>
      <c r="E9" s="365"/>
      <c r="F9" s="365"/>
      <c r="G9" s="365"/>
      <c r="H9" s="365"/>
      <c r="I9" s="365"/>
      <c r="J9" s="365"/>
      <c r="K9" s="248"/>
    </row>
    <row r="10" spans="2:11" ht="15" customHeight="1">
      <c r="B10" s="251"/>
      <c r="C10" s="250"/>
      <c r="D10" s="365" t="s">
        <v>462</v>
      </c>
      <c r="E10" s="365"/>
      <c r="F10" s="365"/>
      <c r="G10" s="365"/>
      <c r="H10" s="365"/>
      <c r="I10" s="365"/>
      <c r="J10" s="365"/>
      <c r="K10" s="248"/>
    </row>
    <row r="11" spans="2:11" ht="15" customHeight="1">
      <c r="B11" s="251"/>
      <c r="C11" s="252"/>
      <c r="D11" s="365" t="s">
        <v>463</v>
      </c>
      <c r="E11" s="365"/>
      <c r="F11" s="365"/>
      <c r="G11" s="365"/>
      <c r="H11" s="365"/>
      <c r="I11" s="365"/>
      <c r="J11" s="365"/>
      <c r="K11" s="248"/>
    </row>
    <row r="12" spans="2:11" ht="12.75" customHeight="1">
      <c r="B12" s="251"/>
      <c r="C12" s="252"/>
      <c r="D12" s="252"/>
      <c r="E12" s="252"/>
      <c r="F12" s="252"/>
      <c r="G12" s="252"/>
      <c r="H12" s="252"/>
      <c r="I12" s="252"/>
      <c r="J12" s="252"/>
      <c r="K12" s="248"/>
    </row>
    <row r="13" spans="2:11" ht="15" customHeight="1">
      <c r="B13" s="251"/>
      <c r="C13" s="252"/>
      <c r="D13" s="365" t="s">
        <v>464</v>
      </c>
      <c r="E13" s="365"/>
      <c r="F13" s="365"/>
      <c r="G13" s="365"/>
      <c r="H13" s="365"/>
      <c r="I13" s="365"/>
      <c r="J13" s="365"/>
      <c r="K13" s="248"/>
    </row>
    <row r="14" spans="2:11" ht="15" customHeight="1">
      <c r="B14" s="251"/>
      <c r="C14" s="252"/>
      <c r="D14" s="365" t="s">
        <v>465</v>
      </c>
      <c r="E14" s="365"/>
      <c r="F14" s="365"/>
      <c r="G14" s="365"/>
      <c r="H14" s="365"/>
      <c r="I14" s="365"/>
      <c r="J14" s="365"/>
      <c r="K14" s="248"/>
    </row>
    <row r="15" spans="2:11" ht="15" customHeight="1">
      <c r="B15" s="251"/>
      <c r="C15" s="252"/>
      <c r="D15" s="365" t="s">
        <v>466</v>
      </c>
      <c r="E15" s="365"/>
      <c r="F15" s="365"/>
      <c r="G15" s="365"/>
      <c r="H15" s="365"/>
      <c r="I15" s="365"/>
      <c r="J15" s="365"/>
      <c r="K15" s="248"/>
    </row>
    <row r="16" spans="2:11" ht="15" customHeight="1">
      <c r="B16" s="251"/>
      <c r="C16" s="252"/>
      <c r="D16" s="252"/>
      <c r="E16" s="253" t="s">
        <v>79</v>
      </c>
      <c r="F16" s="365" t="s">
        <v>467</v>
      </c>
      <c r="G16" s="365"/>
      <c r="H16" s="365"/>
      <c r="I16" s="365"/>
      <c r="J16" s="365"/>
      <c r="K16" s="248"/>
    </row>
    <row r="17" spans="2:11" ht="15" customHeight="1">
      <c r="B17" s="251"/>
      <c r="C17" s="252"/>
      <c r="D17" s="252"/>
      <c r="E17" s="253" t="s">
        <v>468</v>
      </c>
      <c r="F17" s="365" t="s">
        <v>469</v>
      </c>
      <c r="G17" s="365"/>
      <c r="H17" s="365"/>
      <c r="I17" s="365"/>
      <c r="J17" s="365"/>
      <c r="K17" s="248"/>
    </row>
    <row r="18" spans="2:11" ht="15" customHeight="1">
      <c r="B18" s="251"/>
      <c r="C18" s="252"/>
      <c r="D18" s="252"/>
      <c r="E18" s="253" t="s">
        <v>470</v>
      </c>
      <c r="F18" s="365" t="s">
        <v>471</v>
      </c>
      <c r="G18" s="365"/>
      <c r="H18" s="365"/>
      <c r="I18" s="365"/>
      <c r="J18" s="365"/>
      <c r="K18" s="248"/>
    </row>
    <row r="19" spans="2:11" ht="15" customHeight="1">
      <c r="B19" s="251"/>
      <c r="C19" s="252"/>
      <c r="D19" s="252"/>
      <c r="E19" s="253" t="s">
        <v>472</v>
      </c>
      <c r="F19" s="365" t="s">
        <v>473</v>
      </c>
      <c r="G19" s="365"/>
      <c r="H19" s="365"/>
      <c r="I19" s="365"/>
      <c r="J19" s="365"/>
      <c r="K19" s="248"/>
    </row>
    <row r="20" spans="2:11" ht="15" customHeight="1">
      <c r="B20" s="251"/>
      <c r="C20" s="252"/>
      <c r="D20" s="252"/>
      <c r="E20" s="253" t="s">
        <v>474</v>
      </c>
      <c r="F20" s="365" t="s">
        <v>475</v>
      </c>
      <c r="G20" s="365"/>
      <c r="H20" s="365"/>
      <c r="I20" s="365"/>
      <c r="J20" s="365"/>
      <c r="K20" s="248"/>
    </row>
    <row r="21" spans="2:11" ht="15" customHeight="1">
      <c r="B21" s="251"/>
      <c r="C21" s="252"/>
      <c r="D21" s="252"/>
      <c r="E21" s="253" t="s">
        <v>476</v>
      </c>
      <c r="F21" s="365" t="s">
        <v>477</v>
      </c>
      <c r="G21" s="365"/>
      <c r="H21" s="365"/>
      <c r="I21" s="365"/>
      <c r="J21" s="365"/>
      <c r="K21" s="248"/>
    </row>
    <row r="22" spans="2:11" ht="12.75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48"/>
    </row>
    <row r="23" spans="2:11" ht="15" customHeight="1">
      <c r="B23" s="251"/>
      <c r="C23" s="365" t="s">
        <v>478</v>
      </c>
      <c r="D23" s="365"/>
      <c r="E23" s="365"/>
      <c r="F23" s="365"/>
      <c r="G23" s="365"/>
      <c r="H23" s="365"/>
      <c r="I23" s="365"/>
      <c r="J23" s="365"/>
      <c r="K23" s="248"/>
    </row>
    <row r="24" spans="2:11" ht="15" customHeight="1">
      <c r="B24" s="251"/>
      <c r="C24" s="365" t="s">
        <v>479</v>
      </c>
      <c r="D24" s="365"/>
      <c r="E24" s="365"/>
      <c r="F24" s="365"/>
      <c r="G24" s="365"/>
      <c r="H24" s="365"/>
      <c r="I24" s="365"/>
      <c r="J24" s="365"/>
      <c r="K24" s="248"/>
    </row>
    <row r="25" spans="2:11" ht="15" customHeight="1">
      <c r="B25" s="251"/>
      <c r="C25" s="250"/>
      <c r="D25" s="365" t="s">
        <v>480</v>
      </c>
      <c r="E25" s="365"/>
      <c r="F25" s="365"/>
      <c r="G25" s="365"/>
      <c r="H25" s="365"/>
      <c r="I25" s="365"/>
      <c r="J25" s="365"/>
      <c r="K25" s="248"/>
    </row>
    <row r="26" spans="2:11" ht="15" customHeight="1">
      <c r="B26" s="251"/>
      <c r="C26" s="252"/>
      <c r="D26" s="365" t="s">
        <v>481</v>
      </c>
      <c r="E26" s="365"/>
      <c r="F26" s="365"/>
      <c r="G26" s="365"/>
      <c r="H26" s="365"/>
      <c r="I26" s="365"/>
      <c r="J26" s="365"/>
      <c r="K26" s="248"/>
    </row>
    <row r="27" spans="2:11" ht="12.75" customHeight="1">
      <c r="B27" s="251"/>
      <c r="C27" s="252"/>
      <c r="D27" s="252"/>
      <c r="E27" s="252"/>
      <c r="F27" s="252"/>
      <c r="G27" s="252"/>
      <c r="H27" s="252"/>
      <c r="I27" s="252"/>
      <c r="J27" s="252"/>
      <c r="K27" s="248"/>
    </row>
    <row r="28" spans="2:11" ht="15" customHeight="1">
      <c r="B28" s="251"/>
      <c r="C28" s="252"/>
      <c r="D28" s="365" t="s">
        <v>482</v>
      </c>
      <c r="E28" s="365"/>
      <c r="F28" s="365"/>
      <c r="G28" s="365"/>
      <c r="H28" s="365"/>
      <c r="I28" s="365"/>
      <c r="J28" s="365"/>
      <c r="K28" s="248"/>
    </row>
    <row r="29" spans="2:11" ht="15" customHeight="1">
      <c r="B29" s="251"/>
      <c r="C29" s="252"/>
      <c r="D29" s="365" t="s">
        <v>483</v>
      </c>
      <c r="E29" s="365"/>
      <c r="F29" s="365"/>
      <c r="G29" s="365"/>
      <c r="H29" s="365"/>
      <c r="I29" s="365"/>
      <c r="J29" s="365"/>
      <c r="K29" s="248"/>
    </row>
    <row r="30" spans="2:11" ht="12.75" customHeight="1">
      <c r="B30" s="251"/>
      <c r="C30" s="252"/>
      <c r="D30" s="252"/>
      <c r="E30" s="252"/>
      <c r="F30" s="252"/>
      <c r="G30" s="252"/>
      <c r="H30" s="252"/>
      <c r="I30" s="252"/>
      <c r="J30" s="252"/>
      <c r="K30" s="248"/>
    </row>
    <row r="31" spans="2:11" ht="15" customHeight="1">
      <c r="B31" s="251"/>
      <c r="C31" s="252"/>
      <c r="D31" s="365" t="s">
        <v>484</v>
      </c>
      <c r="E31" s="365"/>
      <c r="F31" s="365"/>
      <c r="G31" s="365"/>
      <c r="H31" s="365"/>
      <c r="I31" s="365"/>
      <c r="J31" s="365"/>
      <c r="K31" s="248"/>
    </row>
    <row r="32" spans="2:11" ht="15" customHeight="1">
      <c r="B32" s="251"/>
      <c r="C32" s="252"/>
      <c r="D32" s="365" t="s">
        <v>485</v>
      </c>
      <c r="E32" s="365"/>
      <c r="F32" s="365"/>
      <c r="G32" s="365"/>
      <c r="H32" s="365"/>
      <c r="I32" s="365"/>
      <c r="J32" s="365"/>
      <c r="K32" s="248"/>
    </row>
    <row r="33" spans="2:11" ht="15" customHeight="1">
      <c r="B33" s="251"/>
      <c r="C33" s="252"/>
      <c r="D33" s="365" t="s">
        <v>486</v>
      </c>
      <c r="E33" s="365"/>
      <c r="F33" s="365"/>
      <c r="G33" s="365"/>
      <c r="H33" s="365"/>
      <c r="I33" s="365"/>
      <c r="J33" s="365"/>
      <c r="K33" s="248"/>
    </row>
    <row r="34" spans="2:11" ht="15" customHeight="1">
      <c r="B34" s="251"/>
      <c r="C34" s="252"/>
      <c r="D34" s="250"/>
      <c r="E34" s="254" t="s">
        <v>113</v>
      </c>
      <c r="F34" s="250"/>
      <c r="G34" s="365" t="s">
        <v>487</v>
      </c>
      <c r="H34" s="365"/>
      <c r="I34" s="365"/>
      <c r="J34" s="365"/>
      <c r="K34" s="248"/>
    </row>
    <row r="35" spans="2:11" ht="30.75" customHeight="1">
      <c r="B35" s="251"/>
      <c r="C35" s="252"/>
      <c r="D35" s="250"/>
      <c r="E35" s="254" t="s">
        <v>488</v>
      </c>
      <c r="F35" s="250"/>
      <c r="G35" s="365" t="s">
        <v>489</v>
      </c>
      <c r="H35" s="365"/>
      <c r="I35" s="365"/>
      <c r="J35" s="365"/>
      <c r="K35" s="248"/>
    </row>
    <row r="36" spans="2:11" ht="15" customHeight="1">
      <c r="B36" s="251"/>
      <c r="C36" s="252"/>
      <c r="D36" s="250"/>
      <c r="E36" s="254" t="s">
        <v>53</v>
      </c>
      <c r="F36" s="250"/>
      <c r="G36" s="365" t="s">
        <v>490</v>
      </c>
      <c r="H36" s="365"/>
      <c r="I36" s="365"/>
      <c r="J36" s="365"/>
      <c r="K36" s="248"/>
    </row>
    <row r="37" spans="2:11" ht="15" customHeight="1">
      <c r="B37" s="251"/>
      <c r="C37" s="252"/>
      <c r="D37" s="250"/>
      <c r="E37" s="254" t="s">
        <v>114</v>
      </c>
      <c r="F37" s="250"/>
      <c r="G37" s="365" t="s">
        <v>491</v>
      </c>
      <c r="H37" s="365"/>
      <c r="I37" s="365"/>
      <c r="J37" s="365"/>
      <c r="K37" s="248"/>
    </row>
    <row r="38" spans="2:11" ht="15" customHeight="1">
      <c r="B38" s="251"/>
      <c r="C38" s="252"/>
      <c r="D38" s="250"/>
      <c r="E38" s="254" t="s">
        <v>115</v>
      </c>
      <c r="F38" s="250"/>
      <c r="G38" s="365" t="s">
        <v>492</v>
      </c>
      <c r="H38" s="365"/>
      <c r="I38" s="365"/>
      <c r="J38" s="365"/>
      <c r="K38" s="248"/>
    </row>
    <row r="39" spans="2:11" ht="15" customHeight="1">
      <c r="B39" s="251"/>
      <c r="C39" s="252"/>
      <c r="D39" s="250"/>
      <c r="E39" s="254" t="s">
        <v>116</v>
      </c>
      <c r="F39" s="250"/>
      <c r="G39" s="365" t="s">
        <v>493</v>
      </c>
      <c r="H39" s="365"/>
      <c r="I39" s="365"/>
      <c r="J39" s="365"/>
      <c r="K39" s="248"/>
    </row>
    <row r="40" spans="2:11" ht="15" customHeight="1">
      <c r="B40" s="251"/>
      <c r="C40" s="252"/>
      <c r="D40" s="250"/>
      <c r="E40" s="254" t="s">
        <v>494</v>
      </c>
      <c r="F40" s="250"/>
      <c r="G40" s="365" t="s">
        <v>495</v>
      </c>
      <c r="H40" s="365"/>
      <c r="I40" s="365"/>
      <c r="J40" s="365"/>
      <c r="K40" s="248"/>
    </row>
    <row r="41" spans="2:11" ht="15" customHeight="1">
      <c r="B41" s="251"/>
      <c r="C41" s="252"/>
      <c r="D41" s="250"/>
      <c r="E41" s="254"/>
      <c r="F41" s="250"/>
      <c r="G41" s="365" t="s">
        <v>496</v>
      </c>
      <c r="H41" s="365"/>
      <c r="I41" s="365"/>
      <c r="J41" s="365"/>
      <c r="K41" s="248"/>
    </row>
    <row r="42" spans="2:11" ht="15" customHeight="1">
      <c r="B42" s="251"/>
      <c r="C42" s="252"/>
      <c r="D42" s="250"/>
      <c r="E42" s="254" t="s">
        <v>497</v>
      </c>
      <c r="F42" s="250"/>
      <c r="G42" s="365" t="s">
        <v>498</v>
      </c>
      <c r="H42" s="365"/>
      <c r="I42" s="365"/>
      <c r="J42" s="365"/>
      <c r="K42" s="248"/>
    </row>
    <row r="43" spans="2:11" ht="15" customHeight="1">
      <c r="B43" s="251"/>
      <c r="C43" s="252"/>
      <c r="D43" s="250"/>
      <c r="E43" s="254" t="s">
        <v>118</v>
      </c>
      <c r="F43" s="250"/>
      <c r="G43" s="365" t="s">
        <v>499</v>
      </c>
      <c r="H43" s="365"/>
      <c r="I43" s="365"/>
      <c r="J43" s="365"/>
      <c r="K43" s="248"/>
    </row>
    <row r="44" spans="2:11" ht="12.75" customHeight="1">
      <c r="B44" s="251"/>
      <c r="C44" s="252"/>
      <c r="D44" s="250"/>
      <c r="E44" s="250"/>
      <c r="F44" s="250"/>
      <c r="G44" s="250"/>
      <c r="H44" s="250"/>
      <c r="I44" s="250"/>
      <c r="J44" s="250"/>
      <c r="K44" s="248"/>
    </row>
    <row r="45" spans="2:11" ht="15" customHeight="1">
      <c r="B45" s="251"/>
      <c r="C45" s="252"/>
      <c r="D45" s="365" t="s">
        <v>500</v>
      </c>
      <c r="E45" s="365"/>
      <c r="F45" s="365"/>
      <c r="G45" s="365"/>
      <c r="H45" s="365"/>
      <c r="I45" s="365"/>
      <c r="J45" s="365"/>
      <c r="K45" s="248"/>
    </row>
    <row r="46" spans="2:11" ht="15" customHeight="1">
      <c r="B46" s="251"/>
      <c r="C46" s="252"/>
      <c r="D46" s="252"/>
      <c r="E46" s="365" t="s">
        <v>501</v>
      </c>
      <c r="F46" s="365"/>
      <c r="G46" s="365"/>
      <c r="H46" s="365"/>
      <c r="I46" s="365"/>
      <c r="J46" s="365"/>
      <c r="K46" s="248"/>
    </row>
    <row r="47" spans="2:11" ht="15" customHeight="1">
      <c r="B47" s="251"/>
      <c r="C47" s="252"/>
      <c r="D47" s="252"/>
      <c r="E47" s="365" t="s">
        <v>502</v>
      </c>
      <c r="F47" s="365"/>
      <c r="G47" s="365"/>
      <c r="H47" s="365"/>
      <c r="I47" s="365"/>
      <c r="J47" s="365"/>
      <c r="K47" s="248"/>
    </row>
    <row r="48" spans="2:11" ht="15" customHeight="1">
      <c r="B48" s="251"/>
      <c r="C48" s="252"/>
      <c r="D48" s="252"/>
      <c r="E48" s="365" t="s">
        <v>503</v>
      </c>
      <c r="F48" s="365"/>
      <c r="G48" s="365"/>
      <c r="H48" s="365"/>
      <c r="I48" s="365"/>
      <c r="J48" s="365"/>
      <c r="K48" s="248"/>
    </row>
    <row r="49" spans="2:11" ht="15" customHeight="1">
      <c r="B49" s="251"/>
      <c r="C49" s="252"/>
      <c r="D49" s="365" t="s">
        <v>504</v>
      </c>
      <c r="E49" s="365"/>
      <c r="F49" s="365"/>
      <c r="G49" s="365"/>
      <c r="H49" s="365"/>
      <c r="I49" s="365"/>
      <c r="J49" s="365"/>
      <c r="K49" s="248"/>
    </row>
    <row r="50" spans="2:11" ht="25.5" customHeight="1">
      <c r="B50" s="247"/>
      <c r="C50" s="367" t="s">
        <v>505</v>
      </c>
      <c r="D50" s="367"/>
      <c r="E50" s="367"/>
      <c r="F50" s="367"/>
      <c r="G50" s="367"/>
      <c r="H50" s="367"/>
      <c r="I50" s="367"/>
      <c r="J50" s="367"/>
      <c r="K50" s="248"/>
    </row>
    <row r="51" spans="2:11" ht="5.25" customHeight="1">
      <c r="B51" s="247"/>
      <c r="C51" s="249"/>
      <c r="D51" s="249"/>
      <c r="E51" s="249"/>
      <c r="F51" s="249"/>
      <c r="G51" s="249"/>
      <c r="H51" s="249"/>
      <c r="I51" s="249"/>
      <c r="J51" s="249"/>
      <c r="K51" s="248"/>
    </row>
    <row r="52" spans="2:11" ht="15" customHeight="1">
      <c r="B52" s="247"/>
      <c r="C52" s="365" t="s">
        <v>506</v>
      </c>
      <c r="D52" s="365"/>
      <c r="E52" s="365"/>
      <c r="F52" s="365"/>
      <c r="G52" s="365"/>
      <c r="H52" s="365"/>
      <c r="I52" s="365"/>
      <c r="J52" s="365"/>
      <c r="K52" s="248"/>
    </row>
    <row r="53" spans="2:11" ht="15" customHeight="1">
      <c r="B53" s="247"/>
      <c r="C53" s="365" t="s">
        <v>507</v>
      </c>
      <c r="D53" s="365"/>
      <c r="E53" s="365"/>
      <c r="F53" s="365"/>
      <c r="G53" s="365"/>
      <c r="H53" s="365"/>
      <c r="I53" s="365"/>
      <c r="J53" s="365"/>
      <c r="K53" s="248"/>
    </row>
    <row r="54" spans="2:11" ht="12.75" customHeight="1">
      <c r="B54" s="247"/>
      <c r="C54" s="250"/>
      <c r="D54" s="250"/>
      <c r="E54" s="250"/>
      <c r="F54" s="250"/>
      <c r="G54" s="250"/>
      <c r="H54" s="250"/>
      <c r="I54" s="250"/>
      <c r="J54" s="250"/>
      <c r="K54" s="248"/>
    </row>
    <row r="55" spans="2:11" ht="15" customHeight="1">
      <c r="B55" s="247"/>
      <c r="C55" s="365" t="s">
        <v>508</v>
      </c>
      <c r="D55" s="365"/>
      <c r="E55" s="365"/>
      <c r="F55" s="365"/>
      <c r="G55" s="365"/>
      <c r="H55" s="365"/>
      <c r="I55" s="365"/>
      <c r="J55" s="365"/>
      <c r="K55" s="248"/>
    </row>
    <row r="56" spans="2:11" ht="15" customHeight="1">
      <c r="B56" s="247"/>
      <c r="C56" s="252"/>
      <c r="D56" s="365" t="s">
        <v>509</v>
      </c>
      <c r="E56" s="365"/>
      <c r="F56" s="365"/>
      <c r="G56" s="365"/>
      <c r="H56" s="365"/>
      <c r="I56" s="365"/>
      <c r="J56" s="365"/>
      <c r="K56" s="248"/>
    </row>
    <row r="57" spans="2:11" ht="15" customHeight="1">
      <c r="B57" s="247"/>
      <c r="C57" s="252"/>
      <c r="D57" s="365" t="s">
        <v>510</v>
      </c>
      <c r="E57" s="365"/>
      <c r="F57" s="365"/>
      <c r="G57" s="365"/>
      <c r="H57" s="365"/>
      <c r="I57" s="365"/>
      <c r="J57" s="365"/>
      <c r="K57" s="248"/>
    </row>
    <row r="58" spans="2:11" ht="15" customHeight="1">
      <c r="B58" s="247"/>
      <c r="C58" s="252"/>
      <c r="D58" s="365" t="s">
        <v>511</v>
      </c>
      <c r="E58" s="365"/>
      <c r="F58" s="365"/>
      <c r="G58" s="365"/>
      <c r="H58" s="365"/>
      <c r="I58" s="365"/>
      <c r="J58" s="365"/>
      <c r="K58" s="248"/>
    </row>
    <row r="59" spans="2:11" ht="15" customHeight="1">
      <c r="B59" s="247"/>
      <c r="C59" s="252"/>
      <c r="D59" s="365" t="s">
        <v>512</v>
      </c>
      <c r="E59" s="365"/>
      <c r="F59" s="365"/>
      <c r="G59" s="365"/>
      <c r="H59" s="365"/>
      <c r="I59" s="365"/>
      <c r="J59" s="365"/>
      <c r="K59" s="248"/>
    </row>
    <row r="60" spans="2:11" ht="15" customHeight="1">
      <c r="B60" s="247"/>
      <c r="C60" s="252"/>
      <c r="D60" s="371" t="s">
        <v>513</v>
      </c>
      <c r="E60" s="371"/>
      <c r="F60" s="371"/>
      <c r="G60" s="371"/>
      <c r="H60" s="371"/>
      <c r="I60" s="371"/>
      <c r="J60" s="371"/>
      <c r="K60" s="248"/>
    </row>
    <row r="61" spans="2:11" ht="15" customHeight="1">
      <c r="B61" s="247"/>
      <c r="C61" s="252"/>
      <c r="D61" s="365" t="s">
        <v>514</v>
      </c>
      <c r="E61" s="365"/>
      <c r="F61" s="365"/>
      <c r="G61" s="365"/>
      <c r="H61" s="365"/>
      <c r="I61" s="365"/>
      <c r="J61" s="365"/>
      <c r="K61" s="248"/>
    </row>
    <row r="62" spans="2:11" ht="12.75" customHeight="1">
      <c r="B62" s="247"/>
      <c r="C62" s="252"/>
      <c r="D62" s="252"/>
      <c r="E62" s="255"/>
      <c r="F62" s="252"/>
      <c r="G62" s="252"/>
      <c r="H62" s="252"/>
      <c r="I62" s="252"/>
      <c r="J62" s="252"/>
      <c r="K62" s="248"/>
    </row>
    <row r="63" spans="2:11" ht="15" customHeight="1">
      <c r="B63" s="247"/>
      <c r="C63" s="252"/>
      <c r="D63" s="365" t="s">
        <v>515</v>
      </c>
      <c r="E63" s="365"/>
      <c r="F63" s="365"/>
      <c r="G63" s="365"/>
      <c r="H63" s="365"/>
      <c r="I63" s="365"/>
      <c r="J63" s="365"/>
      <c r="K63" s="248"/>
    </row>
    <row r="64" spans="2:11" ht="15" customHeight="1">
      <c r="B64" s="247"/>
      <c r="C64" s="252"/>
      <c r="D64" s="371" t="s">
        <v>516</v>
      </c>
      <c r="E64" s="371"/>
      <c r="F64" s="371"/>
      <c r="G64" s="371"/>
      <c r="H64" s="371"/>
      <c r="I64" s="371"/>
      <c r="J64" s="371"/>
      <c r="K64" s="248"/>
    </row>
    <row r="65" spans="2:11" ht="15" customHeight="1">
      <c r="B65" s="247"/>
      <c r="C65" s="252"/>
      <c r="D65" s="365" t="s">
        <v>517</v>
      </c>
      <c r="E65" s="365"/>
      <c r="F65" s="365"/>
      <c r="G65" s="365"/>
      <c r="H65" s="365"/>
      <c r="I65" s="365"/>
      <c r="J65" s="365"/>
      <c r="K65" s="248"/>
    </row>
    <row r="66" spans="2:11" ht="15" customHeight="1">
      <c r="B66" s="247"/>
      <c r="C66" s="252"/>
      <c r="D66" s="365" t="s">
        <v>518</v>
      </c>
      <c r="E66" s="365"/>
      <c r="F66" s="365"/>
      <c r="G66" s="365"/>
      <c r="H66" s="365"/>
      <c r="I66" s="365"/>
      <c r="J66" s="365"/>
      <c r="K66" s="248"/>
    </row>
    <row r="67" spans="2:11" ht="15" customHeight="1">
      <c r="B67" s="247"/>
      <c r="C67" s="252"/>
      <c r="D67" s="365" t="s">
        <v>519</v>
      </c>
      <c r="E67" s="365"/>
      <c r="F67" s="365"/>
      <c r="G67" s="365"/>
      <c r="H67" s="365"/>
      <c r="I67" s="365"/>
      <c r="J67" s="365"/>
      <c r="K67" s="248"/>
    </row>
    <row r="68" spans="2:11" ht="15" customHeight="1">
      <c r="B68" s="247"/>
      <c r="C68" s="252"/>
      <c r="D68" s="365" t="s">
        <v>520</v>
      </c>
      <c r="E68" s="365"/>
      <c r="F68" s="365"/>
      <c r="G68" s="365"/>
      <c r="H68" s="365"/>
      <c r="I68" s="365"/>
      <c r="J68" s="365"/>
      <c r="K68" s="248"/>
    </row>
    <row r="69" spans="2:11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spans="2:11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spans="2:1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2:11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ht="45" customHeight="1">
      <c r="B73" s="264"/>
      <c r="C73" s="368" t="s">
        <v>87</v>
      </c>
      <c r="D73" s="368"/>
      <c r="E73" s="368"/>
      <c r="F73" s="368"/>
      <c r="G73" s="368"/>
      <c r="H73" s="368"/>
      <c r="I73" s="368"/>
      <c r="J73" s="368"/>
      <c r="K73" s="265"/>
    </row>
    <row r="74" spans="2:11" ht="17.25" customHeight="1">
      <c r="B74" s="264"/>
      <c r="C74" s="266" t="s">
        <v>521</v>
      </c>
      <c r="D74" s="266"/>
      <c r="E74" s="266"/>
      <c r="F74" s="266" t="s">
        <v>522</v>
      </c>
      <c r="G74" s="267"/>
      <c r="H74" s="266" t="s">
        <v>114</v>
      </c>
      <c r="I74" s="266" t="s">
        <v>57</v>
      </c>
      <c r="J74" s="266" t="s">
        <v>523</v>
      </c>
      <c r="K74" s="265"/>
    </row>
    <row r="75" spans="2:11" ht="17.25" customHeight="1">
      <c r="B75" s="264"/>
      <c r="C75" s="268" t="s">
        <v>524</v>
      </c>
      <c r="D75" s="268"/>
      <c r="E75" s="268"/>
      <c r="F75" s="269" t="s">
        <v>525</v>
      </c>
      <c r="G75" s="270"/>
      <c r="H75" s="268"/>
      <c r="I75" s="268"/>
      <c r="J75" s="268" t="s">
        <v>526</v>
      </c>
      <c r="K75" s="265"/>
    </row>
    <row r="76" spans="2:11" ht="5.25" customHeight="1">
      <c r="B76" s="264"/>
      <c r="C76" s="271"/>
      <c r="D76" s="271"/>
      <c r="E76" s="271"/>
      <c r="F76" s="271"/>
      <c r="G76" s="272"/>
      <c r="H76" s="271"/>
      <c r="I76" s="271"/>
      <c r="J76" s="271"/>
      <c r="K76" s="265"/>
    </row>
    <row r="77" spans="2:11" ht="15" customHeight="1">
      <c r="B77" s="264"/>
      <c r="C77" s="254" t="s">
        <v>53</v>
      </c>
      <c r="D77" s="271"/>
      <c r="E77" s="271"/>
      <c r="F77" s="273" t="s">
        <v>527</v>
      </c>
      <c r="G77" s="272"/>
      <c r="H77" s="254" t="s">
        <v>528</v>
      </c>
      <c r="I77" s="254" t="s">
        <v>529</v>
      </c>
      <c r="J77" s="254">
        <v>20</v>
      </c>
      <c r="K77" s="265"/>
    </row>
    <row r="78" spans="2:11" ht="15" customHeight="1">
      <c r="B78" s="264"/>
      <c r="C78" s="254" t="s">
        <v>530</v>
      </c>
      <c r="D78" s="254"/>
      <c r="E78" s="254"/>
      <c r="F78" s="273" t="s">
        <v>527</v>
      </c>
      <c r="G78" s="272"/>
      <c r="H78" s="254" t="s">
        <v>531</v>
      </c>
      <c r="I78" s="254" t="s">
        <v>529</v>
      </c>
      <c r="J78" s="254">
        <v>120</v>
      </c>
      <c r="K78" s="265"/>
    </row>
    <row r="79" spans="2:11" ht="15" customHeight="1">
      <c r="B79" s="274"/>
      <c r="C79" s="254" t="s">
        <v>532</v>
      </c>
      <c r="D79" s="254"/>
      <c r="E79" s="254"/>
      <c r="F79" s="273" t="s">
        <v>533</v>
      </c>
      <c r="G79" s="272"/>
      <c r="H79" s="254" t="s">
        <v>534</v>
      </c>
      <c r="I79" s="254" t="s">
        <v>529</v>
      </c>
      <c r="J79" s="254">
        <v>50</v>
      </c>
      <c r="K79" s="265"/>
    </row>
    <row r="80" spans="2:11" ht="15" customHeight="1">
      <c r="B80" s="274"/>
      <c r="C80" s="254" t="s">
        <v>535</v>
      </c>
      <c r="D80" s="254"/>
      <c r="E80" s="254"/>
      <c r="F80" s="273" t="s">
        <v>527</v>
      </c>
      <c r="G80" s="272"/>
      <c r="H80" s="254" t="s">
        <v>536</v>
      </c>
      <c r="I80" s="254" t="s">
        <v>537</v>
      </c>
      <c r="J80" s="254"/>
      <c r="K80" s="265"/>
    </row>
    <row r="81" spans="2:11" ht="15" customHeight="1">
      <c r="B81" s="274"/>
      <c r="C81" s="275" t="s">
        <v>538</v>
      </c>
      <c r="D81" s="275"/>
      <c r="E81" s="275"/>
      <c r="F81" s="276" t="s">
        <v>533</v>
      </c>
      <c r="G81" s="275"/>
      <c r="H81" s="275" t="s">
        <v>539</v>
      </c>
      <c r="I81" s="275" t="s">
        <v>529</v>
      </c>
      <c r="J81" s="275">
        <v>15</v>
      </c>
      <c r="K81" s="265"/>
    </row>
    <row r="82" spans="2:11" ht="15" customHeight="1">
      <c r="B82" s="274"/>
      <c r="C82" s="275" t="s">
        <v>540</v>
      </c>
      <c r="D82" s="275"/>
      <c r="E82" s="275"/>
      <c r="F82" s="276" t="s">
        <v>533</v>
      </c>
      <c r="G82" s="275"/>
      <c r="H82" s="275" t="s">
        <v>541</v>
      </c>
      <c r="I82" s="275" t="s">
        <v>529</v>
      </c>
      <c r="J82" s="275">
        <v>15</v>
      </c>
      <c r="K82" s="265"/>
    </row>
    <row r="83" spans="2:11" ht="15" customHeight="1">
      <c r="B83" s="274"/>
      <c r="C83" s="275" t="s">
        <v>542</v>
      </c>
      <c r="D83" s="275"/>
      <c r="E83" s="275"/>
      <c r="F83" s="276" t="s">
        <v>533</v>
      </c>
      <c r="G83" s="275"/>
      <c r="H83" s="275" t="s">
        <v>543</v>
      </c>
      <c r="I83" s="275" t="s">
        <v>529</v>
      </c>
      <c r="J83" s="275">
        <v>20</v>
      </c>
      <c r="K83" s="265"/>
    </row>
    <row r="84" spans="2:11" ht="15" customHeight="1">
      <c r="B84" s="274"/>
      <c r="C84" s="275" t="s">
        <v>544</v>
      </c>
      <c r="D84" s="275"/>
      <c r="E84" s="275"/>
      <c r="F84" s="276" t="s">
        <v>533</v>
      </c>
      <c r="G84" s="275"/>
      <c r="H84" s="275" t="s">
        <v>545</v>
      </c>
      <c r="I84" s="275" t="s">
        <v>529</v>
      </c>
      <c r="J84" s="275">
        <v>20</v>
      </c>
      <c r="K84" s="265"/>
    </row>
    <row r="85" spans="2:11" ht="15" customHeight="1">
      <c r="B85" s="274"/>
      <c r="C85" s="254" t="s">
        <v>546</v>
      </c>
      <c r="D85" s="254"/>
      <c r="E85" s="254"/>
      <c r="F85" s="273" t="s">
        <v>533</v>
      </c>
      <c r="G85" s="272"/>
      <c r="H85" s="254" t="s">
        <v>547</v>
      </c>
      <c r="I85" s="254" t="s">
        <v>529</v>
      </c>
      <c r="J85" s="254">
        <v>50</v>
      </c>
      <c r="K85" s="265"/>
    </row>
    <row r="86" spans="2:11" ht="15" customHeight="1">
      <c r="B86" s="274"/>
      <c r="C86" s="254" t="s">
        <v>548</v>
      </c>
      <c r="D86" s="254"/>
      <c r="E86" s="254"/>
      <c r="F86" s="273" t="s">
        <v>533</v>
      </c>
      <c r="G86" s="272"/>
      <c r="H86" s="254" t="s">
        <v>549</v>
      </c>
      <c r="I86" s="254" t="s">
        <v>529</v>
      </c>
      <c r="J86" s="254">
        <v>20</v>
      </c>
      <c r="K86" s="265"/>
    </row>
    <row r="87" spans="2:11" ht="15" customHeight="1">
      <c r="B87" s="274"/>
      <c r="C87" s="254" t="s">
        <v>550</v>
      </c>
      <c r="D87" s="254"/>
      <c r="E87" s="254"/>
      <c r="F87" s="273" t="s">
        <v>533</v>
      </c>
      <c r="G87" s="272"/>
      <c r="H87" s="254" t="s">
        <v>551</v>
      </c>
      <c r="I87" s="254" t="s">
        <v>529</v>
      </c>
      <c r="J87" s="254">
        <v>20</v>
      </c>
      <c r="K87" s="265"/>
    </row>
    <row r="88" spans="2:11" ht="15" customHeight="1">
      <c r="B88" s="274"/>
      <c r="C88" s="254" t="s">
        <v>552</v>
      </c>
      <c r="D88" s="254"/>
      <c r="E88" s="254"/>
      <c r="F88" s="273" t="s">
        <v>533</v>
      </c>
      <c r="G88" s="272"/>
      <c r="H88" s="254" t="s">
        <v>553</v>
      </c>
      <c r="I88" s="254" t="s">
        <v>529</v>
      </c>
      <c r="J88" s="254">
        <v>50</v>
      </c>
      <c r="K88" s="265"/>
    </row>
    <row r="89" spans="2:11" ht="15" customHeight="1">
      <c r="B89" s="274"/>
      <c r="C89" s="254" t="s">
        <v>554</v>
      </c>
      <c r="D89" s="254"/>
      <c r="E89" s="254"/>
      <c r="F89" s="273" t="s">
        <v>533</v>
      </c>
      <c r="G89" s="272"/>
      <c r="H89" s="254" t="s">
        <v>554</v>
      </c>
      <c r="I89" s="254" t="s">
        <v>529</v>
      </c>
      <c r="J89" s="254">
        <v>50</v>
      </c>
      <c r="K89" s="265"/>
    </row>
    <row r="90" spans="2:11" ht="15" customHeight="1">
      <c r="B90" s="274"/>
      <c r="C90" s="254" t="s">
        <v>119</v>
      </c>
      <c r="D90" s="254"/>
      <c r="E90" s="254"/>
      <c r="F90" s="273" t="s">
        <v>533</v>
      </c>
      <c r="G90" s="272"/>
      <c r="H90" s="254" t="s">
        <v>555</v>
      </c>
      <c r="I90" s="254" t="s">
        <v>529</v>
      </c>
      <c r="J90" s="254">
        <v>255</v>
      </c>
      <c r="K90" s="265"/>
    </row>
    <row r="91" spans="2:11" ht="15" customHeight="1">
      <c r="B91" s="274"/>
      <c r="C91" s="254" t="s">
        <v>556</v>
      </c>
      <c r="D91" s="254"/>
      <c r="E91" s="254"/>
      <c r="F91" s="273" t="s">
        <v>527</v>
      </c>
      <c r="G91" s="272"/>
      <c r="H91" s="254" t="s">
        <v>557</v>
      </c>
      <c r="I91" s="254" t="s">
        <v>558</v>
      </c>
      <c r="J91" s="254"/>
      <c r="K91" s="265"/>
    </row>
    <row r="92" spans="2:11" ht="15" customHeight="1">
      <c r="B92" s="274"/>
      <c r="C92" s="254" t="s">
        <v>559</v>
      </c>
      <c r="D92" s="254"/>
      <c r="E92" s="254"/>
      <c r="F92" s="273" t="s">
        <v>527</v>
      </c>
      <c r="G92" s="272"/>
      <c r="H92" s="254" t="s">
        <v>560</v>
      </c>
      <c r="I92" s="254" t="s">
        <v>561</v>
      </c>
      <c r="J92" s="254"/>
      <c r="K92" s="265"/>
    </row>
    <row r="93" spans="2:11" ht="15" customHeight="1">
      <c r="B93" s="274"/>
      <c r="C93" s="254" t="s">
        <v>562</v>
      </c>
      <c r="D93" s="254"/>
      <c r="E93" s="254"/>
      <c r="F93" s="273" t="s">
        <v>527</v>
      </c>
      <c r="G93" s="272"/>
      <c r="H93" s="254" t="s">
        <v>562</v>
      </c>
      <c r="I93" s="254" t="s">
        <v>561</v>
      </c>
      <c r="J93" s="254"/>
      <c r="K93" s="265"/>
    </row>
    <row r="94" spans="2:11" ht="15" customHeight="1">
      <c r="B94" s="274"/>
      <c r="C94" s="254" t="s">
        <v>38</v>
      </c>
      <c r="D94" s="254"/>
      <c r="E94" s="254"/>
      <c r="F94" s="273" t="s">
        <v>527</v>
      </c>
      <c r="G94" s="272"/>
      <c r="H94" s="254" t="s">
        <v>563</v>
      </c>
      <c r="I94" s="254" t="s">
        <v>561</v>
      </c>
      <c r="J94" s="254"/>
      <c r="K94" s="265"/>
    </row>
    <row r="95" spans="2:11" ht="15" customHeight="1">
      <c r="B95" s="274"/>
      <c r="C95" s="254" t="s">
        <v>48</v>
      </c>
      <c r="D95" s="254"/>
      <c r="E95" s="254"/>
      <c r="F95" s="273" t="s">
        <v>527</v>
      </c>
      <c r="G95" s="272"/>
      <c r="H95" s="254" t="s">
        <v>564</v>
      </c>
      <c r="I95" s="254" t="s">
        <v>561</v>
      </c>
      <c r="J95" s="254"/>
      <c r="K95" s="265"/>
    </row>
    <row r="96" spans="2:11" ht="15" customHeight="1">
      <c r="B96" s="277"/>
      <c r="C96" s="278"/>
      <c r="D96" s="278"/>
      <c r="E96" s="278"/>
      <c r="F96" s="278"/>
      <c r="G96" s="278"/>
      <c r="H96" s="278"/>
      <c r="I96" s="278"/>
      <c r="J96" s="278"/>
      <c r="K96" s="279"/>
    </row>
    <row r="97" spans="2:11" ht="18.75" customHeight="1">
      <c r="B97" s="280"/>
      <c r="C97" s="281"/>
      <c r="D97" s="281"/>
      <c r="E97" s="281"/>
      <c r="F97" s="281"/>
      <c r="G97" s="281"/>
      <c r="H97" s="281"/>
      <c r="I97" s="281"/>
      <c r="J97" s="281"/>
      <c r="K97" s="280"/>
    </row>
    <row r="98" spans="2:11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2:11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spans="2:11" ht="45" customHeight="1">
      <c r="B100" s="264"/>
      <c r="C100" s="368" t="s">
        <v>565</v>
      </c>
      <c r="D100" s="368"/>
      <c r="E100" s="368"/>
      <c r="F100" s="368"/>
      <c r="G100" s="368"/>
      <c r="H100" s="368"/>
      <c r="I100" s="368"/>
      <c r="J100" s="368"/>
      <c r="K100" s="265"/>
    </row>
    <row r="101" spans="2:11" ht="17.25" customHeight="1">
      <c r="B101" s="264"/>
      <c r="C101" s="266" t="s">
        <v>521</v>
      </c>
      <c r="D101" s="266"/>
      <c r="E101" s="266"/>
      <c r="F101" s="266" t="s">
        <v>522</v>
      </c>
      <c r="G101" s="267"/>
      <c r="H101" s="266" t="s">
        <v>114</v>
      </c>
      <c r="I101" s="266" t="s">
        <v>57</v>
      </c>
      <c r="J101" s="266" t="s">
        <v>523</v>
      </c>
      <c r="K101" s="265"/>
    </row>
    <row r="102" spans="2:11" ht="17.25" customHeight="1">
      <c r="B102" s="264"/>
      <c r="C102" s="268" t="s">
        <v>524</v>
      </c>
      <c r="D102" s="268"/>
      <c r="E102" s="268"/>
      <c r="F102" s="269" t="s">
        <v>525</v>
      </c>
      <c r="G102" s="270"/>
      <c r="H102" s="268"/>
      <c r="I102" s="268"/>
      <c r="J102" s="268" t="s">
        <v>526</v>
      </c>
      <c r="K102" s="265"/>
    </row>
    <row r="103" spans="2:11" ht="5.25" customHeight="1">
      <c r="B103" s="264"/>
      <c r="C103" s="266"/>
      <c r="D103" s="266"/>
      <c r="E103" s="266"/>
      <c r="F103" s="266"/>
      <c r="G103" s="282"/>
      <c r="H103" s="266"/>
      <c r="I103" s="266"/>
      <c r="J103" s="266"/>
      <c r="K103" s="265"/>
    </row>
    <row r="104" spans="2:11" ht="15" customHeight="1">
      <c r="B104" s="264"/>
      <c r="C104" s="254" t="s">
        <v>53</v>
      </c>
      <c r="D104" s="271"/>
      <c r="E104" s="271"/>
      <c r="F104" s="273" t="s">
        <v>527</v>
      </c>
      <c r="G104" s="282"/>
      <c r="H104" s="254" t="s">
        <v>566</v>
      </c>
      <c r="I104" s="254" t="s">
        <v>529</v>
      </c>
      <c r="J104" s="254">
        <v>20</v>
      </c>
      <c r="K104" s="265"/>
    </row>
    <row r="105" spans="2:11" ht="15" customHeight="1">
      <c r="B105" s="264"/>
      <c r="C105" s="254" t="s">
        <v>530</v>
      </c>
      <c r="D105" s="254"/>
      <c r="E105" s="254"/>
      <c r="F105" s="273" t="s">
        <v>527</v>
      </c>
      <c r="G105" s="254"/>
      <c r="H105" s="254" t="s">
        <v>566</v>
      </c>
      <c r="I105" s="254" t="s">
        <v>529</v>
      </c>
      <c r="J105" s="254">
        <v>120</v>
      </c>
      <c r="K105" s="265"/>
    </row>
    <row r="106" spans="2:11" ht="15" customHeight="1">
      <c r="B106" s="274"/>
      <c r="C106" s="254" t="s">
        <v>532</v>
      </c>
      <c r="D106" s="254"/>
      <c r="E106" s="254"/>
      <c r="F106" s="273" t="s">
        <v>533</v>
      </c>
      <c r="G106" s="254"/>
      <c r="H106" s="254" t="s">
        <v>566</v>
      </c>
      <c r="I106" s="254" t="s">
        <v>529</v>
      </c>
      <c r="J106" s="254">
        <v>50</v>
      </c>
      <c r="K106" s="265"/>
    </row>
    <row r="107" spans="2:11" ht="15" customHeight="1">
      <c r="B107" s="274"/>
      <c r="C107" s="254" t="s">
        <v>535</v>
      </c>
      <c r="D107" s="254"/>
      <c r="E107" s="254"/>
      <c r="F107" s="273" t="s">
        <v>527</v>
      </c>
      <c r="G107" s="254"/>
      <c r="H107" s="254" t="s">
        <v>566</v>
      </c>
      <c r="I107" s="254" t="s">
        <v>537</v>
      </c>
      <c r="J107" s="254"/>
      <c r="K107" s="265"/>
    </row>
    <row r="108" spans="2:11" ht="15" customHeight="1">
      <c r="B108" s="274"/>
      <c r="C108" s="254" t="s">
        <v>546</v>
      </c>
      <c r="D108" s="254"/>
      <c r="E108" s="254"/>
      <c r="F108" s="273" t="s">
        <v>533</v>
      </c>
      <c r="G108" s="254"/>
      <c r="H108" s="254" t="s">
        <v>566</v>
      </c>
      <c r="I108" s="254" t="s">
        <v>529</v>
      </c>
      <c r="J108" s="254">
        <v>50</v>
      </c>
      <c r="K108" s="265"/>
    </row>
    <row r="109" spans="2:11" ht="15" customHeight="1">
      <c r="B109" s="274"/>
      <c r="C109" s="254" t="s">
        <v>554</v>
      </c>
      <c r="D109" s="254"/>
      <c r="E109" s="254"/>
      <c r="F109" s="273" t="s">
        <v>533</v>
      </c>
      <c r="G109" s="254"/>
      <c r="H109" s="254" t="s">
        <v>566</v>
      </c>
      <c r="I109" s="254" t="s">
        <v>529</v>
      </c>
      <c r="J109" s="254">
        <v>50</v>
      </c>
      <c r="K109" s="265"/>
    </row>
    <row r="110" spans="2:11" ht="15" customHeight="1">
      <c r="B110" s="274"/>
      <c r="C110" s="254" t="s">
        <v>552</v>
      </c>
      <c r="D110" s="254"/>
      <c r="E110" s="254"/>
      <c r="F110" s="273" t="s">
        <v>533</v>
      </c>
      <c r="G110" s="254"/>
      <c r="H110" s="254" t="s">
        <v>566</v>
      </c>
      <c r="I110" s="254" t="s">
        <v>529</v>
      </c>
      <c r="J110" s="254">
        <v>50</v>
      </c>
      <c r="K110" s="265"/>
    </row>
    <row r="111" spans="2:11" ht="15" customHeight="1">
      <c r="B111" s="274"/>
      <c r="C111" s="254" t="s">
        <v>53</v>
      </c>
      <c r="D111" s="254"/>
      <c r="E111" s="254"/>
      <c r="F111" s="273" t="s">
        <v>527</v>
      </c>
      <c r="G111" s="254"/>
      <c r="H111" s="254" t="s">
        <v>567</v>
      </c>
      <c r="I111" s="254" t="s">
        <v>529</v>
      </c>
      <c r="J111" s="254">
        <v>20</v>
      </c>
      <c r="K111" s="265"/>
    </row>
    <row r="112" spans="2:11" ht="15" customHeight="1">
      <c r="B112" s="274"/>
      <c r="C112" s="254" t="s">
        <v>568</v>
      </c>
      <c r="D112" s="254"/>
      <c r="E112" s="254"/>
      <c r="F112" s="273" t="s">
        <v>527</v>
      </c>
      <c r="G112" s="254"/>
      <c r="H112" s="254" t="s">
        <v>569</v>
      </c>
      <c r="I112" s="254" t="s">
        <v>529</v>
      </c>
      <c r="J112" s="254">
        <v>120</v>
      </c>
      <c r="K112" s="265"/>
    </row>
    <row r="113" spans="2:11" ht="15" customHeight="1">
      <c r="B113" s="274"/>
      <c r="C113" s="254" t="s">
        <v>38</v>
      </c>
      <c r="D113" s="254"/>
      <c r="E113" s="254"/>
      <c r="F113" s="273" t="s">
        <v>527</v>
      </c>
      <c r="G113" s="254"/>
      <c r="H113" s="254" t="s">
        <v>570</v>
      </c>
      <c r="I113" s="254" t="s">
        <v>561</v>
      </c>
      <c r="J113" s="254"/>
      <c r="K113" s="265"/>
    </row>
    <row r="114" spans="2:11" ht="15" customHeight="1">
      <c r="B114" s="274"/>
      <c r="C114" s="254" t="s">
        <v>48</v>
      </c>
      <c r="D114" s="254"/>
      <c r="E114" s="254"/>
      <c r="F114" s="273" t="s">
        <v>527</v>
      </c>
      <c r="G114" s="254"/>
      <c r="H114" s="254" t="s">
        <v>571</v>
      </c>
      <c r="I114" s="254" t="s">
        <v>561</v>
      </c>
      <c r="J114" s="254"/>
      <c r="K114" s="265"/>
    </row>
    <row r="115" spans="2:11" ht="15" customHeight="1">
      <c r="B115" s="274"/>
      <c r="C115" s="254" t="s">
        <v>57</v>
      </c>
      <c r="D115" s="254"/>
      <c r="E115" s="254"/>
      <c r="F115" s="273" t="s">
        <v>527</v>
      </c>
      <c r="G115" s="254"/>
      <c r="H115" s="254" t="s">
        <v>572</v>
      </c>
      <c r="I115" s="254" t="s">
        <v>573</v>
      </c>
      <c r="J115" s="254"/>
      <c r="K115" s="265"/>
    </row>
    <row r="116" spans="2:11" ht="15" customHeight="1">
      <c r="B116" s="277"/>
      <c r="C116" s="283"/>
      <c r="D116" s="283"/>
      <c r="E116" s="283"/>
      <c r="F116" s="283"/>
      <c r="G116" s="283"/>
      <c r="H116" s="283"/>
      <c r="I116" s="283"/>
      <c r="J116" s="283"/>
      <c r="K116" s="279"/>
    </row>
    <row r="117" spans="2:11" ht="18.75" customHeight="1">
      <c r="B117" s="284"/>
      <c r="C117" s="250"/>
      <c r="D117" s="250"/>
      <c r="E117" s="250"/>
      <c r="F117" s="285"/>
      <c r="G117" s="250"/>
      <c r="H117" s="250"/>
      <c r="I117" s="250"/>
      <c r="J117" s="250"/>
      <c r="K117" s="284"/>
    </row>
    <row r="118" spans="2:11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spans="2:11" ht="7.5" customHeight="1">
      <c r="B119" s="286"/>
      <c r="C119" s="287"/>
      <c r="D119" s="287"/>
      <c r="E119" s="287"/>
      <c r="F119" s="287"/>
      <c r="G119" s="287"/>
      <c r="H119" s="287"/>
      <c r="I119" s="287"/>
      <c r="J119" s="287"/>
      <c r="K119" s="288"/>
    </row>
    <row r="120" spans="2:11" ht="45" customHeight="1">
      <c r="B120" s="289"/>
      <c r="C120" s="366" t="s">
        <v>574</v>
      </c>
      <c r="D120" s="366"/>
      <c r="E120" s="366"/>
      <c r="F120" s="366"/>
      <c r="G120" s="366"/>
      <c r="H120" s="366"/>
      <c r="I120" s="366"/>
      <c r="J120" s="366"/>
      <c r="K120" s="290"/>
    </row>
    <row r="121" spans="2:11" ht="17.25" customHeight="1">
      <c r="B121" s="291"/>
      <c r="C121" s="266" t="s">
        <v>521</v>
      </c>
      <c r="D121" s="266"/>
      <c r="E121" s="266"/>
      <c r="F121" s="266" t="s">
        <v>522</v>
      </c>
      <c r="G121" s="267"/>
      <c r="H121" s="266" t="s">
        <v>114</v>
      </c>
      <c r="I121" s="266" t="s">
        <v>57</v>
      </c>
      <c r="J121" s="266" t="s">
        <v>523</v>
      </c>
      <c r="K121" s="292"/>
    </row>
    <row r="122" spans="2:11" ht="17.25" customHeight="1">
      <c r="B122" s="291"/>
      <c r="C122" s="268" t="s">
        <v>524</v>
      </c>
      <c r="D122" s="268"/>
      <c r="E122" s="268"/>
      <c r="F122" s="269" t="s">
        <v>525</v>
      </c>
      <c r="G122" s="270"/>
      <c r="H122" s="268"/>
      <c r="I122" s="268"/>
      <c r="J122" s="268" t="s">
        <v>526</v>
      </c>
      <c r="K122" s="292"/>
    </row>
    <row r="123" spans="2:11" ht="5.25" customHeight="1">
      <c r="B123" s="293"/>
      <c r="C123" s="271"/>
      <c r="D123" s="271"/>
      <c r="E123" s="271"/>
      <c r="F123" s="271"/>
      <c r="G123" s="254"/>
      <c r="H123" s="271"/>
      <c r="I123" s="271"/>
      <c r="J123" s="271"/>
      <c r="K123" s="294"/>
    </row>
    <row r="124" spans="2:11" ht="15" customHeight="1">
      <c r="B124" s="293"/>
      <c r="C124" s="254" t="s">
        <v>530</v>
      </c>
      <c r="D124" s="271"/>
      <c r="E124" s="271"/>
      <c r="F124" s="273" t="s">
        <v>527</v>
      </c>
      <c r="G124" s="254"/>
      <c r="H124" s="254" t="s">
        <v>566</v>
      </c>
      <c r="I124" s="254" t="s">
        <v>529</v>
      </c>
      <c r="J124" s="254">
        <v>120</v>
      </c>
      <c r="K124" s="295"/>
    </row>
    <row r="125" spans="2:11" ht="15" customHeight="1">
      <c r="B125" s="293"/>
      <c r="C125" s="254" t="s">
        <v>575</v>
      </c>
      <c r="D125" s="254"/>
      <c r="E125" s="254"/>
      <c r="F125" s="273" t="s">
        <v>527</v>
      </c>
      <c r="G125" s="254"/>
      <c r="H125" s="254" t="s">
        <v>576</v>
      </c>
      <c r="I125" s="254" t="s">
        <v>529</v>
      </c>
      <c r="J125" s="254" t="s">
        <v>577</v>
      </c>
      <c r="K125" s="295"/>
    </row>
    <row r="126" spans="2:11" ht="15" customHeight="1">
      <c r="B126" s="293"/>
      <c r="C126" s="254" t="s">
        <v>476</v>
      </c>
      <c r="D126" s="254"/>
      <c r="E126" s="254"/>
      <c r="F126" s="273" t="s">
        <v>527</v>
      </c>
      <c r="G126" s="254"/>
      <c r="H126" s="254" t="s">
        <v>578</v>
      </c>
      <c r="I126" s="254" t="s">
        <v>529</v>
      </c>
      <c r="J126" s="254" t="s">
        <v>577</v>
      </c>
      <c r="K126" s="295"/>
    </row>
    <row r="127" spans="2:11" ht="15" customHeight="1">
      <c r="B127" s="293"/>
      <c r="C127" s="254" t="s">
        <v>538</v>
      </c>
      <c r="D127" s="254"/>
      <c r="E127" s="254"/>
      <c r="F127" s="273" t="s">
        <v>533</v>
      </c>
      <c r="G127" s="254"/>
      <c r="H127" s="254" t="s">
        <v>539</v>
      </c>
      <c r="I127" s="254" t="s">
        <v>529</v>
      </c>
      <c r="J127" s="254">
        <v>15</v>
      </c>
      <c r="K127" s="295"/>
    </row>
    <row r="128" spans="2:11" ht="15" customHeight="1">
      <c r="B128" s="293"/>
      <c r="C128" s="275" t="s">
        <v>540</v>
      </c>
      <c r="D128" s="275"/>
      <c r="E128" s="275"/>
      <c r="F128" s="276" t="s">
        <v>533</v>
      </c>
      <c r="G128" s="275"/>
      <c r="H128" s="275" t="s">
        <v>541</v>
      </c>
      <c r="I128" s="275" t="s">
        <v>529</v>
      </c>
      <c r="J128" s="275">
        <v>15</v>
      </c>
      <c r="K128" s="295"/>
    </row>
    <row r="129" spans="2:11" ht="15" customHeight="1">
      <c r="B129" s="293"/>
      <c r="C129" s="275" t="s">
        <v>542</v>
      </c>
      <c r="D129" s="275"/>
      <c r="E129" s="275"/>
      <c r="F129" s="276" t="s">
        <v>533</v>
      </c>
      <c r="G129" s="275"/>
      <c r="H129" s="275" t="s">
        <v>543</v>
      </c>
      <c r="I129" s="275" t="s">
        <v>529</v>
      </c>
      <c r="J129" s="275">
        <v>20</v>
      </c>
      <c r="K129" s="295"/>
    </row>
    <row r="130" spans="2:11" ht="15" customHeight="1">
      <c r="B130" s="293"/>
      <c r="C130" s="275" t="s">
        <v>544</v>
      </c>
      <c r="D130" s="275"/>
      <c r="E130" s="275"/>
      <c r="F130" s="276" t="s">
        <v>533</v>
      </c>
      <c r="G130" s="275"/>
      <c r="H130" s="275" t="s">
        <v>545</v>
      </c>
      <c r="I130" s="275" t="s">
        <v>529</v>
      </c>
      <c r="J130" s="275">
        <v>20</v>
      </c>
      <c r="K130" s="295"/>
    </row>
    <row r="131" spans="2:11" ht="15" customHeight="1">
      <c r="B131" s="293"/>
      <c r="C131" s="254" t="s">
        <v>532</v>
      </c>
      <c r="D131" s="254"/>
      <c r="E131" s="254"/>
      <c r="F131" s="273" t="s">
        <v>533</v>
      </c>
      <c r="G131" s="254"/>
      <c r="H131" s="254" t="s">
        <v>566</v>
      </c>
      <c r="I131" s="254" t="s">
        <v>529</v>
      </c>
      <c r="J131" s="254">
        <v>50</v>
      </c>
      <c r="K131" s="295"/>
    </row>
    <row r="132" spans="2:11" ht="15" customHeight="1">
      <c r="B132" s="293"/>
      <c r="C132" s="254" t="s">
        <v>546</v>
      </c>
      <c r="D132" s="254"/>
      <c r="E132" s="254"/>
      <c r="F132" s="273" t="s">
        <v>533</v>
      </c>
      <c r="G132" s="254"/>
      <c r="H132" s="254" t="s">
        <v>566</v>
      </c>
      <c r="I132" s="254" t="s">
        <v>529</v>
      </c>
      <c r="J132" s="254">
        <v>50</v>
      </c>
      <c r="K132" s="295"/>
    </row>
    <row r="133" spans="2:11" ht="15" customHeight="1">
      <c r="B133" s="293"/>
      <c r="C133" s="254" t="s">
        <v>552</v>
      </c>
      <c r="D133" s="254"/>
      <c r="E133" s="254"/>
      <c r="F133" s="273" t="s">
        <v>533</v>
      </c>
      <c r="G133" s="254"/>
      <c r="H133" s="254" t="s">
        <v>566</v>
      </c>
      <c r="I133" s="254" t="s">
        <v>529</v>
      </c>
      <c r="J133" s="254">
        <v>50</v>
      </c>
      <c r="K133" s="295"/>
    </row>
    <row r="134" spans="2:11" ht="15" customHeight="1">
      <c r="B134" s="293"/>
      <c r="C134" s="254" t="s">
        <v>554</v>
      </c>
      <c r="D134" s="254"/>
      <c r="E134" s="254"/>
      <c r="F134" s="273" t="s">
        <v>533</v>
      </c>
      <c r="G134" s="254"/>
      <c r="H134" s="254" t="s">
        <v>566</v>
      </c>
      <c r="I134" s="254" t="s">
        <v>529</v>
      </c>
      <c r="J134" s="254">
        <v>50</v>
      </c>
      <c r="K134" s="295"/>
    </row>
    <row r="135" spans="2:11" ht="15" customHeight="1">
      <c r="B135" s="293"/>
      <c r="C135" s="254" t="s">
        <v>119</v>
      </c>
      <c r="D135" s="254"/>
      <c r="E135" s="254"/>
      <c r="F135" s="273" t="s">
        <v>533</v>
      </c>
      <c r="G135" s="254"/>
      <c r="H135" s="254" t="s">
        <v>579</v>
      </c>
      <c r="I135" s="254" t="s">
        <v>529</v>
      </c>
      <c r="J135" s="254">
        <v>255</v>
      </c>
      <c r="K135" s="295"/>
    </row>
    <row r="136" spans="2:11" ht="15" customHeight="1">
      <c r="B136" s="293"/>
      <c r="C136" s="254" t="s">
        <v>556</v>
      </c>
      <c r="D136" s="254"/>
      <c r="E136" s="254"/>
      <c r="F136" s="273" t="s">
        <v>527</v>
      </c>
      <c r="G136" s="254"/>
      <c r="H136" s="254" t="s">
        <v>580</v>
      </c>
      <c r="I136" s="254" t="s">
        <v>558</v>
      </c>
      <c r="J136" s="254"/>
      <c r="K136" s="295"/>
    </row>
    <row r="137" spans="2:11" ht="15" customHeight="1">
      <c r="B137" s="293"/>
      <c r="C137" s="254" t="s">
        <v>559</v>
      </c>
      <c r="D137" s="254"/>
      <c r="E137" s="254"/>
      <c r="F137" s="273" t="s">
        <v>527</v>
      </c>
      <c r="G137" s="254"/>
      <c r="H137" s="254" t="s">
        <v>581</v>
      </c>
      <c r="I137" s="254" t="s">
        <v>561</v>
      </c>
      <c r="J137" s="254"/>
      <c r="K137" s="295"/>
    </row>
    <row r="138" spans="2:11" ht="15" customHeight="1">
      <c r="B138" s="293"/>
      <c r="C138" s="254" t="s">
        <v>562</v>
      </c>
      <c r="D138" s="254"/>
      <c r="E138" s="254"/>
      <c r="F138" s="273" t="s">
        <v>527</v>
      </c>
      <c r="G138" s="254"/>
      <c r="H138" s="254" t="s">
        <v>562</v>
      </c>
      <c r="I138" s="254" t="s">
        <v>561</v>
      </c>
      <c r="J138" s="254"/>
      <c r="K138" s="295"/>
    </row>
    <row r="139" spans="2:11" ht="15" customHeight="1">
      <c r="B139" s="293"/>
      <c r="C139" s="254" t="s">
        <v>38</v>
      </c>
      <c r="D139" s="254"/>
      <c r="E139" s="254"/>
      <c r="F139" s="273" t="s">
        <v>527</v>
      </c>
      <c r="G139" s="254"/>
      <c r="H139" s="254" t="s">
        <v>582</v>
      </c>
      <c r="I139" s="254" t="s">
        <v>561</v>
      </c>
      <c r="J139" s="254"/>
      <c r="K139" s="295"/>
    </row>
    <row r="140" spans="2:11" ht="15" customHeight="1">
      <c r="B140" s="293"/>
      <c r="C140" s="254" t="s">
        <v>583</v>
      </c>
      <c r="D140" s="254"/>
      <c r="E140" s="254"/>
      <c r="F140" s="273" t="s">
        <v>527</v>
      </c>
      <c r="G140" s="254"/>
      <c r="H140" s="254" t="s">
        <v>584</v>
      </c>
      <c r="I140" s="254" t="s">
        <v>561</v>
      </c>
      <c r="J140" s="254"/>
      <c r="K140" s="295"/>
    </row>
    <row r="141" spans="2:11" ht="15" customHeight="1">
      <c r="B141" s="296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2:11" ht="18.75" customHeight="1">
      <c r="B142" s="250"/>
      <c r="C142" s="250"/>
      <c r="D142" s="250"/>
      <c r="E142" s="250"/>
      <c r="F142" s="285"/>
      <c r="G142" s="250"/>
      <c r="H142" s="250"/>
      <c r="I142" s="250"/>
      <c r="J142" s="250"/>
      <c r="K142" s="250"/>
    </row>
    <row r="143" spans="2:11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2:11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spans="2:11" ht="45" customHeight="1">
      <c r="B145" s="264"/>
      <c r="C145" s="368" t="s">
        <v>585</v>
      </c>
      <c r="D145" s="368"/>
      <c r="E145" s="368"/>
      <c r="F145" s="368"/>
      <c r="G145" s="368"/>
      <c r="H145" s="368"/>
      <c r="I145" s="368"/>
      <c r="J145" s="368"/>
      <c r="K145" s="265"/>
    </row>
    <row r="146" spans="2:11" ht="17.25" customHeight="1">
      <c r="B146" s="264"/>
      <c r="C146" s="266" t="s">
        <v>521</v>
      </c>
      <c r="D146" s="266"/>
      <c r="E146" s="266"/>
      <c r="F146" s="266" t="s">
        <v>522</v>
      </c>
      <c r="G146" s="267"/>
      <c r="H146" s="266" t="s">
        <v>114</v>
      </c>
      <c r="I146" s="266" t="s">
        <v>57</v>
      </c>
      <c r="J146" s="266" t="s">
        <v>523</v>
      </c>
      <c r="K146" s="265"/>
    </row>
    <row r="147" spans="2:11" ht="17.25" customHeight="1">
      <c r="B147" s="264"/>
      <c r="C147" s="268" t="s">
        <v>524</v>
      </c>
      <c r="D147" s="268"/>
      <c r="E147" s="268"/>
      <c r="F147" s="269" t="s">
        <v>525</v>
      </c>
      <c r="G147" s="270"/>
      <c r="H147" s="268"/>
      <c r="I147" s="268"/>
      <c r="J147" s="268" t="s">
        <v>526</v>
      </c>
      <c r="K147" s="265"/>
    </row>
    <row r="148" spans="2:11" ht="5.25" customHeight="1">
      <c r="B148" s="274"/>
      <c r="C148" s="271"/>
      <c r="D148" s="271"/>
      <c r="E148" s="271"/>
      <c r="F148" s="271"/>
      <c r="G148" s="272"/>
      <c r="H148" s="271"/>
      <c r="I148" s="271"/>
      <c r="J148" s="271"/>
      <c r="K148" s="295"/>
    </row>
    <row r="149" spans="2:11" ht="15" customHeight="1">
      <c r="B149" s="274"/>
      <c r="C149" s="299" t="s">
        <v>530</v>
      </c>
      <c r="D149" s="254"/>
      <c r="E149" s="254"/>
      <c r="F149" s="300" t="s">
        <v>527</v>
      </c>
      <c r="G149" s="254"/>
      <c r="H149" s="299" t="s">
        <v>566</v>
      </c>
      <c r="I149" s="299" t="s">
        <v>529</v>
      </c>
      <c r="J149" s="299">
        <v>120</v>
      </c>
      <c r="K149" s="295"/>
    </row>
    <row r="150" spans="2:11" ht="15" customHeight="1">
      <c r="B150" s="274"/>
      <c r="C150" s="299" t="s">
        <v>575</v>
      </c>
      <c r="D150" s="254"/>
      <c r="E150" s="254"/>
      <c r="F150" s="300" t="s">
        <v>527</v>
      </c>
      <c r="G150" s="254"/>
      <c r="H150" s="299" t="s">
        <v>586</v>
      </c>
      <c r="I150" s="299" t="s">
        <v>529</v>
      </c>
      <c r="J150" s="299" t="s">
        <v>577</v>
      </c>
      <c r="K150" s="295"/>
    </row>
    <row r="151" spans="2:11" ht="15" customHeight="1">
      <c r="B151" s="274"/>
      <c r="C151" s="299" t="s">
        <v>476</v>
      </c>
      <c r="D151" s="254"/>
      <c r="E151" s="254"/>
      <c r="F151" s="300" t="s">
        <v>527</v>
      </c>
      <c r="G151" s="254"/>
      <c r="H151" s="299" t="s">
        <v>587</v>
      </c>
      <c r="I151" s="299" t="s">
        <v>529</v>
      </c>
      <c r="J151" s="299" t="s">
        <v>577</v>
      </c>
      <c r="K151" s="295"/>
    </row>
    <row r="152" spans="2:11" ht="15" customHeight="1">
      <c r="B152" s="274"/>
      <c r="C152" s="299" t="s">
        <v>532</v>
      </c>
      <c r="D152" s="254"/>
      <c r="E152" s="254"/>
      <c r="F152" s="300" t="s">
        <v>533</v>
      </c>
      <c r="G152" s="254"/>
      <c r="H152" s="299" t="s">
        <v>566</v>
      </c>
      <c r="I152" s="299" t="s">
        <v>529</v>
      </c>
      <c r="J152" s="299">
        <v>50</v>
      </c>
      <c r="K152" s="295"/>
    </row>
    <row r="153" spans="2:11" ht="15" customHeight="1">
      <c r="B153" s="274"/>
      <c r="C153" s="299" t="s">
        <v>535</v>
      </c>
      <c r="D153" s="254"/>
      <c r="E153" s="254"/>
      <c r="F153" s="300" t="s">
        <v>527</v>
      </c>
      <c r="G153" s="254"/>
      <c r="H153" s="299" t="s">
        <v>566</v>
      </c>
      <c r="I153" s="299" t="s">
        <v>537</v>
      </c>
      <c r="J153" s="299"/>
      <c r="K153" s="295"/>
    </row>
    <row r="154" spans="2:11" ht="15" customHeight="1">
      <c r="B154" s="274"/>
      <c r="C154" s="299" t="s">
        <v>546</v>
      </c>
      <c r="D154" s="254"/>
      <c r="E154" s="254"/>
      <c r="F154" s="300" t="s">
        <v>533</v>
      </c>
      <c r="G154" s="254"/>
      <c r="H154" s="299" t="s">
        <v>566</v>
      </c>
      <c r="I154" s="299" t="s">
        <v>529</v>
      </c>
      <c r="J154" s="299">
        <v>50</v>
      </c>
      <c r="K154" s="295"/>
    </row>
    <row r="155" spans="2:11" ht="15" customHeight="1">
      <c r="B155" s="274"/>
      <c r="C155" s="299" t="s">
        <v>554</v>
      </c>
      <c r="D155" s="254"/>
      <c r="E155" s="254"/>
      <c r="F155" s="300" t="s">
        <v>533</v>
      </c>
      <c r="G155" s="254"/>
      <c r="H155" s="299" t="s">
        <v>566</v>
      </c>
      <c r="I155" s="299" t="s">
        <v>529</v>
      </c>
      <c r="J155" s="299">
        <v>50</v>
      </c>
      <c r="K155" s="295"/>
    </row>
    <row r="156" spans="2:11" ht="15" customHeight="1">
      <c r="B156" s="274"/>
      <c r="C156" s="299" t="s">
        <v>552</v>
      </c>
      <c r="D156" s="254"/>
      <c r="E156" s="254"/>
      <c r="F156" s="300" t="s">
        <v>533</v>
      </c>
      <c r="G156" s="254"/>
      <c r="H156" s="299" t="s">
        <v>566</v>
      </c>
      <c r="I156" s="299" t="s">
        <v>529</v>
      </c>
      <c r="J156" s="299">
        <v>50</v>
      </c>
      <c r="K156" s="295"/>
    </row>
    <row r="157" spans="2:11" ht="15" customHeight="1">
      <c r="B157" s="274"/>
      <c r="C157" s="299" t="s">
        <v>94</v>
      </c>
      <c r="D157" s="254"/>
      <c r="E157" s="254"/>
      <c r="F157" s="300" t="s">
        <v>527</v>
      </c>
      <c r="G157" s="254"/>
      <c r="H157" s="299" t="s">
        <v>588</v>
      </c>
      <c r="I157" s="299" t="s">
        <v>529</v>
      </c>
      <c r="J157" s="299" t="s">
        <v>589</v>
      </c>
      <c r="K157" s="295"/>
    </row>
    <row r="158" spans="2:11" ht="15" customHeight="1">
      <c r="B158" s="274"/>
      <c r="C158" s="299" t="s">
        <v>590</v>
      </c>
      <c r="D158" s="254"/>
      <c r="E158" s="254"/>
      <c r="F158" s="300" t="s">
        <v>527</v>
      </c>
      <c r="G158" s="254"/>
      <c r="H158" s="299" t="s">
        <v>591</v>
      </c>
      <c r="I158" s="299" t="s">
        <v>561</v>
      </c>
      <c r="J158" s="299"/>
      <c r="K158" s="295"/>
    </row>
    <row r="159" spans="2:11" ht="15" customHeight="1">
      <c r="B159" s="301"/>
      <c r="C159" s="283"/>
      <c r="D159" s="283"/>
      <c r="E159" s="283"/>
      <c r="F159" s="283"/>
      <c r="G159" s="283"/>
      <c r="H159" s="283"/>
      <c r="I159" s="283"/>
      <c r="J159" s="283"/>
      <c r="K159" s="302"/>
    </row>
    <row r="160" spans="2:11" ht="18.75" customHeight="1">
      <c r="B160" s="250"/>
      <c r="C160" s="254"/>
      <c r="D160" s="254"/>
      <c r="E160" s="254"/>
      <c r="F160" s="273"/>
      <c r="G160" s="254"/>
      <c r="H160" s="254"/>
      <c r="I160" s="254"/>
      <c r="J160" s="254"/>
      <c r="K160" s="250"/>
    </row>
    <row r="161" spans="2:1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spans="2:11" ht="7.5" customHeight="1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</row>
    <row r="163" spans="2:11" ht="45" customHeight="1">
      <c r="B163" s="245"/>
      <c r="C163" s="366" t="s">
        <v>592</v>
      </c>
      <c r="D163" s="366"/>
      <c r="E163" s="366"/>
      <c r="F163" s="366"/>
      <c r="G163" s="366"/>
      <c r="H163" s="366"/>
      <c r="I163" s="366"/>
      <c r="J163" s="366"/>
      <c r="K163" s="246"/>
    </row>
    <row r="164" spans="2:11" ht="17.25" customHeight="1">
      <c r="B164" s="245"/>
      <c r="C164" s="266" t="s">
        <v>521</v>
      </c>
      <c r="D164" s="266"/>
      <c r="E164" s="266"/>
      <c r="F164" s="266" t="s">
        <v>522</v>
      </c>
      <c r="G164" s="303"/>
      <c r="H164" s="304" t="s">
        <v>114</v>
      </c>
      <c r="I164" s="304" t="s">
        <v>57</v>
      </c>
      <c r="J164" s="266" t="s">
        <v>523</v>
      </c>
      <c r="K164" s="246"/>
    </row>
    <row r="165" spans="2:11" ht="17.25" customHeight="1">
      <c r="B165" s="247"/>
      <c r="C165" s="268" t="s">
        <v>524</v>
      </c>
      <c r="D165" s="268"/>
      <c r="E165" s="268"/>
      <c r="F165" s="269" t="s">
        <v>525</v>
      </c>
      <c r="G165" s="305"/>
      <c r="H165" s="306"/>
      <c r="I165" s="306"/>
      <c r="J165" s="268" t="s">
        <v>526</v>
      </c>
      <c r="K165" s="248"/>
    </row>
    <row r="166" spans="2:11" ht="5.25" customHeight="1">
      <c r="B166" s="274"/>
      <c r="C166" s="271"/>
      <c r="D166" s="271"/>
      <c r="E166" s="271"/>
      <c r="F166" s="271"/>
      <c r="G166" s="272"/>
      <c r="H166" s="271"/>
      <c r="I166" s="271"/>
      <c r="J166" s="271"/>
      <c r="K166" s="295"/>
    </row>
    <row r="167" spans="2:11" ht="15" customHeight="1">
      <c r="B167" s="274"/>
      <c r="C167" s="254" t="s">
        <v>530</v>
      </c>
      <c r="D167" s="254"/>
      <c r="E167" s="254"/>
      <c r="F167" s="273" t="s">
        <v>527</v>
      </c>
      <c r="G167" s="254"/>
      <c r="H167" s="254" t="s">
        <v>566</v>
      </c>
      <c r="I167" s="254" t="s">
        <v>529</v>
      </c>
      <c r="J167" s="254">
        <v>120</v>
      </c>
      <c r="K167" s="295"/>
    </row>
    <row r="168" spans="2:11" ht="15" customHeight="1">
      <c r="B168" s="274"/>
      <c r="C168" s="254" t="s">
        <v>575</v>
      </c>
      <c r="D168" s="254"/>
      <c r="E168" s="254"/>
      <c r="F168" s="273" t="s">
        <v>527</v>
      </c>
      <c r="G168" s="254"/>
      <c r="H168" s="254" t="s">
        <v>576</v>
      </c>
      <c r="I168" s="254" t="s">
        <v>529</v>
      </c>
      <c r="J168" s="254" t="s">
        <v>577</v>
      </c>
      <c r="K168" s="295"/>
    </row>
    <row r="169" spans="2:11" ht="15" customHeight="1">
      <c r="B169" s="274"/>
      <c r="C169" s="254" t="s">
        <v>476</v>
      </c>
      <c r="D169" s="254"/>
      <c r="E169" s="254"/>
      <c r="F169" s="273" t="s">
        <v>527</v>
      </c>
      <c r="G169" s="254"/>
      <c r="H169" s="254" t="s">
        <v>593</v>
      </c>
      <c r="I169" s="254" t="s">
        <v>529</v>
      </c>
      <c r="J169" s="254" t="s">
        <v>577</v>
      </c>
      <c r="K169" s="295"/>
    </row>
    <row r="170" spans="2:11" ht="15" customHeight="1">
      <c r="B170" s="274"/>
      <c r="C170" s="254" t="s">
        <v>532</v>
      </c>
      <c r="D170" s="254"/>
      <c r="E170" s="254"/>
      <c r="F170" s="273" t="s">
        <v>533</v>
      </c>
      <c r="G170" s="254"/>
      <c r="H170" s="254" t="s">
        <v>593</v>
      </c>
      <c r="I170" s="254" t="s">
        <v>529</v>
      </c>
      <c r="J170" s="254">
        <v>50</v>
      </c>
      <c r="K170" s="295"/>
    </row>
    <row r="171" spans="2:11" ht="15" customHeight="1">
      <c r="B171" s="274"/>
      <c r="C171" s="254" t="s">
        <v>535</v>
      </c>
      <c r="D171" s="254"/>
      <c r="E171" s="254"/>
      <c r="F171" s="273" t="s">
        <v>527</v>
      </c>
      <c r="G171" s="254"/>
      <c r="H171" s="254" t="s">
        <v>593</v>
      </c>
      <c r="I171" s="254" t="s">
        <v>537</v>
      </c>
      <c r="J171" s="254"/>
      <c r="K171" s="295"/>
    </row>
    <row r="172" spans="2:11" ht="15" customHeight="1">
      <c r="B172" s="274"/>
      <c r="C172" s="254" t="s">
        <v>546</v>
      </c>
      <c r="D172" s="254"/>
      <c r="E172" s="254"/>
      <c r="F172" s="273" t="s">
        <v>533</v>
      </c>
      <c r="G172" s="254"/>
      <c r="H172" s="254" t="s">
        <v>593</v>
      </c>
      <c r="I172" s="254" t="s">
        <v>529</v>
      </c>
      <c r="J172" s="254">
        <v>50</v>
      </c>
      <c r="K172" s="295"/>
    </row>
    <row r="173" spans="2:11" ht="15" customHeight="1">
      <c r="B173" s="274"/>
      <c r="C173" s="254" t="s">
        <v>554</v>
      </c>
      <c r="D173" s="254"/>
      <c r="E173" s="254"/>
      <c r="F173" s="273" t="s">
        <v>533</v>
      </c>
      <c r="G173" s="254"/>
      <c r="H173" s="254" t="s">
        <v>593</v>
      </c>
      <c r="I173" s="254" t="s">
        <v>529</v>
      </c>
      <c r="J173" s="254">
        <v>50</v>
      </c>
      <c r="K173" s="295"/>
    </row>
    <row r="174" spans="2:11" ht="15" customHeight="1">
      <c r="B174" s="274"/>
      <c r="C174" s="254" t="s">
        <v>552</v>
      </c>
      <c r="D174" s="254"/>
      <c r="E174" s="254"/>
      <c r="F174" s="273" t="s">
        <v>533</v>
      </c>
      <c r="G174" s="254"/>
      <c r="H174" s="254" t="s">
        <v>593</v>
      </c>
      <c r="I174" s="254" t="s">
        <v>529</v>
      </c>
      <c r="J174" s="254">
        <v>50</v>
      </c>
      <c r="K174" s="295"/>
    </row>
    <row r="175" spans="2:11" ht="15" customHeight="1">
      <c r="B175" s="274"/>
      <c r="C175" s="254" t="s">
        <v>113</v>
      </c>
      <c r="D175" s="254"/>
      <c r="E175" s="254"/>
      <c r="F175" s="273" t="s">
        <v>527</v>
      </c>
      <c r="G175" s="254"/>
      <c r="H175" s="254" t="s">
        <v>594</v>
      </c>
      <c r="I175" s="254" t="s">
        <v>595</v>
      </c>
      <c r="J175" s="254"/>
      <c r="K175" s="295"/>
    </row>
    <row r="176" spans="2:11" ht="15" customHeight="1">
      <c r="B176" s="274"/>
      <c r="C176" s="254" t="s">
        <v>57</v>
      </c>
      <c r="D176" s="254"/>
      <c r="E176" s="254"/>
      <c r="F176" s="273" t="s">
        <v>527</v>
      </c>
      <c r="G176" s="254"/>
      <c r="H176" s="254" t="s">
        <v>596</v>
      </c>
      <c r="I176" s="254" t="s">
        <v>597</v>
      </c>
      <c r="J176" s="254">
        <v>1</v>
      </c>
      <c r="K176" s="295"/>
    </row>
    <row r="177" spans="2:11" ht="15" customHeight="1">
      <c r="B177" s="274"/>
      <c r="C177" s="254" t="s">
        <v>53</v>
      </c>
      <c r="D177" s="254"/>
      <c r="E177" s="254"/>
      <c r="F177" s="273" t="s">
        <v>527</v>
      </c>
      <c r="G177" s="254"/>
      <c r="H177" s="254" t="s">
        <v>598</v>
      </c>
      <c r="I177" s="254" t="s">
        <v>529</v>
      </c>
      <c r="J177" s="254">
        <v>20</v>
      </c>
      <c r="K177" s="295"/>
    </row>
    <row r="178" spans="2:11" ht="15" customHeight="1">
      <c r="B178" s="274"/>
      <c r="C178" s="254" t="s">
        <v>114</v>
      </c>
      <c r="D178" s="254"/>
      <c r="E178" s="254"/>
      <c r="F178" s="273" t="s">
        <v>527</v>
      </c>
      <c r="G178" s="254"/>
      <c r="H178" s="254" t="s">
        <v>599</v>
      </c>
      <c r="I178" s="254" t="s">
        <v>529</v>
      </c>
      <c r="J178" s="254">
        <v>255</v>
      </c>
      <c r="K178" s="295"/>
    </row>
    <row r="179" spans="2:11" ht="15" customHeight="1">
      <c r="B179" s="274"/>
      <c r="C179" s="254" t="s">
        <v>115</v>
      </c>
      <c r="D179" s="254"/>
      <c r="E179" s="254"/>
      <c r="F179" s="273" t="s">
        <v>527</v>
      </c>
      <c r="G179" s="254"/>
      <c r="H179" s="254" t="s">
        <v>492</v>
      </c>
      <c r="I179" s="254" t="s">
        <v>529</v>
      </c>
      <c r="J179" s="254">
        <v>10</v>
      </c>
      <c r="K179" s="295"/>
    </row>
    <row r="180" spans="2:11" ht="15" customHeight="1">
      <c r="B180" s="274"/>
      <c r="C180" s="254" t="s">
        <v>116</v>
      </c>
      <c r="D180" s="254"/>
      <c r="E180" s="254"/>
      <c r="F180" s="273" t="s">
        <v>527</v>
      </c>
      <c r="G180" s="254"/>
      <c r="H180" s="254" t="s">
        <v>600</v>
      </c>
      <c r="I180" s="254" t="s">
        <v>561</v>
      </c>
      <c r="J180" s="254"/>
      <c r="K180" s="295"/>
    </row>
    <row r="181" spans="2:11" ht="15" customHeight="1">
      <c r="B181" s="274"/>
      <c r="C181" s="254" t="s">
        <v>601</v>
      </c>
      <c r="D181" s="254"/>
      <c r="E181" s="254"/>
      <c r="F181" s="273" t="s">
        <v>527</v>
      </c>
      <c r="G181" s="254"/>
      <c r="H181" s="254" t="s">
        <v>602</v>
      </c>
      <c r="I181" s="254" t="s">
        <v>561</v>
      </c>
      <c r="J181" s="254"/>
      <c r="K181" s="295"/>
    </row>
    <row r="182" spans="2:11" ht="15" customHeight="1">
      <c r="B182" s="274"/>
      <c r="C182" s="254" t="s">
        <v>590</v>
      </c>
      <c r="D182" s="254"/>
      <c r="E182" s="254"/>
      <c r="F182" s="273" t="s">
        <v>527</v>
      </c>
      <c r="G182" s="254"/>
      <c r="H182" s="254" t="s">
        <v>603</v>
      </c>
      <c r="I182" s="254" t="s">
        <v>561</v>
      </c>
      <c r="J182" s="254"/>
      <c r="K182" s="295"/>
    </row>
    <row r="183" spans="2:11" ht="15" customHeight="1">
      <c r="B183" s="274"/>
      <c r="C183" s="254" t="s">
        <v>118</v>
      </c>
      <c r="D183" s="254"/>
      <c r="E183" s="254"/>
      <c r="F183" s="273" t="s">
        <v>533</v>
      </c>
      <c r="G183" s="254"/>
      <c r="H183" s="254" t="s">
        <v>604</v>
      </c>
      <c r="I183" s="254" t="s">
        <v>529</v>
      </c>
      <c r="J183" s="254">
        <v>50</v>
      </c>
      <c r="K183" s="295"/>
    </row>
    <row r="184" spans="2:11" ht="15" customHeight="1">
      <c r="B184" s="274"/>
      <c r="C184" s="254" t="s">
        <v>605</v>
      </c>
      <c r="D184" s="254"/>
      <c r="E184" s="254"/>
      <c r="F184" s="273" t="s">
        <v>533</v>
      </c>
      <c r="G184" s="254"/>
      <c r="H184" s="254" t="s">
        <v>606</v>
      </c>
      <c r="I184" s="254" t="s">
        <v>607</v>
      </c>
      <c r="J184" s="254"/>
      <c r="K184" s="295"/>
    </row>
    <row r="185" spans="2:11" ht="15" customHeight="1">
      <c r="B185" s="274"/>
      <c r="C185" s="254" t="s">
        <v>608</v>
      </c>
      <c r="D185" s="254"/>
      <c r="E185" s="254"/>
      <c r="F185" s="273" t="s">
        <v>533</v>
      </c>
      <c r="G185" s="254"/>
      <c r="H185" s="254" t="s">
        <v>609</v>
      </c>
      <c r="I185" s="254" t="s">
        <v>607</v>
      </c>
      <c r="J185" s="254"/>
      <c r="K185" s="295"/>
    </row>
    <row r="186" spans="2:11" ht="15" customHeight="1">
      <c r="B186" s="274"/>
      <c r="C186" s="254" t="s">
        <v>610</v>
      </c>
      <c r="D186" s="254"/>
      <c r="E186" s="254"/>
      <c r="F186" s="273" t="s">
        <v>533</v>
      </c>
      <c r="G186" s="254"/>
      <c r="H186" s="254" t="s">
        <v>611</v>
      </c>
      <c r="I186" s="254" t="s">
        <v>607</v>
      </c>
      <c r="J186" s="254"/>
      <c r="K186" s="295"/>
    </row>
    <row r="187" spans="2:11" ht="15" customHeight="1">
      <c r="B187" s="274"/>
      <c r="C187" s="307" t="s">
        <v>612</v>
      </c>
      <c r="D187" s="254"/>
      <c r="E187" s="254"/>
      <c r="F187" s="273" t="s">
        <v>533</v>
      </c>
      <c r="G187" s="254"/>
      <c r="H187" s="254" t="s">
        <v>613</v>
      </c>
      <c r="I187" s="254" t="s">
        <v>614</v>
      </c>
      <c r="J187" s="308" t="s">
        <v>615</v>
      </c>
      <c r="K187" s="295"/>
    </row>
    <row r="188" spans="2:11" ht="15" customHeight="1">
      <c r="B188" s="274"/>
      <c r="C188" s="259" t="s">
        <v>42</v>
      </c>
      <c r="D188" s="254"/>
      <c r="E188" s="254"/>
      <c r="F188" s="273" t="s">
        <v>527</v>
      </c>
      <c r="G188" s="254"/>
      <c r="H188" s="250" t="s">
        <v>616</v>
      </c>
      <c r="I188" s="254" t="s">
        <v>617</v>
      </c>
      <c r="J188" s="254"/>
      <c r="K188" s="295"/>
    </row>
    <row r="189" spans="2:11" ht="15" customHeight="1">
      <c r="B189" s="274"/>
      <c r="C189" s="259" t="s">
        <v>618</v>
      </c>
      <c r="D189" s="254"/>
      <c r="E189" s="254"/>
      <c r="F189" s="273" t="s">
        <v>527</v>
      </c>
      <c r="G189" s="254"/>
      <c r="H189" s="254" t="s">
        <v>619</v>
      </c>
      <c r="I189" s="254" t="s">
        <v>561</v>
      </c>
      <c r="J189" s="254"/>
      <c r="K189" s="295"/>
    </row>
    <row r="190" spans="2:11" ht="15" customHeight="1">
      <c r="B190" s="274"/>
      <c r="C190" s="259" t="s">
        <v>620</v>
      </c>
      <c r="D190" s="254"/>
      <c r="E190" s="254"/>
      <c r="F190" s="273" t="s">
        <v>527</v>
      </c>
      <c r="G190" s="254"/>
      <c r="H190" s="254" t="s">
        <v>621</v>
      </c>
      <c r="I190" s="254" t="s">
        <v>561</v>
      </c>
      <c r="J190" s="254"/>
      <c r="K190" s="295"/>
    </row>
    <row r="191" spans="2:11" ht="15" customHeight="1">
      <c r="B191" s="274"/>
      <c r="C191" s="259" t="s">
        <v>622</v>
      </c>
      <c r="D191" s="254"/>
      <c r="E191" s="254"/>
      <c r="F191" s="273" t="s">
        <v>533</v>
      </c>
      <c r="G191" s="254"/>
      <c r="H191" s="254" t="s">
        <v>623</v>
      </c>
      <c r="I191" s="254" t="s">
        <v>561</v>
      </c>
      <c r="J191" s="254"/>
      <c r="K191" s="295"/>
    </row>
    <row r="192" spans="2:11" ht="15" customHeight="1">
      <c r="B192" s="301"/>
      <c r="C192" s="309"/>
      <c r="D192" s="283"/>
      <c r="E192" s="283"/>
      <c r="F192" s="283"/>
      <c r="G192" s="283"/>
      <c r="H192" s="283"/>
      <c r="I192" s="283"/>
      <c r="J192" s="283"/>
      <c r="K192" s="302"/>
    </row>
    <row r="193" spans="2:11" ht="18.75" customHeight="1">
      <c r="B193" s="250"/>
      <c r="C193" s="254"/>
      <c r="D193" s="254"/>
      <c r="E193" s="254"/>
      <c r="F193" s="273"/>
      <c r="G193" s="254"/>
      <c r="H193" s="254"/>
      <c r="I193" s="254"/>
      <c r="J193" s="254"/>
      <c r="K193" s="250"/>
    </row>
    <row r="194" spans="2:11" ht="18.75" customHeight="1">
      <c r="B194" s="250"/>
      <c r="C194" s="254"/>
      <c r="D194" s="254"/>
      <c r="E194" s="254"/>
      <c r="F194" s="273"/>
      <c r="G194" s="254"/>
      <c r="H194" s="254"/>
      <c r="I194" s="254"/>
      <c r="J194" s="254"/>
      <c r="K194" s="250"/>
    </row>
    <row r="195" spans="2:11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spans="2:11">
      <c r="B196" s="242"/>
      <c r="C196" s="243"/>
      <c r="D196" s="243"/>
      <c r="E196" s="243"/>
      <c r="F196" s="243"/>
      <c r="G196" s="243"/>
      <c r="H196" s="243"/>
      <c r="I196" s="243"/>
      <c r="J196" s="243"/>
      <c r="K196" s="244"/>
    </row>
    <row r="197" spans="2:11" ht="21">
      <c r="B197" s="245"/>
      <c r="C197" s="366" t="s">
        <v>624</v>
      </c>
      <c r="D197" s="366"/>
      <c r="E197" s="366"/>
      <c r="F197" s="366"/>
      <c r="G197" s="366"/>
      <c r="H197" s="366"/>
      <c r="I197" s="366"/>
      <c r="J197" s="366"/>
      <c r="K197" s="246"/>
    </row>
    <row r="198" spans="2:11" ht="25.5" customHeight="1">
      <c r="B198" s="245"/>
      <c r="C198" s="310" t="s">
        <v>625</v>
      </c>
      <c r="D198" s="310"/>
      <c r="E198" s="310"/>
      <c r="F198" s="310" t="s">
        <v>626</v>
      </c>
      <c r="G198" s="311"/>
      <c r="H198" s="369" t="s">
        <v>627</v>
      </c>
      <c r="I198" s="369"/>
      <c r="J198" s="369"/>
      <c r="K198" s="246"/>
    </row>
    <row r="199" spans="2:11" ht="5.25" customHeight="1">
      <c r="B199" s="274"/>
      <c r="C199" s="271"/>
      <c r="D199" s="271"/>
      <c r="E199" s="271"/>
      <c r="F199" s="271"/>
      <c r="G199" s="254"/>
      <c r="H199" s="271"/>
      <c r="I199" s="271"/>
      <c r="J199" s="271"/>
      <c r="K199" s="295"/>
    </row>
    <row r="200" spans="2:11" ht="15" customHeight="1">
      <c r="B200" s="274"/>
      <c r="C200" s="254" t="s">
        <v>617</v>
      </c>
      <c r="D200" s="254"/>
      <c r="E200" s="254"/>
      <c r="F200" s="273" t="s">
        <v>43</v>
      </c>
      <c r="G200" s="254"/>
      <c r="H200" s="370" t="s">
        <v>628</v>
      </c>
      <c r="I200" s="370"/>
      <c r="J200" s="370"/>
      <c r="K200" s="295"/>
    </row>
    <row r="201" spans="2:11" ht="15" customHeight="1">
      <c r="B201" s="274"/>
      <c r="C201" s="280"/>
      <c r="D201" s="254"/>
      <c r="E201" s="254"/>
      <c r="F201" s="273" t="s">
        <v>44</v>
      </c>
      <c r="G201" s="254"/>
      <c r="H201" s="370" t="s">
        <v>629</v>
      </c>
      <c r="I201" s="370"/>
      <c r="J201" s="370"/>
      <c r="K201" s="295"/>
    </row>
    <row r="202" spans="2:11" ht="15" customHeight="1">
      <c r="B202" s="274"/>
      <c r="C202" s="280"/>
      <c r="D202" s="254"/>
      <c r="E202" s="254"/>
      <c r="F202" s="273" t="s">
        <v>47</v>
      </c>
      <c r="G202" s="254"/>
      <c r="H202" s="370" t="s">
        <v>630</v>
      </c>
      <c r="I202" s="370"/>
      <c r="J202" s="370"/>
      <c r="K202" s="295"/>
    </row>
    <row r="203" spans="2:11" ht="15" customHeight="1">
      <c r="B203" s="274"/>
      <c r="C203" s="254"/>
      <c r="D203" s="254"/>
      <c r="E203" s="254"/>
      <c r="F203" s="273" t="s">
        <v>45</v>
      </c>
      <c r="G203" s="254"/>
      <c r="H203" s="370" t="s">
        <v>631</v>
      </c>
      <c r="I203" s="370"/>
      <c r="J203" s="370"/>
      <c r="K203" s="295"/>
    </row>
    <row r="204" spans="2:11" ht="15" customHeight="1">
      <c r="B204" s="274"/>
      <c r="C204" s="254"/>
      <c r="D204" s="254"/>
      <c r="E204" s="254"/>
      <c r="F204" s="273" t="s">
        <v>46</v>
      </c>
      <c r="G204" s="254"/>
      <c r="H204" s="370" t="s">
        <v>632</v>
      </c>
      <c r="I204" s="370"/>
      <c r="J204" s="370"/>
      <c r="K204" s="295"/>
    </row>
    <row r="205" spans="2:11" ht="15" customHeight="1">
      <c r="B205" s="274"/>
      <c r="C205" s="254"/>
      <c r="D205" s="254"/>
      <c r="E205" s="254"/>
      <c r="F205" s="273"/>
      <c r="G205" s="254"/>
      <c r="H205" s="254"/>
      <c r="I205" s="254"/>
      <c r="J205" s="254"/>
      <c r="K205" s="295"/>
    </row>
    <row r="206" spans="2:11" ht="15" customHeight="1">
      <c r="B206" s="274"/>
      <c r="C206" s="254" t="s">
        <v>573</v>
      </c>
      <c r="D206" s="254"/>
      <c r="E206" s="254"/>
      <c r="F206" s="273" t="s">
        <v>79</v>
      </c>
      <c r="G206" s="254"/>
      <c r="H206" s="370" t="s">
        <v>633</v>
      </c>
      <c r="I206" s="370"/>
      <c r="J206" s="370"/>
      <c r="K206" s="295"/>
    </row>
    <row r="207" spans="2:11" ht="15" customHeight="1">
      <c r="B207" s="274"/>
      <c r="C207" s="280"/>
      <c r="D207" s="254"/>
      <c r="E207" s="254"/>
      <c r="F207" s="273" t="s">
        <v>470</v>
      </c>
      <c r="G207" s="254"/>
      <c r="H207" s="370" t="s">
        <v>471</v>
      </c>
      <c r="I207" s="370"/>
      <c r="J207" s="370"/>
      <c r="K207" s="295"/>
    </row>
    <row r="208" spans="2:11" ht="15" customHeight="1">
      <c r="B208" s="274"/>
      <c r="C208" s="254"/>
      <c r="D208" s="254"/>
      <c r="E208" s="254"/>
      <c r="F208" s="273" t="s">
        <v>468</v>
      </c>
      <c r="G208" s="254"/>
      <c r="H208" s="370" t="s">
        <v>634</v>
      </c>
      <c r="I208" s="370"/>
      <c r="J208" s="370"/>
      <c r="K208" s="295"/>
    </row>
    <row r="209" spans="2:11" ht="15" customHeight="1">
      <c r="B209" s="312"/>
      <c r="C209" s="280"/>
      <c r="D209" s="280"/>
      <c r="E209" s="280"/>
      <c r="F209" s="273" t="s">
        <v>472</v>
      </c>
      <c r="G209" s="259"/>
      <c r="H209" s="372" t="s">
        <v>473</v>
      </c>
      <c r="I209" s="372"/>
      <c r="J209" s="372"/>
      <c r="K209" s="313"/>
    </row>
    <row r="210" spans="2:11" ht="15" customHeight="1">
      <c r="B210" s="312"/>
      <c r="C210" s="280"/>
      <c r="D210" s="280"/>
      <c r="E210" s="280"/>
      <c r="F210" s="273" t="s">
        <v>474</v>
      </c>
      <c r="G210" s="259"/>
      <c r="H210" s="372" t="s">
        <v>635</v>
      </c>
      <c r="I210" s="372"/>
      <c r="J210" s="372"/>
      <c r="K210" s="313"/>
    </row>
    <row r="211" spans="2:11" ht="15" customHeight="1">
      <c r="B211" s="312"/>
      <c r="C211" s="280"/>
      <c r="D211" s="280"/>
      <c r="E211" s="280"/>
      <c r="F211" s="314"/>
      <c r="G211" s="259"/>
      <c r="H211" s="315"/>
      <c r="I211" s="315"/>
      <c r="J211" s="315"/>
      <c r="K211" s="313"/>
    </row>
    <row r="212" spans="2:11" ht="15" customHeight="1">
      <c r="B212" s="312"/>
      <c r="C212" s="254" t="s">
        <v>597</v>
      </c>
      <c r="D212" s="280"/>
      <c r="E212" s="280"/>
      <c r="F212" s="273">
        <v>1</v>
      </c>
      <c r="G212" s="259"/>
      <c r="H212" s="372" t="s">
        <v>636</v>
      </c>
      <c r="I212" s="372"/>
      <c r="J212" s="372"/>
      <c r="K212" s="313"/>
    </row>
    <row r="213" spans="2:11" ht="15" customHeight="1">
      <c r="B213" s="312"/>
      <c r="C213" s="280"/>
      <c r="D213" s="280"/>
      <c r="E213" s="280"/>
      <c r="F213" s="273">
        <v>2</v>
      </c>
      <c r="G213" s="259"/>
      <c r="H213" s="372" t="s">
        <v>637</v>
      </c>
      <c r="I213" s="372"/>
      <c r="J213" s="372"/>
      <c r="K213" s="313"/>
    </row>
    <row r="214" spans="2:11" ht="15" customHeight="1">
      <c r="B214" s="312"/>
      <c r="C214" s="280"/>
      <c r="D214" s="280"/>
      <c r="E214" s="280"/>
      <c r="F214" s="273">
        <v>3</v>
      </c>
      <c r="G214" s="259"/>
      <c r="H214" s="372" t="s">
        <v>638</v>
      </c>
      <c r="I214" s="372"/>
      <c r="J214" s="372"/>
      <c r="K214" s="313"/>
    </row>
    <row r="215" spans="2:11" ht="15" customHeight="1">
      <c r="B215" s="312"/>
      <c r="C215" s="280"/>
      <c r="D215" s="280"/>
      <c r="E215" s="280"/>
      <c r="F215" s="273">
        <v>4</v>
      </c>
      <c r="G215" s="259"/>
      <c r="H215" s="372" t="s">
        <v>639</v>
      </c>
      <c r="I215" s="372"/>
      <c r="J215" s="372"/>
      <c r="K215" s="313"/>
    </row>
    <row r="216" spans="2:11" ht="12.75" customHeight="1">
      <c r="B216" s="316"/>
      <c r="C216" s="317"/>
      <c r="D216" s="317"/>
      <c r="E216" s="317"/>
      <c r="F216" s="317"/>
      <c r="G216" s="317"/>
      <c r="H216" s="317"/>
      <c r="I216" s="317"/>
      <c r="J216" s="317"/>
      <c r="K216" s="318"/>
    </row>
  </sheetData>
  <sheetProtection password="CC35" sheet="1" objects="1" scenarios="1" formatCells="0" formatColumns="0" formatRows="0" sort="0" autoFilter="0"/>
  <mergeCells count="77">
    <mergeCell ref="H207:J207"/>
    <mergeCell ref="H208:J208"/>
    <mergeCell ref="H215:J215"/>
    <mergeCell ref="H213:J213"/>
    <mergeCell ref="H210:J210"/>
    <mergeCell ref="H209:J209"/>
    <mergeCell ref="H212:J212"/>
    <mergeCell ref="H214:J214"/>
    <mergeCell ref="C100:J100"/>
    <mergeCell ref="D61:J61"/>
    <mergeCell ref="H203:J203"/>
    <mergeCell ref="H201:J201"/>
    <mergeCell ref="H206:J206"/>
    <mergeCell ref="H204:J204"/>
    <mergeCell ref="H202:J202"/>
    <mergeCell ref="C145:J145"/>
    <mergeCell ref="C197:J197"/>
    <mergeCell ref="H198:J198"/>
    <mergeCell ref="C163:J163"/>
    <mergeCell ref="C120:J120"/>
    <mergeCell ref="D59:J59"/>
    <mergeCell ref="D57:J57"/>
    <mergeCell ref="H200:J200"/>
    <mergeCell ref="D60:J60"/>
    <mergeCell ref="D63:J63"/>
    <mergeCell ref="D64:J64"/>
    <mergeCell ref="D66:J66"/>
    <mergeCell ref="C53:J53"/>
    <mergeCell ref="C55:J55"/>
    <mergeCell ref="D56:J56"/>
    <mergeCell ref="D67:J67"/>
    <mergeCell ref="D68:J68"/>
    <mergeCell ref="C73:J73"/>
    <mergeCell ref="D65:J65"/>
    <mergeCell ref="D58:J58"/>
    <mergeCell ref="C50:J50"/>
    <mergeCell ref="G38:J38"/>
    <mergeCell ref="G39:J39"/>
    <mergeCell ref="G40:J40"/>
    <mergeCell ref="G41:J41"/>
    <mergeCell ref="G42:J42"/>
    <mergeCell ref="G43:J43"/>
    <mergeCell ref="D45:J45"/>
    <mergeCell ref="C52:J52"/>
    <mergeCell ref="D33:J33"/>
    <mergeCell ref="G34:J34"/>
    <mergeCell ref="G35:J35"/>
    <mergeCell ref="D49:J49"/>
    <mergeCell ref="E48:J48"/>
    <mergeCell ref="G36:J36"/>
    <mergeCell ref="G37:J37"/>
    <mergeCell ref="E46:J46"/>
    <mergeCell ref="E47:J4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honeticPr fontId="48" type="noConversion"/>
  <pageMargins left="0.59027779999999996" right="0.59027779999999996" top="0.59027779999999996" bottom="0.59027779999999996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SO01 - D-Odstranění stavby</vt:lpstr>
      <vt:lpstr>Pokyny pro vyplnění</vt:lpstr>
      <vt:lpstr>'Rekapitulace stavby'!Názvy_tisku</vt:lpstr>
      <vt:lpstr>'SO01 - D-Odstranění stavby'!Názvy_tisku</vt:lpstr>
      <vt:lpstr>'Pokyny pro vyplnění'!Oblast_tisku</vt:lpstr>
      <vt:lpstr>'Rekapitulace stavby'!Oblast_tisku</vt:lpstr>
      <vt:lpstr>'SO01 - D-Odstranění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PC201404\Petr</dc:creator>
  <cp:lastModifiedBy>Petr</cp:lastModifiedBy>
  <cp:lastPrinted>2018-02-18T13:36:30Z</cp:lastPrinted>
  <dcterms:created xsi:type="dcterms:W3CDTF">2018-02-18T13:35:46Z</dcterms:created>
  <dcterms:modified xsi:type="dcterms:W3CDTF">2018-02-18T13:36:37Z</dcterms:modified>
</cp:coreProperties>
</file>