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420" windowWidth="18840" windowHeight="13725"/>
  </bookViews>
  <sheets>
    <sheet name="Rekapitulace stavby" sheetId="1" r:id="rId1"/>
    <sheet name="D1 1 - D1 1 - Odvlhčení a..." sheetId="2" r:id="rId2"/>
    <sheet name="D1 2 - D1 2 - Odvlhčení a..." sheetId="3" r:id="rId3"/>
    <sheet name="Pokyny pro vyplnění" sheetId="4" r:id="rId4"/>
  </sheets>
  <definedNames>
    <definedName name="_xlnm._FilterDatabase" localSheetId="1" hidden="1">'D1 1 - D1 1 - Odvlhčení a...'!$C$91:$K$569</definedName>
    <definedName name="_xlnm._FilterDatabase" localSheetId="2" hidden="1">'D1 2 - D1 2 - Odvlhčení a...'!$C$94:$K$509</definedName>
    <definedName name="_xlnm.Print_Titles" localSheetId="1">'D1 1 - D1 1 - Odvlhčení a...'!$91:$91</definedName>
    <definedName name="_xlnm.Print_Titles" localSheetId="2">'D1 2 - D1 2 - Odvlhčení a...'!$94:$94</definedName>
    <definedName name="_xlnm.Print_Titles" localSheetId="0">'Rekapitulace stavby'!$49:$49</definedName>
    <definedName name="_xlnm.Print_Area" localSheetId="1">'D1 1 - D1 1 - Odvlhčení a...'!$C$4:$J$36,'D1 1 - D1 1 - Odvlhčení a...'!$C$42:$J$73,'D1 1 - D1 1 - Odvlhčení a...'!$C$79:$K$569</definedName>
    <definedName name="_xlnm.Print_Area" localSheetId="2">'D1 2 - D1 2 - Odvlhčení a...'!$C$4:$J$36,'D1 2 - D1 2 - Odvlhčení a...'!$C$42:$J$76,'D1 2 - D1 2 - Odvlhčení a...'!$C$82:$K$509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</definedNames>
  <calcPr calcId="114210" fullCalcOnLoad="1"/>
</workbook>
</file>

<file path=xl/calcChain.xml><?xml version="1.0" encoding="utf-8"?>
<calcChain xmlns="http://schemas.openxmlformats.org/spreadsheetml/2006/main">
  <c r="T509" i="3"/>
  <c r="T508"/>
  <c r="R509"/>
  <c r="R508"/>
  <c r="P509"/>
  <c r="P508"/>
  <c r="BK509"/>
  <c r="BK508"/>
  <c r="J508"/>
  <c r="T507"/>
  <c r="T506"/>
  <c r="R507"/>
  <c r="R506"/>
  <c r="P507"/>
  <c r="P506"/>
  <c r="BK507"/>
  <c r="BK506"/>
  <c r="J506"/>
  <c r="T505"/>
  <c r="T504"/>
  <c r="R505"/>
  <c r="R504"/>
  <c r="P505"/>
  <c r="P504"/>
  <c r="BK505"/>
  <c r="BK504"/>
  <c r="J504"/>
  <c r="T503"/>
  <c r="T502"/>
  <c r="R503"/>
  <c r="R502"/>
  <c r="P503"/>
  <c r="P502"/>
  <c r="BK503"/>
  <c r="BK502"/>
  <c r="J502"/>
  <c r="T501"/>
  <c r="R501"/>
  <c r="P501"/>
  <c r="BK501"/>
  <c r="J501"/>
  <c r="T494"/>
  <c r="T493"/>
  <c r="R494"/>
  <c r="R493"/>
  <c r="P494"/>
  <c r="P493"/>
  <c r="BK494"/>
  <c r="BK493"/>
  <c r="J493"/>
  <c r="T492"/>
  <c r="R492"/>
  <c r="P492"/>
  <c r="BK492"/>
  <c r="J492"/>
  <c r="T459"/>
  <c r="T488"/>
  <c r="T458"/>
  <c r="R459"/>
  <c r="R488"/>
  <c r="R458"/>
  <c r="P459"/>
  <c r="P488"/>
  <c r="P458"/>
  <c r="BK459"/>
  <c r="BK488"/>
  <c r="BK458"/>
  <c r="J458"/>
  <c r="T447"/>
  <c r="T446"/>
  <c r="R447"/>
  <c r="R446"/>
  <c r="P447"/>
  <c r="P446"/>
  <c r="BK447"/>
  <c r="BK446"/>
  <c r="J446"/>
  <c r="T431"/>
  <c r="T439"/>
  <c r="T445"/>
  <c r="T430"/>
  <c r="R431"/>
  <c r="R439"/>
  <c r="R445"/>
  <c r="R430"/>
  <c r="P431"/>
  <c r="P439"/>
  <c r="P445"/>
  <c r="P430"/>
  <c r="BK431"/>
  <c r="BK439"/>
  <c r="BK445"/>
  <c r="BK430"/>
  <c r="J430"/>
  <c r="T404"/>
  <c r="T413"/>
  <c r="T421"/>
  <c r="T429"/>
  <c r="T403"/>
  <c r="R404"/>
  <c r="R413"/>
  <c r="R421"/>
  <c r="R429"/>
  <c r="R403"/>
  <c r="P404"/>
  <c r="P413"/>
  <c r="P421"/>
  <c r="P429"/>
  <c r="P403"/>
  <c r="BK404"/>
  <c r="BK413"/>
  <c r="BK421"/>
  <c r="BK429"/>
  <c r="BK403"/>
  <c r="J403"/>
  <c r="T374"/>
  <c r="T390"/>
  <c r="T373"/>
  <c r="R374"/>
  <c r="R390"/>
  <c r="R373"/>
  <c r="P374"/>
  <c r="P390"/>
  <c r="P373"/>
  <c r="BK374"/>
  <c r="BK390"/>
  <c r="BK373"/>
  <c r="J373"/>
  <c r="T372"/>
  <c r="R372"/>
  <c r="P372"/>
  <c r="BK372"/>
  <c r="J372"/>
  <c r="T371"/>
  <c r="T370"/>
  <c r="R371"/>
  <c r="R370"/>
  <c r="P371"/>
  <c r="P370"/>
  <c r="BK371"/>
  <c r="BK370"/>
  <c r="J370"/>
  <c r="T365"/>
  <c r="T366"/>
  <c r="T367"/>
  <c r="T369"/>
  <c r="T364"/>
  <c r="R365"/>
  <c r="R366"/>
  <c r="R367"/>
  <c r="R369"/>
  <c r="R364"/>
  <c r="P365"/>
  <c r="P366"/>
  <c r="P367"/>
  <c r="P369"/>
  <c r="P364"/>
  <c r="BK365"/>
  <c r="BK366"/>
  <c r="BK367"/>
  <c r="BK369"/>
  <c r="BK364"/>
  <c r="J364"/>
  <c r="T242"/>
  <c r="T244"/>
  <c r="T249"/>
  <c r="T256"/>
  <c r="T274"/>
  <c r="T278"/>
  <c r="T283"/>
  <c r="T289"/>
  <c r="T300"/>
  <c r="T308"/>
  <c r="T313"/>
  <c r="T325"/>
  <c r="T345"/>
  <c r="T241"/>
  <c r="R242"/>
  <c r="R244"/>
  <c r="R249"/>
  <c r="R256"/>
  <c r="R274"/>
  <c r="R278"/>
  <c r="R283"/>
  <c r="R289"/>
  <c r="R300"/>
  <c r="R308"/>
  <c r="R313"/>
  <c r="R325"/>
  <c r="R345"/>
  <c r="R241"/>
  <c r="P242"/>
  <c r="P244"/>
  <c r="P249"/>
  <c r="P256"/>
  <c r="P274"/>
  <c r="P278"/>
  <c r="P283"/>
  <c r="P289"/>
  <c r="P300"/>
  <c r="P308"/>
  <c r="P313"/>
  <c r="P325"/>
  <c r="P345"/>
  <c r="P241"/>
  <c r="BK242"/>
  <c r="BK244"/>
  <c r="BK249"/>
  <c r="BK256"/>
  <c r="BK274"/>
  <c r="BK278"/>
  <c r="BK283"/>
  <c r="BK289"/>
  <c r="BK300"/>
  <c r="BK308"/>
  <c r="BK313"/>
  <c r="BK325"/>
  <c r="BK345"/>
  <c r="BK241"/>
  <c r="J241"/>
  <c r="T111"/>
  <c r="T117"/>
  <c r="T143"/>
  <c r="T167"/>
  <c r="T197"/>
  <c r="T202"/>
  <c r="T207"/>
  <c r="T212"/>
  <c r="T217"/>
  <c r="T232"/>
  <c r="T237"/>
  <c r="T110"/>
  <c r="R111"/>
  <c r="R117"/>
  <c r="R143"/>
  <c r="R167"/>
  <c r="R197"/>
  <c r="R202"/>
  <c r="R207"/>
  <c r="R212"/>
  <c r="R217"/>
  <c r="R232"/>
  <c r="R237"/>
  <c r="R110"/>
  <c r="P111"/>
  <c r="P117"/>
  <c r="P143"/>
  <c r="P167"/>
  <c r="P197"/>
  <c r="P202"/>
  <c r="P207"/>
  <c r="P212"/>
  <c r="P217"/>
  <c r="P232"/>
  <c r="P237"/>
  <c r="P110"/>
  <c r="BK111"/>
  <c r="BK117"/>
  <c r="BK143"/>
  <c r="BK167"/>
  <c r="BK197"/>
  <c r="BK202"/>
  <c r="BK207"/>
  <c r="BK212"/>
  <c r="BK217"/>
  <c r="BK232"/>
  <c r="BK237"/>
  <c r="BK110"/>
  <c r="J110"/>
  <c r="T98"/>
  <c r="T105"/>
  <c r="T97"/>
  <c r="R98"/>
  <c r="R105"/>
  <c r="R97"/>
  <c r="P98"/>
  <c r="P105"/>
  <c r="P97"/>
  <c r="BK98"/>
  <c r="BK105"/>
  <c r="BK97"/>
  <c r="J97"/>
  <c r="T96"/>
  <c r="R96"/>
  <c r="P96"/>
  <c r="BK96"/>
  <c r="J96"/>
  <c r="T95"/>
  <c r="R95"/>
  <c r="P95"/>
  <c r="BK95"/>
  <c r="J95"/>
  <c r="BI98"/>
  <c r="BI105"/>
  <c r="BI111"/>
  <c r="BI117"/>
  <c r="BI143"/>
  <c r="BI167"/>
  <c r="BI197"/>
  <c r="BI202"/>
  <c r="BI207"/>
  <c r="BI212"/>
  <c r="BI217"/>
  <c r="BI232"/>
  <c r="BI237"/>
  <c r="BI242"/>
  <c r="BI244"/>
  <c r="BI249"/>
  <c r="BI256"/>
  <c r="BI274"/>
  <c r="BI278"/>
  <c r="BI283"/>
  <c r="BI289"/>
  <c r="BI300"/>
  <c r="BI308"/>
  <c r="BI313"/>
  <c r="BI325"/>
  <c r="BI345"/>
  <c r="BI365"/>
  <c r="BI366"/>
  <c r="BI367"/>
  <c r="BI369"/>
  <c r="BI371"/>
  <c r="BI374"/>
  <c r="BI390"/>
  <c r="BI404"/>
  <c r="BI413"/>
  <c r="BI421"/>
  <c r="BI429"/>
  <c r="BI431"/>
  <c r="BI439"/>
  <c r="BI445"/>
  <c r="BI447"/>
  <c r="BI459"/>
  <c r="BI488"/>
  <c r="BI494"/>
  <c r="BI503"/>
  <c r="BI505"/>
  <c r="BI507"/>
  <c r="BI509"/>
  <c r="F34"/>
  <c r="BD53" i="1"/>
  <c r="BH98" i="3"/>
  <c r="BH105"/>
  <c r="BH111"/>
  <c r="BH117"/>
  <c r="BH143"/>
  <c r="BH167"/>
  <c r="BH197"/>
  <c r="BH202"/>
  <c r="BH207"/>
  <c r="BH212"/>
  <c r="BH217"/>
  <c r="BH232"/>
  <c r="BH237"/>
  <c r="BH242"/>
  <c r="BH244"/>
  <c r="BH249"/>
  <c r="BH256"/>
  <c r="BH274"/>
  <c r="BH278"/>
  <c r="BH283"/>
  <c r="BH289"/>
  <c r="BH300"/>
  <c r="BH308"/>
  <c r="BH313"/>
  <c r="BH325"/>
  <c r="BH345"/>
  <c r="BH365"/>
  <c r="BH366"/>
  <c r="BH367"/>
  <c r="BH369"/>
  <c r="BH371"/>
  <c r="BH374"/>
  <c r="BH390"/>
  <c r="BH404"/>
  <c r="BH413"/>
  <c r="BH421"/>
  <c r="BH429"/>
  <c r="BH431"/>
  <c r="BH439"/>
  <c r="BH445"/>
  <c r="BH447"/>
  <c r="BH459"/>
  <c r="BH488"/>
  <c r="BH494"/>
  <c r="BH503"/>
  <c r="BH505"/>
  <c r="BH507"/>
  <c r="BH509"/>
  <c r="F33"/>
  <c r="BC53" i="1"/>
  <c r="BG98" i="3"/>
  <c r="BG105"/>
  <c r="BG111"/>
  <c r="BG117"/>
  <c r="BG143"/>
  <c r="BG167"/>
  <c r="BG197"/>
  <c r="BG202"/>
  <c r="BG207"/>
  <c r="BG212"/>
  <c r="BG217"/>
  <c r="BG232"/>
  <c r="BG237"/>
  <c r="BG242"/>
  <c r="BG244"/>
  <c r="BG249"/>
  <c r="BG256"/>
  <c r="BG274"/>
  <c r="BG278"/>
  <c r="BG283"/>
  <c r="BG289"/>
  <c r="BG300"/>
  <c r="BG308"/>
  <c r="BG313"/>
  <c r="BG325"/>
  <c r="BG345"/>
  <c r="BG365"/>
  <c r="BG366"/>
  <c r="BG367"/>
  <c r="BG369"/>
  <c r="BG371"/>
  <c r="BG374"/>
  <c r="BG390"/>
  <c r="BG404"/>
  <c r="BG413"/>
  <c r="BG421"/>
  <c r="BG429"/>
  <c r="BG431"/>
  <c r="BG439"/>
  <c r="BG445"/>
  <c r="BG447"/>
  <c r="BG459"/>
  <c r="BG488"/>
  <c r="BG494"/>
  <c r="BG503"/>
  <c r="BG505"/>
  <c r="BG507"/>
  <c r="BG509"/>
  <c r="F32"/>
  <c r="BB53" i="1"/>
  <c r="BF98" i="3"/>
  <c r="BF105"/>
  <c r="BF111"/>
  <c r="BF117"/>
  <c r="BF143"/>
  <c r="BF167"/>
  <c r="BF197"/>
  <c r="BF202"/>
  <c r="BF207"/>
  <c r="BF212"/>
  <c r="BF217"/>
  <c r="BF232"/>
  <c r="BF237"/>
  <c r="BF242"/>
  <c r="BF244"/>
  <c r="BF249"/>
  <c r="BF256"/>
  <c r="BF274"/>
  <c r="BF278"/>
  <c r="BF283"/>
  <c r="BF289"/>
  <c r="BF300"/>
  <c r="BF308"/>
  <c r="BF313"/>
  <c r="BF325"/>
  <c r="BF345"/>
  <c r="BF365"/>
  <c r="BF366"/>
  <c r="BF367"/>
  <c r="BF369"/>
  <c r="BF371"/>
  <c r="BF374"/>
  <c r="BF390"/>
  <c r="BF404"/>
  <c r="BF413"/>
  <c r="BF421"/>
  <c r="BF429"/>
  <c r="BF431"/>
  <c r="BF439"/>
  <c r="BF445"/>
  <c r="BF447"/>
  <c r="BF459"/>
  <c r="BF488"/>
  <c r="BF494"/>
  <c r="BF503"/>
  <c r="BF505"/>
  <c r="BF507"/>
  <c r="BF509"/>
  <c r="F31"/>
  <c r="BA53" i="1"/>
  <c r="J98" i="3"/>
  <c r="BE98"/>
  <c r="J105"/>
  <c r="BE105"/>
  <c r="J111"/>
  <c r="BE111"/>
  <c r="J117"/>
  <c r="BE117"/>
  <c r="J143"/>
  <c r="BE143"/>
  <c r="J167"/>
  <c r="BE167"/>
  <c r="J197"/>
  <c r="BE197"/>
  <c r="J202"/>
  <c r="BE202"/>
  <c r="J207"/>
  <c r="BE207"/>
  <c r="J212"/>
  <c r="BE212"/>
  <c r="J217"/>
  <c r="BE217"/>
  <c r="J232"/>
  <c r="BE232"/>
  <c r="J237"/>
  <c r="BE237"/>
  <c r="J242"/>
  <c r="BE242"/>
  <c r="J244"/>
  <c r="BE244"/>
  <c r="J249"/>
  <c r="BE249"/>
  <c r="J256"/>
  <c r="BE256"/>
  <c r="J274"/>
  <c r="BE274"/>
  <c r="J278"/>
  <c r="BE278"/>
  <c r="J283"/>
  <c r="BE283"/>
  <c r="J289"/>
  <c r="BE289"/>
  <c r="J300"/>
  <c r="BE300"/>
  <c r="J308"/>
  <c r="BE308"/>
  <c r="J313"/>
  <c r="BE313"/>
  <c r="J325"/>
  <c r="BE325"/>
  <c r="J345"/>
  <c r="BE345"/>
  <c r="J365"/>
  <c r="BE365"/>
  <c r="J366"/>
  <c r="BE366"/>
  <c r="J367"/>
  <c r="BE367"/>
  <c r="J369"/>
  <c r="BE369"/>
  <c r="J371"/>
  <c r="BE371"/>
  <c r="J374"/>
  <c r="BE374"/>
  <c r="J390"/>
  <c r="BE390"/>
  <c r="J404"/>
  <c r="BE404"/>
  <c r="J413"/>
  <c r="BE413"/>
  <c r="J421"/>
  <c r="BE421"/>
  <c r="J429"/>
  <c r="BE429"/>
  <c r="J431"/>
  <c r="BE431"/>
  <c r="J439"/>
  <c r="BE439"/>
  <c r="J445"/>
  <c r="BE445"/>
  <c r="J447"/>
  <c r="BE447"/>
  <c r="J459"/>
  <c r="BE459"/>
  <c r="J488"/>
  <c r="BE488"/>
  <c r="J494"/>
  <c r="BE494"/>
  <c r="J503"/>
  <c r="BE503"/>
  <c r="J505"/>
  <c r="BE505"/>
  <c r="J507"/>
  <c r="BE507"/>
  <c r="J509"/>
  <c r="BE509"/>
  <c r="F30"/>
  <c r="AZ53" i="1"/>
  <c r="AY53"/>
  <c r="AX53"/>
  <c r="J31" i="3"/>
  <c r="AW53" i="1"/>
  <c r="J30" i="3"/>
  <c r="AV53" i="1"/>
  <c r="AU53"/>
  <c r="J27" i="3"/>
  <c r="AG53" i="1"/>
  <c r="J56" i="3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E18"/>
  <c r="F92"/>
  <c r="J91"/>
  <c r="F91"/>
  <c r="J12"/>
  <c r="J89"/>
  <c r="F89"/>
  <c r="E87"/>
  <c r="E7"/>
  <c r="E85"/>
  <c r="F52"/>
  <c r="J51"/>
  <c r="F51"/>
  <c r="J49"/>
  <c r="F49"/>
  <c r="E47"/>
  <c r="E45"/>
  <c r="J36"/>
  <c r="J18"/>
  <c r="J17"/>
  <c r="T569" i="2"/>
  <c r="T568"/>
  <c r="R569"/>
  <c r="R568"/>
  <c r="P569"/>
  <c r="P568"/>
  <c r="BK569"/>
  <c r="BK568"/>
  <c r="J568"/>
  <c r="T567"/>
  <c r="T566"/>
  <c r="R567"/>
  <c r="R566"/>
  <c r="P567"/>
  <c r="P566"/>
  <c r="BK567"/>
  <c r="BK566"/>
  <c r="J566"/>
  <c r="T565"/>
  <c r="T564"/>
  <c r="R565"/>
  <c r="R564"/>
  <c r="P565"/>
  <c r="P564"/>
  <c r="BK565"/>
  <c r="BK564"/>
  <c r="J564"/>
  <c r="T563"/>
  <c r="R563"/>
  <c r="P563"/>
  <c r="BK563"/>
  <c r="J563"/>
  <c r="T529"/>
  <c r="T537"/>
  <c r="T546"/>
  <c r="T555"/>
  <c r="T562"/>
  <c r="T528"/>
  <c r="R529"/>
  <c r="R537"/>
  <c r="R546"/>
  <c r="R555"/>
  <c r="R562"/>
  <c r="R528"/>
  <c r="P529"/>
  <c r="P537"/>
  <c r="P546"/>
  <c r="P555"/>
  <c r="P562"/>
  <c r="P528"/>
  <c r="BK529"/>
  <c r="BK537"/>
  <c r="BK546"/>
  <c r="BK555"/>
  <c r="BK562"/>
  <c r="BK528"/>
  <c r="J528"/>
  <c r="T495"/>
  <c r="T503"/>
  <c r="T514"/>
  <c r="T527"/>
  <c r="T494"/>
  <c r="R495"/>
  <c r="R503"/>
  <c r="R514"/>
  <c r="R527"/>
  <c r="R494"/>
  <c r="P495"/>
  <c r="P503"/>
  <c r="P514"/>
  <c r="P527"/>
  <c r="P494"/>
  <c r="BK495"/>
  <c r="BK503"/>
  <c r="BK514"/>
  <c r="BK527"/>
  <c r="BK494"/>
  <c r="J494"/>
  <c r="T480"/>
  <c r="T484"/>
  <c r="T488"/>
  <c r="T493"/>
  <c r="T479"/>
  <c r="R480"/>
  <c r="R484"/>
  <c r="R488"/>
  <c r="R493"/>
  <c r="R479"/>
  <c r="P480"/>
  <c r="P484"/>
  <c r="P488"/>
  <c r="P493"/>
  <c r="P479"/>
  <c r="BK480"/>
  <c r="BK484"/>
  <c r="BK488"/>
  <c r="BK493"/>
  <c r="BK479"/>
  <c r="J479"/>
  <c r="T384"/>
  <c r="T393"/>
  <c r="T403"/>
  <c r="T412"/>
  <c r="T421"/>
  <c r="T448"/>
  <c r="T463"/>
  <c r="T478"/>
  <c r="T383"/>
  <c r="R384"/>
  <c r="R393"/>
  <c r="R403"/>
  <c r="R412"/>
  <c r="R421"/>
  <c r="R448"/>
  <c r="R463"/>
  <c r="R478"/>
  <c r="R383"/>
  <c r="P384"/>
  <c r="P393"/>
  <c r="P403"/>
  <c r="P412"/>
  <c r="P421"/>
  <c r="P448"/>
  <c r="P463"/>
  <c r="P478"/>
  <c r="P383"/>
  <c r="BK384"/>
  <c r="BK393"/>
  <c r="BK403"/>
  <c r="BK412"/>
  <c r="BK421"/>
  <c r="BK448"/>
  <c r="BK463"/>
  <c r="BK478"/>
  <c r="BK383"/>
  <c r="J383"/>
  <c r="T382"/>
  <c r="R382"/>
  <c r="P382"/>
  <c r="BK382"/>
  <c r="J382"/>
  <c r="T381"/>
  <c r="T380"/>
  <c r="R381"/>
  <c r="R380"/>
  <c r="P381"/>
  <c r="P380"/>
  <c r="BK381"/>
  <c r="BK380"/>
  <c r="J380"/>
  <c r="T375"/>
  <c r="T376"/>
  <c r="T377"/>
  <c r="T379"/>
  <c r="T374"/>
  <c r="R375"/>
  <c r="R376"/>
  <c r="R377"/>
  <c r="R379"/>
  <c r="R374"/>
  <c r="P375"/>
  <c r="P376"/>
  <c r="P377"/>
  <c r="P379"/>
  <c r="P374"/>
  <c r="BK375"/>
  <c r="BK376"/>
  <c r="BK377"/>
  <c r="BK379"/>
  <c r="BK374"/>
  <c r="J374"/>
  <c r="T214"/>
  <c r="T216"/>
  <c r="T221"/>
  <c r="T227"/>
  <c r="T234"/>
  <c r="T244"/>
  <c r="T251"/>
  <c r="T259"/>
  <c r="T266"/>
  <c r="T273"/>
  <c r="T279"/>
  <c r="T286"/>
  <c r="T292"/>
  <c r="T298"/>
  <c r="T304"/>
  <c r="T310"/>
  <c r="T316"/>
  <c r="T339"/>
  <c r="T359"/>
  <c r="T213"/>
  <c r="R214"/>
  <c r="R216"/>
  <c r="R221"/>
  <c r="R227"/>
  <c r="R234"/>
  <c r="R244"/>
  <c r="R251"/>
  <c r="R259"/>
  <c r="R266"/>
  <c r="R273"/>
  <c r="R279"/>
  <c r="R286"/>
  <c r="R292"/>
  <c r="R298"/>
  <c r="R304"/>
  <c r="R310"/>
  <c r="R316"/>
  <c r="R339"/>
  <c r="R359"/>
  <c r="R213"/>
  <c r="P214"/>
  <c r="P216"/>
  <c r="P221"/>
  <c r="P227"/>
  <c r="P234"/>
  <c r="P244"/>
  <c r="P251"/>
  <c r="P259"/>
  <c r="P266"/>
  <c r="P273"/>
  <c r="P279"/>
  <c r="P286"/>
  <c r="P292"/>
  <c r="P298"/>
  <c r="P304"/>
  <c r="P310"/>
  <c r="P316"/>
  <c r="P339"/>
  <c r="P359"/>
  <c r="P213"/>
  <c r="BK214"/>
  <c r="BK216"/>
  <c r="BK221"/>
  <c r="BK227"/>
  <c r="BK234"/>
  <c r="BK244"/>
  <c r="BK251"/>
  <c r="BK259"/>
  <c r="BK266"/>
  <c r="BK273"/>
  <c r="BK279"/>
  <c r="BK286"/>
  <c r="BK292"/>
  <c r="BK298"/>
  <c r="BK304"/>
  <c r="BK310"/>
  <c r="BK316"/>
  <c r="BK339"/>
  <c r="BK359"/>
  <c r="BK213"/>
  <c r="J213"/>
  <c r="T123"/>
  <c r="T132"/>
  <c r="T146"/>
  <c r="T154"/>
  <c r="T158"/>
  <c r="T165"/>
  <c r="T171"/>
  <c r="T184"/>
  <c r="T198"/>
  <c r="T205"/>
  <c r="T122"/>
  <c r="R123"/>
  <c r="R132"/>
  <c r="R146"/>
  <c r="R154"/>
  <c r="R158"/>
  <c r="R165"/>
  <c r="R171"/>
  <c r="R184"/>
  <c r="R198"/>
  <c r="R205"/>
  <c r="R122"/>
  <c r="P123"/>
  <c r="P132"/>
  <c r="P146"/>
  <c r="P154"/>
  <c r="P158"/>
  <c r="P165"/>
  <c r="P171"/>
  <c r="P184"/>
  <c r="P198"/>
  <c r="P205"/>
  <c r="P122"/>
  <c r="BK123"/>
  <c r="BK132"/>
  <c r="BK146"/>
  <c r="BK154"/>
  <c r="BK158"/>
  <c r="BK165"/>
  <c r="BK171"/>
  <c r="BK184"/>
  <c r="BK198"/>
  <c r="BK205"/>
  <c r="BK122"/>
  <c r="J122"/>
  <c r="T112"/>
  <c r="T111"/>
  <c r="R112"/>
  <c r="R111"/>
  <c r="P112"/>
  <c r="P111"/>
  <c r="BK112"/>
  <c r="BK111"/>
  <c r="J111"/>
  <c r="T95"/>
  <c r="T103"/>
  <c r="T94"/>
  <c r="R95"/>
  <c r="R103"/>
  <c r="R94"/>
  <c r="P95"/>
  <c r="P103"/>
  <c r="P94"/>
  <c r="BK95"/>
  <c r="BK103"/>
  <c r="BK94"/>
  <c r="J94"/>
  <c r="T93"/>
  <c r="R93"/>
  <c r="P93"/>
  <c r="BK93"/>
  <c r="J93"/>
  <c r="T92"/>
  <c r="R92"/>
  <c r="P92"/>
  <c r="BK92"/>
  <c r="J92"/>
  <c r="BI95"/>
  <c r="BI103"/>
  <c r="BI112"/>
  <c r="BI123"/>
  <c r="BI132"/>
  <c r="BI146"/>
  <c r="BI154"/>
  <c r="BI158"/>
  <c r="BI165"/>
  <c r="BI171"/>
  <c r="BI184"/>
  <c r="BI198"/>
  <c r="BI205"/>
  <c r="BI214"/>
  <c r="BI216"/>
  <c r="BI221"/>
  <c r="BI227"/>
  <c r="BI234"/>
  <c r="BI244"/>
  <c r="BI251"/>
  <c r="BI259"/>
  <c r="BI266"/>
  <c r="BI273"/>
  <c r="BI279"/>
  <c r="BI286"/>
  <c r="BI292"/>
  <c r="BI298"/>
  <c r="BI304"/>
  <c r="BI310"/>
  <c r="BI316"/>
  <c r="BI339"/>
  <c r="BI359"/>
  <c r="BI375"/>
  <c r="BI376"/>
  <c r="BI377"/>
  <c r="BI379"/>
  <c r="BI381"/>
  <c r="BI384"/>
  <c r="BI393"/>
  <c r="BI403"/>
  <c r="BI412"/>
  <c r="BI421"/>
  <c r="BI448"/>
  <c r="BI463"/>
  <c r="BI478"/>
  <c r="BI480"/>
  <c r="BI484"/>
  <c r="BI488"/>
  <c r="BI493"/>
  <c r="BI495"/>
  <c r="BI503"/>
  <c r="BI514"/>
  <c r="BI527"/>
  <c r="BI529"/>
  <c r="BI537"/>
  <c r="BI546"/>
  <c r="BI555"/>
  <c r="BI562"/>
  <c r="BI565"/>
  <c r="BI567"/>
  <c r="BI569"/>
  <c r="F34"/>
  <c r="BD52" i="1"/>
  <c r="BH95" i="2"/>
  <c r="BH103"/>
  <c r="BH112"/>
  <c r="BH123"/>
  <c r="BH132"/>
  <c r="BH146"/>
  <c r="BH154"/>
  <c r="BH158"/>
  <c r="BH165"/>
  <c r="BH171"/>
  <c r="BH184"/>
  <c r="BH198"/>
  <c r="BH205"/>
  <c r="BH214"/>
  <c r="BH216"/>
  <c r="BH221"/>
  <c r="BH227"/>
  <c r="BH234"/>
  <c r="BH244"/>
  <c r="BH251"/>
  <c r="BH259"/>
  <c r="BH266"/>
  <c r="BH273"/>
  <c r="BH279"/>
  <c r="BH286"/>
  <c r="BH292"/>
  <c r="BH298"/>
  <c r="BH304"/>
  <c r="BH310"/>
  <c r="BH316"/>
  <c r="BH339"/>
  <c r="BH359"/>
  <c r="BH375"/>
  <c r="BH376"/>
  <c r="BH377"/>
  <c r="BH379"/>
  <c r="BH381"/>
  <c r="BH384"/>
  <c r="BH393"/>
  <c r="BH403"/>
  <c r="BH412"/>
  <c r="BH421"/>
  <c r="BH448"/>
  <c r="BH463"/>
  <c r="BH478"/>
  <c r="BH480"/>
  <c r="BH484"/>
  <c r="BH488"/>
  <c r="BH493"/>
  <c r="BH495"/>
  <c r="BH503"/>
  <c r="BH514"/>
  <c r="BH527"/>
  <c r="BH529"/>
  <c r="BH537"/>
  <c r="BH546"/>
  <c r="BH555"/>
  <c r="BH562"/>
  <c r="BH565"/>
  <c r="BH567"/>
  <c r="BH569"/>
  <c r="F33"/>
  <c r="BC52" i="1"/>
  <c r="BG95" i="2"/>
  <c r="BG103"/>
  <c r="BG112"/>
  <c r="BG123"/>
  <c r="BG132"/>
  <c r="BG146"/>
  <c r="BG154"/>
  <c r="BG158"/>
  <c r="BG165"/>
  <c r="BG171"/>
  <c r="BG184"/>
  <c r="BG198"/>
  <c r="BG205"/>
  <c r="BG214"/>
  <c r="BG216"/>
  <c r="BG221"/>
  <c r="BG227"/>
  <c r="BG234"/>
  <c r="BG244"/>
  <c r="BG251"/>
  <c r="BG259"/>
  <c r="BG266"/>
  <c r="BG273"/>
  <c r="BG279"/>
  <c r="BG286"/>
  <c r="BG292"/>
  <c r="BG298"/>
  <c r="BG304"/>
  <c r="BG310"/>
  <c r="BG316"/>
  <c r="BG339"/>
  <c r="BG359"/>
  <c r="BG375"/>
  <c r="BG376"/>
  <c r="BG377"/>
  <c r="BG379"/>
  <c r="BG381"/>
  <c r="BG384"/>
  <c r="BG393"/>
  <c r="BG403"/>
  <c r="BG412"/>
  <c r="BG421"/>
  <c r="BG448"/>
  <c r="BG463"/>
  <c r="BG478"/>
  <c r="BG480"/>
  <c r="BG484"/>
  <c r="BG488"/>
  <c r="BG493"/>
  <c r="BG495"/>
  <c r="BG503"/>
  <c r="BG514"/>
  <c r="BG527"/>
  <c r="BG529"/>
  <c r="BG537"/>
  <c r="BG546"/>
  <c r="BG555"/>
  <c r="BG562"/>
  <c r="BG565"/>
  <c r="BG567"/>
  <c r="BG569"/>
  <c r="F32"/>
  <c r="BB52" i="1"/>
  <c r="BF95" i="2"/>
  <c r="BF103"/>
  <c r="BF112"/>
  <c r="BF123"/>
  <c r="BF132"/>
  <c r="BF146"/>
  <c r="BF154"/>
  <c r="BF158"/>
  <c r="BF165"/>
  <c r="BF171"/>
  <c r="BF184"/>
  <c r="BF198"/>
  <c r="BF205"/>
  <c r="BF214"/>
  <c r="BF216"/>
  <c r="BF221"/>
  <c r="BF227"/>
  <c r="BF234"/>
  <c r="BF244"/>
  <c r="BF251"/>
  <c r="BF259"/>
  <c r="BF266"/>
  <c r="BF273"/>
  <c r="BF279"/>
  <c r="BF286"/>
  <c r="BF292"/>
  <c r="BF298"/>
  <c r="BF304"/>
  <c r="BF310"/>
  <c r="BF316"/>
  <c r="BF339"/>
  <c r="BF359"/>
  <c r="BF375"/>
  <c r="BF376"/>
  <c r="BF377"/>
  <c r="BF379"/>
  <c r="BF381"/>
  <c r="BF384"/>
  <c r="BF393"/>
  <c r="BF403"/>
  <c r="BF412"/>
  <c r="BF421"/>
  <c r="BF448"/>
  <c r="BF463"/>
  <c r="BF478"/>
  <c r="BF480"/>
  <c r="BF484"/>
  <c r="BF488"/>
  <c r="BF493"/>
  <c r="BF495"/>
  <c r="BF503"/>
  <c r="BF514"/>
  <c r="BF527"/>
  <c r="BF529"/>
  <c r="BF537"/>
  <c r="BF546"/>
  <c r="BF555"/>
  <c r="BF562"/>
  <c r="BF565"/>
  <c r="BF567"/>
  <c r="BF569"/>
  <c r="F31"/>
  <c r="BA52" i="1"/>
  <c r="J95" i="2"/>
  <c r="BE95"/>
  <c r="J103"/>
  <c r="BE103"/>
  <c r="J112"/>
  <c r="BE112"/>
  <c r="J123"/>
  <c r="BE123"/>
  <c r="J132"/>
  <c r="BE132"/>
  <c r="J146"/>
  <c r="BE146"/>
  <c r="J154"/>
  <c r="BE154"/>
  <c r="J158"/>
  <c r="BE158"/>
  <c r="J165"/>
  <c r="BE165"/>
  <c r="J171"/>
  <c r="BE171"/>
  <c r="J184"/>
  <c r="BE184"/>
  <c r="J198"/>
  <c r="BE198"/>
  <c r="J205"/>
  <c r="BE205"/>
  <c r="J214"/>
  <c r="BE214"/>
  <c r="J216"/>
  <c r="BE216"/>
  <c r="J221"/>
  <c r="BE221"/>
  <c r="J227"/>
  <c r="BE227"/>
  <c r="J234"/>
  <c r="BE234"/>
  <c r="J244"/>
  <c r="BE244"/>
  <c r="J251"/>
  <c r="BE251"/>
  <c r="J259"/>
  <c r="BE259"/>
  <c r="J266"/>
  <c r="BE266"/>
  <c r="J273"/>
  <c r="BE273"/>
  <c r="J279"/>
  <c r="BE279"/>
  <c r="J286"/>
  <c r="BE286"/>
  <c r="J292"/>
  <c r="BE292"/>
  <c r="J298"/>
  <c r="BE298"/>
  <c r="J304"/>
  <c r="BE304"/>
  <c r="J310"/>
  <c r="BE310"/>
  <c r="J316"/>
  <c r="BE316"/>
  <c r="J339"/>
  <c r="BE339"/>
  <c r="J359"/>
  <c r="BE359"/>
  <c r="J375"/>
  <c r="BE375"/>
  <c r="J376"/>
  <c r="BE376"/>
  <c r="J377"/>
  <c r="BE377"/>
  <c r="J379"/>
  <c r="BE379"/>
  <c r="J381"/>
  <c r="BE381"/>
  <c r="J384"/>
  <c r="BE384"/>
  <c r="J393"/>
  <c r="BE393"/>
  <c r="J403"/>
  <c r="BE403"/>
  <c r="J412"/>
  <c r="BE412"/>
  <c r="J421"/>
  <c r="BE421"/>
  <c r="J448"/>
  <c r="BE448"/>
  <c r="J463"/>
  <c r="BE463"/>
  <c r="J478"/>
  <c r="BE478"/>
  <c r="J480"/>
  <c r="BE480"/>
  <c r="J484"/>
  <c r="BE484"/>
  <c r="J488"/>
  <c r="BE488"/>
  <c r="J493"/>
  <c r="BE493"/>
  <c r="J495"/>
  <c r="BE495"/>
  <c r="J503"/>
  <c r="BE503"/>
  <c r="J514"/>
  <c r="BE514"/>
  <c r="J527"/>
  <c r="BE527"/>
  <c r="J529"/>
  <c r="BE529"/>
  <c r="J537"/>
  <c r="BE537"/>
  <c r="J546"/>
  <c r="BE546"/>
  <c r="J555"/>
  <c r="BE555"/>
  <c r="J562"/>
  <c r="BE562"/>
  <c r="J565"/>
  <c r="BE565"/>
  <c r="J567"/>
  <c r="BE567"/>
  <c r="J569"/>
  <c r="BE569"/>
  <c r="F30"/>
  <c r="AZ52" i="1"/>
  <c r="AY52"/>
  <c r="AX52"/>
  <c r="J31" i="2"/>
  <c r="AW52" i="1"/>
  <c r="J30" i="2"/>
  <c r="AV52" i="1"/>
  <c r="AU52"/>
  <c r="J27" i="2"/>
  <c r="AG52" i="1"/>
  <c r="J56" i="2"/>
  <c r="J72"/>
  <c r="J71"/>
  <c r="J70"/>
  <c r="J69"/>
  <c r="J68"/>
  <c r="J67"/>
  <c r="J66"/>
  <c r="J65"/>
  <c r="J64"/>
  <c r="J63"/>
  <c r="J62"/>
  <c r="J61"/>
  <c r="J60"/>
  <c r="J59"/>
  <c r="J58"/>
  <c r="J57"/>
  <c r="E18"/>
  <c r="F89"/>
  <c r="J88"/>
  <c r="F88"/>
  <c r="J12"/>
  <c r="J86"/>
  <c r="F86"/>
  <c r="E84"/>
  <c r="E7"/>
  <c r="E82"/>
  <c r="F52"/>
  <c r="J51"/>
  <c r="F51"/>
  <c r="J49"/>
  <c r="F49"/>
  <c r="E47"/>
  <c r="E45"/>
  <c r="J36"/>
  <c r="J18"/>
  <c r="J17"/>
  <c r="BD51" i="1"/>
  <c r="W30"/>
  <c r="BC51"/>
  <c r="W29"/>
  <c r="BB51"/>
  <c r="W28"/>
  <c r="BA51"/>
  <c r="AW51"/>
  <c r="AK27"/>
  <c r="W27"/>
  <c r="AZ51"/>
  <c r="AV51"/>
  <c r="AK26"/>
  <c r="W26"/>
  <c r="AG51"/>
  <c r="AK23"/>
  <c r="AY51"/>
  <c r="AX51"/>
  <c r="AU51"/>
  <c r="AT51"/>
  <c r="AS51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<sst xmlns="http://schemas.openxmlformats.org/spreadsheetml/2006/main" count="9952" uniqueCount="1073">
  <si>
    <t>"před zahájením bouracích prací provést zakrytí podlahových vpustí - 4ks"</t>
  </si>
  <si>
    <t>"poznámka"    4,00</t>
  </si>
  <si>
    <t>632451425</t>
  </si>
  <si>
    <t>Potěr pískocementový tl do 20 mm tř. C 20 běžný</t>
  </si>
  <si>
    <t>148961798</t>
  </si>
  <si>
    <t>"přebetonovat parapet z obou stran"</t>
  </si>
  <si>
    <t>"pozn.5"   0,75*0,25*2</t>
  </si>
  <si>
    <t>63245149A</t>
  </si>
  <si>
    <t>Vyrovnávací stěrka cem. vysprávkovou hmotou pro tl.vrstvy 1-10mm vč.penetračního systém. disperzního nátěru</t>
  </si>
  <si>
    <t>1777326031</t>
  </si>
  <si>
    <t>"Na očištěný a vysátý podlahový beton bude proveden penetrační systémový disperzní nátěr"</t>
  </si>
  <si>
    <t>"a vyrovnávací stěrka cementovou vysprávkovou hmotou pro tloušťky vrstvy 1-10mm"</t>
  </si>
  <si>
    <t>"Vlastnosti použitého materiálu viz. odstavec C, material M13"</t>
  </si>
  <si>
    <t>"Podlaha suterénu-skladba A"</t>
  </si>
  <si>
    <t>"M13 - Vyrovnávací stěrka -opravná hmota na bázi cementu a modifikujících přísad pro tloušťky vrstev 1-20mm"</t>
  </si>
  <si>
    <t>"     Pevnost v tlaku min. 25 MPa"</t>
  </si>
  <si>
    <t>"     Pevnost v tahu za ohybu min. 5 MPa"</t>
  </si>
  <si>
    <t>"     Před aplikací opatřit podklad systémovou penetrací"</t>
  </si>
  <si>
    <t>"m.č.01.04"    3,95*3,32+0,70*1,95+1,10*0,22+2,51*0,45</t>
  </si>
  <si>
    <t>"m.č.01.05"    3,92*3,44+3,19*0,62</t>
  </si>
  <si>
    <t>"m.č.01.06"    4,65*1,95+3,94*1,39+2,47*0,62</t>
  </si>
  <si>
    <t>642942111</t>
  </si>
  <si>
    <t>Osazování zárubní nebo rámů dveřních kovových do 2,5 m2 na MC</t>
  </si>
  <si>
    <t>1437347794</t>
  </si>
  <si>
    <t>"do otvoru po vybourané ocelové zárubni zazdít novou ocelovou zapuštěnou zárubeň"</t>
  </si>
  <si>
    <t>"ocelová zárubeň vel.90/197/P"</t>
  </si>
  <si>
    <t>"tabulka výrobků-ozn.Z1"   1,00</t>
  </si>
  <si>
    <t>553311190</t>
  </si>
  <si>
    <t>zárubeň ocelová pro běžné zdění H 110 900 L/P</t>
  </si>
  <si>
    <t>-595658704</t>
  </si>
  <si>
    <t>-1517061668</t>
  </si>
  <si>
    <t>50,00</t>
  </si>
  <si>
    <t>-1066898080</t>
  </si>
  <si>
    <t>12,00+19,00+16,00+15,00+16,00+22,00</t>
  </si>
  <si>
    <t>952902611</t>
  </si>
  <si>
    <t>Čištění budov vysátí prachu z ostatních ploch</t>
  </si>
  <si>
    <t>1468988473</t>
  </si>
  <si>
    <t>"vysátí stávajících podlah a očištění"</t>
  </si>
  <si>
    <t>95290261A</t>
  </si>
  <si>
    <t>Čištění budov vysátí-otlučené stěny a podlahy zbavit prachových částí vysátím průmyslovým vysavačem</t>
  </si>
  <si>
    <t>-789638853</t>
  </si>
  <si>
    <t>"otlučené stěny a podlahu zbavit prachových částí vysátím průmyslovým vysavačem"</t>
  </si>
  <si>
    <t>"omítky stěn dotčených prostorů budou kompletně osekány a spáry zdiva proškrábnuty do hloubky cca 20mm"</t>
  </si>
  <si>
    <t>"suterénní zdivo je provedeno z cihel plánech pálených"</t>
  </si>
  <si>
    <t>"m.č.01.02"   3,82*2,74-2,47*2,44+(2,47+2,44*2)*0,62</t>
  </si>
  <si>
    <t>"m.č.01.03"   6,93*2,74-3,19*2,40+(3,19+2,40*2)*0,62</t>
  </si>
  <si>
    <t>"m.č.01.04"   (4,65+3,77)*2*2,56-0,90*2,00+(1,10+2,10*2)*0,20</t>
  </si>
  <si>
    <t>"m.č.01.05"   (3,92+3,34)*2*2,56-0,90*2,00-3,19*2,40</t>
  </si>
  <si>
    <t>"m.č.01.06"   (4,65+3,34)*2*2,56-2,47*2,44</t>
  </si>
  <si>
    <t>"nátěr ze stávající betonové podlahy odstranit brokováním"</t>
  </si>
  <si>
    <t>968072455</t>
  </si>
  <si>
    <t>Vybourání kovových dveřních zárubní pl do 2 m2</t>
  </si>
  <si>
    <t>-1773618515</t>
  </si>
  <si>
    <t>"vybourání ocel.zárubně,dveřní křídlo uložit pro zpětnou montáž"</t>
  </si>
  <si>
    <t>"poznámka 4"    0,90*2,00</t>
  </si>
  <si>
    <t>971033561</t>
  </si>
  <si>
    <t>Vybourání otvorů ve zdivu cihelném pl do 1 m2 na MVC nebo MV tl do 600 mm</t>
  </si>
  <si>
    <t>1464469675</t>
  </si>
  <si>
    <t>"vybourání otvoru ve zdivu tl.500mm, vel.750*750mm"</t>
  </si>
  <si>
    <t>"poznámka 5"  0,75*0,75*0,50</t>
  </si>
  <si>
    <t>974031664</t>
  </si>
  <si>
    <t>Vysekání rýh ve zdivu cihelném pro vtahování nosníků hl do 150 mm v do 150 mm</t>
  </si>
  <si>
    <t>-1178745997</t>
  </si>
  <si>
    <t>"vysekat rýhy pro překlady 3*RZP 119/14/14"</t>
  </si>
  <si>
    <t>985111111</t>
  </si>
  <si>
    <t>Otlučení omítek stěn</t>
  </si>
  <si>
    <t>-1466067517</t>
  </si>
  <si>
    <t>98513121A</t>
  </si>
  <si>
    <t>Očištění ploch podlah-nátěr ze stávající betonové podlahy odstranit brokováním</t>
  </si>
  <si>
    <t>795592584</t>
  </si>
  <si>
    <t>985321211</t>
  </si>
  <si>
    <t>Ochranný nátěr výztuže na epoxidové bázi stěn, líce kleneb a podhledů 1 vrstva tl 1 mm</t>
  </si>
  <si>
    <t>-1305276124</t>
  </si>
  <si>
    <t>"u stropů v m.č. 01.04-01.05 opatřit očištěnou výztuž epoxidovým protikorozním nátěrem"</t>
  </si>
  <si>
    <t>98542119B</t>
  </si>
  <si>
    <t>Svislá injektáž v cihelném zdivu mezi úrovní 1 a 2 injektážním krémem včetně vrtů</t>
  </si>
  <si>
    <t>-1322584963</t>
  </si>
  <si>
    <t>"stávající svislé konstrukce (obvodové a vnitřní stěny) v posuzovaném suterénu )"</t>
  </si>
  <si>
    <t>"se dodatečně odizolují formou chemické infúzní clony injektážním"</t>
  </si>
  <si>
    <t>" tixotropním krémem na sila-siloxanové bázi s min. obsahem účinné látky 80% hm"</t>
  </si>
  <si>
    <t>" dle předpisu výrobce"</t>
  </si>
  <si>
    <t>"označení zelenou barvou"</t>
  </si>
  <si>
    <t>0,725*0,96+0,30*0,96*2+0,80*0,96+1,00</t>
  </si>
  <si>
    <t>98542119C</t>
  </si>
  <si>
    <t>Chemická injektáž zdiva injektážním krémem vodorovná úrovní 1 na -100mm nad podlahou</t>
  </si>
  <si>
    <t>-1926168232</t>
  </si>
  <si>
    <t>"chemická injektáž - úroveň 1 - bude provedena v úrovni podlahy (cca 10 cm nad podlahou - vodorovně)"</t>
  </si>
  <si>
    <t>"Aplikace:</t>
  </si>
  <si>
    <t>"Injektážní vrty se provedou vrty o průměru 12-14 mm, rozteč vrtů 120 - 150 mm, délka vrtů = šířka zdiva - 5 cm"</t>
  </si>
  <si>
    <t>"po vyvrtání se otvory vyčistí stlačeným vzduchem a naplní se injektážním tixotropním krémem"</t>
  </si>
  <si>
    <t>"na silan-siloxanové bázi s min. obsahem účinné látky 80% h"</t>
  </si>
  <si>
    <t>"v množství 1,15 kg/m2 průřezové (půdorysné) plochy stěny"</t>
  </si>
  <si>
    <t>"po rozpuštění injektážního krému se otvory zaslepí cementovou sanační maltou"</t>
  </si>
  <si>
    <t>"a utěsní silikátovou stěrkou v množství 2kg/m2 +- 15 cm nad a pod provedené injektáže"</t>
  </si>
  <si>
    <t>"obdobně se postupuje u svislých vrtů a vrtů nad úrovní terénu, zde se provede utěsňující pruh v šíři cca 30 cm"</t>
  </si>
  <si>
    <t>"označení hnědou barvou"</t>
  </si>
  <si>
    <t>0,725*0,60+0,60*0,65/2+0,71*0,62+2,51*0,17</t>
  </si>
  <si>
    <t>2,19*0,62+1,10*1,37+1,75*0,32-1,10*0,32</t>
  </si>
  <si>
    <t>2,14*1,39+0,30*1,95+0,71*0,62+0,65*0,62/2</t>
  </si>
  <si>
    <t>1,50</t>
  </si>
  <si>
    <t>98542119D</t>
  </si>
  <si>
    <t>Chemická injektáž zdiva injektážním krémem vodorovná - úroveň 2- bude provedena v místě v úrovni podlahy a cca 10 cm nad venkovním terénem</t>
  </si>
  <si>
    <t>1860537226</t>
  </si>
  <si>
    <t>"chemická injektáž - úroveň 2- bude provedena v místě v úrovni podlahy a cca 10 cm nad venkovním terénem"</t>
  </si>
  <si>
    <t>"označení žlutou barvou-2 úrovně"</t>
  </si>
  <si>
    <t>3,00*0,725+13,84*0,50+3,80*0,725</t>
  </si>
  <si>
    <t>13,35*2</t>
  </si>
  <si>
    <t>-1536891185</t>
  </si>
  <si>
    <t>-1478503976</t>
  </si>
  <si>
    <t>1441334692</t>
  </si>
  <si>
    <t>11,785*12 'Přepočtené koeficientem množství</t>
  </si>
  <si>
    <t>-966596900</t>
  </si>
  <si>
    <t>-2134937239</t>
  </si>
  <si>
    <t>731</t>
  </si>
  <si>
    <t>Ústřední vytápění - kotelny</t>
  </si>
  <si>
    <t>73100000C</t>
  </si>
  <si>
    <t>Vytápění-komplet demontáž armatury a trubní rozvody rozdělovače a sběrače UT v m.č.01.06</t>
  </si>
  <si>
    <t>-1778195862</t>
  </si>
  <si>
    <t>"v míst.č.01.06 kompletně demontovat armatury a trubní rozvody rozdělovače a sběrače UT"</t>
  </si>
  <si>
    <t>"ponechat pouze potrubí přívodu a zpátečky topné vody"</t>
  </si>
  <si>
    <t>"potrubí vedené pod stropem ukončené kulovým uzávěrem ponechat"</t>
  </si>
  <si>
    <t>"veškeré rozvody a armatury uložit ke zpětné montáži v prostoru suterénu divadla"</t>
  </si>
  <si>
    <t>"potrubí zavěšené pod stropem je nutno po dobu demontáže rozdělovače a sběrače provizorně podepřít"</t>
  </si>
  <si>
    <t>"ROZEBRÁNÍ JE NA ZHOTOVITELI"</t>
  </si>
  <si>
    <t>"DEMONTÁŽ A MONTÁŽ JE VČETNĚ MĚŘENÍ A REGULACE (BEZ TOHO NELZE POTRUBÍ DEMONTOVAT)"</t>
  </si>
  <si>
    <t>"ALTERNATIVNĚ MŮŽE ZHOTOVITEL PROVÉST DEMONTÁŽ JEN ČÁSTEČNOU, ČI ŽÁDNOU"</t>
  </si>
  <si>
    <t>"-V TAKOVÉM PŘÍPADĚ OCENÍ ČÁSTEČNOU/ŽÁDNOU DEMONTÁŽ+CENU ZA ZTÍŽENÉ PRÁCE V MÍSTĚ UMÍSTĚNÍ ROZVODŮ VYTÁPĚNÍ"</t>
  </si>
  <si>
    <t>"VŽDY JE VŠAK NUTNÉ PROVÉST DEMONTÁŽ A ZPĚTNOU MONTÁŽ NOVÉ IZOLACE POTRUBÍ"</t>
  </si>
  <si>
    <t>"poznámka 3"    1,00</t>
  </si>
  <si>
    <t>73100001C</t>
  </si>
  <si>
    <t>Vytápění-komplet zpětná montáž armatury a trubní rozvody rozdělovače a sběrače UT v m.č.01.06</t>
  </si>
  <si>
    <t>-1460916198</t>
  </si>
  <si>
    <t>"v míst.č.01.06 kompletně zpět namontovat armatury a trubní rozvody rozdělovače a sběrače UT"</t>
  </si>
  <si>
    <t>762</t>
  </si>
  <si>
    <t>Konstrukce tesařské</t>
  </si>
  <si>
    <t>762711810</t>
  </si>
  <si>
    <t>Demontáž prostorových vázaných kcí z hraněného řeziva průřezové plochy do 120 cm2</t>
  </si>
  <si>
    <t>-1926585166</t>
  </si>
  <si>
    <t>"demontáž podpěr"</t>
  </si>
  <si>
    <t xml:space="preserve">"poznámka 3"   </t>
  </si>
  <si>
    <t>"dřevěná podpěra 2* sloupek 100*100mm,dl.2,40m, 2* tramek 100*100mm,dl.2,00m"</t>
  </si>
  <si>
    <t>2,40*2+2,00*2</t>
  </si>
  <si>
    <t>762713110</t>
  </si>
  <si>
    <t>Montáž prostorové vázané kce z hraněného řeziva průřezové plochy do 120 cm2</t>
  </si>
  <si>
    <t>-1241395813</t>
  </si>
  <si>
    <t>605120010</t>
  </si>
  <si>
    <t>řezivo jehličnaté hranol jakost I do 120 cm2</t>
  </si>
  <si>
    <t>-291798995</t>
  </si>
  <si>
    <t>hr1010*0,10*0,10*1,10</t>
  </si>
  <si>
    <t>998762202</t>
  </si>
  <si>
    <t>Přesun hmot procentní pro kce tesařské v objektech v do 12 m</t>
  </si>
  <si>
    <t>806112561</t>
  </si>
  <si>
    <t>766</t>
  </si>
  <si>
    <t>Konstrukce truhlářské</t>
  </si>
  <si>
    <t>76662219A</t>
  </si>
  <si>
    <t>Mont.+Dod. Plastový výlez vel.750*750mm do zdiva-komplet vč.všech detailů a doplňků</t>
  </si>
  <si>
    <t>-266383291</t>
  </si>
  <si>
    <t>"okno s plastovým minimálně 5-ti komoropvým rámem s ocel.pozink.výzt.profilem"</t>
  </si>
  <si>
    <t>"se součinitelem prostupu tepla U=1,2W/m2K"</t>
  </si>
  <si>
    <t>"okno jednokřídlé otevíravé,výplň PUR deska bílá,klika plastová bílá"</t>
  </si>
  <si>
    <t>"vnitřní montážní spáru opatřet interierovou parotěsnou instalační páskou"</t>
  </si>
  <si>
    <t>"tabulka výrobků-ozn.P2"   1,00</t>
  </si>
  <si>
    <t>766691914</t>
  </si>
  <si>
    <t>Vyvěšení nebo zavěšení dřevěných křídel dveří pl do 2 m2</t>
  </si>
  <si>
    <t>766451152</t>
  </si>
  <si>
    <t>"dveřní křídlo vel.90/197 uložit pro zpětnou montáž"</t>
  </si>
  <si>
    <t>"poznámka 4-vyvěsit a znovu zavěsit"    1,00*2</t>
  </si>
  <si>
    <t>998766202</t>
  </si>
  <si>
    <t>Přesun hmot procentní pro konstrukce truhlářské v objektech v do 12 m</t>
  </si>
  <si>
    <t>-1434302904</t>
  </si>
  <si>
    <t>777</t>
  </si>
  <si>
    <t>Podlahy lité</t>
  </si>
  <si>
    <t>77761519A</t>
  </si>
  <si>
    <t>Ochranný tenkovrstvý epoxidový nátěr RAL 7035 betonových podlah světle šedý</t>
  </si>
  <si>
    <t>-156844878</t>
  </si>
  <si>
    <t>"Na vyzrálou vyspravenou podlahu bude proveden ochranný tenkovrstvý epoxidový nátěr"</t>
  </si>
  <si>
    <t>"M14 - Vrchní nátěr podlahy - tenkovrstvý epoxidový nátěr na betonové podlahy"</t>
  </si>
  <si>
    <t>"RAL 7035 - světle šedý"</t>
  </si>
  <si>
    <t>784</t>
  </si>
  <si>
    <t>Dokončovací práce - malby a tapety</t>
  </si>
  <si>
    <t>78432109A</t>
  </si>
  <si>
    <t xml:space="preserve">Malba veškerých stěn a stropů </t>
  </si>
  <si>
    <t>-139382508</t>
  </si>
  <si>
    <t>"Po dokončení omítkových systémů bude provedena výmalba veškerých stěn a stropů "</t>
  </si>
  <si>
    <t>"dotčených místností vysoce prodyšnou vnitřní vápennou barvou bílou, Sd&lt;0,03 m"</t>
  </si>
  <si>
    <t>(3,32+4,65+0,50*2+0,32+3,92+0,50*2+4,65+3,34+0,71)*2,60</t>
  </si>
  <si>
    <t>"m.č.01.02-01.03"</t>
  </si>
  <si>
    <t>(3,82+2,50)*2*2,74-2,47*2,44-1,35*1,91-0,80*2,00-1,45*2,00</t>
  </si>
  <si>
    <t>(6,93+2,50)*2*2,74-3,19*2,40-1,35*2,00-0,90*2,00</t>
  </si>
  <si>
    <t>"stropy"</t>
  </si>
  <si>
    <t>11,20+18,30+3,00</t>
  </si>
  <si>
    <t>15,90+14,20+15,30</t>
  </si>
  <si>
    <t>3,00</t>
  </si>
  <si>
    <t>78482109A</t>
  </si>
  <si>
    <t>Latexový nátěr parapetů z obou stran</t>
  </si>
  <si>
    <t>-749097829</t>
  </si>
  <si>
    <t>Práce a dodávky M</t>
  </si>
  <si>
    <t>21-M</t>
  </si>
  <si>
    <t>Elektromontáže</t>
  </si>
  <si>
    <t>72190000A</t>
  </si>
  <si>
    <t>Elektroinstalace-komplet demontáž a zpětná montáž elektro zařízení a rozvody</t>
  </si>
  <si>
    <t>64</t>
  </si>
  <si>
    <t>-1470340494</t>
  </si>
  <si>
    <t>"platí pro I. a II. etapu komplet"</t>
  </si>
  <si>
    <t>"v prostoru m.č. 01.04-01.06 demontovat a zpětně namontovat všechna elektro zařízení a rozvody"</t>
  </si>
  <si>
    <t>"vč.revizí a dalších souvisejících prací a dokumentů"</t>
  </si>
  <si>
    <t xml:space="preserve">"poznámka "   </t>
  </si>
  <si>
    <t>03000100A</t>
  </si>
  <si>
    <t>2130227322</t>
  </si>
  <si>
    <t>-1875097199</t>
  </si>
  <si>
    <t>1056254591</t>
  </si>
  <si>
    <t>VRN9</t>
  </si>
  <si>
    <t>Ostatní náklady</t>
  </si>
  <si>
    <t>090001000</t>
  </si>
  <si>
    <t>1221826194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</si>
  <si>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</si>
  <si>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</si>
  <si>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</si>
  <si>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</si>
  <si>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</si>
  <si>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</si>
  <si>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</si>
  <si>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</si>
  <si>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</si>
  <si>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</si>
  <si>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</si>
  <si>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</si>
  <si>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</si>
  <si>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</si>
  <si>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</si>
  <si>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</si>
  <si>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</si>
  <si>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</si>
  <si>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</si>
  <si>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</si>
  <si>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</si>
  <si>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</si>
  <si>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</si>
  <si>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</si>
  <si>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</si>
  <si>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</si>
  <si>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</si>
  <si>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</si>
  <si>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</si>
  <si>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</si>
  <si>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</si>
  <si>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</si>
  <si>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</si>
  <si>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</si>
  <si>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</si>
  <si>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</si>
  <si>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</si>
  <si>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</si>
  <si>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</si>
  <si>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</si>
  <si>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</si>
  <si>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</si>
  <si>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</si>
  <si>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</si>
  <si>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</si>
  <si>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</si>
  <si>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</si>
  <si>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</si>
  <si>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</si>
  <si>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</si>
  <si>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</si>
  <si>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</si>
  <si>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</si>
  <si>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</si>
  <si>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</si>
  <si>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</si>
  <si>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</si>
  <si>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</si>
  <si>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</si>
  <si>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</si>
  <si>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</si>
  <si>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</si>
  <si>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</si>
  <si>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</si>
  <si>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</si>
  <si>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</si>
  <si>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</si>
  <si>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</si>
  <si>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</si>
  <si>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</si>
  <si>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</si>
  <si>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</si>
  <si>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</si>
  <si>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</si>
  <si>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</si>
  <si>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</si>
  <si>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</si>
  <si>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</si>
  <si>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</si>
  <si>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</si>
  <si>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</si>
  <si>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</si>
  <si>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</si>
  <si>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</si>
  <si>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</si>
  <si>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</si>
  <si>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</si>
  <si>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</si>
  <si>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</si>
  <si>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</si>
  <si>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</si>
  <si>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</si>
  <si>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</si>
  <si>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</si>
  <si>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</si>
  <si>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</si>
  <si>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</si>
  <si>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</si>
  <si>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</si>
  <si>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</si>
  <si>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</si>
  <si>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</si>
  <si>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</si>
  <si>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</si>
  <si>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</si>
  <si>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</si>
  <si>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</si>
  <si>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</si>
  <si>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</si>
  <si>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</si>
  <si>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</si>
  <si>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</si>
  <si>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</si>
  <si>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</si>
  <si>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</si>
  <si>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</si>
  <si>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</si>
  <si>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</si>
  <si>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</si>
  <si>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</si>
  <si>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</si>
  <si>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</si>
  <si>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</si>
  <si>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</si>
  <si>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</si>
  <si>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</si>
  <si>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</si>
  <si>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</si>
  <si>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</si>
  <si>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</si>
  <si>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</si>
  <si>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</si>
  <si>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</si>
  <si>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</si>
  <si>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</si>
  <si>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</si>
  <si>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</si>
  <si>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</si>
  <si>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</si>
  <si>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</si>
  <si>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</si>
  <si>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</si>
  <si>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</si>
  <si>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</si>
  <si>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</si>
  <si>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</si>
  <si>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</si>
  <si>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</si>
  <si>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</si>
  <si>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</si>
  <si>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</si>
  <si>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</si>
  <si>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</si>
  <si>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</si>
  <si>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</si>
  <si>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</si>
  <si>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</si>
  <si>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</si>
  <si>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</si>
  <si>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</si>
  <si>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</si>
  <si>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</si>
  <si>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</si>
  <si>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</si>
  <si>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</si>
  <si>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</si>
  <si>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</si>
  <si>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</si>
  <si>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</si>
  <si>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</si>
  <si>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</si>
  <si>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</si>
  <si>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</si>
  <si>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</si>
  <si>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</si>
  <si>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</si>
  <si>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</si>
  <si>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</si>
  <si>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</si>
  <si>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</si>
  <si>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</si>
  <si>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</si>
  <si>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</si>
  <si>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</si>
  <si>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</si>
  <si>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</si>
  <si>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</si>
  <si>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</si>
  <si>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</si>
  <si>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{8be30d4b-6d6d-46fe-8b96-e70f894b6f28}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</si>
  <si>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</si>
  <si>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</si>
  <si>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</si>
  <si>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</si>
  <si>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</si>
  <si>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</si>
  <si>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</si>
  <si>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</si>
  <si>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ROK1443A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</si>
  <si>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</si>
  <si>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0,1</t>
  </si>
  <si>
    <t>Stavba:</t>
  </si>
  <si>
    <t>ODVLHČENÍ A SANACE SZ ČÁSTI SUTERÉNU DIVADLA Chrudim-REV.Č.1</t>
  </si>
  <si>
    <t>KSO:</t>
  </si>
  <si>
    <t/>
  </si>
  <si>
    <t>CC-CZ:</t>
  </si>
  <si>
    <t>Místo:</t>
  </si>
  <si>
    <t>Divadlo K. Pippicha,Chrudim</t>
  </si>
  <si>
    <t>Datum:</t>
  </si>
  <si>
    <t>11. 4. 2018</t>
  </si>
  <si>
    <t>Zadavatel:</t>
  </si>
  <si>
    <t>IČ:</t>
  </si>
  <si>
    <t>Město Chrudim, Resselovo nám., Chrudim</t>
  </si>
  <si>
    <t>DIČ:</t>
  </si>
  <si>
    <t>Uchazeč:</t>
  </si>
  <si>
    <t>Vyplň údaj</t>
  </si>
  <si>
    <t>Projektant:</t>
  </si>
  <si>
    <t>ing.Josef Dvořák, Městský park, Chrudim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</si>
  <si>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</si>
  <si>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</si>
  <si>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</si>
  <si>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</si>
  <si>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</si>
  <si>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</si>
  <si>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</si>
  <si>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</si>
  <si>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</si>
  <si>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</si>
  <si>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</si>
  <si>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</si>
  <si>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</si>
  <si>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</si>
  <si>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</si>
  <si>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</si>
  <si>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</si>
  <si>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</si>
  <si>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</si>
  <si>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</si>
  <si>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</si>
  <si>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</si>
  <si>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</si>
  <si>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</si>
  <si>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</si>
  <si>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</si>
  <si>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</si>
  <si>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</si>
  <si>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</si>
  <si>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</si>
  <si>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</si>
  <si>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</si>
  <si>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</si>
  <si>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</si>
  <si>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</si>
  <si>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</si>
  <si>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</si>
  <si>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</si>
  <si>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</si>
  <si>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</si>
  <si>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</si>
  <si>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D1 1</t>
  </si>
  <si>
    <t>D1 1 - Odvlhčení a sanace SZ části suterénu divadla - I.etapa</t>
  </si>
  <si>
    <t>STA</t>
  </si>
  <si>
    <t>1</t>
  </si>
  <si>
    <t>{0a8a209c-6097-441d-8768-17518af94f92}</t>
  </si>
  <si>
    <t>2</t>
  </si>
  <si>
    <t>D1 2</t>
  </si>
  <si>
    <t>D1 2 - Odvlhčení a sanace SZ části suterénu divadla - II.etapa</t>
  </si>
  <si>
    <t>{b6514b1b-7d81-43e2-b71d-f49e96823e3e}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</si>
  <si>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</si>
  <si>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</si>
  <si>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</si>
  <si>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</si>
  <si>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</si>
  <si>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</si>
  <si>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</si>
  <si>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D1 1 - D1 1 - Odvlhčení a sanace SZ části suterénu divadla - I.etapa</t>
  </si>
  <si>
    <t>Chrudim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</si>
  <si>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</si>
  <si>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</si>
  <si>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</si>
  <si>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</si>
  <si>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</si>
  <si>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</si>
  <si>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</si>
  <si>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</si>
  <si>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</si>
  <si>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</si>
  <si>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</si>
  <si>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</si>
  <si>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</si>
  <si>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</si>
  <si>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764 - Konstrukce klempířské</t>
  </si>
  <si>
    <t xml:space="preserve">    772 - Podlahy z kamene</t>
  </si>
  <si>
    <t xml:space="preserve">    782 - Dokončovací práce - obklady z kamene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</si>
  <si>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</si>
  <si>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</si>
  <si>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</si>
  <si>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</si>
  <si>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</si>
  <si>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</si>
  <si>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</si>
  <si>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</si>
  <si>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</si>
  <si>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</si>
  <si>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</si>
  <si>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</si>
  <si>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</si>
  <si>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</si>
  <si>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</si>
  <si>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</si>
  <si>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</si>
  <si>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</si>
  <si>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</si>
  <si>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</si>
  <si>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</si>
  <si>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</si>
  <si>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</si>
  <si>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</si>
  <si>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31023829A</t>
  </si>
  <si>
    <t>Zazdívka ve zdivu nadzákladovém cihlami pálenými na MVC-vyspravení zdiva podschodišťového prostoru</t>
  </si>
  <si>
    <t>m3</t>
  </si>
  <si>
    <t>4</t>
  </si>
  <si>
    <t>837658009</t>
  </si>
  <si>
    <t>VV</t>
  </si>
  <si>
    <t>"cihelné zdivo podschodišťového prostoru vyspravit"</t>
  </si>
  <si>
    <t>"náhrada zdiva z plných ostře pálených cihel"</t>
  </si>
  <si>
    <t>"projekt počítá s výměnou cca 1m3 zdiva"</t>
  </si>
  <si>
    <t>"v.č.102-105-půdorysy a řezy-stávající stav"</t>
  </si>
  <si>
    <t>"viz tech. zpráva"</t>
  </si>
  <si>
    <t>1,00</t>
  </si>
  <si>
    <t>Součet</t>
  </si>
  <si>
    <t>31794439A</t>
  </si>
  <si>
    <t>Mont. + Dod. Ocelový nosník z úhelníků-žárově pozinkovat</t>
  </si>
  <si>
    <t>t</t>
  </si>
  <si>
    <t>-1516406296</t>
  </si>
  <si>
    <t>"nadpraží otvorů zajistit dvojicí nosníků L60*60*5,dl.0,50m"</t>
  </si>
  <si>
    <t>"spodní přírubu zaškrábnout do spáry zdiva a fixovat cem. tmelem"</t>
  </si>
  <si>
    <t>"viz tech. zpráva a tab.výrobků-ozn.Z5"</t>
  </si>
  <si>
    <t>"celkem 14ks, hmotnost 1ks=2,30kg"</t>
  </si>
  <si>
    <t>14*2,30*0,001*1,05</t>
  </si>
  <si>
    <t>Vodorovné konstrukce</t>
  </si>
  <si>
    <t>43419144A</t>
  </si>
  <si>
    <t>Osazení schodišťových stupňů kamenných broušených nebo leštěných-stávající žulové schod. stupně</t>
  </si>
  <si>
    <t>kus</t>
  </si>
  <si>
    <t>1424992467</t>
  </si>
  <si>
    <t>"venkovní schody-žulové stupně dl.2,32m zpětná montáž"</t>
  </si>
  <si>
    <t>"stupně jsou uloženy po okrajích na ocelových kolejnicích a v bet. loži"</t>
  </si>
  <si>
    <t>"Demontáž a zpětnou montáž kamenných prvků schodiště a podesty nutno provádět pracovníky s náležitou odborností"</t>
  </si>
  <si>
    <t>" kamenické případně restaurátorské práce"</t>
  </si>
  <si>
    <t>"montážt 6ks jalových výst.stupňů a 3*6ks běžných stupňů"</t>
  </si>
  <si>
    <t>"v.č.107-110-půdorysy a řezy-nový stav"</t>
  </si>
  <si>
    <t>"poznámka 10"</t>
  </si>
  <si>
    <t>6+3*6</t>
  </si>
  <si>
    <t>6</t>
  </si>
  <si>
    <t>Úpravy povrchů, podlahy a osazování výplní</t>
  </si>
  <si>
    <t>61713007A</t>
  </si>
  <si>
    <t>Sanační opatřeni opatření z exteriérové strany objektu</t>
  </si>
  <si>
    <t>soubor</t>
  </si>
  <si>
    <t>853673089</t>
  </si>
  <si>
    <t>"V rámci první etapy sanačních opatřeni budou provedeny opatření"</t>
  </si>
  <si>
    <t>"týkající se odizolování stropní desky asfaltovými pásy a odvedení srážkové vody z podesty venkovního schodiště"</t>
  </si>
  <si>
    <t>"Dále bude provedena sanace železobetonové stropní desky ze strany interiéru"</t>
  </si>
  <si>
    <t>"Skladby a technologické postupy jsou převzaty ze Stavebně technického posouzení"</t>
  </si>
  <si>
    <t>"a návrhu řešení č. 14-10-124, který je součástí této projektové dokumentace"</t>
  </si>
  <si>
    <t>"Požadované vlastnosti jednotlivých prvků systémů jsou popsány v odstavci C) Materiálové řešení"</t>
  </si>
  <si>
    <t>"viz Technická zpráva"</t>
  </si>
  <si>
    <t>5</t>
  </si>
  <si>
    <t>61713119A</t>
  </si>
  <si>
    <t>Sanační cementový špric</t>
  </si>
  <si>
    <t>m2</t>
  </si>
  <si>
    <t>-1791979052</t>
  </si>
  <si>
    <t>"zdivo v podschodišťovém prostoru"</t>
  </si>
  <si>
    <t>"po vyzrání opatřit stěny hydrofobizačním difuzním nátěrem"</t>
  </si>
  <si>
    <t>"označení barvou modrouou čárkovanou"</t>
  </si>
  <si>
    <t>"v.č.106-sanační opatření suterénu"</t>
  </si>
  <si>
    <t>(2,17*2+2,015*2)*1,60+(0,60*1,60*2)*4+2,50</t>
  </si>
  <si>
    <t>"vnitřní stěny vybouraných otvorů vel.300*300mm ve zdivu"</t>
  </si>
  <si>
    <t>"poznámka 7"   1,00*(0,30+0,30)*2*0,90</t>
  </si>
  <si>
    <t>"poznámka 8"   1,00*(0,30+0,30)*2*0,90</t>
  </si>
  <si>
    <t>"poznámka 6"   2,00*5*(0,30+0,30)*2*0,30+0,50</t>
  </si>
  <si>
    <t>61713119B</t>
  </si>
  <si>
    <t>Hydrofibizační difúzní nátěr</t>
  </si>
  <si>
    <t>964277010</t>
  </si>
  <si>
    <t>7</t>
  </si>
  <si>
    <t>61999101A</t>
  </si>
  <si>
    <t>Před započetím prací provede dodavatel zakrytí vnitřního zařízení dotčených prostorů krycími fóliemi</t>
  </si>
  <si>
    <t>-939216215</t>
  </si>
  <si>
    <t>100,00</t>
  </si>
  <si>
    <t>8</t>
  </si>
  <si>
    <t>631311121</t>
  </si>
  <si>
    <t>Doplnění dosavadních mazanin betonem prostým plochy do 1 m2 tloušťky do 80 mm</t>
  </si>
  <si>
    <t>CS ÚRS 2014 02</t>
  </si>
  <si>
    <t>-1996108029</t>
  </si>
  <si>
    <t>"nesoudržné části betonu a cihel v místě uložení desky na stěně pod vstupními stupni schodiště osekat a mech.očistit"</t>
  </si>
  <si>
    <t>"odstraněné části nahradit přebetonováním"</t>
  </si>
  <si>
    <t>0,50</t>
  </si>
  <si>
    <t>9</t>
  </si>
  <si>
    <t>631311125</t>
  </si>
  <si>
    <t>Mazanina tl do 120 mm z betonu prostého tř. C 20/25</t>
  </si>
  <si>
    <t>-1079487128</t>
  </si>
  <si>
    <t>"čelo desky u schodiště dobetonovat C20/25"</t>
  </si>
  <si>
    <t>"skladba B"</t>
  </si>
  <si>
    <t>13,91*0,12*0,16/2+0,10</t>
  </si>
  <si>
    <t>10</t>
  </si>
  <si>
    <t>63131199A</t>
  </si>
  <si>
    <t xml:space="preserve">Sanace stropní desky za strany exteriéru - Místní poškození vypravit vysprávkovou hmotou na bázi cementu </t>
  </si>
  <si>
    <t>1002437730</t>
  </si>
  <si>
    <t>" (viz. Materiálové řešení - M11) Před aplikací stěrky místo natřít systémovou penetrací"</t>
  </si>
  <si>
    <t>"Předpokládá se oprava 10% plochy v tloušťce cca 15mm"</t>
  </si>
  <si>
    <t>"M11 - Vyrovnávací stěrka -opravná hmota na bázi cementu a modifikujících přísad pro tloušťky vrstev 1-20mm"</t>
  </si>
  <si>
    <t>"      Pevnost v tlaku min. 25 MPa"</t>
  </si>
  <si>
    <t>"      Pevnost v tahu za ohybu min. 5 MPa"</t>
  </si>
  <si>
    <t>"      Před aplikací opatřit podklad systémovou penetrací"</t>
  </si>
  <si>
    <t>"poznámka, m.č.1.01"</t>
  </si>
  <si>
    <t>13,91*3,86+3,00*0,30*3-0,80*0,80*2+1,00</t>
  </si>
  <si>
    <t>Mezisoučet</t>
  </si>
  <si>
    <t>56,113*0,015*0,10</t>
  </si>
  <si>
    <t>11</t>
  </si>
  <si>
    <t>63131199B</t>
  </si>
  <si>
    <t>Sanace stropní desky za strany exteriéru - Spádová betonová vrstva  - podlahová hmota na bázi cementu</t>
  </si>
  <si>
    <t>1117952294</t>
  </si>
  <si>
    <t>"Na vyspravený povrch desky se provede spádová vrstva cementového potěru tl. 10-50mm"</t>
  </si>
  <si>
    <t>"spádovat od vstupních dveří ke schodišti"</t>
  </si>
  <si>
    <t>"(viz. Materiálové řešení - M12). Spádovat od vstupních dveří divadla ke schodišti"</t>
  </si>
  <si>
    <t>"Před aplikací provést penetraci podkladu systémovým penetračním přípravkem"</t>
  </si>
  <si>
    <t>"M12 - Spádová betonová vrstva  - podlahová hmota na bázi cementu"</t>
  </si>
  <si>
    <t>"       Pevnost v tlaku min. 25MPa"</t>
  </si>
  <si>
    <t>""      Pro tloušťky vrstev"  10-100m"</t>
  </si>
  <si>
    <t>56,113*0,03</t>
  </si>
  <si>
    <t>12</t>
  </si>
  <si>
    <t>644941112</t>
  </si>
  <si>
    <t>Osazování ventilačních mřížek velikosti do 300 x 300 mm</t>
  </si>
  <si>
    <t>-214765601</t>
  </si>
  <si>
    <t>"osazení ocelové protidešťové žaluzie vel.350*350mm se síťkou proti hmyzu"</t>
  </si>
  <si>
    <t>"pozn.7, 8"</t>
  </si>
  <si>
    <t>"viz tech. zpráva a tab.výrobků-ozn.Z2"</t>
  </si>
  <si>
    <t>"celkem 2ks"</t>
  </si>
  <si>
    <t>2,00</t>
  </si>
  <si>
    <t>13</t>
  </si>
  <si>
    <t>M</t>
  </si>
  <si>
    <t>42972944A</t>
  </si>
  <si>
    <t>žaluzie protidešťové velikost 350x350 mm</t>
  </si>
  <si>
    <t>-706106185</t>
  </si>
  <si>
    <t>"žárově pozinkovat"</t>
  </si>
  <si>
    <t>Ostatní konstrukce a práce-bourání</t>
  </si>
  <si>
    <t>14</t>
  </si>
  <si>
    <t>949101111</t>
  </si>
  <si>
    <t>Lešení pomocné pro objekty pozemních staveb s lešeňovou podlahou v do 1,9 m zatížení do 150 kg/m2</t>
  </si>
  <si>
    <t>CS ÚRS 2014 01</t>
  </si>
  <si>
    <t>1916288106</t>
  </si>
  <si>
    <t>25,00</t>
  </si>
  <si>
    <t>952901111</t>
  </si>
  <si>
    <t>Vyčištění budov bytové a občanské výstavby při výšce podlaží do 4 m</t>
  </si>
  <si>
    <t>-1280716740</t>
  </si>
  <si>
    <t>"vyčištění prostor suterenu po stavebních úpravách"</t>
  </si>
  <si>
    <t>12,50*2,00+16,00*5,00+15,00</t>
  </si>
  <si>
    <t>16</t>
  </si>
  <si>
    <t>953942421</t>
  </si>
  <si>
    <t>Osazování ocelových rámů do 1000x1000 mm bez jejich dodání</t>
  </si>
  <si>
    <t>-1090266062</t>
  </si>
  <si>
    <t>"zpětná montáž  stáv.ocel.pozink. škrabáku vč.rámečku vel.1,40*0,80m"</t>
  </si>
  <si>
    <t>"poznámka 14"</t>
  </si>
  <si>
    <t>17</t>
  </si>
  <si>
    <t>962032230</t>
  </si>
  <si>
    <t>Bourání zdiva z cihel pálených nebo vápenopískových na MV nebo MVC do 1 m3</t>
  </si>
  <si>
    <t>-1310560586</t>
  </si>
  <si>
    <t>"vybourat cca 1m3 zdiva podschodišťového prostoru"</t>
  </si>
  <si>
    <t>18</t>
  </si>
  <si>
    <t>96302379A</t>
  </si>
  <si>
    <t xml:space="preserve">Demontáž žulových schodišťových stupňů </t>
  </si>
  <si>
    <t>1365594603</t>
  </si>
  <si>
    <t>"venkovní schody-žulové stupně dl.2,32m demontovat a uložit ke zpětné montáži"</t>
  </si>
  <si>
    <t>"rozebrat 6kls jalových výst.stupňů a 3*6ks běžných stupňů"</t>
  </si>
  <si>
    <t>19</t>
  </si>
  <si>
    <t>96502419A</t>
  </si>
  <si>
    <t>Rozebrání plošné žulové dlažby</t>
  </si>
  <si>
    <t>-349500093</t>
  </si>
  <si>
    <t>"bude rozebrána plošná žulová dlažba (700*700mm,tl.80-100mm) podesty uložená v betonovém  potěru"</t>
  </si>
  <si>
    <t>"dlažbu uložit pro opětovnou montáž, nutno uvažovat s poškozením cca 10 ks dlažby a jejich náhradou"</t>
  </si>
  <si>
    <t>"poznámka 11, m.č.1.01"</t>
  </si>
  <si>
    <t>20</t>
  </si>
  <si>
    <t>96502419B</t>
  </si>
  <si>
    <t>Rozebrání vrchního obkladu stěn z pískovcových desek 800/800/60mm uložených do cem. potěru</t>
  </si>
  <si>
    <t>1562906686</t>
  </si>
  <si>
    <t>"bude rozebrána plošná pískovcová dlažba (800*800mm,tl.60mm) uložená do cem.potěru-8 ks"</t>
  </si>
  <si>
    <t>"obklad části bočních schodišťových stěn pískovcovými deskami a bloky"</t>
  </si>
  <si>
    <t>"dlažbu uložit pro opětovnou montáž"</t>
  </si>
  <si>
    <t>"poznámka 12"</t>
  </si>
  <si>
    <t>0,80*0,80*8</t>
  </si>
  <si>
    <t>96502419C</t>
  </si>
  <si>
    <t>Rozebrání bočního obkladu stěn z pískovcových bloků  180/220mm uložených do tmelu</t>
  </si>
  <si>
    <t>-1048142966</t>
  </si>
  <si>
    <t>"bude rozebrán boční obklad stěny z pískovcových bloků 180*220mm"</t>
  </si>
  <si>
    <t>"bloky uložit pro opětovnou montáž"</t>
  </si>
  <si>
    <t>"poznámka 13"</t>
  </si>
  <si>
    <t>2*2,50*0,18</t>
  </si>
  <si>
    <t>22</t>
  </si>
  <si>
    <t>96502419D</t>
  </si>
  <si>
    <t>Rozebrání soklu z pískovcových pásků tl.45mm,výšky 140-160mm mm uložených do tmelu</t>
  </si>
  <si>
    <t>-2145214922</t>
  </si>
  <si>
    <t>"bude rozebrán sokl z pískovcových pásků tl.45mm a výšky 140-160mm-celkem 17,73m2"</t>
  </si>
  <si>
    <t>"pásky uložit pro opětovnou montáž,nutno uvažovat s cca 20% poškození pásků a náhradu novými"</t>
  </si>
  <si>
    <t>"poznámka 9"</t>
  </si>
  <si>
    <t>17,73</t>
  </si>
  <si>
    <t>23</t>
  </si>
  <si>
    <t>965042121</t>
  </si>
  <si>
    <t>Bourání podkladů pod dlažby nebo mazanin betonových nebo z litého asfaltu tl do 100 mm pl do 1 m2</t>
  </si>
  <si>
    <t>1216642991</t>
  </si>
  <si>
    <t>24</t>
  </si>
  <si>
    <t>965042141</t>
  </si>
  <si>
    <t>Bourání podkladů pod dlažby nebo mazanin betonových nebo z litého asfaltu tl do 100 mm pl přes 4 m2</t>
  </si>
  <si>
    <t>-479295963</t>
  </si>
  <si>
    <t>"vybourat bet.lože tl.60-100mm pos stáv. žulovou dlažbu (700*700mm,tl.80-100mm) podesty"</t>
  </si>
  <si>
    <t>56,113*(0,06+0,10)/2</t>
  </si>
  <si>
    <t>25</t>
  </si>
  <si>
    <t>971033341</t>
  </si>
  <si>
    <t>Vybourání otvorů ve zdivu cihelném pl do 0,09 m2 na MVC nebo MV tl do 300 mm</t>
  </si>
  <si>
    <t>-1983751331</t>
  </si>
  <si>
    <t>"vybourání otvoru ve zdivu tl.300mm, vel.300*300mm"</t>
  </si>
  <si>
    <t>"1*100mm nad zemí a 1*pod stropem"</t>
  </si>
  <si>
    <t>"poznámka 6"   2,00*5</t>
  </si>
  <si>
    <t>26</t>
  </si>
  <si>
    <t>971033381</t>
  </si>
  <si>
    <t>Vybourání otvorů ve zdivu cihelném pl do 0,09 m2 na MVC nebo MV tl do 900 mm</t>
  </si>
  <si>
    <t>-695113298</t>
  </si>
  <si>
    <t>"vybourání otvoru ve zdivu tl.725mm+kam. obklad tl.175mm, vel.300*300mm"</t>
  </si>
  <si>
    <t>"poznámka 7"   1,00</t>
  </si>
  <si>
    <t>"poznámka 8"   1,00</t>
  </si>
  <si>
    <t>27</t>
  </si>
  <si>
    <t>976083141</t>
  </si>
  <si>
    <t>Vybourání škrabáků, stoupacích želez nebo komínových konzol ze zdiva betonového</t>
  </si>
  <si>
    <t>-967638897</t>
  </si>
  <si>
    <t>"vyjmout ocel.pozink. škrabák vč.rámečku vel.1,40*0,80m a uložit ke zpětné montáži"</t>
  </si>
  <si>
    <t>28</t>
  </si>
  <si>
    <t>97731119A</t>
  </si>
  <si>
    <t>Vyříznout otvor v pískovcových deskách s velkou opatrností tak,aby nedošlo k poškození desek</t>
  </si>
  <si>
    <t>m</t>
  </si>
  <si>
    <t>-1152177378</t>
  </si>
  <si>
    <t>"vybourání otvoru ve zdivu tl.725mm+kam. obklad tl.175mm" vel.300*300mm"</t>
  </si>
  <si>
    <t>"poznámka 7"   0,30*4</t>
  </si>
  <si>
    <t>"poznámka 8"   0,30*4</t>
  </si>
  <si>
    <t>29</t>
  </si>
  <si>
    <t>98513119A</t>
  </si>
  <si>
    <t>Očištění ploch stěn, dlažeb, obkladů a podlah tlakovou vodou</t>
  </si>
  <si>
    <t>405569974</t>
  </si>
  <si>
    <t>"očistit tlakovou vodou stáv. ŽB desku pod stáv. plošnou žul.dlažbou a vybouraného bet.potěru"</t>
  </si>
  <si>
    <t>30</t>
  </si>
  <si>
    <t>98513139A</t>
  </si>
  <si>
    <t>Mechanicky očistit stupně schodů, dlažby a obklady od tmelů a betonu</t>
  </si>
  <si>
    <t>1405053999</t>
  </si>
  <si>
    <t>13,91*(0,30+0,25)*3+3,00</t>
  </si>
  <si>
    <t>31</t>
  </si>
  <si>
    <t>98532119A</t>
  </si>
  <si>
    <t>M9 - Sanace stropní desky za strany interiéru</t>
  </si>
  <si>
    <t>1598012460</t>
  </si>
  <si>
    <t>"stávající stropní deska suterénu pod venkovním schodištěm je poškozena vlivem pronikající vlhkosti"</t>
  </si>
  <si>
    <t>"dochází ke korozi výztuže a degradaci krycí vrstvy betonu"</t>
  </si>
  <si>
    <t>"poklepem kladívka zjistit a odstranit nesoudržné a rozrušené části krycí vrstvy železobetonové desky stropu"</t>
  </si>
  <si>
    <t>"obnaženou výztuž očistit od rzi a opatřit ochr.nátěrem a desku vyspravit reprofilační maltou s použitím adhezního můstku"</t>
  </si>
  <si>
    <t>"obnaženou výztuž mechanicky očistit od koroze"</t>
  </si>
  <si>
    <t>"pro opravu poškozených míst použít systémové řešení sanace betonových konstrukcí složené"</t>
  </si>
  <si>
    <t>"z ochranného protikorozního nátěru obnažené výztuže, spojovacího můstku a reprofilační malty"</t>
  </si>
  <si>
    <t>"M9 - Sanace stropní desky za strany interiéru"</t>
  </si>
  <si>
    <t>"     Antikorozní epoxidový nátěr"</t>
  </si>
  <si>
    <t>"     Polymer cementová sanační malta na beton včetně spojovacího můstku"</t>
  </si>
  <si>
    <t>"předpokládá se s úpravou 25%"</t>
  </si>
  <si>
    <t>"poznámka"</t>
  </si>
  <si>
    <t>"m.č.01.04-01.06"</t>
  </si>
  <si>
    <t>3,95*3,32+0,70*1,95+1,10*0,22+2,51*0,45</t>
  </si>
  <si>
    <t>3,92*3,44+3,19*0,62</t>
  </si>
  <si>
    <t>4,65*1,95+3,94*1,39+2,47*0,62+1,50</t>
  </si>
  <si>
    <t>48,89*0,25</t>
  </si>
  <si>
    <t>32</t>
  </si>
  <si>
    <t>98542119A</t>
  </si>
  <si>
    <t>Svislá injektáž v cihelném zdivu na celou výšku stěny injektážním krémem včetně vrtů</t>
  </si>
  <si>
    <t>348381048</t>
  </si>
  <si>
    <t>"příčné stěny pod schodištěm odizolovat od nosné stěny suterénu"</t>
  </si>
  <si>
    <t>"svislou injektážní clonou"</t>
  </si>
  <si>
    <t>"injektáž tixotropním krémem na sila-siloxanové bázi dle předpisu výrobce"</t>
  </si>
  <si>
    <t>"M1 - Injektážní krém : tixotropním krémem na sila-siloxanové bázi"</t>
  </si>
  <si>
    <t>"     Obsah účinné látky mun 80% hmotnostních"</t>
  </si>
  <si>
    <t>"     Konzistence tixotropní krém"</t>
  </si>
  <si>
    <t>"     Bez zápachu"</t>
  </si>
  <si>
    <t>"     Na bázi vodní emulze, bez obsahu VOC"</t>
  </si>
  <si>
    <t>"     Mísitelné s vodou"</t>
  </si>
  <si>
    <t>"označení modrou barvou"</t>
  </si>
  <si>
    <t>1,60*0,30*5+1,60*0,75*2</t>
  </si>
  <si>
    <t>997</t>
  </si>
  <si>
    <t>Přesun sutě</t>
  </si>
  <si>
    <t>33</t>
  </si>
  <si>
    <t>997013212</t>
  </si>
  <si>
    <t>Vnitrostaveništní doprava suti a vybouraných hmot pro budovy v do 9 m ručně</t>
  </si>
  <si>
    <t>1627827999</t>
  </si>
  <si>
    <t>34</t>
  </si>
  <si>
    <t>997013501</t>
  </si>
  <si>
    <t>Odvoz suti a vybouraných hmot na skládku nebo meziskládku do 1 km se složením</t>
  </si>
  <si>
    <t>-1169344974</t>
  </si>
  <si>
    <t>35</t>
  </si>
  <si>
    <t>997013509</t>
  </si>
  <si>
    <t>Příplatek k odvozu suti a vybouraných hmot na skládku ZKD 1 km přes 1 km</t>
  </si>
  <si>
    <t>356950403</t>
  </si>
  <si>
    <t>13,624*12 'Přepočtené koeficientem množství</t>
  </si>
  <si>
    <t>36</t>
  </si>
  <si>
    <t>9970138A</t>
  </si>
  <si>
    <t>Poplatek za uložení stavebního směsného odpadu na skládce (skládkovné)</t>
  </si>
  <si>
    <t>887727839</t>
  </si>
  <si>
    <t>998</t>
  </si>
  <si>
    <t>Přesun hmot</t>
  </si>
  <si>
    <t>37</t>
  </si>
  <si>
    <t>999281111</t>
  </si>
  <si>
    <t>Přesun hmot pro opravy a údržbu do výšky 25m</t>
  </si>
  <si>
    <t>1622288255</t>
  </si>
  <si>
    <t>PSV</t>
  </si>
  <si>
    <t>Práce a dodávky PSV</t>
  </si>
  <si>
    <t>711</t>
  </si>
  <si>
    <t>Izolace proti vodě, vlhkosti a plynům</t>
  </si>
  <si>
    <t>38</t>
  </si>
  <si>
    <t>711111011</t>
  </si>
  <si>
    <t>Provedení izolace proti zemní vlhkosti vodorovné za studena suspenzí asfaltovou</t>
  </si>
  <si>
    <t>-915460222</t>
  </si>
  <si>
    <t>"Na vyzrálou spádovou vrstvu bude provedena penetrace asfaltovou emulzí a souvrství asfaltových pásů"</t>
  </si>
  <si>
    <t>"U bočních stěn schodiště bude izolace vytažena až ba horní líc"</t>
  </si>
  <si>
    <t>"M8 - Hydroizolace asfaltovými pás"</t>
  </si>
  <si>
    <t>13,91*3,86+3,00*0,30*3-0,80*0,80*2+5,00</t>
  </si>
  <si>
    <t>emulze</t>
  </si>
  <si>
    <t>39</t>
  </si>
  <si>
    <t>11162559A</t>
  </si>
  <si>
    <t xml:space="preserve">asfaltová emulze </t>
  </si>
  <si>
    <t>-737122704</t>
  </si>
  <si>
    <t>60,113*0,001 'Přepočtené koeficientem množství</t>
  </si>
  <si>
    <t>40</t>
  </si>
  <si>
    <t>71113910B</t>
  </si>
  <si>
    <t>Položení drenážní polyetylenové folie</t>
  </si>
  <si>
    <t>-1326530984</t>
  </si>
  <si>
    <t>"položení drenážní polyetylenové folie"</t>
  </si>
  <si>
    <t>41</t>
  </si>
  <si>
    <t>28323005A</t>
  </si>
  <si>
    <t>drenážní polyetylenové folie</t>
  </si>
  <si>
    <t>-1549099705</t>
  </si>
  <si>
    <t>42</t>
  </si>
  <si>
    <t>711141559</t>
  </si>
  <si>
    <t>Provedení izolace proti zemní vlhkosti pásy přitavením vodorovné NAIP</t>
  </si>
  <si>
    <t>-929026341</t>
  </si>
  <si>
    <t>"Vrchní vrstva - hydroizolační pás z SBS modifikovaného asfaltu s nosnou vložkou z polyesterové rohože"</t>
  </si>
  <si>
    <t>"     Horní povrch opatřen jemným separačním posypem"</t>
  </si>
  <si>
    <t>"     Spodní povrch opatřen separační PE fólií"</t>
  </si>
  <si>
    <t>"     Celoplošně nataven"</t>
  </si>
  <si>
    <t>"     Tloušťka min" . 4 "mm"</t>
  </si>
  <si>
    <t>"     Nutno splnit požadavky dle ČSN"  73 0605-1</t>
  </si>
  <si>
    <t>SBSrohož</t>
  </si>
  <si>
    <t>"Spodní  vrstva - hydroizolační pás z SBS modifikovaného asfaltu s nosnou vložkou ze skleněné tkaniny"</t>
  </si>
  <si>
    <t>"     Bodově nataven"</t>
  </si>
  <si>
    <t>"     Nutno splnit požadavky dle ČSN"  73 0605"</t>
  </si>
  <si>
    <t>SBSfol</t>
  </si>
  <si>
    <t>43</t>
  </si>
  <si>
    <t>62836201A</t>
  </si>
  <si>
    <t>hydroizolační pás z SBS modifikovaného asfaltu s nosnou vložkou ze skleněné tkaniny</t>
  </si>
  <si>
    <t>978382929</t>
  </si>
  <si>
    <t>44</t>
  </si>
  <si>
    <t>62852612A</t>
  </si>
  <si>
    <t>hydroizolační pás z SBS modifikovaného asfaltu s nosnou vložkou z polyesterové rohože</t>
  </si>
  <si>
    <t>-1905838510</t>
  </si>
  <si>
    <t>45</t>
  </si>
  <si>
    <t>998711201</t>
  </si>
  <si>
    <t>Přesun hmot procentní pro izolace proti vodě, vlhkosti a plynům v objektech v do 6 m</t>
  </si>
  <si>
    <t>%</t>
  </si>
  <si>
    <t>1549950402</t>
  </si>
  <si>
    <t>764</t>
  </si>
  <si>
    <t>Konstrukce klempířské</t>
  </si>
  <si>
    <t>46</t>
  </si>
  <si>
    <t>76425849A</t>
  </si>
  <si>
    <t>Okapnice mechanicky kotvené z nerezového plechu tl.0,6mm, rš 200 mm</t>
  </si>
  <si>
    <t>-1852176304</t>
  </si>
  <si>
    <t>"tabulka výrobků"</t>
  </si>
  <si>
    <t>"ozn.Z3"   2,15*6</t>
  </si>
  <si>
    <t>47</t>
  </si>
  <si>
    <t>76451869A</t>
  </si>
  <si>
    <t>PVC odpadní potrubí DN40 délky 2,00m vč.kolena</t>
  </si>
  <si>
    <t>-1007190332</t>
  </si>
  <si>
    <t>"ozn.O1"  2,00</t>
  </si>
  <si>
    <t>48</t>
  </si>
  <si>
    <t>76455149A</t>
  </si>
  <si>
    <t>Čtyřhranný žlábek 50*50mm z nerezového plechu rš 200 mm</t>
  </si>
  <si>
    <t>1977655592</t>
  </si>
  <si>
    <t>"pro uchycení ke zdivu použít háky z nerez. plechu"</t>
  </si>
  <si>
    <t>"ozn.Z4"   13,95</t>
  </si>
  <si>
    <t>49</t>
  </si>
  <si>
    <t>998764202</t>
  </si>
  <si>
    <t>Přesun hmot procentní pro konstrukce klempířské v objektech v do 12 m</t>
  </si>
  <si>
    <t>382676395</t>
  </si>
  <si>
    <t>772</t>
  </si>
  <si>
    <t>Podlahy z kamene</t>
  </si>
  <si>
    <t>50</t>
  </si>
  <si>
    <t>77252229A</t>
  </si>
  <si>
    <t>Kladení dlažby z kamene z pískovcových desek tl 60 a 70 mm-zpětná montáž stávajících desek 800*800*60mm</t>
  </si>
  <si>
    <t>1360492667</t>
  </si>
  <si>
    <t>"po provedení uprav budou osazeny zpět obkladové a krycí pískovcové desky a bloky bočních stěn schodiště"</t>
  </si>
  <si>
    <t>"pro osazení nutno používat tmely určené pro práci s přírodním pískovcem"</t>
  </si>
  <si>
    <t>"zpětná montáž plošné pískovcové dlažby (800*800mm,tl.60mm) uložená do tmelu-8 ks"</t>
  </si>
  <si>
    <t>51</t>
  </si>
  <si>
    <t>77252319B</t>
  </si>
  <si>
    <t>Kladení dlažby z kamene ze žulových desek tl 80 mm-zpětná montáž stávajících desek 800*800*80mm vč.lože z dren.betonu</t>
  </si>
  <si>
    <t>-1225517138</t>
  </si>
  <si>
    <t>"zpětná montáž žulové plošné dlažby stáv. tl.80mm spárovaná uložená do drenážního betonu"</t>
  </si>
  <si>
    <t>"M10 - Pokládka kamenných dlaždic podesty"</t>
  </si>
  <si>
    <t>"Drenážní betonový potěr"</t>
  </si>
  <si>
    <t>"Pevnost v tlaku 40MPa"</t>
  </si>
  <si>
    <t>"Tloušťka vrstev  30-100 mm"</t>
  </si>
  <si>
    <t>"Odolnost vůči mrazu a posypovým solím"</t>
  </si>
  <si>
    <t>"poznámka 11-skladba B"</t>
  </si>
  <si>
    <t>13,91*3,86+3,00*0,30*3-0,85*0,85*2+1,00</t>
  </si>
  <si>
    <t>52</t>
  </si>
  <si>
    <t>58381119B</t>
  </si>
  <si>
    <t>deska plošná dlažební žulová vel.800*800mm tl 80mm</t>
  </si>
  <si>
    <t>-521552531</t>
  </si>
  <si>
    <t>"uvažováno s výměnou poškozených desek 10%-druh desek a povrchové úpravy dle stáv.desek"</t>
  </si>
  <si>
    <t>55,948*0,10</t>
  </si>
  <si>
    <t>53</t>
  </si>
  <si>
    <t>998772202</t>
  </si>
  <si>
    <t>Přesun hmot procentní pro podlahy z kamene v objektech v do 12 m</t>
  </si>
  <si>
    <t>524163840</t>
  </si>
  <si>
    <t>782</t>
  </si>
  <si>
    <t>Dokončovací práce - obklady z kamene</t>
  </si>
  <si>
    <t>54</t>
  </si>
  <si>
    <t>78211119A</t>
  </si>
  <si>
    <t>Montáž obkladu kámen měkký-zpětná montáž pískovcové bloky 180*220mm</t>
  </si>
  <si>
    <t>1515663014</t>
  </si>
  <si>
    <t>"zpětná montáž bočního obkladu stěny z pískovcových bloků 180*220mm do tmelu"</t>
  </si>
  <si>
    <t>55</t>
  </si>
  <si>
    <t>78211119B</t>
  </si>
  <si>
    <t>Montáž obkladu soklu kámen měkký-zpětná montáž pískovcové pásky tl.45mm vvýšky 140-160mm</t>
  </si>
  <si>
    <t>103831712</t>
  </si>
  <si>
    <t>"osadit po provedení dlažby-nutno uvažovat s cca 20% poškození pásků a jejich náhradu novými"</t>
  </si>
  <si>
    <t>"poznámka 7"</t>
  </si>
  <si>
    <t>56</t>
  </si>
  <si>
    <t>58385689A</t>
  </si>
  <si>
    <t xml:space="preserve">pískovcové pásky tl.45mm, výšky 140-160mm </t>
  </si>
  <si>
    <t>1112827929</t>
  </si>
  <si>
    <t>17,73*0,20</t>
  </si>
  <si>
    <t>57</t>
  </si>
  <si>
    <t>782991100</t>
  </si>
  <si>
    <t>Obklad kámen výplň dilatační spáry trvale pružným tmelem šířky do 20 mm</t>
  </si>
  <si>
    <t>-99532613</t>
  </si>
  <si>
    <t>"spáru mezi dlažbou interieru a dlažbou podesty (pod dveřní křídla)"</t>
  </si>
  <si>
    <t>"vyplnit trvale pružným MS polymerovým tmelem tmavě šedým"</t>
  </si>
  <si>
    <t>"poznámka 15"</t>
  </si>
  <si>
    <t>3,00*3</t>
  </si>
  <si>
    <t>58</t>
  </si>
  <si>
    <t>998782202</t>
  </si>
  <si>
    <t>Přesun hmot procentní pro obklady kamenné v objektech v do 12 m</t>
  </si>
  <si>
    <t>-61388738</t>
  </si>
  <si>
    <t>VRN</t>
  </si>
  <si>
    <t>Vedlejší rozpočtové náklady</t>
  </si>
  <si>
    <t>VRN3</t>
  </si>
  <si>
    <t>Zařízení staveniště</t>
  </si>
  <si>
    <t>59</t>
  </si>
  <si>
    <t>030001000</t>
  </si>
  <si>
    <t>Zařízení staveniště (zahrnuto oplocení staveniště a vyhrazeného prostoru pro uložení kamenických prvků)</t>
  </si>
  <si>
    <t>Kč</t>
  </si>
  <si>
    <t>CS ÚRS 2013 02</t>
  </si>
  <si>
    <t>1024</t>
  </si>
  <si>
    <t>102897394</t>
  </si>
  <si>
    <t>VRN6</t>
  </si>
  <si>
    <t>Územní vlivy</t>
  </si>
  <si>
    <t>60</t>
  </si>
  <si>
    <t>065002000</t>
  </si>
  <si>
    <t>Mimostaveništní doprava materiálů</t>
  </si>
  <si>
    <t>-548252939</t>
  </si>
  <si>
    <t>VRN7</t>
  </si>
  <si>
    <t>Provozní vlivy</t>
  </si>
  <si>
    <t>61</t>
  </si>
  <si>
    <t>070001000</t>
  </si>
  <si>
    <t>-1886427945</t>
  </si>
  <si>
    <t>hr1010</t>
  </si>
  <si>
    <t>8,8</t>
  </si>
  <si>
    <t>D1 2 - D1 2 - Odvlhčení a sanace SZ části suterénu divadla - II.etapa</t>
  </si>
  <si>
    <t xml:space="preserve">    731 - Ústřední vytápění - kotelny</t>
  </si>
  <si>
    <t xml:space="preserve">    762 - Konstrukce tesařské</t>
  </si>
  <si>
    <t xml:space="preserve">    766 - Konstrukce truhlářské</t>
  </si>
  <si>
    <t xml:space="preserve">    777 - Podlahy lité</t>
  </si>
  <si>
    <t xml:space="preserve">    784 - Dokončovací práce - malby a tapety</t>
  </si>
  <si>
    <t>M - Práce a dodávky M</t>
  </si>
  <si>
    <t xml:space="preserve">    21-M - Elektromontáže</t>
  </si>
  <si>
    <t xml:space="preserve">    VRN9 - Ostatní náklady</t>
  </si>
  <si>
    <t>317121102</t>
  </si>
  <si>
    <t>Montáž prefabrikovaných překladů pro světlost otvoru do 1800 mm</t>
  </si>
  <si>
    <t>-899098568</t>
  </si>
  <si>
    <t>"překlady 3*RZP 119/14/14"</t>
  </si>
  <si>
    <t>"nad vybouráný otvor ve zdivu tl.500mm, vel.750*750mm"</t>
  </si>
  <si>
    <t>"tabulka výrobků-ozn.P1"</t>
  </si>
  <si>
    <t>"poznámka 5"  3,00</t>
  </si>
  <si>
    <t>593211000</t>
  </si>
  <si>
    <t>překlad železobetonový RZP 1/10 119x14x14 cm</t>
  </si>
  <si>
    <t>-1886435771</t>
  </si>
  <si>
    <t>61713008A</t>
  </si>
  <si>
    <t>Sanační opatřeni opatření z interiérové strany objektu týkající se odizolování suterénních stěn</t>
  </si>
  <si>
    <t>-1734407089</t>
  </si>
  <si>
    <t>61713009A</t>
  </si>
  <si>
    <t>Sanace vnitřních stěn proti vlhkosti - Skladba 1.M-horní část</t>
  </si>
  <si>
    <t>-1330672404</t>
  </si>
  <si>
    <t>"sanační opatření - suterén-horní část"</t>
  </si>
  <si>
    <t>"sanace vnitřních stěn proti vlhkosti bude provedena z vnitřní strany objektu v následujících skladbách"</t>
  </si>
  <si>
    <t xml:space="preserve">"Skladba 1.M"  </t>
  </si>
  <si>
    <t>"Po úroveň stropu se provede aplikace nástřiku antisanitračním přednástřikem"</t>
  </si>
  <si>
    <t>"vyrovnání podkladu cementovou tepelně izolační sanační omítkou v tl. do 1 cm"</t>
  </si>
  <si>
    <t>"následně se po úroveň stropu aplikuje 2x difúzní sulfátostálá vodorozdělující stěrka - 4 kg/m2"</t>
  </si>
  <si>
    <t>"první vrstva se natáhne, po jejím vyzrání se aplikuje nátěrem štětkou druhá vrstva"</t>
  </si>
  <si>
    <t>"do které se ihned aplikuje špric z cementové tepelně izolační sanační v tl. 5 mm"</t>
  </si>
  <si>
    <t>"následně se provede cementová tepelně izolační sanační omítka v tl. 2,5 cm"</t>
  </si>
  <si>
    <t>"po vyzrání sanační omítky se provede vápenný sanační štuk v tl. 2 mm"</t>
  </si>
  <si>
    <t>"Skladba 1.M - do výšky stropu"</t>
  </si>
  <si>
    <t>"     Antisanitrační přednástřik - nástřik nebo nátěr"</t>
  </si>
  <si>
    <t>"     Cementová tepelně izolační sanační omítka - vyrovnávací a kotvící prostřik tl. 10 mm"</t>
  </si>
  <si>
    <t>"     Difúzní sulfátostálá vodorozdělující stěrka**"</t>
  </si>
  <si>
    <t>"     Cementová tepelně izolační sanační omítka - jádrová vrstva  tl. min" . 25  "mm"</t>
  </si>
  <si>
    <t>"     Vápenný sanační štuk  cca"  2  "mm"</t>
  </si>
  <si>
    <t>"     *) Výška od úrovně podlahy do úrovně +15 cm nad injektáž provedenou ve zvýšené úrov"</t>
  </si>
  <si>
    <t>"     **) Od úrovně ukončené injektáže ve zvýšené úrovni až po strop a v místech vysokého zasoleni"</t>
  </si>
  <si>
    <t>"nově omítané rohy opatřit hliníkovými výztužnými podomítkovými propfily"</t>
  </si>
  <si>
    <t>"označení barvou zelenou čárkovanou"</t>
  </si>
  <si>
    <t>(3,32+4,65+0,50*2+0,32+3,92+0,50*2+4,65+3,34+0,71)*1,35</t>
  </si>
  <si>
    <t>2,50</t>
  </si>
  <si>
    <t>61713009B</t>
  </si>
  <si>
    <t>Sanace vnitřních stěn proti vlhkosti - Skladba 1.-na celou výšku</t>
  </si>
  <si>
    <t>-1146333693</t>
  </si>
  <si>
    <t>"sanační opatření - suterén-na celou výšku"</t>
  </si>
  <si>
    <t xml:space="preserve">"Skladba 1.G"  </t>
  </si>
  <si>
    <t>"vyrovnání podkladu cementovou tepelně izolační sanační omítkou v tl. do 0,5 cm"</t>
  </si>
  <si>
    <t>"Následně se po úroveň stropu aplikuje cementová tepelně izolační sanační omítka v tl. 2,0 cm"</t>
  </si>
  <si>
    <t>"Po vyzrání cementové tepelně izolační sanační omítky se provede vápenný sanační štuk v tl. 2 mm"</t>
  </si>
  <si>
    <t>"Malba se provede po vyzrání všech vrstev sanačního souvrství barvou na sanační omítky s Sd&lt;0,09 m"</t>
  </si>
  <si>
    <t>"V místech lokálního poškození se provede oprava omítek lokálně, avšak s minimálním přesahem 40 cm na každou stranu"</t>
  </si>
  <si>
    <t>"Skladba 1.G - do výšky stropu"</t>
  </si>
  <si>
    <t>"označení barvou červenou čárkovanou"</t>
  </si>
  <si>
    <t>(0,71+0,45*2+2,51+0,73+1,37+0,50*2+1,87)*2,56</t>
  </si>
  <si>
    <t>(0,36+0,62*2+0,37+2,84+1,45+0,71+0,62*2+1,39)*2,56</t>
  </si>
  <si>
    <t>(2,19+1,95)*2,47+1,10*0,40*2</t>
  </si>
  <si>
    <t>5,00</t>
  </si>
  <si>
    <t>61713009C</t>
  </si>
  <si>
    <t>Sanace vnitřních stěn proti vlhkosti - Skladba 1.M-spodní část</t>
  </si>
  <si>
    <t>2069687867</t>
  </si>
  <si>
    <t>"sanační opatření - suterén-spodní část"</t>
  </si>
  <si>
    <t>"na takto připravený podklad se po vyzrání aplikuje třísložkový systém pro izolaci sklepů"</t>
  </si>
  <si>
    <t>"a to od úrovně podlahy do úrovně +15 cm nad injektáž provedenou ve zvýšené úrovni "</t>
  </si>
  <si>
    <t>"(nad schody), na svislé vnitřní stěny se provede přesah +20 cm od svislé injektáže"</t>
  </si>
  <si>
    <t>"špric z cementové tepelně izolační sanační v tl. 5 mm"</t>
  </si>
  <si>
    <t>"     Třísložkový systém pro izolaci sklepů - složka 1- první vrstva 1,5 kg/m" 2 *"</t>
  </si>
  <si>
    <t>"     Třísložkový systém pro izolaci sklepů - složka 2- 1 kg/m" 2 *"</t>
  </si>
  <si>
    <t>"     Třísložkový systém pro izolaci sklepů - složka 3- 0,5 kg/m" 2 *"</t>
  </si>
  <si>
    <t>"     Třísložkový systém pro izolaci sklepů - složka 1 - druhá vrstva 1 kg/m" 2 *"</t>
  </si>
  <si>
    <t>(3,32+4,65+0,50*2+0,32+3,92+0,50*2+4,65+3,34+0,71)*1,25</t>
  </si>
  <si>
    <t>188157720</t>
  </si>
  <si>
    <t>"poznámka 5"   (0,75+0,75)*2*0,50+0,50</t>
  </si>
  <si>
    <t>1069835654</t>
  </si>
  <si>
    <t>61999100A</t>
  </si>
  <si>
    <t>Zakrytí podlahové vpusti</t>
  </si>
  <si>
    <t>kpl</t>
  </si>
  <si>
    <t>1973633265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</si>
</sst>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Trebuchet MS"/>
      <family val="2"/>
    </font>
    <font>
      <sz val="8"/>
      <color indexed="55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indexed="56"/>
      <name val="Trebuchet MS"/>
    </font>
    <font>
      <sz val="10"/>
      <color indexed="56"/>
      <name val="Trebuchet MS"/>
    </font>
    <font>
      <sz val="8"/>
      <color indexed="56"/>
      <name val="Trebuchet MS"/>
    </font>
    <font>
      <sz val="8"/>
      <color indexed="20"/>
      <name val="Trebuchet MS"/>
    </font>
    <font>
      <sz val="8"/>
      <color indexed="63"/>
      <name val="Trebuchet MS"/>
    </font>
    <font>
      <sz val="8"/>
      <color indexed="10"/>
      <name val="Trebuchet MS"/>
    </font>
    <font>
      <sz val="8"/>
      <color indexed="18"/>
      <name val="Trebuchet MS"/>
    </font>
    <font>
      <sz val="8"/>
      <name val="Trebuchet MS"/>
      <charset val="238"/>
    </font>
    <font>
      <sz val="8"/>
      <color indexed="43"/>
      <name val="Trebuchet MS"/>
    </font>
    <font>
      <sz val="10"/>
      <name val="Trebuchet MS"/>
    </font>
    <font>
      <sz val="10"/>
      <color indexed="16"/>
      <name val="Trebuchet MS"/>
    </font>
    <font>
      <u/>
      <sz val="10"/>
      <color indexed="12"/>
      <name val="Trebuchet MS"/>
    </font>
    <font>
      <b/>
      <sz val="16"/>
      <name val="Trebuchet MS"/>
    </font>
    <font>
      <sz val="8"/>
      <color indexed="48"/>
      <name val="Trebuchet MS"/>
    </font>
    <font>
      <b/>
      <sz val="12"/>
      <color indexed="55"/>
      <name val="Trebuchet MS"/>
    </font>
    <font>
      <sz val="9"/>
      <color indexed="55"/>
      <name val="Trebuchet MS"/>
    </font>
    <font>
      <b/>
      <sz val="8"/>
      <color indexed="55"/>
      <name val="Trebuchet MS"/>
    </font>
    <font>
      <b/>
      <sz val="10"/>
      <name val="Trebuchet MS"/>
    </font>
    <font>
      <b/>
      <sz val="9"/>
      <name val="Trebuchet MS"/>
    </font>
    <font>
      <sz val="12"/>
      <color indexed="55"/>
      <name val="Trebuchet MS"/>
    </font>
    <font>
      <b/>
      <sz val="12"/>
      <color indexed="16"/>
      <name val="Trebuchet MS"/>
    </font>
    <font>
      <sz val="12"/>
      <name val="Trebuchet MS"/>
    </font>
    <font>
      <sz val="18"/>
      <color indexed="12"/>
      <name val="Wingdings 2"/>
    </font>
    <font>
      <b/>
      <sz val="11"/>
      <color indexed="56"/>
      <name val="Trebuchet MS"/>
    </font>
    <font>
      <sz val="11"/>
      <color indexed="56"/>
      <name val="Trebuchet MS"/>
    </font>
    <font>
      <b/>
      <sz val="11"/>
      <name val="Trebuchet MS"/>
    </font>
    <font>
      <sz val="11"/>
      <color indexed="55"/>
      <name val="Trebuchet MS"/>
    </font>
    <font>
      <sz val="10"/>
      <color indexed="12"/>
      <name val="Trebuchet MS"/>
    </font>
    <font>
      <b/>
      <sz val="12"/>
      <color indexed="16"/>
      <name val="Trebuchet MS"/>
    </font>
    <font>
      <sz val="9"/>
      <color indexed="8"/>
      <name val="Trebuchet MS"/>
    </font>
    <font>
      <sz val="8"/>
      <color indexed="16"/>
      <name val="Trebuchet MS"/>
    </font>
    <font>
      <b/>
      <sz val="8"/>
      <name val="Trebuchet MS"/>
    </font>
    <font>
      <sz val="7"/>
      <color indexed="55"/>
      <name val="Trebuchet MS"/>
    </font>
    <font>
      <sz val="8"/>
      <color indexed="20"/>
      <name val="Trebuchet MS"/>
    </font>
    <font>
      <sz val="8"/>
      <color indexed="10"/>
      <name val="Trebuchet MS"/>
    </font>
    <font>
      <i/>
      <sz val="8"/>
      <color indexed="12"/>
      <name val="Trebuchet MS"/>
    </font>
    <font>
      <sz val="8"/>
      <color indexed="8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i/>
      <sz val="9"/>
      <name val="Trebuchet MS"/>
      <charset val="238"/>
    </font>
    <font>
      <sz val="8"/>
      <name val="Trebuchet MS"/>
      <family val="2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thin">
        <color indexed="8"/>
      </right>
      <top style="hair">
        <color indexed="55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40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14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left" vertical="center"/>
    </xf>
    <xf numFmtId="0" fontId="16" fillId="2" borderId="0" xfId="1" applyFont="1" applyFill="1" applyAlignment="1" applyProtection="1">
      <alignment vertical="center"/>
    </xf>
    <xf numFmtId="0" fontId="51" fillId="2" borderId="0" xfId="1" applyFill="1"/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2" fillId="4" borderId="16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21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31" fillId="0" borderId="21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1" fillId="0" borderId="22" xfId="0" applyNumberFormat="1" applyFont="1" applyBorder="1" applyAlignment="1" applyProtection="1">
      <alignment vertical="center"/>
    </xf>
    <xf numFmtId="4" fontId="31" fillId="0" borderId="23" xfId="0" applyNumberFormat="1" applyFont="1" applyBorder="1" applyAlignment="1" applyProtection="1">
      <alignment vertical="center"/>
    </xf>
    <xf numFmtId="166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32" fillId="2" borderId="0" xfId="1" applyFont="1" applyFill="1" applyAlignment="1">
      <alignment vertical="center"/>
    </xf>
    <xf numFmtId="0" fontId="14" fillId="2" borderId="0" xfId="0" applyFont="1" applyFill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3" fillId="4" borderId="9" xfId="0" applyFont="1" applyFill="1" applyBorder="1" applyAlignment="1" applyProtection="1">
      <alignment horizontal="right" vertical="center"/>
    </xf>
    <xf numFmtId="0" fontId="0" fillId="4" borderId="9" xfId="0" applyFont="1" applyFill="1" applyBorder="1" applyAlignment="1" applyProtection="1">
      <alignment vertical="center"/>
      <protection locked="0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26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4" borderId="0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horizontal="right"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4" borderId="17" xfId="0" applyFont="1" applyFill="1" applyBorder="1" applyAlignment="1" applyProtection="1">
      <alignment horizontal="center" vertical="center" wrapText="1"/>
    </xf>
    <xf numFmtId="0" fontId="2" fillId="4" borderId="18" xfId="0" applyFont="1" applyFill="1" applyBorder="1" applyAlignment="1" applyProtection="1">
      <alignment horizontal="center" vertical="center" wrapText="1"/>
    </xf>
    <xf numFmtId="0" fontId="34" fillId="4" borderId="18" xfId="0" applyFont="1" applyFill="1" applyBorder="1" applyAlignment="1" applyProtection="1">
      <alignment horizontal="center"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21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21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7" xfId="0" applyFont="1" applyBorder="1" applyAlignment="1" applyProtection="1">
      <alignment horizontal="center" vertical="center"/>
    </xf>
    <xf numFmtId="49" fontId="40" fillId="0" borderId="27" xfId="0" applyNumberFormat="1" applyFont="1" applyBorder="1" applyAlignment="1" applyProtection="1">
      <alignment horizontal="left" vertical="center" wrapText="1"/>
    </xf>
    <xf numFmtId="0" fontId="40" fillId="0" borderId="27" xfId="0" applyFont="1" applyBorder="1" applyAlignment="1" applyProtection="1">
      <alignment horizontal="left" vertical="center" wrapText="1"/>
    </xf>
    <xf numFmtId="0" fontId="40" fillId="0" borderId="27" xfId="0" applyFont="1" applyBorder="1" applyAlignment="1" applyProtection="1">
      <alignment horizontal="center" vertical="center" wrapText="1"/>
    </xf>
    <xf numFmtId="167" fontId="40" fillId="0" borderId="27" xfId="0" applyNumberFormat="1" applyFont="1" applyBorder="1" applyAlignment="1" applyProtection="1">
      <alignment vertical="center"/>
    </xf>
    <xf numFmtId="4" fontId="40" fillId="3" borderId="27" xfId="0" applyNumberFormat="1" applyFont="1" applyFill="1" applyBorder="1" applyAlignment="1" applyProtection="1">
      <alignment vertical="center"/>
      <protection locked="0"/>
    </xf>
    <xf numFmtId="4" fontId="40" fillId="0" borderId="27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40" fillId="3" borderId="27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167" fontId="0" fillId="3" borderId="27" xfId="0" applyNumberFormat="1" applyFont="1" applyFill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41" fillId="0" borderId="0" xfId="0" applyFont="1" applyAlignment="1">
      <alignment horizontal="left" vertical="center"/>
    </xf>
    <xf numFmtId="0" fontId="0" fillId="0" borderId="0" xfId="0" applyAlignment="1" applyProtection="1">
      <alignment vertical="top"/>
      <protection locked="0"/>
    </xf>
    <xf numFmtId="0" fontId="42" fillId="0" borderId="28" xfId="0" applyFont="1" applyBorder="1" applyAlignment="1" applyProtection="1">
      <alignment vertical="center" wrapText="1"/>
      <protection locked="0"/>
    </xf>
    <xf numFmtId="0" fontId="42" fillId="0" borderId="29" xfId="0" applyFont="1" applyBorder="1" applyAlignment="1" applyProtection="1">
      <alignment vertical="center" wrapText="1"/>
      <protection locked="0"/>
    </xf>
    <xf numFmtId="0" fontId="42" fillId="0" borderId="30" xfId="0" applyFont="1" applyBorder="1" applyAlignment="1" applyProtection="1">
      <alignment vertical="center" wrapText="1"/>
      <protection locked="0"/>
    </xf>
    <xf numFmtId="0" fontId="42" fillId="0" borderId="31" xfId="0" applyFont="1" applyBorder="1" applyAlignment="1" applyProtection="1">
      <alignment horizontal="center" vertical="center" wrapText="1"/>
      <protection locked="0"/>
    </xf>
    <xf numFmtId="0" fontId="42" fillId="0" borderId="32" xfId="0" applyFont="1" applyBorder="1" applyAlignment="1" applyProtection="1">
      <alignment horizontal="center" vertical="center" wrapText="1"/>
      <protection locked="0"/>
    </xf>
    <xf numFmtId="0" fontId="42" fillId="0" borderId="31" xfId="0" applyFont="1" applyBorder="1" applyAlignment="1" applyProtection="1">
      <alignment vertical="center" wrapText="1"/>
      <protection locked="0"/>
    </xf>
    <xf numFmtId="0" fontId="42" fillId="0" borderId="32" xfId="0" applyFont="1" applyBorder="1" applyAlignment="1" applyProtection="1">
      <alignment vertical="center" wrapText="1"/>
      <protection locked="0"/>
    </xf>
    <xf numFmtId="0" fontId="44" fillId="0" borderId="0" xfId="0" applyFont="1" applyBorder="1" applyAlignment="1" applyProtection="1">
      <alignment horizontal="left" vertical="center" wrapText="1"/>
      <protection locked="0"/>
    </xf>
    <xf numFmtId="0" fontId="45" fillId="0" borderId="0" xfId="0" applyFont="1" applyBorder="1" applyAlignment="1" applyProtection="1">
      <alignment horizontal="left" vertical="center" wrapText="1"/>
      <protection locked="0"/>
    </xf>
    <xf numFmtId="0" fontId="45" fillId="0" borderId="31" xfId="0" applyFont="1" applyBorder="1" applyAlignment="1" applyProtection="1">
      <alignment vertical="center" wrapText="1"/>
      <protection locked="0"/>
    </xf>
    <xf numFmtId="0" fontId="45" fillId="0" borderId="0" xfId="0" applyFont="1" applyBorder="1" applyAlignment="1" applyProtection="1">
      <alignment vertical="center" wrapText="1"/>
      <protection locked="0"/>
    </xf>
    <xf numFmtId="0" fontId="45" fillId="0" borderId="0" xfId="0" applyFont="1" applyBorder="1" applyAlignment="1" applyProtection="1">
      <alignment vertical="center"/>
      <protection locked="0"/>
    </xf>
    <xf numFmtId="0" fontId="45" fillId="0" borderId="0" xfId="0" applyFont="1" applyBorder="1" applyAlignment="1" applyProtection="1">
      <alignment horizontal="left" vertical="center"/>
      <protection locked="0"/>
    </xf>
    <xf numFmtId="49" fontId="45" fillId="0" borderId="0" xfId="0" applyNumberFormat="1" applyFont="1" applyBorder="1" applyAlignment="1" applyProtection="1">
      <alignment vertical="center" wrapText="1"/>
      <protection locked="0"/>
    </xf>
    <xf numFmtId="0" fontId="42" fillId="0" borderId="33" xfId="0" applyFont="1" applyBorder="1" applyAlignment="1" applyProtection="1">
      <alignment vertical="center" wrapText="1"/>
      <protection locked="0"/>
    </xf>
    <xf numFmtId="0" fontId="46" fillId="0" borderId="34" xfId="0" applyFont="1" applyBorder="1" applyAlignment="1" applyProtection="1">
      <alignment vertical="center" wrapText="1"/>
      <protection locked="0"/>
    </xf>
    <xf numFmtId="0" fontId="42" fillId="0" borderId="35" xfId="0" applyFont="1" applyBorder="1" applyAlignment="1" applyProtection="1">
      <alignment vertical="center" wrapText="1"/>
      <protection locked="0"/>
    </xf>
    <xf numFmtId="0" fontId="42" fillId="0" borderId="0" xfId="0" applyFont="1" applyBorder="1" applyAlignment="1" applyProtection="1">
      <alignment vertical="top"/>
      <protection locked="0"/>
    </xf>
    <xf numFmtId="0" fontId="42" fillId="0" borderId="0" xfId="0" applyFont="1" applyAlignment="1" applyProtection="1">
      <alignment vertical="top"/>
      <protection locked="0"/>
    </xf>
    <xf numFmtId="0" fontId="42" fillId="0" borderId="28" xfId="0" applyFont="1" applyBorder="1" applyAlignment="1" applyProtection="1">
      <alignment horizontal="left" vertical="center"/>
      <protection locked="0"/>
    </xf>
    <xf numFmtId="0" fontId="42" fillId="0" borderId="29" xfId="0" applyFont="1" applyBorder="1" applyAlignment="1" applyProtection="1">
      <alignment horizontal="left" vertical="center"/>
      <protection locked="0"/>
    </xf>
    <xf numFmtId="0" fontId="42" fillId="0" borderId="30" xfId="0" applyFont="1" applyBorder="1" applyAlignment="1" applyProtection="1">
      <alignment horizontal="left" vertical="center"/>
      <protection locked="0"/>
    </xf>
    <xf numFmtId="0" fontId="42" fillId="0" borderId="31" xfId="0" applyFont="1" applyBorder="1" applyAlignment="1" applyProtection="1">
      <alignment horizontal="left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4" fillId="0" borderId="0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center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8" fillId="0" borderId="0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5" fillId="0" borderId="0" xfId="0" applyFont="1" applyBorder="1" applyAlignment="1" applyProtection="1">
      <alignment horizontal="center" vertical="center"/>
      <protection locked="0"/>
    </xf>
    <xf numFmtId="0" fontId="45" fillId="0" borderId="31" xfId="0" applyFont="1" applyBorder="1" applyAlignment="1" applyProtection="1">
      <alignment horizontal="left" vertical="center"/>
      <protection locked="0"/>
    </xf>
    <xf numFmtId="0" fontId="45" fillId="0" borderId="0" xfId="0" applyFont="1" applyFill="1" applyBorder="1" applyAlignment="1" applyProtection="1">
      <alignment horizontal="left" vertical="center"/>
      <protection locked="0"/>
    </xf>
    <xf numFmtId="0" fontId="45" fillId="0" borderId="0" xfId="0" applyFont="1" applyFill="1" applyBorder="1" applyAlignment="1" applyProtection="1">
      <alignment horizontal="center" vertical="center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6" fillId="0" borderId="0" xfId="0" applyFont="1" applyBorder="1" applyAlignment="1" applyProtection="1">
      <alignment horizontal="left" vertical="center"/>
      <protection locked="0"/>
    </xf>
    <xf numFmtId="0" fontId="47" fillId="0" borderId="0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5" fillId="0" borderId="0" xfId="0" applyFont="1" applyBorder="1" applyAlignment="1" applyProtection="1">
      <alignment horizontal="center" vertical="center" wrapText="1"/>
      <protection locked="0"/>
    </xf>
    <xf numFmtId="0" fontId="42" fillId="0" borderId="28" xfId="0" applyFont="1" applyBorder="1" applyAlignment="1" applyProtection="1">
      <alignment horizontal="left" vertical="center" wrapText="1"/>
      <protection locked="0"/>
    </xf>
    <xf numFmtId="0" fontId="42" fillId="0" borderId="29" xfId="0" applyFont="1" applyBorder="1" applyAlignment="1" applyProtection="1">
      <alignment horizontal="left" vertical="center" wrapText="1"/>
      <protection locked="0"/>
    </xf>
    <xf numFmtId="0" fontId="42" fillId="0" borderId="30" xfId="0" applyFont="1" applyBorder="1" applyAlignment="1" applyProtection="1">
      <alignment horizontal="left" vertical="center" wrapText="1"/>
      <protection locked="0"/>
    </xf>
    <xf numFmtId="0" fontId="42" fillId="0" borderId="3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7" fillId="0" borderId="31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horizontal="left" vertical="center" wrapText="1"/>
      <protection locked="0"/>
    </xf>
    <xf numFmtId="0" fontId="45" fillId="0" borderId="31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5" fillId="0" borderId="34" xfId="0" applyFont="1" applyBorder="1" applyAlignment="1" applyProtection="1">
      <alignment horizontal="left" vertical="center" wrapText="1"/>
      <protection locked="0"/>
    </xf>
    <xf numFmtId="0" fontId="45" fillId="0" borderId="35" xfId="0" applyFont="1" applyBorder="1" applyAlignment="1" applyProtection="1">
      <alignment horizontal="left" vertical="center" wrapText="1"/>
      <protection locked="0"/>
    </xf>
    <xf numFmtId="0" fontId="45" fillId="0" borderId="0" xfId="0" applyFont="1" applyBorder="1" applyAlignment="1" applyProtection="1">
      <alignment horizontal="left" vertical="top"/>
      <protection locked="0"/>
    </xf>
    <xf numFmtId="0" fontId="45" fillId="0" borderId="0" xfId="0" applyFont="1" applyBorder="1" applyAlignment="1" applyProtection="1">
      <alignment horizontal="center" vertical="top"/>
      <protection locked="0"/>
    </xf>
    <xf numFmtId="0" fontId="45" fillId="0" borderId="33" xfId="0" applyFont="1" applyBorder="1" applyAlignment="1" applyProtection="1">
      <alignment horizontal="left" vertical="center"/>
      <protection locked="0"/>
    </xf>
    <xf numFmtId="0" fontId="45" fillId="0" borderId="35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4" fillId="0" borderId="0" xfId="0" applyFont="1" applyBorder="1" applyAlignment="1" applyProtection="1">
      <alignment vertical="center"/>
      <protection locked="0"/>
    </xf>
    <xf numFmtId="0" fontId="47" fillId="0" borderId="34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top"/>
      <protection locked="0"/>
    </xf>
    <xf numFmtId="49" fontId="45" fillId="0" borderId="0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7" fillId="0" borderId="34" xfId="0" applyFont="1" applyBorder="1" applyAlignment="1" applyProtection="1">
      <protection locked="0"/>
    </xf>
    <xf numFmtId="0" fontId="42" fillId="0" borderId="31" xfId="0" applyFont="1" applyBorder="1" applyAlignment="1" applyProtection="1">
      <alignment vertical="top"/>
      <protection locked="0"/>
    </xf>
    <xf numFmtId="0" fontId="42" fillId="0" borderId="32" xfId="0" applyFont="1" applyBorder="1" applyAlignment="1" applyProtection="1">
      <alignment vertical="top"/>
      <protection locked="0"/>
    </xf>
    <xf numFmtId="0" fontId="42" fillId="0" borderId="0" xfId="0" applyFont="1" applyBorder="1" applyAlignment="1" applyProtection="1">
      <alignment horizontal="center" vertical="center"/>
      <protection locked="0"/>
    </xf>
    <xf numFmtId="0" fontId="42" fillId="0" borderId="0" xfId="0" applyFont="1" applyBorder="1" applyAlignment="1" applyProtection="1">
      <alignment horizontal="left" vertical="top"/>
      <protection locked="0"/>
    </xf>
    <xf numFmtId="0" fontId="42" fillId="0" borderId="33" xfId="0" applyFont="1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vertical="top"/>
      <protection locked="0"/>
    </xf>
    <xf numFmtId="0" fontId="42" fillId="0" borderId="35" xfId="0" applyFont="1" applyBorder="1" applyAlignment="1" applyProtection="1">
      <alignment vertical="top"/>
      <protection locked="0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2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3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1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4" fontId="21" fillId="0" borderId="0" xfId="0" applyNumberFormat="1" applyFont="1" applyBorder="1" applyAlignment="1" applyProtection="1">
      <alignment vertical="center"/>
    </xf>
    <xf numFmtId="0" fontId="2" fillId="4" borderId="8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left"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right" vertic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2" fillId="2" borderId="0" xfId="1" applyFont="1" applyFill="1" applyAlignment="1">
      <alignment vertical="center"/>
    </xf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5" fillId="0" borderId="0" xfId="0" applyFont="1" applyBorder="1" applyAlignment="1" applyProtection="1">
      <alignment horizontal="left" vertical="center" wrapText="1"/>
      <protection locked="0"/>
    </xf>
    <xf numFmtId="0" fontId="43" fillId="0" borderId="0" xfId="0" applyFont="1" applyBorder="1" applyAlignment="1" applyProtection="1">
      <alignment horizontal="center" vertical="center" wrapText="1"/>
      <protection locked="0"/>
    </xf>
    <xf numFmtId="0" fontId="44" fillId="0" borderId="34" xfId="0" applyFont="1" applyBorder="1" applyAlignment="1" applyProtection="1">
      <alignment horizontal="left" wrapText="1"/>
      <protection locked="0"/>
    </xf>
    <xf numFmtId="0" fontId="43" fillId="0" borderId="0" xfId="0" applyFont="1" applyBorder="1" applyAlignment="1" applyProtection="1">
      <alignment horizontal="center" vertical="center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5" fillId="0" borderId="0" xfId="0" applyFont="1" applyBorder="1" applyAlignment="1" applyProtection="1">
      <alignment horizontal="left" vertical="center"/>
      <protection locked="0"/>
    </xf>
    <xf numFmtId="49" fontId="45" fillId="0" borderId="0" xfId="0" applyNumberFormat="1" applyFont="1" applyBorder="1" applyAlignment="1" applyProtection="1">
      <alignment horizontal="left" vertical="center" wrapText="1"/>
      <protection locked="0"/>
    </xf>
    <xf numFmtId="0" fontId="45" fillId="0" borderId="0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1025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049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3073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 customWidth="1"/>
  </cols>
  <sheetData>
    <row r="1" spans="1:74" ht="21.4" customHeight="1">
      <c r="A1" s="16" t="s">
        <v>397</v>
      </c>
      <c r="B1" s="17"/>
      <c r="C1" s="17"/>
      <c r="D1" s="18" t="s">
        <v>398</v>
      </c>
      <c r="E1" s="17"/>
      <c r="F1" s="17"/>
      <c r="G1" s="17"/>
      <c r="H1" s="17"/>
      <c r="I1" s="17"/>
      <c r="J1" s="17"/>
      <c r="K1" s="19" t="s">
        <v>399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400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401</v>
      </c>
      <c r="BB1" s="22" t="s">
        <v>402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403</v>
      </c>
      <c r="BU1" s="23" t="s">
        <v>403</v>
      </c>
      <c r="BV1" s="23" t="s">
        <v>404</v>
      </c>
    </row>
    <row r="2" spans="1:74" ht="36.950000000000003" customHeight="1">
      <c r="AR2" s="357"/>
      <c r="AS2" s="357"/>
      <c r="AT2" s="357"/>
      <c r="AU2" s="357"/>
      <c r="AV2" s="357"/>
      <c r="AW2" s="357"/>
      <c r="AX2" s="357"/>
      <c r="AY2" s="357"/>
      <c r="AZ2" s="357"/>
      <c r="BA2" s="357"/>
      <c r="BB2" s="357"/>
      <c r="BC2" s="357"/>
      <c r="BD2" s="357"/>
      <c r="BE2" s="357"/>
      <c r="BS2" s="24" t="s">
        <v>405</v>
      </c>
      <c r="BT2" s="24" t="s">
        <v>406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405</v>
      </c>
      <c r="BT3" s="24" t="s">
        <v>407</v>
      </c>
    </row>
    <row r="4" spans="1:74" ht="36.950000000000003" customHeight="1">
      <c r="B4" s="28"/>
      <c r="C4" s="29"/>
      <c r="D4" s="30" t="s">
        <v>408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409</v>
      </c>
      <c r="BE4" s="33" t="s">
        <v>410</v>
      </c>
      <c r="BS4" s="24" t="s">
        <v>411</v>
      </c>
    </row>
    <row r="5" spans="1:74" ht="14.45" customHeight="1">
      <c r="B5" s="28"/>
      <c r="C5" s="29"/>
      <c r="D5" s="34" t="s">
        <v>412</v>
      </c>
      <c r="E5" s="29"/>
      <c r="F5" s="29"/>
      <c r="G5" s="29"/>
      <c r="H5" s="29"/>
      <c r="I5" s="29"/>
      <c r="J5" s="29"/>
      <c r="K5" s="378" t="s">
        <v>413</v>
      </c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79"/>
      <c r="AJ5" s="379"/>
      <c r="AK5" s="379"/>
      <c r="AL5" s="379"/>
      <c r="AM5" s="379"/>
      <c r="AN5" s="379"/>
      <c r="AO5" s="379"/>
      <c r="AP5" s="29"/>
      <c r="AQ5" s="31"/>
      <c r="BE5" s="376" t="s">
        <v>414</v>
      </c>
      <c r="BS5" s="24" t="s">
        <v>415</v>
      </c>
    </row>
    <row r="6" spans="1:74" ht="36.950000000000003" customHeight="1">
      <c r="B6" s="28"/>
      <c r="C6" s="29"/>
      <c r="D6" s="36" t="s">
        <v>416</v>
      </c>
      <c r="E6" s="29"/>
      <c r="F6" s="29"/>
      <c r="G6" s="29"/>
      <c r="H6" s="29"/>
      <c r="I6" s="29"/>
      <c r="J6" s="29"/>
      <c r="K6" s="380" t="s">
        <v>417</v>
      </c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29"/>
      <c r="AQ6" s="31"/>
      <c r="BE6" s="377"/>
      <c r="BS6" s="24" t="s">
        <v>415</v>
      </c>
    </row>
    <row r="7" spans="1:74" ht="14.45" customHeight="1">
      <c r="B7" s="28"/>
      <c r="C7" s="29"/>
      <c r="D7" s="37" t="s">
        <v>418</v>
      </c>
      <c r="E7" s="29"/>
      <c r="F7" s="29"/>
      <c r="G7" s="29"/>
      <c r="H7" s="29"/>
      <c r="I7" s="29"/>
      <c r="J7" s="29"/>
      <c r="K7" s="35" t="s">
        <v>419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420</v>
      </c>
      <c r="AL7" s="29"/>
      <c r="AM7" s="29"/>
      <c r="AN7" s="35" t="s">
        <v>419</v>
      </c>
      <c r="AO7" s="29"/>
      <c r="AP7" s="29"/>
      <c r="AQ7" s="31"/>
      <c r="BE7" s="377"/>
      <c r="BS7" s="24" t="s">
        <v>415</v>
      </c>
    </row>
    <row r="8" spans="1:74" ht="14.45" customHeight="1">
      <c r="B8" s="28"/>
      <c r="C8" s="29"/>
      <c r="D8" s="37" t="s">
        <v>421</v>
      </c>
      <c r="E8" s="29"/>
      <c r="F8" s="29"/>
      <c r="G8" s="29"/>
      <c r="H8" s="29"/>
      <c r="I8" s="29"/>
      <c r="J8" s="29"/>
      <c r="K8" s="35" t="s">
        <v>422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423</v>
      </c>
      <c r="AL8" s="29"/>
      <c r="AM8" s="29"/>
      <c r="AN8" s="38" t="s">
        <v>424</v>
      </c>
      <c r="AO8" s="29"/>
      <c r="AP8" s="29"/>
      <c r="AQ8" s="31"/>
      <c r="BE8" s="377"/>
      <c r="BS8" s="24" t="s">
        <v>415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77"/>
      <c r="BS9" s="24" t="s">
        <v>415</v>
      </c>
    </row>
    <row r="10" spans="1:74" ht="14.45" customHeight="1">
      <c r="B10" s="28"/>
      <c r="C10" s="29"/>
      <c r="D10" s="37" t="s">
        <v>425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426</v>
      </c>
      <c r="AL10" s="29"/>
      <c r="AM10" s="29"/>
      <c r="AN10" s="35" t="s">
        <v>419</v>
      </c>
      <c r="AO10" s="29"/>
      <c r="AP10" s="29"/>
      <c r="AQ10" s="31"/>
      <c r="BE10" s="377"/>
      <c r="BS10" s="24" t="s">
        <v>415</v>
      </c>
    </row>
    <row r="11" spans="1:74" ht="18.399999999999999" customHeight="1">
      <c r="B11" s="28"/>
      <c r="C11" s="29"/>
      <c r="D11" s="29"/>
      <c r="E11" s="35" t="s">
        <v>427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428</v>
      </c>
      <c r="AL11" s="29"/>
      <c r="AM11" s="29"/>
      <c r="AN11" s="35" t="s">
        <v>419</v>
      </c>
      <c r="AO11" s="29"/>
      <c r="AP11" s="29"/>
      <c r="AQ11" s="31"/>
      <c r="BE11" s="377"/>
      <c r="BS11" s="24" t="s">
        <v>415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77"/>
      <c r="BS12" s="24" t="s">
        <v>415</v>
      </c>
    </row>
    <row r="13" spans="1:74" ht="14.45" customHeight="1">
      <c r="B13" s="28"/>
      <c r="C13" s="29"/>
      <c r="D13" s="37" t="s">
        <v>429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426</v>
      </c>
      <c r="AL13" s="29"/>
      <c r="AM13" s="29"/>
      <c r="AN13" s="39" t="s">
        <v>430</v>
      </c>
      <c r="AO13" s="29"/>
      <c r="AP13" s="29"/>
      <c r="AQ13" s="31"/>
      <c r="BE13" s="377"/>
      <c r="BS13" s="24" t="s">
        <v>415</v>
      </c>
    </row>
    <row r="14" spans="1:74" ht="15">
      <c r="B14" s="28"/>
      <c r="C14" s="29"/>
      <c r="D14" s="29"/>
      <c r="E14" s="381" t="s">
        <v>430</v>
      </c>
      <c r="F14" s="382"/>
      <c r="G14" s="382"/>
      <c r="H14" s="382"/>
      <c r="I14" s="382"/>
      <c r="J14" s="382"/>
      <c r="K14" s="382"/>
      <c r="L14" s="382"/>
      <c r="M14" s="382"/>
      <c r="N14" s="382"/>
      <c r="O14" s="382"/>
      <c r="P14" s="382"/>
      <c r="Q14" s="382"/>
      <c r="R14" s="382"/>
      <c r="S14" s="382"/>
      <c r="T14" s="382"/>
      <c r="U14" s="382"/>
      <c r="V14" s="382"/>
      <c r="W14" s="382"/>
      <c r="X14" s="382"/>
      <c r="Y14" s="382"/>
      <c r="Z14" s="382"/>
      <c r="AA14" s="382"/>
      <c r="AB14" s="382"/>
      <c r="AC14" s="382"/>
      <c r="AD14" s="382"/>
      <c r="AE14" s="382"/>
      <c r="AF14" s="382"/>
      <c r="AG14" s="382"/>
      <c r="AH14" s="382"/>
      <c r="AI14" s="382"/>
      <c r="AJ14" s="382"/>
      <c r="AK14" s="37" t="s">
        <v>428</v>
      </c>
      <c r="AL14" s="29"/>
      <c r="AM14" s="29"/>
      <c r="AN14" s="39" t="s">
        <v>430</v>
      </c>
      <c r="AO14" s="29"/>
      <c r="AP14" s="29"/>
      <c r="AQ14" s="31"/>
      <c r="BE14" s="377"/>
      <c r="BS14" s="24" t="s">
        <v>415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77"/>
      <c r="BS15" s="24" t="s">
        <v>403</v>
      </c>
    </row>
    <row r="16" spans="1:74" ht="14.45" customHeight="1">
      <c r="B16" s="28"/>
      <c r="C16" s="29"/>
      <c r="D16" s="37" t="s">
        <v>431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426</v>
      </c>
      <c r="AL16" s="29"/>
      <c r="AM16" s="29"/>
      <c r="AN16" s="35" t="s">
        <v>419</v>
      </c>
      <c r="AO16" s="29"/>
      <c r="AP16" s="29"/>
      <c r="AQ16" s="31"/>
      <c r="BE16" s="377"/>
      <c r="BS16" s="24" t="s">
        <v>403</v>
      </c>
    </row>
    <row r="17" spans="2:71" ht="18.399999999999999" customHeight="1">
      <c r="B17" s="28"/>
      <c r="C17" s="29"/>
      <c r="D17" s="29"/>
      <c r="E17" s="35" t="s">
        <v>432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428</v>
      </c>
      <c r="AL17" s="29"/>
      <c r="AM17" s="29"/>
      <c r="AN17" s="35" t="s">
        <v>419</v>
      </c>
      <c r="AO17" s="29"/>
      <c r="AP17" s="29"/>
      <c r="AQ17" s="31"/>
      <c r="BE17" s="377"/>
      <c r="BS17" s="24" t="s">
        <v>433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77"/>
      <c r="BS18" s="24" t="s">
        <v>405</v>
      </c>
    </row>
    <row r="19" spans="2:71" ht="14.45" customHeight="1">
      <c r="B19" s="28"/>
      <c r="C19" s="29"/>
      <c r="D19" s="37" t="s">
        <v>434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77"/>
      <c r="BS19" s="24" t="s">
        <v>405</v>
      </c>
    </row>
    <row r="20" spans="2:71" ht="22.5" customHeight="1">
      <c r="B20" s="28"/>
      <c r="C20" s="29"/>
      <c r="D20" s="29"/>
      <c r="E20" s="383" t="s">
        <v>419</v>
      </c>
      <c r="F20" s="383"/>
      <c r="G20" s="383"/>
      <c r="H20" s="383"/>
      <c r="I20" s="383"/>
      <c r="J20" s="383"/>
      <c r="K20" s="383"/>
      <c r="L20" s="383"/>
      <c r="M20" s="383"/>
      <c r="N20" s="383"/>
      <c r="O20" s="383"/>
      <c r="P20" s="383"/>
      <c r="Q20" s="383"/>
      <c r="R20" s="383"/>
      <c r="S20" s="383"/>
      <c r="T20" s="383"/>
      <c r="U20" s="383"/>
      <c r="V20" s="383"/>
      <c r="W20" s="383"/>
      <c r="X20" s="383"/>
      <c r="Y20" s="383"/>
      <c r="Z20" s="383"/>
      <c r="AA20" s="383"/>
      <c r="AB20" s="383"/>
      <c r="AC20" s="383"/>
      <c r="AD20" s="383"/>
      <c r="AE20" s="383"/>
      <c r="AF20" s="383"/>
      <c r="AG20" s="383"/>
      <c r="AH20" s="383"/>
      <c r="AI20" s="383"/>
      <c r="AJ20" s="383"/>
      <c r="AK20" s="383"/>
      <c r="AL20" s="383"/>
      <c r="AM20" s="383"/>
      <c r="AN20" s="383"/>
      <c r="AO20" s="29"/>
      <c r="AP20" s="29"/>
      <c r="AQ20" s="31"/>
      <c r="BE20" s="377"/>
      <c r="BS20" s="24" t="s">
        <v>433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77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77"/>
    </row>
    <row r="23" spans="2:71" s="1" customFormat="1" ht="25.9" customHeight="1">
      <c r="B23" s="41"/>
      <c r="C23" s="42"/>
      <c r="D23" s="43" t="s">
        <v>435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52">
        <f>ROUND(AG51,2)</f>
        <v>0</v>
      </c>
      <c r="AL23" s="353"/>
      <c r="AM23" s="353"/>
      <c r="AN23" s="353"/>
      <c r="AO23" s="353"/>
      <c r="AP23" s="42"/>
      <c r="AQ23" s="45"/>
      <c r="BE23" s="377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77"/>
    </row>
    <row r="25" spans="2:71" s="1" customFormat="1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54" t="s">
        <v>436</v>
      </c>
      <c r="M25" s="354"/>
      <c r="N25" s="354"/>
      <c r="O25" s="354"/>
      <c r="P25" s="42"/>
      <c r="Q25" s="42"/>
      <c r="R25" s="42"/>
      <c r="S25" s="42"/>
      <c r="T25" s="42"/>
      <c r="U25" s="42"/>
      <c r="V25" s="42"/>
      <c r="W25" s="354" t="s">
        <v>437</v>
      </c>
      <c r="X25" s="354"/>
      <c r="Y25" s="354"/>
      <c r="Z25" s="354"/>
      <c r="AA25" s="354"/>
      <c r="AB25" s="354"/>
      <c r="AC25" s="354"/>
      <c r="AD25" s="354"/>
      <c r="AE25" s="354"/>
      <c r="AF25" s="42"/>
      <c r="AG25" s="42"/>
      <c r="AH25" s="42"/>
      <c r="AI25" s="42"/>
      <c r="AJ25" s="42"/>
      <c r="AK25" s="354" t="s">
        <v>438</v>
      </c>
      <c r="AL25" s="354"/>
      <c r="AM25" s="354"/>
      <c r="AN25" s="354"/>
      <c r="AO25" s="354"/>
      <c r="AP25" s="42"/>
      <c r="AQ25" s="45"/>
      <c r="BE25" s="377"/>
    </row>
    <row r="26" spans="2:71" s="2" customFormat="1" ht="14.45" customHeight="1">
      <c r="B26" s="47"/>
      <c r="C26" s="48"/>
      <c r="D26" s="49" t="s">
        <v>439</v>
      </c>
      <c r="E26" s="48"/>
      <c r="F26" s="49" t="s">
        <v>440</v>
      </c>
      <c r="G26" s="48"/>
      <c r="H26" s="48"/>
      <c r="I26" s="48"/>
      <c r="J26" s="48"/>
      <c r="K26" s="48"/>
      <c r="L26" s="350">
        <v>0.21</v>
      </c>
      <c r="M26" s="351"/>
      <c r="N26" s="351"/>
      <c r="O26" s="351"/>
      <c r="P26" s="48"/>
      <c r="Q26" s="48"/>
      <c r="R26" s="48"/>
      <c r="S26" s="48"/>
      <c r="T26" s="48"/>
      <c r="U26" s="48"/>
      <c r="V26" s="48"/>
      <c r="W26" s="371">
        <f>ROUND(AZ51,2)</f>
        <v>0</v>
      </c>
      <c r="X26" s="351"/>
      <c r="Y26" s="351"/>
      <c r="Z26" s="351"/>
      <c r="AA26" s="351"/>
      <c r="AB26" s="351"/>
      <c r="AC26" s="351"/>
      <c r="AD26" s="351"/>
      <c r="AE26" s="351"/>
      <c r="AF26" s="48"/>
      <c r="AG26" s="48"/>
      <c r="AH26" s="48"/>
      <c r="AI26" s="48"/>
      <c r="AJ26" s="48"/>
      <c r="AK26" s="371">
        <f>ROUND(AV51,2)</f>
        <v>0</v>
      </c>
      <c r="AL26" s="351"/>
      <c r="AM26" s="351"/>
      <c r="AN26" s="351"/>
      <c r="AO26" s="351"/>
      <c r="AP26" s="48"/>
      <c r="AQ26" s="50"/>
      <c r="BE26" s="377"/>
    </row>
    <row r="27" spans="2:71" s="2" customFormat="1" ht="14.45" customHeight="1">
      <c r="B27" s="47"/>
      <c r="C27" s="48"/>
      <c r="D27" s="48"/>
      <c r="E27" s="48"/>
      <c r="F27" s="49" t="s">
        <v>441</v>
      </c>
      <c r="G27" s="48"/>
      <c r="H27" s="48"/>
      <c r="I27" s="48"/>
      <c r="J27" s="48"/>
      <c r="K27" s="48"/>
      <c r="L27" s="350">
        <v>0.15</v>
      </c>
      <c r="M27" s="351"/>
      <c r="N27" s="351"/>
      <c r="O27" s="351"/>
      <c r="P27" s="48"/>
      <c r="Q27" s="48"/>
      <c r="R27" s="48"/>
      <c r="S27" s="48"/>
      <c r="T27" s="48"/>
      <c r="U27" s="48"/>
      <c r="V27" s="48"/>
      <c r="W27" s="371">
        <f>ROUND(BA51,2)</f>
        <v>0</v>
      </c>
      <c r="X27" s="351"/>
      <c r="Y27" s="351"/>
      <c r="Z27" s="351"/>
      <c r="AA27" s="351"/>
      <c r="AB27" s="351"/>
      <c r="AC27" s="351"/>
      <c r="AD27" s="351"/>
      <c r="AE27" s="351"/>
      <c r="AF27" s="48"/>
      <c r="AG27" s="48"/>
      <c r="AH27" s="48"/>
      <c r="AI27" s="48"/>
      <c r="AJ27" s="48"/>
      <c r="AK27" s="371">
        <f>ROUND(AW51,2)</f>
        <v>0</v>
      </c>
      <c r="AL27" s="351"/>
      <c r="AM27" s="351"/>
      <c r="AN27" s="351"/>
      <c r="AO27" s="351"/>
      <c r="AP27" s="48"/>
      <c r="AQ27" s="50"/>
      <c r="BE27" s="377"/>
    </row>
    <row r="28" spans="2:71" s="2" customFormat="1" ht="14.45" hidden="1" customHeight="1">
      <c r="B28" s="47"/>
      <c r="C28" s="48"/>
      <c r="D28" s="48"/>
      <c r="E28" s="48"/>
      <c r="F28" s="49" t="s">
        <v>442</v>
      </c>
      <c r="G28" s="48"/>
      <c r="H28" s="48"/>
      <c r="I28" s="48"/>
      <c r="J28" s="48"/>
      <c r="K28" s="48"/>
      <c r="L28" s="350">
        <v>0.21</v>
      </c>
      <c r="M28" s="351"/>
      <c r="N28" s="351"/>
      <c r="O28" s="351"/>
      <c r="P28" s="48"/>
      <c r="Q28" s="48"/>
      <c r="R28" s="48"/>
      <c r="S28" s="48"/>
      <c r="T28" s="48"/>
      <c r="U28" s="48"/>
      <c r="V28" s="48"/>
      <c r="W28" s="371">
        <f>ROUND(BB51,2)</f>
        <v>0</v>
      </c>
      <c r="X28" s="351"/>
      <c r="Y28" s="351"/>
      <c r="Z28" s="351"/>
      <c r="AA28" s="351"/>
      <c r="AB28" s="351"/>
      <c r="AC28" s="351"/>
      <c r="AD28" s="351"/>
      <c r="AE28" s="351"/>
      <c r="AF28" s="48"/>
      <c r="AG28" s="48"/>
      <c r="AH28" s="48"/>
      <c r="AI28" s="48"/>
      <c r="AJ28" s="48"/>
      <c r="AK28" s="371">
        <v>0</v>
      </c>
      <c r="AL28" s="351"/>
      <c r="AM28" s="351"/>
      <c r="AN28" s="351"/>
      <c r="AO28" s="351"/>
      <c r="AP28" s="48"/>
      <c r="AQ28" s="50"/>
      <c r="BE28" s="377"/>
    </row>
    <row r="29" spans="2:71" s="2" customFormat="1" ht="14.45" hidden="1" customHeight="1">
      <c r="B29" s="47"/>
      <c r="C29" s="48"/>
      <c r="D29" s="48"/>
      <c r="E29" s="48"/>
      <c r="F29" s="49" t="s">
        <v>443</v>
      </c>
      <c r="G29" s="48"/>
      <c r="H29" s="48"/>
      <c r="I29" s="48"/>
      <c r="J29" s="48"/>
      <c r="K29" s="48"/>
      <c r="L29" s="350">
        <v>0.15</v>
      </c>
      <c r="M29" s="351"/>
      <c r="N29" s="351"/>
      <c r="O29" s="351"/>
      <c r="P29" s="48"/>
      <c r="Q29" s="48"/>
      <c r="R29" s="48"/>
      <c r="S29" s="48"/>
      <c r="T29" s="48"/>
      <c r="U29" s="48"/>
      <c r="V29" s="48"/>
      <c r="W29" s="371">
        <f>ROUND(BC51,2)</f>
        <v>0</v>
      </c>
      <c r="X29" s="351"/>
      <c r="Y29" s="351"/>
      <c r="Z29" s="351"/>
      <c r="AA29" s="351"/>
      <c r="AB29" s="351"/>
      <c r="AC29" s="351"/>
      <c r="AD29" s="351"/>
      <c r="AE29" s="351"/>
      <c r="AF29" s="48"/>
      <c r="AG29" s="48"/>
      <c r="AH29" s="48"/>
      <c r="AI29" s="48"/>
      <c r="AJ29" s="48"/>
      <c r="AK29" s="371">
        <v>0</v>
      </c>
      <c r="AL29" s="351"/>
      <c r="AM29" s="351"/>
      <c r="AN29" s="351"/>
      <c r="AO29" s="351"/>
      <c r="AP29" s="48"/>
      <c r="AQ29" s="50"/>
      <c r="BE29" s="377"/>
    </row>
    <row r="30" spans="2:71" s="2" customFormat="1" ht="14.45" hidden="1" customHeight="1">
      <c r="B30" s="47"/>
      <c r="C30" s="48"/>
      <c r="D30" s="48"/>
      <c r="E30" s="48"/>
      <c r="F30" s="49" t="s">
        <v>444</v>
      </c>
      <c r="G30" s="48"/>
      <c r="H30" s="48"/>
      <c r="I30" s="48"/>
      <c r="J30" s="48"/>
      <c r="K30" s="48"/>
      <c r="L30" s="350">
        <v>0</v>
      </c>
      <c r="M30" s="351"/>
      <c r="N30" s="351"/>
      <c r="O30" s="351"/>
      <c r="P30" s="48"/>
      <c r="Q30" s="48"/>
      <c r="R30" s="48"/>
      <c r="S30" s="48"/>
      <c r="T30" s="48"/>
      <c r="U30" s="48"/>
      <c r="V30" s="48"/>
      <c r="W30" s="371">
        <f>ROUND(BD51,2)</f>
        <v>0</v>
      </c>
      <c r="X30" s="351"/>
      <c r="Y30" s="351"/>
      <c r="Z30" s="351"/>
      <c r="AA30" s="351"/>
      <c r="AB30" s="351"/>
      <c r="AC30" s="351"/>
      <c r="AD30" s="351"/>
      <c r="AE30" s="351"/>
      <c r="AF30" s="48"/>
      <c r="AG30" s="48"/>
      <c r="AH30" s="48"/>
      <c r="AI30" s="48"/>
      <c r="AJ30" s="48"/>
      <c r="AK30" s="371">
        <v>0</v>
      </c>
      <c r="AL30" s="351"/>
      <c r="AM30" s="351"/>
      <c r="AN30" s="351"/>
      <c r="AO30" s="351"/>
      <c r="AP30" s="48"/>
      <c r="AQ30" s="50"/>
      <c r="BE30" s="377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77"/>
    </row>
    <row r="32" spans="2:71" s="1" customFormat="1" ht="25.9" customHeight="1">
      <c r="B32" s="41"/>
      <c r="C32" s="51"/>
      <c r="D32" s="52" t="s">
        <v>445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446</v>
      </c>
      <c r="U32" s="53"/>
      <c r="V32" s="53"/>
      <c r="W32" s="53"/>
      <c r="X32" s="346" t="s">
        <v>447</v>
      </c>
      <c r="Y32" s="347"/>
      <c r="Z32" s="347"/>
      <c r="AA32" s="347"/>
      <c r="AB32" s="347"/>
      <c r="AC32" s="53"/>
      <c r="AD32" s="53"/>
      <c r="AE32" s="53"/>
      <c r="AF32" s="53"/>
      <c r="AG32" s="53"/>
      <c r="AH32" s="53"/>
      <c r="AI32" s="53"/>
      <c r="AJ32" s="53"/>
      <c r="AK32" s="348">
        <f>SUM(AK23:AK30)</f>
        <v>0</v>
      </c>
      <c r="AL32" s="347"/>
      <c r="AM32" s="347"/>
      <c r="AN32" s="347"/>
      <c r="AO32" s="349"/>
      <c r="AP32" s="51"/>
      <c r="AQ32" s="55"/>
      <c r="BE32" s="377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448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412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ROK1443A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416</v>
      </c>
      <c r="D42" s="70"/>
      <c r="E42" s="70"/>
      <c r="F42" s="70"/>
      <c r="G42" s="70"/>
      <c r="H42" s="70"/>
      <c r="I42" s="70"/>
      <c r="J42" s="70"/>
      <c r="K42" s="70"/>
      <c r="L42" s="360" t="str">
        <f>K6</f>
        <v>ODVLHČENÍ A SANACE SZ ČÁSTI SUTERÉNU DIVADLA Chrudim-REV.Č.1</v>
      </c>
      <c r="M42" s="361"/>
      <c r="N42" s="361"/>
      <c r="O42" s="361"/>
      <c r="P42" s="361"/>
      <c r="Q42" s="361"/>
      <c r="R42" s="361"/>
      <c r="S42" s="361"/>
      <c r="T42" s="361"/>
      <c r="U42" s="361"/>
      <c r="V42" s="361"/>
      <c r="W42" s="361"/>
      <c r="X42" s="361"/>
      <c r="Y42" s="361"/>
      <c r="Z42" s="361"/>
      <c r="AA42" s="361"/>
      <c r="AB42" s="361"/>
      <c r="AC42" s="361"/>
      <c r="AD42" s="361"/>
      <c r="AE42" s="361"/>
      <c r="AF42" s="361"/>
      <c r="AG42" s="361"/>
      <c r="AH42" s="361"/>
      <c r="AI42" s="361"/>
      <c r="AJ42" s="361"/>
      <c r="AK42" s="361"/>
      <c r="AL42" s="361"/>
      <c r="AM42" s="361"/>
      <c r="AN42" s="361"/>
      <c r="AO42" s="361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 ht="15">
      <c r="B44" s="41"/>
      <c r="C44" s="65" t="s">
        <v>421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Divadlo K. Pippicha,Chrudim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423</v>
      </c>
      <c r="AJ44" s="63"/>
      <c r="AK44" s="63"/>
      <c r="AL44" s="63"/>
      <c r="AM44" s="362" t="str">
        <f>IF(AN8= "","",AN8)</f>
        <v>11. 4. 2018</v>
      </c>
      <c r="AN44" s="362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 ht="15">
      <c r="B46" s="41"/>
      <c r="C46" s="65" t="s">
        <v>425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Město Chrudim, Resselovo nám., Chrudim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431</v>
      </c>
      <c r="AJ46" s="63"/>
      <c r="AK46" s="63"/>
      <c r="AL46" s="63"/>
      <c r="AM46" s="363" t="str">
        <f>IF(E17="","",E17)</f>
        <v>ing.Josef Dvořák, Městský park, Chrudim</v>
      </c>
      <c r="AN46" s="363"/>
      <c r="AO46" s="363"/>
      <c r="AP46" s="363"/>
      <c r="AQ46" s="63"/>
      <c r="AR46" s="61"/>
      <c r="AS46" s="364" t="s">
        <v>449</v>
      </c>
      <c r="AT46" s="365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 ht="15">
      <c r="B47" s="41"/>
      <c r="C47" s="65" t="s">
        <v>429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66"/>
      <c r="AT47" s="367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68"/>
      <c r="AT48" s="369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72" t="s">
        <v>450</v>
      </c>
      <c r="D49" s="373"/>
      <c r="E49" s="373"/>
      <c r="F49" s="373"/>
      <c r="G49" s="373"/>
      <c r="H49" s="53"/>
      <c r="I49" s="374" t="s">
        <v>451</v>
      </c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373"/>
      <c r="AB49" s="373"/>
      <c r="AC49" s="373"/>
      <c r="AD49" s="373"/>
      <c r="AE49" s="373"/>
      <c r="AF49" s="373"/>
      <c r="AG49" s="375" t="s">
        <v>452</v>
      </c>
      <c r="AH49" s="373"/>
      <c r="AI49" s="373"/>
      <c r="AJ49" s="373"/>
      <c r="AK49" s="373"/>
      <c r="AL49" s="373"/>
      <c r="AM49" s="373"/>
      <c r="AN49" s="374" t="s">
        <v>453</v>
      </c>
      <c r="AO49" s="373"/>
      <c r="AP49" s="373"/>
      <c r="AQ49" s="79" t="s">
        <v>454</v>
      </c>
      <c r="AR49" s="61"/>
      <c r="AS49" s="80" t="s">
        <v>455</v>
      </c>
      <c r="AT49" s="81" t="s">
        <v>456</v>
      </c>
      <c r="AU49" s="81" t="s">
        <v>457</v>
      </c>
      <c r="AV49" s="81" t="s">
        <v>458</v>
      </c>
      <c r="AW49" s="81" t="s">
        <v>459</v>
      </c>
      <c r="AX49" s="81" t="s">
        <v>460</v>
      </c>
      <c r="AY49" s="81" t="s">
        <v>461</v>
      </c>
      <c r="AZ49" s="81" t="s">
        <v>462</v>
      </c>
      <c r="BA49" s="81" t="s">
        <v>463</v>
      </c>
      <c r="BB49" s="81" t="s">
        <v>464</v>
      </c>
      <c r="BC49" s="81" t="s">
        <v>465</v>
      </c>
      <c r="BD49" s="82" t="s">
        <v>466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8"/>
      <c r="C51" s="86" t="s">
        <v>467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55">
        <f>ROUND(SUM(AG52:AG53),2)</f>
        <v>0</v>
      </c>
      <c r="AH51" s="355"/>
      <c r="AI51" s="355"/>
      <c r="AJ51" s="355"/>
      <c r="AK51" s="355"/>
      <c r="AL51" s="355"/>
      <c r="AM51" s="355"/>
      <c r="AN51" s="356">
        <f>SUM(AG51,AT51)</f>
        <v>0</v>
      </c>
      <c r="AO51" s="356"/>
      <c r="AP51" s="356"/>
      <c r="AQ51" s="88" t="s">
        <v>419</v>
      </c>
      <c r="AR51" s="71"/>
      <c r="AS51" s="89">
        <f>ROUND(SUM(AS52:AS53),2)</f>
        <v>0</v>
      </c>
      <c r="AT51" s="90">
        <f>ROUND(SUM(AV51:AW51),2)</f>
        <v>0</v>
      </c>
      <c r="AU51" s="91">
        <f>ROUND(SUM(AU52:AU53),5)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ROUND(SUM(AZ52:AZ53),2)</f>
        <v>0</v>
      </c>
      <c r="BA51" s="90">
        <f>ROUND(SUM(BA52:BA53),2)</f>
        <v>0</v>
      </c>
      <c r="BB51" s="90">
        <f>ROUND(SUM(BB52:BB53),2)</f>
        <v>0</v>
      </c>
      <c r="BC51" s="90">
        <f>ROUND(SUM(BC52:BC53),2)</f>
        <v>0</v>
      </c>
      <c r="BD51" s="92">
        <f>ROUND(SUM(BD52:BD53),2)</f>
        <v>0</v>
      </c>
      <c r="BS51" s="93" t="s">
        <v>468</v>
      </c>
      <c r="BT51" s="93" t="s">
        <v>469</v>
      </c>
      <c r="BU51" s="94" t="s">
        <v>470</v>
      </c>
      <c r="BV51" s="93" t="s">
        <v>471</v>
      </c>
      <c r="BW51" s="93" t="s">
        <v>404</v>
      </c>
      <c r="BX51" s="93" t="s">
        <v>472</v>
      </c>
      <c r="CL51" s="93" t="s">
        <v>419</v>
      </c>
    </row>
    <row r="52" spans="1:91" s="5" customFormat="1" ht="37.5" customHeight="1">
      <c r="A52" s="95" t="s">
        <v>473</v>
      </c>
      <c r="B52" s="96"/>
      <c r="C52" s="97"/>
      <c r="D52" s="370" t="s">
        <v>474</v>
      </c>
      <c r="E52" s="370"/>
      <c r="F52" s="370"/>
      <c r="G52" s="370"/>
      <c r="H52" s="370"/>
      <c r="I52" s="98"/>
      <c r="J52" s="370" t="s">
        <v>475</v>
      </c>
      <c r="K52" s="370"/>
      <c r="L52" s="370"/>
      <c r="M52" s="370"/>
      <c r="N52" s="370"/>
      <c r="O52" s="370"/>
      <c r="P52" s="370"/>
      <c r="Q52" s="370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370"/>
      <c r="AC52" s="370"/>
      <c r="AD52" s="370"/>
      <c r="AE52" s="370"/>
      <c r="AF52" s="370"/>
      <c r="AG52" s="358">
        <f ca="1">'D1 1 - D1 1 - Odvlhčení a...'!J27</f>
        <v>0</v>
      </c>
      <c r="AH52" s="359"/>
      <c r="AI52" s="359"/>
      <c r="AJ52" s="359"/>
      <c r="AK52" s="359"/>
      <c r="AL52" s="359"/>
      <c r="AM52" s="359"/>
      <c r="AN52" s="358">
        <f>SUM(AG52,AT52)</f>
        <v>0</v>
      </c>
      <c r="AO52" s="359"/>
      <c r="AP52" s="359"/>
      <c r="AQ52" s="99" t="s">
        <v>476</v>
      </c>
      <c r="AR52" s="100"/>
      <c r="AS52" s="101">
        <v>0</v>
      </c>
      <c r="AT52" s="102">
        <f>ROUND(SUM(AV52:AW52),2)</f>
        <v>0</v>
      </c>
      <c r="AU52" s="103">
        <f ca="1">'D1 1 - D1 1 - Odvlhčení a...'!P92</f>
        <v>0</v>
      </c>
      <c r="AV52" s="102">
        <f ca="1">'D1 1 - D1 1 - Odvlhčení a...'!J30</f>
        <v>0</v>
      </c>
      <c r="AW52" s="102">
        <f ca="1">'D1 1 - D1 1 - Odvlhčení a...'!J31</f>
        <v>0</v>
      </c>
      <c r="AX52" s="102">
        <f ca="1">'D1 1 - D1 1 - Odvlhčení a...'!J32</f>
        <v>0</v>
      </c>
      <c r="AY52" s="102">
        <f ca="1">'D1 1 - D1 1 - Odvlhčení a...'!J33</f>
        <v>0</v>
      </c>
      <c r="AZ52" s="102">
        <f ca="1">'D1 1 - D1 1 - Odvlhčení a...'!F30</f>
        <v>0</v>
      </c>
      <c r="BA52" s="102">
        <f ca="1">'D1 1 - D1 1 - Odvlhčení a...'!F31</f>
        <v>0</v>
      </c>
      <c r="BB52" s="102">
        <f ca="1">'D1 1 - D1 1 - Odvlhčení a...'!F32</f>
        <v>0</v>
      </c>
      <c r="BC52" s="102">
        <f ca="1">'D1 1 - D1 1 - Odvlhčení a...'!F33</f>
        <v>0</v>
      </c>
      <c r="BD52" s="104">
        <f ca="1">'D1 1 - D1 1 - Odvlhčení a...'!F34</f>
        <v>0</v>
      </c>
      <c r="BT52" s="105" t="s">
        <v>477</v>
      </c>
      <c r="BV52" s="105" t="s">
        <v>471</v>
      </c>
      <c r="BW52" s="105" t="s">
        <v>478</v>
      </c>
      <c r="BX52" s="105" t="s">
        <v>404</v>
      </c>
      <c r="CL52" s="105" t="s">
        <v>419</v>
      </c>
      <c r="CM52" s="105" t="s">
        <v>479</v>
      </c>
    </row>
    <row r="53" spans="1:91" s="5" customFormat="1" ht="37.5" customHeight="1">
      <c r="A53" s="95" t="s">
        <v>473</v>
      </c>
      <c r="B53" s="96"/>
      <c r="C53" s="97"/>
      <c r="D53" s="370" t="s">
        <v>480</v>
      </c>
      <c r="E53" s="370"/>
      <c r="F53" s="370"/>
      <c r="G53" s="370"/>
      <c r="H53" s="370"/>
      <c r="I53" s="98"/>
      <c r="J53" s="370" t="s">
        <v>481</v>
      </c>
      <c r="K53" s="370"/>
      <c r="L53" s="370"/>
      <c r="M53" s="370"/>
      <c r="N53" s="370"/>
      <c r="O53" s="370"/>
      <c r="P53" s="370"/>
      <c r="Q53" s="370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370"/>
      <c r="AC53" s="370"/>
      <c r="AD53" s="370"/>
      <c r="AE53" s="370"/>
      <c r="AF53" s="370"/>
      <c r="AG53" s="358">
        <f ca="1">'D1 2 - D1 2 - Odvlhčení a...'!J27</f>
        <v>0</v>
      </c>
      <c r="AH53" s="359"/>
      <c r="AI53" s="359"/>
      <c r="AJ53" s="359"/>
      <c r="AK53" s="359"/>
      <c r="AL53" s="359"/>
      <c r="AM53" s="359"/>
      <c r="AN53" s="358">
        <f>SUM(AG53,AT53)</f>
        <v>0</v>
      </c>
      <c r="AO53" s="359"/>
      <c r="AP53" s="359"/>
      <c r="AQ53" s="99" t="s">
        <v>476</v>
      </c>
      <c r="AR53" s="100"/>
      <c r="AS53" s="106">
        <v>0</v>
      </c>
      <c r="AT53" s="107">
        <f>ROUND(SUM(AV53:AW53),2)</f>
        <v>0</v>
      </c>
      <c r="AU53" s="108">
        <f ca="1">'D1 2 - D1 2 - Odvlhčení a...'!P95</f>
        <v>0</v>
      </c>
      <c r="AV53" s="107">
        <f ca="1">'D1 2 - D1 2 - Odvlhčení a...'!J30</f>
        <v>0</v>
      </c>
      <c r="AW53" s="107">
        <f ca="1">'D1 2 - D1 2 - Odvlhčení a...'!J31</f>
        <v>0</v>
      </c>
      <c r="AX53" s="107">
        <f ca="1">'D1 2 - D1 2 - Odvlhčení a...'!J32</f>
        <v>0</v>
      </c>
      <c r="AY53" s="107">
        <f ca="1">'D1 2 - D1 2 - Odvlhčení a...'!J33</f>
        <v>0</v>
      </c>
      <c r="AZ53" s="107">
        <f ca="1">'D1 2 - D1 2 - Odvlhčení a...'!F30</f>
        <v>0</v>
      </c>
      <c r="BA53" s="107">
        <f ca="1">'D1 2 - D1 2 - Odvlhčení a...'!F31</f>
        <v>0</v>
      </c>
      <c r="BB53" s="107">
        <f ca="1">'D1 2 - D1 2 - Odvlhčení a...'!F32</f>
        <v>0</v>
      </c>
      <c r="BC53" s="107">
        <f ca="1">'D1 2 - D1 2 - Odvlhčení a...'!F33</f>
        <v>0</v>
      </c>
      <c r="BD53" s="109">
        <f ca="1">'D1 2 - D1 2 - Odvlhčení a...'!F34</f>
        <v>0</v>
      </c>
      <c r="BT53" s="105" t="s">
        <v>477</v>
      </c>
      <c r="BV53" s="105" t="s">
        <v>471</v>
      </c>
      <c r="BW53" s="105" t="s">
        <v>482</v>
      </c>
      <c r="BX53" s="105" t="s">
        <v>404</v>
      </c>
      <c r="CL53" s="105" t="s">
        <v>419</v>
      </c>
      <c r="CM53" s="105" t="s">
        <v>479</v>
      </c>
    </row>
    <row r="54" spans="1:91" s="1" customFormat="1" ht="30" customHeight="1">
      <c r="B54" s="41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1"/>
    </row>
    <row r="55" spans="1:91" s="1" customFormat="1" ht="6.95" customHeight="1"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61"/>
    </row>
  </sheetData>
  <sheetProtection password="CC35" sheet="1" objects="1" scenarios="1" formatCells="0" formatColumns="0" formatRows="0" sort="0" autoFilter="0"/>
  <mergeCells count="45">
    <mergeCell ref="BE5:BE32"/>
    <mergeCell ref="K5:AO5"/>
    <mergeCell ref="K6:AO6"/>
    <mergeCell ref="E14:AJ14"/>
    <mergeCell ref="E20:AN20"/>
    <mergeCell ref="AK25:AO25"/>
    <mergeCell ref="L26:O26"/>
    <mergeCell ref="W28:AE28"/>
    <mergeCell ref="AK28:AO28"/>
    <mergeCell ref="W26:AE26"/>
    <mergeCell ref="AK30:AO30"/>
    <mergeCell ref="C49:G49"/>
    <mergeCell ref="I49:AF49"/>
    <mergeCell ref="AG49:AM49"/>
    <mergeCell ref="AN49:AP49"/>
    <mergeCell ref="AK26:AO26"/>
    <mergeCell ref="L27:O27"/>
    <mergeCell ref="W27:AE27"/>
    <mergeCell ref="AK27:AO27"/>
    <mergeCell ref="D52:H52"/>
    <mergeCell ref="J52:AF52"/>
    <mergeCell ref="AN53:AP53"/>
    <mergeCell ref="AG53:AM53"/>
    <mergeCell ref="D53:H53"/>
    <mergeCell ref="J53:AF53"/>
    <mergeCell ref="AG51:AM51"/>
    <mergeCell ref="AN51:AP51"/>
    <mergeCell ref="AR2:BE2"/>
    <mergeCell ref="AN52:AP52"/>
    <mergeCell ref="AG52:AM52"/>
    <mergeCell ref="L42:AO42"/>
    <mergeCell ref="AM44:AN44"/>
    <mergeCell ref="AM46:AP46"/>
    <mergeCell ref="AS46:AT48"/>
    <mergeCell ref="L30:O30"/>
    <mergeCell ref="X32:AB32"/>
    <mergeCell ref="AK32:AO32"/>
    <mergeCell ref="L28:O28"/>
    <mergeCell ref="AK23:AO23"/>
    <mergeCell ref="L25:O25"/>
    <mergeCell ref="W25:AE25"/>
    <mergeCell ref="L29:O29"/>
    <mergeCell ref="W29:AE29"/>
    <mergeCell ref="AK29:AO29"/>
    <mergeCell ref="W30:AE30"/>
  </mergeCells>
  <phoneticPr fontId="50" type="noConversion"/>
  <hyperlinks>
    <hyperlink ref="K1:S1" location="C2" display="1) Rekapitulace stavby"/>
    <hyperlink ref="W1:AI1" location="C51" display="2) Rekapitulace objektů stavby a soupisů prací"/>
    <hyperlink ref="A52" location="'D1 1 - D1 1 - Odvlhčení a...'!C2" display="/"/>
    <hyperlink ref="A53" location="'D1 2 - D1 2 - Odvlhčení a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70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11"/>
      <c r="C1" s="111"/>
      <c r="D1" s="112" t="s">
        <v>398</v>
      </c>
      <c r="E1" s="111"/>
      <c r="F1" s="113" t="s">
        <v>483</v>
      </c>
      <c r="G1" s="387" t="s">
        <v>484</v>
      </c>
      <c r="H1" s="387"/>
      <c r="I1" s="114"/>
      <c r="J1" s="113" t="s">
        <v>485</v>
      </c>
      <c r="K1" s="112" t="s">
        <v>486</v>
      </c>
      <c r="L1" s="113" t="s">
        <v>487</v>
      </c>
      <c r="M1" s="113"/>
      <c r="N1" s="113"/>
      <c r="O1" s="113"/>
      <c r="P1" s="113"/>
      <c r="Q1" s="113"/>
      <c r="R1" s="113"/>
      <c r="S1" s="113"/>
      <c r="T1" s="11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24" t="s">
        <v>478</v>
      </c>
    </row>
    <row r="3" spans="1:70" ht="6.95" customHeight="1">
      <c r="B3" s="25"/>
      <c r="C3" s="26"/>
      <c r="D3" s="26"/>
      <c r="E3" s="26"/>
      <c r="F3" s="26"/>
      <c r="G3" s="26"/>
      <c r="H3" s="26"/>
      <c r="I3" s="115"/>
      <c r="J3" s="26"/>
      <c r="K3" s="27"/>
      <c r="AT3" s="24" t="s">
        <v>479</v>
      </c>
    </row>
    <row r="4" spans="1:70" ht="36.950000000000003" customHeight="1">
      <c r="B4" s="28"/>
      <c r="C4" s="29"/>
      <c r="D4" s="30" t="s">
        <v>488</v>
      </c>
      <c r="E4" s="29"/>
      <c r="F4" s="29"/>
      <c r="G4" s="29"/>
      <c r="H4" s="29"/>
      <c r="I4" s="116"/>
      <c r="J4" s="29"/>
      <c r="K4" s="31"/>
      <c r="M4" s="32" t="s">
        <v>409</v>
      </c>
      <c r="AT4" s="24" t="s">
        <v>403</v>
      </c>
    </row>
    <row r="5" spans="1:70" ht="6.95" customHeight="1">
      <c r="B5" s="28"/>
      <c r="C5" s="29"/>
      <c r="D5" s="29"/>
      <c r="E5" s="29"/>
      <c r="F5" s="29"/>
      <c r="G5" s="29"/>
      <c r="H5" s="29"/>
      <c r="I5" s="116"/>
      <c r="J5" s="29"/>
      <c r="K5" s="31"/>
    </row>
    <row r="6" spans="1:70" ht="15">
      <c r="B6" s="28"/>
      <c r="C6" s="29"/>
      <c r="D6" s="37" t="s">
        <v>416</v>
      </c>
      <c r="E6" s="29"/>
      <c r="F6" s="29"/>
      <c r="G6" s="29"/>
      <c r="H6" s="29"/>
      <c r="I6" s="116"/>
      <c r="J6" s="29"/>
      <c r="K6" s="31"/>
    </row>
    <row r="7" spans="1:70" ht="22.5" customHeight="1">
      <c r="B7" s="28"/>
      <c r="C7" s="29"/>
      <c r="D7" s="29"/>
      <c r="E7" s="388" t="str">
        <f ca="1">'Rekapitulace stavby'!K6</f>
        <v>ODVLHČENÍ A SANACE SZ ČÁSTI SUTERÉNU DIVADLA Chrudim-REV.Č.1</v>
      </c>
      <c r="F7" s="389"/>
      <c r="G7" s="389"/>
      <c r="H7" s="389"/>
      <c r="I7" s="116"/>
      <c r="J7" s="29"/>
      <c r="K7" s="31"/>
    </row>
    <row r="8" spans="1:70" s="1" customFormat="1" ht="15">
      <c r="B8" s="41"/>
      <c r="C8" s="42"/>
      <c r="D8" s="37" t="s">
        <v>489</v>
      </c>
      <c r="E8" s="42"/>
      <c r="F8" s="42"/>
      <c r="G8" s="42"/>
      <c r="H8" s="42"/>
      <c r="I8" s="117"/>
      <c r="J8" s="42"/>
      <c r="K8" s="45"/>
    </row>
    <row r="9" spans="1:70" s="1" customFormat="1" ht="36.950000000000003" customHeight="1">
      <c r="B9" s="41"/>
      <c r="C9" s="42"/>
      <c r="D9" s="42"/>
      <c r="E9" s="390" t="s">
        <v>490</v>
      </c>
      <c r="F9" s="391"/>
      <c r="G9" s="391"/>
      <c r="H9" s="391"/>
      <c r="I9" s="117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17"/>
      <c r="J10" s="42"/>
      <c r="K10" s="45"/>
    </row>
    <row r="11" spans="1:70" s="1" customFormat="1" ht="14.45" customHeight="1">
      <c r="B11" s="41"/>
      <c r="C11" s="42"/>
      <c r="D11" s="37" t="s">
        <v>418</v>
      </c>
      <c r="E11" s="42"/>
      <c r="F11" s="35" t="s">
        <v>419</v>
      </c>
      <c r="G11" s="42"/>
      <c r="H11" s="42"/>
      <c r="I11" s="118" t="s">
        <v>420</v>
      </c>
      <c r="J11" s="35" t="s">
        <v>419</v>
      </c>
      <c r="K11" s="45"/>
    </row>
    <row r="12" spans="1:70" s="1" customFormat="1" ht="14.45" customHeight="1">
      <c r="B12" s="41"/>
      <c r="C12" s="42"/>
      <c r="D12" s="37" t="s">
        <v>421</v>
      </c>
      <c r="E12" s="42"/>
      <c r="F12" s="35" t="s">
        <v>491</v>
      </c>
      <c r="G12" s="42"/>
      <c r="H12" s="42"/>
      <c r="I12" s="118" t="s">
        <v>423</v>
      </c>
      <c r="J12" s="119" t="str">
        <f ca="1">'Rekapitulace stavby'!AN8</f>
        <v>11. 4. 2018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7"/>
      <c r="J13" s="42"/>
      <c r="K13" s="45"/>
    </row>
    <row r="14" spans="1:70" s="1" customFormat="1" ht="14.45" customHeight="1">
      <c r="B14" s="41"/>
      <c r="C14" s="42"/>
      <c r="D14" s="37" t="s">
        <v>425</v>
      </c>
      <c r="E14" s="42"/>
      <c r="F14" s="42"/>
      <c r="G14" s="42"/>
      <c r="H14" s="42"/>
      <c r="I14" s="118" t="s">
        <v>426</v>
      </c>
      <c r="J14" s="35" t="s">
        <v>419</v>
      </c>
      <c r="K14" s="45"/>
    </row>
    <row r="15" spans="1:70" s="1" customFormat="1" ht="18" customHeight="1">
      <c r="B15" s="41"/>
      <c r="C15" s="42"/>
      <c r="D15" s="42"/>
      <c r="E15" s="35" t="s">
        <v>427</v>
      </c>
      <c r="F15" s="42"/>
      <c r="G15" s="42"/>
      <c r="H15" s="42"/>
      <c r="I15" s="118" t="s">
        <v>428</v>
      </c>
      <c r="J15" s="35" t="s">
        <v>419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7"/>
      <c r="J16" s="42"/>
      <c r="K16" s="45"/>
    </row>
    <row r="17" spans="2:11" s="1" customFormat="1" ht="14.45" customHeight="1">
      <c r="B17" s="41"/>
      <c r="C17" s="42"/>
      <c r="D17" s="37" t="s">
        <v>429</v>
      </c>
      <c r="E17" s="42"/>
      <c r="F17" s="42"/>
      <c r="G17" s="42"/>
      <c r="H17" s="42"/>
      <c r="I17" s="118" t="s">
        <v>426</v>
      </c>
      <c r="J17" s="35" t="str">
        <f ca="1"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 ca="1">IF('Rekapitulace stavby'!E14="Vyplň údaj","",IF('Rekapitulace stavby'!E14="","",'Rekapitulace stavby'!E14))</f>
        <v/>
      </c>
      <c r="F18" s="42"/>
      <c r="G18" s="42"/>
      <c r="H18" s="42"/>
      <c r="I18" s="118" t="s">
        <v>428</v>
      </c>
      <c r="J18" s="35" t="str">
        <f ca="1"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7"/>
      <c r="J19" s="42"/>
      <c r="K19" s="45"/>
    </row>
    <row r="20" spans="2:11" s="1" customFormat="1" ht="14.45" customHeight="1">
      <c r="B20" s="41"/>
      <c r="C20" s="42"/>
      <c r="D20" s="37" t="s">
        <v>431</v>
      </c>
      <c r="E20" s="42"/>
      <c r="F20" s="42"/>
      <c r="G20" s="42"/>
      <c r="H20" s="42"/>
      <c r="I20" s="118" t="s">
        <v>426</v>
      </c>
      <c r="J20" s="35" t="s">
        <v>419</v>
      </c>
      <c r="K20" s="45"/>
    </row>
    <row r="21" spans="2:11" s="1" customFormat="1" ht="18" customHeight="1">
      <c r="B21" s="41"/>
      <c r="C21" s="42"/>
      <c r="D21" s="42"/>
      <c r="E21" s="35" t="s">
        <v>432</v>
      </c>
      <c r="F21" s="42"/>
      <c r="G21" s="42"/>
      <c r="H21" s="42"/>
      <c r="I21" s="118" t="s">
        <v>428</v>
      </c>
      <c r="J21" s="35" t="s">
        <v>419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7"/>
      <c r="J22" s="42"/>
      <c r="K22" s="45"/>
    </row>
    <row r="23" spans="2:11" s="1" customFormat="1" ht="14.45" customHeight="1">
      <c r="B23" s="41"/>
      <c r="C23" s="42"/>
      <c r="D23" s="37" t="s">
        <v>434</v>
      </c>
      <c r="E23" s="42"/>
      <c r="F23" s="42"/>
      <c r="G23" s="42"/>
      <c r="H23" s="42"/>
      <c r="I23" s="117"/>
      <c r="J23" s="42"/>
      <c r="K23" s="45"/>
    </row>
    <row r="24" spans="2:11" s="6" customFormat="1" ht="22.5" customHeight="1">
      <c r="B24" s="120"/>
      <c r="C24" s="121"/>
      <c r="D24" s="121"/>
      <c r="E24" s="383" t="s">
        <v>419</v>
      </c>
      <c r="F24" s="383"/>
      <c r="G24" s="383"/>
      <c r="H24" s="383"/>
      <c r="I24" s="122"/>
      <c r="J24" s="121"/>
      <c r="K24" s="12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7"/>
      <c r="J25" s="42"/>
      <c r="K25" s="45"/>
    </row>
    <row r="26" spans="2:11" s="1" customFormat="1" ht="6.95" customHeight="1">
      <c r="B26" s="41"/>
      <c r="C26" s="42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1"/>
      <c r="C27" s="42"/>
      <c r="D27" s="126" t="s">
        <v>435</v>
      </c>
      <c r="E27" s="42"/>
      <c r="F27" s="42"/>
      <c r="G27" s="42"/>
      <c r="H27" s="42"/>
      <c r="I27" s="117"/>
      <c r="J27" s="127">
        <f>ROUND(J92,2)</f>
        <v>0</v>
      </c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1"/>
      <c r="C29" s="42"/>
      <c r="D29" s="42"/>
      <c r="E29" s="42"/>
      <c r="F29" s="46" t="s">
        <v>437</v>
      </c>
      <c r="G29" s="42"/>
      <c r="H29" s="42"/>
      <c r="I29" s="128" t="s">
        <v>436</v>
      </c>
      <c r="J29" s="46" t="s">
        <v>438</v>
      </c>
      <c r="K29" s="45"/>
    </row>
    <row r="30" spans="2:11" s="1" customFormat="1" ht="14.45" customHeight="1">
      <c r="B30" s="41"/>
      <c r="C30" s="42"/>
      <c r="D30" s="49" t="s">
        <v>439</v>
      </c>
      <c r="E30" s="49" t="s">
        <v>440</v>
      </c>
      <c r="F30" s="129">
        <f>ROUND(SUM(BE92:BE569), 2)</f>
        <v>0</v>
      </c>
      <c r="G30" s="42"/>
      <c r="H30" s="42"/>
      <c r="I30" s="130">
        <v>0.21</v>
      </c>
      <c r="J30" s="129">
        <f>ROUND(ROUND((SUM(BE92:BE569)),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441</v>
      </c>
      <c r="F31" s="129">
        <f>ROUND(SUM(BF92:BF569), 2)</f>
        <v>0</v>
      </c>
      <c r="G31" s="42"/>
      <c r="H31" s="42"/>
      <c r="I31" s="130">
        <v>0.15</v>
      </c>
      <c r="J31" s="129">
        <f>ROUND(ROUND((SUM(BF92:BF569)),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442</v>
      </c>
      <c r="F32" s="129">
        <f>ROUND(SUM(BG92:BG569), 2)</f>
        <v>0</v>
      </c>
      <c r="G32" s="42"/>
      <c r="H32" s="42"/>
      <c r="I32" s="130">
        <v>0.21</v>
      </c>
      <c r="J32" s="12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443</v>
      </c>
      <c r="F33" s="129">
        <f>ROUND(SUM(BH92:BH569), 2)</f>
        <v>0</v>
      </c>
      <c r="G33" s="42"/>
      <c r="H33" s="42"/>
      <c r="I33" s="130">
        <v>0.15</v>
      </c>
      <c r="J33" s="12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444</v>
      </c>
      <c r="F34" s="129">
        <f>ROUND(SUM(BI92:BI569), 2)</f>
        <v>0</v>
      </c>
      <c r="G34" s="42"/>
      <c r="H34" s="42"/>
      <c r="I34" s="130">
        <v>0</v>
      </c>
      <c r="J34" s="12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7"/>
      <c r="J35" s="42"/>
      <c r="K35" s="45"/>
    </row>
    <row r="36" spans="2:11" s="1" customFormat="1" ht="25.35" customHeight="1">
      <c r="B36" s="41"/>
      <c r="C36" s="51"/>
      <c r="D36" s="52" t="s">
        <v>445</v>
      </c>
      <c r="E36" s="53"/>
      <c r="F36" s="53"/>
      <c r="G36" s="131" t="s">
        <v>446</v>
      </c>
      <c r="H36" s="54" t="s">
        <v>447</v>
      </c>
      <c r="I36" s="132"/>
      <c r="J36" s="133">
        <f>SUM(J27:J34)</f>
        <v>0</v>
      </c>
      <c r="K36" s="134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5"/>
      <c r="J37" s="57"/>
      <c r="K37" s="58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41"/>
      <c r="C42" s="30" t="s">
        <v>492</v>
      </c>
      <c r="D42" s="42"/>
      <c r="E42" s="42"/>
      <c r="F42" s="42"/>
      <c r="G42" s="42"/>
      <c r="H42" s="42"/>
      <c r="I42" s="117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7"/>
      <c r="J43" s="42"/>
      <c r="K43" s="45"/>
    </row>
    <row r="44" spans="2:11" s="1" customFormat="1" ht="14.45" customHeight="1">
      <c r="B44" s="41"/>
      <c r="C44" s="37" t="s">
        <v>416</v>
      </c>
      <c r="D44" s="42"/>
      <c r="E44" s="42"/>
      <c r="F44" s="42"/>
      <c r="G44" s="42"/>
      <c r="H44" s="42"/>
      <c r="I44" s="117"/>
      <c r="J44" s="42"/>
      <c r="K44" s="45"/>
    </row>
    <row r="45" spans="2:11" s="1" customFormat="1" ht="22.5" customHeight="1">
      <c r="B45" s="41"/>
      <c r="C45" s="42"/>
      <c r="D45" s="42"/>
      <c r="E45" s="388" t="str">
        <f>E7</f>
        <v>ODVLHČENÍ A SANACE SZ ČÁSTI SUTERÉNU DIVADLA Chrudim-REV.Č.1</v>
      </c>
      <c r="F45" s="389"/>
      <c r="G45" s="389"/>
      <c r="H45" s="389"/>
      <c r="I45" s="117"/>
      <c r="J45" s="42"/>
      <c r="K45" s="45"/>
    </row>
    <row r="46" spans="2:11" s="1" customFormat="1" ht="14.45" customHeight="1">
      <c r="B46" s="41"/>
      <c r="C46" s="37" t="s">
        <v>489</v>
      </c>
      <c r="D46" s="42"/>
      <c r="E46" s="42"/>
      <c r="F46" s="42"/>
      <c r="G46" s="42"/>
      <c r="H46" s="42"/>
      <c r="I46" s="117"/>
      <c r="J46" s="42"/>
      <c r="K46" s="45"/>
    </row>
    <row r="47" spans="2:11" s="1" customFormat="1" ht="23.25" customHeight="1">
      <c r="B47" s="41"/>
      <c r="C47" s="42"/>
      <c r="D47" s="42"/>
      <c r="E47" s="390" t="str">
        <f>E9</f>
        <v>D1 1 - D1 1 - Odvlhčení a sanace SZ části suterénu divadla - I.etapa</v>
      </c>
      <c r="F47" s="391"/>
      <c r="G47" s="391"/>
      <c r="H47" s="391"/>
      <c r="I47" s="117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7"/>
      <c r="J48" s="42"/>
      <c r="K48" s="45"/>
    </row>
    <row r="49" spans="2:47" s="1" customFormat="1" ht="18" customHeight="1">
      <c r="B49" s="41"/>
      <c r="C49" s="37" t="s">
        <v>421</v>
      </c>
      <c r="D49" s="42"/>
      <c r="E49" s="42"/>
      <c r="F49" s="35" t="str">
        <f>F12</f>
        <v>Chrudim</v>
      </c>
      <c r="G49" s="42"/>
      <c r="H49" s="42"/>
      <c r="I49" s="118" t="s">
        <v>423</v>
      </c>
      <c r="J49" s="119" t="str">
        <f>IF(J12="","",J12)</f>
        <v>11. 4. 2018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7"/>
      <c r="J50" s="42"/>
      <c r="K50" s="45"/>
    </row>
    <row r="51" spans="2:47" s="1" customFormat="1" ht="15">
      <c r="B51" s="41"/>
      <c r="C51" s="37" t="s">
        <v>425</v>
      </c>
      <c r="D51" s="42"/>
      <c r="E51" s="42"/>
      <c r="F51" s="35" t="str">
        <f>E15</f>
        <v>Město Chrudim, Resselovo nám., Chrudim</v>
      </c>
      <c r="G51" s="42"/>
      <c r="H51" s="42"/>
      <c r="I51" s="118" t="s">
        <v>431</v>
      </c>
      <c r="J51" s="35" t="str">
        <f>E21</f>
        <v>ing.Josef Dvořák, Městský park, Chrudim</v>
      </c>
      <c r="K51" s="45"/>
    </row>
    <row r="52" spans="2:47" s="1" customFormat="1" ht="14.45" customHeight="1">
      <c r="B52" s="41"/>
      <c r="C52" s="37" t="s">
        <v>429</v>
      </c>
      <c r="D52" s="42"/>
      <c r="E52" s="42"/>
      <c r="F52" s="35" t="str">
        <f>IF(E18="","",E18)</f>
        <v/>
      </c>
      <c r="G52" s="42"/>
      <c r="H52" s="42"/>
      <c r="I52" s="117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7"/>
      <c r="J53" s="42"/>
      <c r="K53" s="45"/>
    </row>
    <row r="54" spans="2:47" s="1" customFormat="1" ht="29.25" customHeight="1">
      <c r="B54" s="41"/>
      <c r="C54" s="140" t="s">
        <v>493</v>
      </c>
      <c r="D54" s="51"/>
      <c r="E54" s="51"/>
      <c r="F54" s="51"/>
      <c r="G54" s="51"/>
      <c r="H54" s="51"/>
      <c r="I54" s="141"/>
      <c r="J54" s="142" t="s">
        <v>494</v>
      </c>
      <c r="K54" s="55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7"/>
      <c r="J55" s="42"/>
      <c r="K55" s="45"/>
    </row>
    <row r="56" spans="2:47" s="1" customFormat="1" ht="29.25" customHeight="1">
      <c r="B56" s="41"/>
      <c r="C56" s="143" t="s">
        <v>495</v>
      </c>
      <c r="D56" s="42"/>
      <c r="E56" s="42"/>
      <c r="F56" s="42"/>
      <c r="G56" s="42"/>
      <c r="H56" s="42"/>
      <c r="I56" s="117"/>
      <c r="J56" s="127">
        <f>J92</f>
        <v>0</v>
      </c>
      <c r="K56" s="45"/>
      <c r="AU56" s="24" t="s">
        <v>496</v>
      </c>
    </row>
    <row r="57" spans="2:47" s="7" customFormat="1" ht="24.95" customHeight="1">
      <c r="B57" s="144"/>
      <c r="C57" s="145"/>
      <c r="D57" s="146" t="s">
        <v>497</v>
      </c>
      <c r="E57" s="147"/>
      <c r="F57" s="147"/>
      <c r="G57" s="147"/>
      <c r="H57" s="147"/>
      <c r="I57" s="148"/>
      <c r="J57" s="149">
        <f>J93</f>
        <v>0</v>
      </c>
      <c r="K57" s="150"/>
    </row>
    <row r="58" spans="2:47" s="8" customFormat="1" ht="19.899999999999999" customHeight="1">
      <c r="B58" s="151"/>
      <c r="C58" s="152"/>
      <c r="D58" s="153" t="s">
        <v>498</v>
      </c>
      <c r="E58" s="154"/>
      <c r="F58" s="154"/>
      <c r="G58" s="154"/>
      <c r="H58" s="154"/>
      <c r="I58" s="155"/>
      <c r="J58" s="156">
        <f>J94</f>
        <v>0</v>
      </c>
      <c r="K58" s="157"/>
    </row>
    <row r="59" spans="2:47" s="8" customFormat="1" ht="19.899999999999999" customHeight="1">
      <c r="B59" s="151"/>
      <c r="C59" s="152"/>
      <c r="D59" s="153" t="s">
        <v>499</v>
      </c>
      <c r="E59" s="154"/>
      <c r="F59" s="154"/>
      <c r="G59" s="154"/>
      <c r="H59" s="154"/>
      <c r="I59" s="155"/>
      <c r="J59" s="156">
        <f>J111</f>
        <v>0</v>
      </c>
      <c r="K59" s="157"/>
    </row>
    <row r="60" spans="2:47" s="8" customFormat="1" ht="19.899999999999999" customHeight="1">
      <c r="B60" s="151"/>
      <c r="C60" s="152"/>
      <c r="D60" s="153" t="s">
        <v>500</v>
      </c>
      <c r="E60" s="154"/>
      <c r="F60" s="154"/>
      <c r="G60" s="154"/>
      <c r="H60" s="154"/>
      <c r="I60" s="155"/>
      <c r="J60" s="156">
        <f>J122</f>
        <v>0</v>
      </c>
      <c r="K60" s="157"/>
    </row>
    <row r="61" spans="2:47" s="8" customFormat="1" ht="19.899999999999999" customHeight="1">
      <c r="B61" s="151"/>
      <c r="C61" s="152"/>
      <c r="D61" s="153" t="s">
        <v>501</v>
      </c>
      <c r="E61" s="154"/>
      <c r="F61" s="154"/>
      <c r="G61" s="154"/>
      <c r="H61" s="154"/>
      <c r="I61" s="155"/>
      <c r="J61" s="156">
        <f>J213</f>
        <v>0</v>
      </c>
      <c r="K61" s="157"/>
    </row>
    <row r="62" spans="2:47" s="8" customFormat="1" ht="19.899999999999999" customHeight="1">
      <c r="B62" s="151"/>
      <c r="C62" s="152"/>
      <c r="D62" s="153" t="s">
        <v>502</v>
      </c>
      <c r="E62" s="154"/>
      <c r="F62" s="154"/>
      <c r="G62" s="154"/>
      <c r="H62" s="154"/>
      <c r="I62" s="155"/>
      <c r="J62" s="156">
        <f>J374</f>
        <v>0</v>
      </c>
      <c r="K62" s="157"/>
    </row>
    <row r="63" spans="2:47" s="8" customFormat="1" ht="19.899999999999999" customHeight="1">
      <c r="B63" s="151"/>
      <c r="C63" s="152"/>
      <c r="D63" s="153" t="s">
        <v>503</v>
      </c>
      <c r="E63" s="154"/>
      <c r="F63" s="154"/>
      <c r="G63" s="154"/>
      <c r="H63" s="154"/>
      <c r="I63" s="155"/>
      <c r="J63" s="156">
        <f>J380</f>
        <v>0</v>
      </c>
      <c r="K63" s="157"/>
    </row>
    <row r="64" spans="2:47" s="7" customFormat="1" ht="24.95" customHeight="1">
      <c r="B64" s="144"/>
      <c r="C64" s="145"/>
      <c r="D64" s="146" t="s">
        <v>504</v>
      </c>
      <c r="E64" s="147"/>
      <c r="F64" s="147"/>
      <c r="G64" s="147"/>
      <c r="H64" s="147"/>
      <c r="I64" s="148"/>
      <c r="J64" s="149">
        <f>J382</f>
        <v>0</v>
      </c>
      <c r="K64" s="150"/>
    </row>
    <row r="65" spans="2:12" s="8" customFormat="1" ht="19.899999999999999" customHeight="1">
      <c r="B65" s="151"/>
      <c r="C65" s="152"/>
      <c r="D65" s="153" t="s">
        <v>505</v>
      </c>
      <c r="E65" s="154"/>
      <c r="F65" s="154"/>
      <c r="G65" s="154"/>
      <c r="H65" s="154"/>
      <c r="I65" s="155"/>
      <c r="J65" s="156">
        <f>J383</f>
        <v>0</v>
      </c>
      <c r="K65" s="157"/>
    </row>
    <row r="66" spans="2:12" s="8" customFormat="1" ht="19.899999999999999" customHeight="1">
      <c r="B66" s="151"/>
      <c r="C66" s="152"/>
      <c r="D66" s="153" t="s">
        <v>506</v>
      </c>
      <c r="E66" s="154"/>
      <c r="F66" s="154"/>
      <c r="G66" s="154"/>
      <c r="H66" s="154"/>
      <c r="I66" s="155"/>
      <c r="J66" s="156">
        <f>J479</f>
        <v>0</v>
      </c>
      <c r="K66" s="157"/>
    </row>
    <row r="67" spans="2:12" s="8" customFormat="1" ht="19.899999999999999" customHeight="1">
      <c r="B67" s="151"/>
      <c r="C67" s="152"/>
      <c r="D67" s="153" t="s">
        <v>507</v>
      </c>
      <c r="E67" s="154"/>
      <c r="F67" s="154"/>
      <c r="G67" s="154"/>
      <c r="H67" s="154"/>
      <c r="I67" s="155"/>
      <c r="J67" s="156">
        <f>J494</f>
        <v>0</v>
      </c>
      <c r="K67" s="157"/>
    </row>
    <row r="68" spans="2:12" s="8" customFormat="1" ht="19.899999999999999" customHeight="1">
      <c r="B68" s="151"/>
      <c r="C68" s="152"/>
      <c r="D68" s="153" t="s">
        <v>508</v>
      </c>
      <c r="E68" s="154"/>
      <c r="F68" s="154"/>
      <c r="G68" s="154"/>
      <c r="H68" s="154"/>
      <c r="I68" s="155"/>
      <c r="J68" s="156">
        <f>J528</f>
        <v>0</v>
      </c>
      <c r="K68" s="157"/>
    </row>
    <row r="69" spans="2:12" s="7" customFormat="1" ht="24.95" customHeight="1">
      <c r="B69" s="144"/>
      <c r="C69" s="145"/>
      <c r="D69" s="146" t="s">
        <v>509</v>
      </c>
      <c r="E69" s="147"/>
      <c r="F69" s="147"/>
      <c r="G69" s="147"/>
      <c r="H69" s="147"/>
      <c r="I69" s="148"/>
      <c r="J69" s="149">
        <f>J563</f>
        <v>0</v>
      </c>
      <c r="K69" s="150"/>
    </row>
    <row r="70" spans="2:12" s="8" customFormat="1" ht="19.899999999999999" customHeight="1">
      <c r="B70" s="151"/>
      <c r="C70" s="152"/>
      <c r="D70" s="153" t="s">
        <v>510</v>
      </c>
      <c r="E70" s="154"/>
      <c r="F70" s="154"/>
      <c r="G70" s="154"/>
      <c r="H70" s="154"/>
      <c r="I70" s="155"/>
      <c r="J70" s="156">
        <f>J564</f>
        <v>0</v>
      </c>
      <c r="K70" s="157"/>
    </row>
    <row r="71" spans="2:12" s="8" customFormat="1" ht="19.899999999999999" customHeight="1">
      <c r="B71" s="151"/>
      <c r="C71" s="152"/>
      <c r="D71" s="153" t="s">
        <v>511</v>
      </c>
      <c r="E71" s="154"/>
      <c r="F71" s="154"/>
      <c r="G71" s="154"/>
      <c r="H71" s="154"/>
      <c r="I71" s="155"/>
      <c r="J71" s="156">
        <f>J566</f>
        <v>0</v>
      </c>
      <c r="K71" s="157"/>
    </row>
    <row r="72" spans="2:12" s="8" customFormat="1" ht="19.899999999999999" customHeight="1">
      <c r="B72" s="151"/>
      <c r="C72" s="152"/>
      <c r="D72" s="153" t="s">
        <v>512</v>
      </c>
      <c r="E72" s="154"/>
      <c r="F72" s="154"/>
      <c r="G72" s="154"/>
      <c r="H72" s="154"/>
      <c r="I72" s="155"/>
      <c r="J72" s="156">
        <f>J568</f>
        <v>0</v>
      </c>
      <c r="K72" s="157"/>
    </row>
    <row r="73" spans="2:12" s="1" customFormat="1" ht="21.75" customHeight="1">
      <c r="B73" s="41"/>
      <c r="C73" s="42"/>
      <c r="D73" s="42"/>
      <c r="E73" s="42"/>
      <c r="F73" s="42"/>
      <c r="G73" s="42"/>
      <c r="H73" s="42"/>
      <c r="I73" s="117"/>
      <c r="J73" s="42"/>
      <c r="K73" s="45"/>
    </row>
    <row r="74" spans="2:12" s="1" customFormat="1" ht="6.95" customHeight="1">
      <c r="B74" s="56"/>
      <c r="C74" s="57"/>
      <c r="D74" s="57"/>
      <c r="E74" s="57"/>
      <c r="F74" s="57"/>
      <c r="G74" s="57"/>
      <c r="H74" s="57"/>
      <c r="I74" s="135"/>
      <c r="J74" s="57"/>
      <c r="K74" s="58"/>
    </row>
    <row r="78" spans="2:12" s="1" customFormat="1" ht="6.95" customHeight="1">
      <c r="B78" s="59"/>
      <c r="C78" s="60"/>
      <c r="D78" s="60"/>
      <c r="E78" s="60"/>
      <c r="F78" s="60"/>
      <c r="G78" s="60"/>
      <c r="H78" s="60"/>
      <c r="I78" s="138"/>
      <c r="J78" s="60"/>
      <c r="K78" s="60"/>
      <c r="L78" s="61"/>
    </row>
    <row r="79" spans="2:12" s="1" customFormat="1" ht="36.950000000000003" customHeight="1">
      <c r="B79" s="41"/>
      <c r="C79" s="62" t="s">
        <v>513</v>
      </c>
      <c r="D79" s="63"/>
      <c r="E79" s="63"/>
      <c r="F79" s="63"/>
      <c r="G79" s="63"/>
      <c r="H79" s="63"/>
      <c r="I79" s="158"/>
      <c r="J79" s="63"/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58"/>
      <c r="J80" s="63"/>
      <c r="K80" s="63"/>
      <c r="L80" s="61"/>
    </row>
    <row r="81" spans="2:65" s="1" customFormat="1" ht="14.45" customHeight="1">
      <c r="B81" s="41"/>
      <c r="C81" s="65" t="s">
        <v>416</v>
      </c>
      <c r="D81" s="63"/>
      <c r="E81" s="63"/>
      <c r="F81" s="63"/>
      <c r="G81" s="63"/>
      <c r="H81" s="63"/>
      <c r="I81" s="158"/>
      <c r="J81" s="63"/>
      <c r="K81" s="63"/>
      <c r="L81" s="61"/>
    </row>
    <row r="82" spans="2:65" s="1" customFormat="1" ht="22.5" customHeight="1">
      <c r="B82" s="41"/>
      <c r="C82" s="63"/>
      <c r="D82" s="63"/>
      <c r="E82" s="384" t="str">
        <f>E7</f>
        <v>ODVLHČENÍ A SANACE SZ ČÁSTI SUTERÉNU DIVADLA Chrudim-REV.Č.1</v>
      </c>
      <c r="F82" s="385"/>
      <c r="G82" s="385"/>
      <c r="H82" s="385"/>
      <c r="I82" s="158"/>
      <c r="J82" s="63"/>
      <c r="K82" s="63"/>
      <c r="L82" s="61"/>
    </row>
    <row r="83" spans="2:65" s="1" customFormat="1" ht="14.45" customHeight="1">
      <c r="B83" s="41"/>
      <c r="C83" s="65" t="s">
        <v>489</v>
      </c>
      <c r="D83" s="63"/>
      <c r="E83" s="63"/>
      <c r="F83" s="63"/>
      <c r="G83" s="63"/>
      <c r="H83" s="63"/>
      <c r="I83" s="158"/>
      <c r="J83" s="63"/>
      <c r="K83" s="63"/>
      <c r="L83" s="61"/>
    </row>
    <row r="84" spans="2:65" s="1" customFormat="1" ht="23.25" customHeight="1">
      <c r="B84" s="41"/>
      <c r="C84" s="63"/>
      <c r="D84" s="63"/>
      <c r="E84" s="360" t="str">
        <f>E9</f>
        <v>D1 1 - D1 1 - Odvlhčení a sanace SZ části suterénu divadla - I.etapa</v>
      </c>
      <c r="F84" s="386"/>
      <c r="G84" s="386"/>
      <c r="H84" s="386"/>
      <c r="I84" s="158"/>
      <c r="J84" s="63"/>
      <c r="K84" s="63"/>
      <c r="L84" s="61"/>
    </row>
    <row r="85" spans="2:65" s="1" customFormat="1" ht="6.95" customHeight="1">
      <c r="B85" s="41"/>
      <c r="C85" s="63"/>
      <c r="D85" s="63"/>
      <c r="E85" s="63"/>
      <c r="F85" s="63"/>
      <c r="G85" s="63"/>
      <c r="H85" s="63"/>
      <c r="I85" s="158"/>
      <c r="J85" s="63"/>
      <c r="K85" s="63"/>
      <c r="L85" s="61"/>
    </row>
    <row r="86" spans="2:65" s="1" customFormat="1" ht="18" customHeight="1">
      <c r="B86" s="41"/>
      <c r="C86" s="65" t="s">
        <v>421</v>
      </c>
      <c r="D86" s="63"/>
      <c r="E86" s="63"/>
      <c r="F86" s="159" t="str">
        <f>F12</f>
        <v>Chrudim</v>
      </c>
      <c r="G86" s="63"/>
      <c r="H86" s="63"/>
      <c r="I86" s="160" t="s">
        <v>423</v>
      </c>
      <c r="J86" s="73" t="str">
        <f>IF(J12="","",J12)</f>
        <v>11. 4. 2018</v>
      </c>
      <c r="K86" s="63"/>
      <c r="L86" s="61"/>
    </row>
    <row r="87" spans="2:65" s="1" customFormat="1" ht="6.95" customHeight="1">
      <c r="B87" s="41"/>
      <c r="C87" s="63"/>
      <c r="D87" s="63"/>
      <c r="E87" s="63"/>
      <c r="F87" s="63"/>
      <c r="G87" s="63"/>
      <c r="H87" s="63"/>
      <c r="I87" s="158"/>
      <c r="J87" s="63"/>
      <c r="K87" s="63"/>
      <c r="L87" s="61"/>
    </row>
    <row r="88" spans="2:65" s="1" customFormat="1" ht="15">
      <c r="B88" s="41"/>
      <c r="C88" s="65" t="s">
        <v>425</v>
      </c>
      <c r="D88" s="63"/>
      <c r="E88" s="63"/>
      <c r="F88" s="159" t="str">
        <f>E15</f>
        <v>Město Chrudim, Resselovo nám., Chrudim</v>
      </c>
      <c r="G88" s="63"/>
      <c r="H88" s="63"/>
      <c r="I88" s="160" t="s">
        <v>431</v>
      </c>
      <c r="J88" s="159" t="str">
        <f>E21</f>
        <v>ing.Josef Dvořák, Městský park, Chrudim</v>
      </c>
      <c r="K88" s="63"/>
      <c r="L88" s="61"/>
    </row>
    <row r="89" spans="2:65" s="1" customFormat="1" ht="14.45" customHeight="1">
      <c r="B89" s="41"/>
      <c r="C89" s="65" t="s">
        <v>429</v>
      </c>
      <c r="D89" s="63"/>
      <c r="E89" s="63"/>
      <c r="F89" s="159" t="str">
        <f>IF(E18="","",E18)</f>
        <v/>
      </c>
      <c r="G89" s="63"/>
      <c r="H89" s="63"/>
      <c r="I89" s="158"/>
      <c r="J89" s="63"/>
      <c r="K89" s="63"/>
      <c r="L89" s="61"/>
    </row>
    <row r="90" spans="2:65" s="1" customFormat="1" ht="10.35" customHeight="1">
      <c r="B90" s="41"/>
      <c r="C90" s="63"/>
      <c r="D90" s="63"/>
      <c r="E90" s="63"/>
      <c r="F90" s="63"/>
      <c r="G90" s="63"/>
      <c r="H90" s="63"/>
      <c r="I90" s="158"/>
      <c r="J90" s="63"/>
      <c r="K90" s="63"/>
      <c r="L90" s="61"/>
    </row>
    <row r="91" spans="2:65" s="9" customFormat="1" ht="29.25" customHeight="1">
      <c r="B91" s="161"/>
      <c r="C91" s="162" t="s">
        <v>514</v>
      </c>
      <c r="D91" s="163" t="s">
        <v>454</v>
      </c>
      <c r="E91" s="163" t="s">
        <v>450</v>
      </c>
      <c r="F91" s="163" t="s">
        <v>515</v>
      </c>
      <c r="G91" s="163" t="s">
        <v>516</v>
      </c>
      <c r="H91" s="163" t="s">
        <v>517</v>
      </c>
      <c r="I91" s="164" t="s">
        <v>518</v>
      </c>
      <c r="J91" s="163" t="s">
        <v>494</v>
      </c>
      <c r="K91" s="165" t="s">
        <v>519</v>
      </c>
      <c r="L91" s="166"/>
      <c r="M91" s="80" t="s">
        <v>520</v>
      </c>
      <c r="N91" s="81" t="s">
        <v>439</v>
      </c>
      <c r="O91" s="81" t="s">
        <v>521</v>
      </c>
      <c r="P91" s="81" t="s">
        <v>522</v>
      </c>
      <c r="Q91" s="81" t="s">
        <v>523</v>
      </c>
      <c r="R91" s="81" t="s">
        <v>524</v>
      </c>
      <c r="S91" s="81" t="s">
        <v>525</v>
      </c>
      <c r="T91" s="82" t="s">
        <v>526</v>
      </c>
    </row>
    <row r="92" spans="2:65" s="1" customFormat="1" ht="29.25" customHeight="1">
      <c r="B92" s="41"/>
      <c r="C92" s="86" t="s">
        <v>495</v>
      </c>
      <c r="D92" s="63"/>
      <c r="E92" s="63"/>
      <c r="F92" s="63"/>
      <c r="G92" s="63"/>
      <c r="H92" s="63"/>
      <c r="I92" s="158"/>
      <c r="J92" s="167">
        <f>BK92</f>
        <v>0</v>
      </c>
      <c r="K92" s="63"/>
      <c r="L92" s="61"/>
      <c r="M92" s="83"/>
      <c r="N92" s="84"/>
      <c r="O92" s="84"/>
      <c r="P92" s="168">
        <f>P93+P382+P563</f>
        <v>0</v>
      </c>
      <c r="Q92" s="84"/>
      <c r="R92" s="168">
        <f>R93+R382+R563</f>
        <v>12.686901410000001</v>
      </c>
      <c r="S92" s="84"/>
      <c r="T92" s="169">
        <f>T93+T382+T563</f>
        <v>13.623799999999999</v>
      </c>
      <c r="AT92" s="24" t="s">
        <v>468</v>
      </c>
      <c r="AU92" s="24" t="s">
        <v>496</v>
      </c>
      <c r="BK92" s="170">
        <f>BK93+BK382+BK563</f>
        <v>0</v>
      </c>
    </row>
    <row r="93" spans="2:65" s="10" customFormat="1" ht="37.35" customHeight="1">
      <c r="B93" s="171"/>
      <c r="C93" s="172"/>
      <c r="D93" s="173" t="s">
        <v>468</v>
      </c>
      <c r="E93" s="174" t="s">
        <v>527</v>
      </c>
      <c r="F93" s="174" t="s">
        <v>528</v>
      </c>
      <c r="G93" s="172"/>
      <c r="H93" s="172"/>
      <c r="I93" s="175"/>
      <c r="J93" s="176">
        <f>BK93</f>
        <v>0</v>
      </c>
      <c r="K93" s="172"/>
      <c r="L93" s="177"/>
      <c r="M93" s="178"/>
      <c r="N93" s="179"/>
      <c r="O93" s="179"/>
      <c r="P93" s="180">
        <f>P94+P111+P122+P213+P374+P380</f>
        <v>0</v>
      </c>
      <c r="Q93" s="179"/>
      <c r="R93" s="180">
        <f>R94+R111+R122+R213+R374+R380</f>
        <v>8.2492068100000004</v>
      </c>
      <c r="S93" s="179"/>
      <c r="T93" s="181">
        <f>T94+T111+T122+T213+T374+T380</f>
        <v>13.623799999999999</v>
      </c>
      <c r="AR93" s="182" t="s">
        <v>477</v>
      </c>
      <c r="AT93" s="183" t="s">
        <v>468</v>
      </c>
      <c r="AU93" s="183" t="s">
        <v>469</v>
      </c>
      <c r="AY93" s="182" t="s">
        <v>529</v>
      </c>
      <c r="BK93" s="184">
        <f>BK94+BK111+BK122+BK213+BK374+BK380</f>
        <v>0</v>
      </c>
    </row>
    <row r="94" spans="2:65" s="10" customFormat="1" ht="19.899999999999999" customHeight="1">
      <c r="B94" s="171"/>
      <c r="C94" s="172"/>
      <c r="D94" s="185" t="s">
        <v>468</v>
      </c>
      <c r="E94" s="186" t="s">
        <v>530</v>
      </c>
      <c r="F94" s="186" t="s">
        <v>531</v>
      </c>
      <c r="G94" s="172"/>
      <c r="H94" s="172"/>
      <c r="I94" s="175"/>
      <c r="J94" s="187">
        <f>BK94</f>
        <v>0</v>
      </c>
      <c r="K94" s="172"/>
      <c r="L94" s="177"/>
      <c r="M94" s="178"/>
      <c r="N94" s="179"/>
      <c r="O94" s="179"/>
      <c r="P94" s="180">
        <f>SUM(P95:P110)</f>
        <v>0</v>
      </c>
      <c r="Q94" s="179"/>
      <c r="R94" s="180">
        <f>SUM(R95:R110)</f>
        <v>1.91456</v>
      </c>
      <c r="S94" s="179"/>
      <c r="T94" s="181">
        <f>SUM(T95:T110)</f>
        <v>0</v>
      </c>
      <c r="AR94" s="182" t="s">
        <v>477</v>
      </c>
      <c r="AT94" s="183" t="s">
        <v>468</v>
      </c>
      <c r="AU94" s="183" t="s">
        <v>477</v>
      </c>
      <c r="AY94" s="182" t="s">
        <v>529</v>
      </c>
      <c r="BK94" s="184">
        <f>SUM(BK95:BK110)</f>
        <v>0</v>
      </c>
    </row>
    <row r="95" spans="2:65" s="1" customFormat="1" ht="31.5" customHeight="1">
      <c r="B95" s="41"/>
      <c r="C95" s="188" t="s">
        <v>477</v>
      </c>
      <c r="D95" s="188" t="s">
        <v>532</v>
      </c>
      <c r="E95" s="189" t="s">
        <v>533</v>
      </c>
      <c r="F95" s="190" t="s">
        <v>534</v>
      </c>
      <c r="G95" s="191" t="s">
        <v>535</v>
      </c>
      <c r="H95" s="192">
        <v>1</v>
      </c>
      <c r="I95" s="193"/>
      <c r="J95" s="194">
        <f>ROUND(I95*H95,2)</f>
        <v>0</v>
      </c>
      <c r="K95" s="190" t="s">
        <v>419</v>
      </c>
      <c r="L95" s="61"/>
      <c r="M95" s="195" t="s">
        <v>419</v>
      </c>
      <c r="N95" s="196" t="s">
        <v>440</v>
      </c>
      <c r="O95" s="42"/>
      <c r="P95" s="197">
        <f>O95*H95</f>
        <v>0</v>
      </c>
      <c r="Q95" s="197">
        <v>1.8774999999999999</v>
      </c>
      <c r="R95" s="197">
        <f>Q95*H95</f>
        <v>1.8774999999999999</v>
      </c>
      <c r="S95" s="197">
        <v>0</v>
      </c>
      <c r="T95" s="198">
        <f>S95*H95</f>
        <v>0</v>
      </c>
      <c r="AR95" s="24" t="s">
        <v>536</v>
      </c>
      <c r="AT95" s="24" t="s">
        <v>532</v>
      </c>
      <c r="AU95" s="24" t="s">
        <v>479</v>
      </c>
      <c r="AY95" s="24" t="s">
        <v>529</v>
      </c>
      <c r="BE95" s="199">
        <f>IF(N95="základní",J95,0)</f>
        <v>0</v>
      </c>
      <c r="BF95" s="199">
        <f>IF(N95="snížená",J95,0)</f>
        <v>0</v>
      </c>
      <c r="BG95" s="199">
        <f>IF(N95="zákl. přenesená",J95,0)</f>
        <v>0</v>
      </c>
      <c r="BH95" s="199">
        <f>IF(N95="sníž. přenesená",J95,0)</f>
        <v>0</v>
      </c>
      <c r="BI95" s="199">
        <f>IF(N95="nulová",J95,0)</f>
        <v>0</v>
      </c>
      <c r="BJ95" s="24" t="s">
        <v>477</v>
      </c>
      <c r="BK95" s="199">
        <f>ROUND(I95*H95,2)</f>
        <v>0</v>
      </c>
      <c r="BL95" s="24" t="s">
        <v>536</v>
      </c>
      <c r="BM95" s="24" t="s">
        <v>537</v>
      </c>
    </row>
    <row r="96" spans="2:65" s="11" customFormat="1">
      <c r="B96" s="200"/>
      <c r="C96" s="201"/>
      <c r="D96" s="202" t="s">
        <v>538</v>
      </c>
      <c r="E96" s="203" t="s">
        <v>419</v>
      </c>
      <c r="F96" s="204" t="s">
        <v>539</v>
      </c>
      <c r="G96" s="201"/>
      <c r="H96" s="205" t="s">
        <v>419</v>
      </c>
      <c r="I96" s="206"/>
      <c r="J96" s="201"/>
      <c r="K96" s="201"/>
      <c r="L96" s="207"/>
      <c r="M96" s="208"/>
      <c r="N96" s="209"/>
      <c r="O96" s="209"/>
      <c r="P96" s="209"/>
      <c r="Q96" s="209"/>
      <c r="R96" s="209"/>
      <c r="S96" s="209"/>
      <c r="T96" s="210"/>
      <c r="AT96" s="211" t="s">
        <v>538</v>
      </c>
      <c r="AU96" s="211" t="s">
        <v>479</v>
      </c>
      <c r="AV96" s="11" t="s">
        <v>477</v>
      </c>
      <c r="AW96" s="11" t="s">
        <v>433</v>
      </c>
      <c r="AX96" s="11" t="s">
        <v>469</v>
      </c>
      <c r="AY96" s="211" t="s">
        <v>529</v>
      </c>
    </row>
    <row r="97" spans="2:65" s="11" customFormat="1">
      <c r="B97" s="200"/>
      <c r="C97" s="201"/>
      <c r="D97" s="202" t="s">
        <v>538</v>
      </c>
      <c r="E97" s="203" t="s">
        <v>419</v>
      </c>
      <c r="F97" s="204" t="s">
        <v>540</v>
      </c>
      <c r="G97" s="201"/>
      <c r="H97" s="205" t="s">
        <v>419</v>
      </c>
      <c r="I97" s="206"/>
      <c r="J97" s="201"/>
      <c r="K97" s="201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538</v>
      </c>
      <c r="AU97" s="211" t="s">
        <v>479</v>
      </c>
      <c r="AV97" s="11" t="s">
        <v>477</v>
      </c>
      <c r="AW97" s="11" t="s">
        <v>433</v>
      </c>
      <c r="AX97" s="11" t="s">
        <v>469</v>
      </c>
      <c r="AY97" s="211" t="s">
        <v>529</v>
      </c>
    </row>
    <row r="98" spans="2:65" s="11" customFormat="1">
      <c r="B98" s="200"/>
      <c r="C98" s="201"/>
      <c r="D98" s="202" t="s">
        <v>538</v>
      </c>
      <c r="E98" s="203" t="s">
        <v>419</v>
      </c>
      <c r="F98" s="204" t="s">
        <v>541</v>
      </c>
      <c r="G98" s="201"/>
      <c r="H98" s="205" t="s">
        <v>419</v>
      </c>
      <c r="I98" s="206"/>
      <c r="J98" s="201"/>
      <c r="K98" s="201"/>
      <c r="L98" s="207"/>
      <c r="M98" s="208"/>
      <c r="N98" s="209"/>
      <c r="O98" s="209"/>
      <c r="P98" s="209"/>
      <c r="Q98" s="209"/>
      <c r="R98" s="209"/>
      <c r="S98" s="209"/>
      <c r="T98" s="210"/>
      <c r="AT98" s="211" t="s">
        <v>538</v>
      </c>
      <c r="AU98" s="211" t="s">
        <v>479</v>
      </c>
      <c r="AV98" s="11" t="s">
        <v>477</v>
      </c>
      <c r="AW98" s="11" t="s">
        <v>433</v>
      </c>
      <c r="AX98" s="11" t="s">
        <v>469</v>
      </c>
      <c r="AY98" s="211" t="s">
        <v>529</v>
      </c>
    </row>
    <row r="99" spans="2:65" s="11" customFormat="1">
      <c r="B99" s="200"/>
      <c r="C99" s="201"/>
      <c r="D99" s="202" t="s">
        <v>538</v>
      </c>
      <c r="E99" s="203" t="s">
        <v>419</v>
      </c>
      <c r="F99" s="204" t="s">
        <v>542</v>
      </c>
      <c r="G99" s="201"/>
      <c r="H99" s="205" t="s">
        <v>419</v>
      </c>
      <c r="I99" s="206"/>
      <c r="J99" s="201"/>
      <c r="K99" s="201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538</v>
      </c>
      <c r="AU99" s="211" t="s">
        <v>479</v>
      </c>
      <c r="AV99" s="11" t="s">
        <v>477</v>
      </c>
      <c r="AW99" s="11" t="s">
        <v>433</v>
      </c>
      <c r="AX99" s="11" t="s">
        <v>469</v>
      </c>
      <c r="AY99" s="211" t="s">
        <v>529</v>
      </c>
    </row>
    <row r="100" spans="2:65" s="11" customFormat="1">
      <c r="B100" s="200"/>
      <c r="C100" s="201"/>
      <c r="D100" s="202" t="s">
        <v>538</v>
      </c>
      <c r="E100" s="203" t="s">
        <v>419</v>
      </c>
      <c r="F100" s="204" t="s">
        <v>543</v>
      </c>
      <c r="G100" s="201"/>
      <c r="H100" s="205" t="s">
        <v>419</v>
      </c>
      <c r="I100" s="206"/>
      <c r="J100" s="201"/>
      <c r="K100" s="201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538</v>
      </c>
      <c r="AU100" s="211" t="s">
        <v>479</v>
      </c>
      <c r="AV100" s="11" t="s">
        <v>477</v>
      </c>
      <c r="AW100" s="11" t="s">
        <v>433</v>
      </c>
      <c r="AX100" s="11" t="s">
        <v>469</v>
      </c>
      <c r="AY100" s="211" t="s">
        <v>529</v>
      </c>
    </row>
    <row r="101" spans="2:65" s="12" customFormat="1">
      <c r="B101" s="212"/>
      <c r="C101" s="213"/>
      <c r="D101" s="202" t="s">
        <v>538</v>
      </c>
      <c r="E101" s="214" t="s">
        <v>419</v>
      </c>
      <c r="F101" s="215" t="s">
        <v>544</v>
      </c>
      <c r="G101" s="213"/>
      <c r="H101" s="216">
        <v>1</v>
      </c>
      <c r="I101" s="217"/>
      <c r="J101" s="213"/>
      <c r="K101" s="213"/>
      <c r="L101" s="218"/>
      <c r="M101" s="219"/>
      <c r="N101" s="220"/>
      <c r="O101" s="220"/>
      <c r="P101" s="220"/>
      <c r="Q101" s="220"/>
      <c r="R101" s="220"/>
      <c r="S101" s="220"/>
      <c r="T101" s="221"/>
      <c r="AT101" s="222" t="s">
        <v>538</v>
      </c>
      <c r="AU101" s="222" t="s">
        <v>479</v>
      </c>
      <c r="AV101" s="12" t="s">
        <v>479</v>
      </c>
      <c r="AW101" s="12" t="s">
        <v>433</v>
      </c>
      <c r="AX101" s="12" t="s">
        <v>469</v>
      </c>
      <c r="AY101" s="222" t="s">
        <v>529</v>
      </c>
    </row>
    <row r="102" spans="2:65" s="13" customFormat="1">
      <c r="B102" s="223"/>
      <c r="C102" s="224"/>
      <c r="D102" s="225" t="s">
        <v>538</v>
      </c>
      <c r="E102" s="226" t="s">
        <v>419</v>
      </c>
      <c r="F102" s="227" t="s">
        <v>545</v>
      </c>
      <c r="G102" s="224"/>
      <c r="H102" s="228">
        <v>1</v>
      </c>
      <c r="I102" s="229"/>
      <c r="J102" s="224"/>
      <c r="K102" s="224"/>
      <c r="L102" s="230"/>
      <c r="M102" s="231"/>
      <c r="N102" s="232"/>
      <c r="O102" s="232"/>
      <c r="P102" s="232"/>
      <c r="Q102" s="232"/>
      <c r="R102" s="232"/>
      <c r="S102" s="232"/>
      <c r="T102" s="233"/>
      <c r="AT102" s="234" t="s">
        <v>538</v>
      </c>
      <c r="AU102" s="234" t="s">
        <v>479</v>
      </c>
      <c r="AV102" s="13" t="s">
        <v>536</v>
      </c>
      <c r="AW102" s="13" t="s">
        <v>433</v>
      </c>
      <c r="AX102" s="13" t="s">
        <v>477</v>
      </c>
      <c r="AY102" s="234" t="s">
        <v>529</v>
      </c>
    </row>
    <row r="103" spans="2:65" s="1" customFormat="1" ht="22.5" customHeight="1">
      <c r="B103" s="41"/>
      <c r="C103" s="188" t="s">
        <v>479</v>
      </c>
      <c r="D103" s="188" t="s">
        <v>532</v>
      </c>
      <c r="E103" s="189" t="s">
        <v>546</v>
      </c>
      <c r="F103" s="190" t="s">
        <v>547</v>
      </c>
      <c r="G103" s="191" t="s">
        <v>548</v>
      </c>
      <c r="H103" s="192">
        <v>3.4000000000000002E-2</v>
      </c>
      <c r="I103" s="193"/>
      <c r="J103" s="194">
        <f>ROUND(I103*H103,2)</f>
        <v>0</v>
      </c>
      <c r="K103" s="190" t="s">
        <v>419</v>
      </c>
      <c r="L103" s="61"/>
      <c r="M103" s="195" t="s">
        <v>419</v>
      </c>
      <c r="N103" s="196" t="s">
        <v>440</v>
      </c>
      <c r="O103" s="42"/>
      <c r="P103" s="197">
        <f>O103*H103</f>
        <v>0</v>
      </c>
      <c r="Q103" s="197">
        <v>1.0900000000000001</v>
      </c>
      <c r="R103" s="197">
        <f>Q103*H103</f>
        <v>3.7060000000000003E-2</v>
      </c>
      <c r="S103" s="197">
        <v>0</v>
      </c>
      <c r="T103" s="198">
        <f>S103*H103</f>
        <v>0</v>
      </c>
      <c r="AR103" s="24" t="s">
        <v>536</v>
      </c>
      <c r="AT103" s="24" t="s">
        <v>532</v>
      </c>
      <c r="AU103" s="24" t="s">
        <v>479</v>
      </c>
      <c r="AY103" s="24" t="s">
        <v>529</v>
      </c>
      <c r="BE103" s="199">
        <f>IF(N103="základní",J103,0)</f>
        <v>0</v>
      </c>
      <c r="BF103" s="199">
        <f>IF(N103="snížená",J103,0)</f>
        <v>0</v>
      </c>
      <c r="BG103" s="199">
        <f>IF(N103="zákl. přenesená",J103,0)</f>
        <v>0</v>
      </c>
      <c r="BH103" s="199">
        <f>IF(N103="sníž. přenesená",J103,0)</f>
        <v>0</v>
      </c>
      <c r="BI103" s="199">
        <f>IF(N103="nulová",J103,0)</f>
        <v>0</v>
      </c>
      <c r="BJ103" s="24" t="s">
        <v>477</v>
      </c>
      <c r="BK103" s="199">
        <f>ROUND(I103*H103,2)</f>
        <v>0</v>
      </c>
      <c r="BL103" s="24" t="s">
        <v>536</v>
      </c>
      <c r="BM103" s="24" t="s">
        <v>549</v>
      </c>
    </row>
    <row r="104" spans="2:65" s="11" customFormat="1">
      <c r="B104" s="200"/>
      <c r="C104" s="201"/>
      <c r="D104" s="202" t="s">
        <v>538</v>
      </c>
      <c r="E104" s="203" t="s">
        <v>419</v>
      </c>
      <c r="F104" s="204" t="s">
        <v>550</v>
      </c>
      <c r="G104" s="201"/>
      <c r="H104" s="205" t="s">
        <v>419</v>
      </c>
      <c r="I104" s="206"/>
      <c r="J104" s="201"/>
      <c r="K104" s="201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538</v>
      </c>
      <c r="AU104" s="211" t="s">
        <v>479</v>
      </c>
      <c r="AV104" s="11" t="s">
        <v>477</v>
      </c>
      <c r="AW104" s="11" t="s">
        <v>433</v>
      </c>
      <c r="AX104" s="11" t="s">
        <v>469</v>
      </c>
      <c r="AY104" s="211" t="s">
        <v>529</v>
      </c>
    </row>
    <row r="105" spans="2:65" s="11" customFormat="1">
      <c r="B105" s="200"/>
      <c r="C105" s="201"/>
      <c r="D105" s="202" t="s">
        <v>538</v>
      </c>
      <c r="E105" s="203" t="s">
        <v>419</v>
      </c>
      <c r="F105" s="204" t="s">
        <v>551</v>
      </c>
      <c r="G105" s="201"/>
      <c r="H105" s="205" t="s">
        <v>419</v>
      </c>
      <c r="I105" s="206"/>
      <c r="J105" s="201"/>
      <c r="K105" s="201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538</v>
      </c>
      <c r="AU105" s="211" t="s">
        <v>479</v>
      </c>
      <c r="AV105" s="11" t="s">
        <v>477</v>
      </c>
      <c r="AW105" s="11" t="s">
        <v>433</v>
      </c>
      <c r="AX105" s="11" t="s">
        <v>469</v>
      </c>
      <c r="AY105" s="211" t="s">
        <v>529</v>
      </c>
    </row>
    <row r="106" spans="2:65" s="11" customFormat="1">
      <c r="B106" s="200"/>
      <c r="C106" s="201"/>
      <c r="D106" s="202" t="s">
        <v>538</v>
      </c>
      <c r="E106" s="203" t="s">
        <v>419</v>
      </c>
      <c r="F106" s="204" t="s">
        <v>542</v>
      </c>
      <c r="G106" s="201"/>
      <c r="H106" s="205" t="s">
        <v>419</v>
      </c>
      <c r="I106" s="206"/>
      <c r="J106" s="201"/>
      <c r="K106" s="201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538</v>
      </c>
      <c r="AU106" s="211" t="s">
        <v>479</v>
      </c>
      <c r="AV106" s="11" t="s">
        <v>477</v>
      </c>
      <c r="AW106" s="11" t="s">
        <v>433</v>
      </c>
      <c r="AX106" s="11" t="s">
        <v>469</v>
      </c>
      <c r="AY106" s="211" t="s">
        <v>529</v>
      </c>
    </row>
    <row r="107" spans="2:65" s="11" customFormat="1">
      <c r="B107" s="200"/>
      <c r="C107" s="201"/>
      <c r="D107" s="202" t="s">
        <v>538</v>
      </c>
      <c r="E107" s="203" t="s">
        <v>419</v>
      </c>
      <c r="F107" s="204" t="s">
        <v>552</v>
      </c>
      <c r="G107" s="201"/>
      <c r="H107" s="205" t="s">
        <v>419</v>
      </c>
      <c r="I107" s="206"/>
      <c r="J107" s="201"/>
      <c r="K107" s="201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538</v>
      </c>
      <c r="AU107" s="211" t="s">
        <v>479</v>
      </c>
      <c r="AV107" s="11" t="s">
        <v>477</v>
      </c>
      <c r="AW107" s="11" t="s">
        <v>433</v>
      </c>
      <c r="AX107" s="11" t="s">
        <v>469</v>
      </c>
      <c r="AY107" s="211" t="s">
        <v>529</v>
      </c>
    </row>
    <row r="108" spans="2:65" s="11" customFormat="1">
      <c r="B108" s="200"/>
      <c r="C108" s="201"/>
      <c r="D108" s="202" t="s">
        <v>538</v>
      </c>
      <c r="E108" s="203" t="s">
        <v>419</v>
      </c>
      <c r="F108" s="204" t="s">
        <v>553</v>
      </c>
      <c r="G108" s="201"/>
      <c r="H108" s="205" t="s">
        <v>419</v>
      </c>
      <c r="I108" s="206"/>
      <c r="J108" s="201"/>
      <c r="K108" s="201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538</v>
      </c>
      <c r="AU108" s="211" t="s">
        <v>479</v>
      </c>
      <c r="AV108" s="11" t="s">
        <v>477</v>
      </c>
      <c r="AW108" s="11" t="s">
        <v>433</v>
      </c>
      <c r="AX108" s="11" t="s">
        <v>469</v>
      </c>
      <c r="AY108" s="211" t="s">
        <v>529</v>
      </c>
    </row>
    <row r="109" spans="2:65" s="12" customFormat="1">
      <c r="B109" s="212"/>
      <c r="C109" s="213"/>
      <c r="D109" s="202" t="s">
        <v>538</v>
      </c>
      <c r="E109" s="214" t="s">
        <v>419</v>
      </c>
      <c r="F109" s="215" t="s">
        <v>554</v>
      </c>
      <c r="G109" s="213"/>
      <c r="H109" s="216">
        <v>3.4000000000000002E-2</v>
      </c>
      <c r="I109" s="217"/>
      <c r="J109" s="213"/>
      <c r="K109" s="213"/>
      <c r="L109" s="218"/>
      <c r="M109" s="219"/>
      <c r="N109" s="220"/>
      <c r="O109" s="220"/>
      <c r="P109" s="220"/>
      <c r="Q109" s="220"/>
      <c r="R109" s="220"/>
      <c r="S109" s="220"/>
      <c r="T109" s="221"/>
      <c r="AT109" s="222" t="s">
        <v>538</v>
      </c>
      <c r="AU109" s="222" t="s">
        <v>479</v>
      </c>
      <c r="AV109" s="12" t="s">
        <v>479</v>
      </c>
      <c r="AW109" s="12" t="s">
        <v>433</v>
      </c>
      <c r="AX109" s="12" t="s">
        <v>469</v>
      </c>
      <c r="AY109" s="222" t="s">
        <v>529</v>
      </c>
    </row>
    <row r="110" spans="2:65" s="13" customFormat="1">
      <c r="B110" s="223"/>
      <c r="C110" s="224"/>
      <c r="D110" s="202" t="s">
        <v>538</v>
      </c>
      <c r="E110" s="235" t="s">
        <v>419</v>
      </c>
      <c r="F110" s="236" t="s">
        <v>545</v>
      </c>
      <c r="G110" s="224"/>
      <c r="H110" s="237">
        <v>3.4000000000000002E-2</v>
      </c>
      <c r="I110" s="229"/>
      <c r="J110" s="224"/>
      <c r="K110" s="224"/>
      <c r="L110" s="230"/>
      <c r="M110" s="231"/>
      <c r="N110" s="232"/>
      <c r="O110" s="232"/>
      <c r="P110" s="232"/>
      <c r="Q110" s="232"/>
      <c r="R110" s="232"/>
      <c r="S110" s="232"/>
      <c r="T110" s="233"/>
      <c r="AT110" s="234" t="s">
        <v>538</v>
      </c>
      <c r="AU110" s="234" t="s">
        <v>479</v>
      </c>
      <c r="AV110" s="13" t="s">
        <v>536</v>
      </c>
      <c r="AW110" s="13" t="s">
        <v>433</v>
      </c>
      <c r="AX110" s="13" t="s">
        <v>477</v>
      </c>
      <c r="AY110" s="234" t="s">
        <v>529</v>
      </c>
    </row>
    <row r="111" spans="2:65" s="10" customFormat="1" ht="29.85" customHeight="1">
      <c r="B111" s="171"/>
      <c r="C111" s="172"/>
      <c r="D111" s="185" t="s">
        <v>468</v>
      </c>
      <c r="E111" s="186" t="s">
        <v>536</v>
      </c>
      <c r="F111" s="186" t="s">
        <v>555</v>
      </c>
      <c r="G111" s="172"/>
      <c r="H111" s="172"/>
      <c r="I111" s="175"/>
      <c r="J111" s="187">
        <f>BK111</f>
        <v>0</v>
      </c>
      <c r="K111" s="172"/>
      <c r="L111" s="177"/>
      <c r="M111" s="178"/>
      <c r="N111" s="179"/>
      <c r="O111" s="179"/>
      <c r="P111" s="180">
        <f>SUM(P112:P121)</f>
        <v>0</v>
      </c>
      <c r="Q111" s="179"/>
      <c r="R111" s="180">
        <f>SUM(R112:R121)</f>
        <v>0.15839999999999999</v>
      </c>
      <c r="S111" s="179"/>
      <c r="T111" s="181">
        <f>SUM(T112:T121)</f>
        <v>0</v>
      </c>
      <c r="AR111" s="182" t="s">
        <v>477</v>
      </c>
      <c r="AT111" s="183" t="s">
        <v>468</v>
      </c>
      <c r="AU111" s="183" t="s">
        <v>477</v>
      </c>
      <c r="AY111" s="182" t="s">
        <v>529</v>
      </c>
      <c r="BK111" s="184">
        <f>SUM(BK112:BK121)</f>
        <v>0</v>
      </c>
    </row>
    <row r="112" spans="2:65" s="1" customFormat="1" ht="31.5" customHeight="1">
      <c r="B112" s="41"/>
      <c r="C112" s="188" t="s">
        <v>530</v>
      </c>
      <c r="D112" s="188" t="s">
        <v>532</v>
      </c>
      <c r="E112" s="189" t="s">
        <v>556</v>
      </c>
      <c r="F112" s="190" t="s">
        <v>557</v>
      </c>
      <c r="G112" s="191" t="s">
        <v>558</v>
      </c>
      <c r="H112" s="192">
        <v>24</v>
      </c>
      <c r="I112" s="193"/>
      <c r="J112" s="194">
        <f>ROUND(I112*H112,2)</f>
        <v>0</v>
      </c>
      <c r="K112" s="190" t="s">
        <v>419</v>
      </c>
      <c r="L112" s="61"/>
      <c r="M112" s="195" t="s">
        <v>419</v>
      </c>
      <c r="N112" s="196" t="s">
        <v>440</v>
      </c>
      <c r="O112" s="42"/>
      <c r="P112" s="197">
        <f>O112*H112</f>
        <v>0</v>
      </c>
      <c r="Q112" s="197">
        <v>6.6E-3</v>
      </c>
      <c r="R112" s="197">
        <f>Q112*H112</f>
        <v>0.15839999999999999</v>
      </c>
      <c r="S112" s="197">
        <v>0</v>
      </c>
      <c r="T112" s="198">
        <f>S112*H112</f>
        <v>0</v>
      </c>
      <c r="AR112" s="24" t="s">
        <v>536</v>
      </c>
      <c r="AT112" s="24" t="s">
        <v>532</v>
      </c>
      <c r="AU112" s="24" t="s">
        <v>479</v>
      </c>
      <c r="AY112" s="24" t="s">
        <v>529</v>
      </c>
      <c r="BE112" s="199">
        <f>IF(N112="základní",J112,0)</f>
        <v>0</v>
      </c>
      <c r="BF112" s="199">
        <f>IF(N112="snížená",J112,0)</f>
        <v>0</v>
      </c>
      <c r="BG112" s="199">
        <f>IF(N112="zákl. přenesená",J112,0)</f>
        <v>0</v>
      </c>
      <c r="BH112" s="199">
        <f>IF(N112="sníž. přenesená",J112,0)</f>
        <v>0</v>
      </c>
      <c r="BI112" s="199">
        <f>IF(N112="nulová",J112,0)</f>
        <v>0</v>
      </c>
      <c r="BJ112" s="24" t="s">
        <v>477</v>
      </c>
      <c r="BK112" s="199">
        <f>ROUND(I112*H112,2)</f>
        <v>0</v>
      </c>
      <c r="BL112" s="24" t="s">
        <v>536</v>
      </c>
      <c r="BM112" s="24" t="s">
        <v>559</v>
      </c>
    </row>
    <row r="113" spans="2:65" s="11" customFormat="1">
      <c r="B113" s="200"/>
      <c r="C113" s="201"/>
      <c r="D113" s="202" t="s">
        <v>538</v>
      </c>
      <c r="E113" s="203" t="s">
        <v>419</v>
      </c>
      <c r="F113" s="204" t="s">
        <v>560</v>
      </c>
      <c r="G113" s="201"/>
      <c r="H113" s="205" t="s">
        <v>419</v>
      </c>
      <c r="I113" s="206"/>
      <c r="J113" s="201"/>
      <c r="K113" s="201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538</v>
      </c>
      <c r="AU113" s="211" t="s">
        <v>479</v>
      </c>
      <c r="AV113" s="11" t="s">
        <v>477</v>
      </c>
      <c r="AW113" s="11" t="s">
        <v>433</v>
      </c>
      <c r="AX113" s="11" t="s">
        <v>469</v>
      </c>
      <c r="AY113" s="211" t="s">
        <v>529</v>
      </c>
    </row>
    <row r="114" spans="2:65" s="11" customFormat="1">
      <c r="B114" s="200"/>
      <c r="C114" s="201"/>
      <c r="D114" s="202" t="s">
        <v>538</v>
      </c>
      <c r="E114" s="203" t="s">
        <v>419</v>
      </c>
      <c r="F114" s="204" t="s">
        <v>561</v>
      </c>
      <c r="G114" s="201"/>
      <c r="H114" s="205" t="s">
        <v>419</v>
      </c>
      <c r="I114" s="206"/>
      <c r="J114" s="201"/>
      <c r="K114" s="201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538</v>
      </c>
      <c r="AU114" s="211" t="s">
        <v>479</v>
      </c>
      <c r="AV114" s="11" t="s">
        <v>477</v>
      </c>
      <c r="AW114" s="11" t="s">
        <v>433</v>
      </c>
      <c r="AX114" s="11" t="s">
        <v>469</v>
      </c>
      <c r="AY114" s="211" t="s">
        <v>529</v>
      </c>
    </row>
    <row r="115" spans="2:65" s="11" customFormat="1" ht="27">
      <c r="B115" s="200"/>
      <c r="C115" s="201"/>
      <c r="D115" s="202" t="s">
        <v>538</v>
      </c>
      <c r="E115" s="203" t="s">
        <v>419</v>
      </c>
      <c r="F115" s="204" t="s">
        <v>562</v>
      </c>
      <c r="G115" s="201"/>
      <c r="H115" s="205" t="s">
        <v>419</v>
      </c>
      <c r="I115" s="206"/>
      <c r="J115" s="201"/>
      <c r="K115" s="201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538</v>
      </c>
      <c r="AU115" s="211" t="s">
        <v>479</v>
      </c>
      <c r="AV115" s="11" t="s">
        <v>477</v>
      </c>
      <c r="AW115" s="11" t="s">
        <v>433</v>
      </c>
      <c r="AX115" s="11" t="s">
        <v>469</v>
      </c>
      <c r="AY115" s="211" t="s">
        <v>529</v>
      </c>
    </row>
    <row r="116" spans="2:65" s="11" customFormat="1">
      <c r="B116" s="200"/>
      <c r="C116" s="201"/>
      <c r="D116" s="202" t="s">
        <v>538</v>
      </c>
      <c r="E116" s="203" t="s">
        <v>419</v>
      </c>
      <c r="F116" s="204" t="s">
        <v>563</v>
      </c>
      <c r="G116" s="201"/>
      <c r="H116" s="205" t="s">
        <v>419</v>
      </c>
      <c r="I116" s="206"/>
      <c r="J116" s="201"/>
      <c r="K116" s="201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538</v>
      </c>
      <c r="AU116" s="211" t="s">
        <v>479</v>
      </c>
      <c r="AV116" s="11" t="s">
        <v>477</v>
      </c>
      <c r="AW116" s="11" t="s">
        <v>433</v>
      </c>
      <c r="AX116" s="11" t="s">
        <v>469</v>
      </c>
      <c r="AY116" s="211" t="s">
        <v>529</v>
      </c>
    </row>
    <row r="117" spans="2:65" s="11" customFormat="1">
      <c r="B117" s="200"/>
      <c r="C117" s="201"/>
      <c r="D117" s="202" t="s">
        <v>538</v>
      </c>
      <c r="E117" s="203" t="s">
        <v>419</v>
      </c>
      <c r="F117" s="204" t="s">
        <v>564</v>
      </c>
      <c r="G117" s="201"/>
      <c r="H117" s="205" t="s">
        <v>419</v>
      </c>
      <c r="I117" s="206"/>
      <c r="J117" s="201"/>
      <c r="K117" s="201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538</v>
      </c>
      <c r="AU117" s="211" t="s">
        <v>479</v>
      </c>
      <c r="AV117" s="11" t="s">
        <v>477</v>
      </c>
      <c r="AW117" s="11" t="s">
        <v>433</v>
      </c>
      <c r="AX117" s="11" t="s">
        <v>469</v>
      </c>
      <c r="AY117" s="211" t="s">
        <v>529</v>
      </c>
    </row>
    <row r="118" spans="2:65" s="11" customFormat="1">
      <c r="B118" s="200"/>
      <c r="C118" s="201"/>
      <c r="D118" s="202" t="s">
        <v>538</v>
      </c>
      <c r="E118" s="203" t="s">
        <v>419</v>
      </c>
      <c r="F118" s="204" t="s">
        <v>565</v>
      </c>
      <c r="G118" s="201"/>
      <c r="H118" s="205" t="s">
        <v>419</v>
      </c>
      <c r="I118" s="206"/>
      <c r="J118" s="201"/>
      <c r="K118" s="201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538</v>
      </c>
      <c r="AU118" s="211" t="s">
        <v>479</v>
      </c>
      <c r="AV118" s="11" t="s">
        <v>477</v>
      </c>
      <c r="AW118" s="11" t="s">
        <v>433</v>
      </c>
      <c r="AX118" s="11" t="s">
        <v>469</v>
      </c>
      <c r="AY118" s="211" t="s">
        <v>529</v>
      </c>
    </row>
    <row r="119" spans="2:65" s="11" customFormat="1">
      <c r="B119" s="200"/>
      <c r="C119" s="201"/>
      <c r="D119" s="202" t="s">
        <v>538</v>
      </c>
      <c r="E119" s="203" t="s">
        <v>419</v>
      </c>
      <c r="F119" s="204" t="s">
        <v>566</v>
      </c>
      <c r="G119" s="201"/>
      <c r="H119" s="205" t="s">
        <v>419</v>
      </c>
      <c r="I119" s="206"/>
      <c r="J119" s="201"/>
      <c r="K119" s="201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538</v>
      </c>
      <c r="AU119" s="211" t="s">
        <v>479</v>
      </c>
      <c r="AV119" s="11" t="s">
        <v>477</v>
      </c>
      <c r="AW119" s="11" t="s">
        <v>433</v>
      </c>
      <c r="AX119" s="11" t="s">
        <v>469</v>
      </c>
      <c r="AY119" s="211" t="s">
        <v>529</v>
      </c>
    </row>
    <row r="120" spans="2:65" s="12" customFormat="1">
      <c r="B120" s="212"/>
      <c r="C120" s="213"/>
      <c r="D120" s="202" t="s">
        <v>538</v>
      </c>
      <c r="E120" s="214" t="s">
        <v>419</v>
      </c>
      <c r="F120" s="215" t="s">
        <v>567</v>
      </c>
      <c r="G120" s="213"/>
      <c r="H120" s="216">
        <v>24</v>
      </c>
      <c r="I120" s="217"/>
      <c r="J120" s="213"/>
      <c r="K120" s="213"/>
      <c r="L120" s="218"/>
      <c r="M120" s="219"/>
      <c r="N120" s="220"/>
      <c r="O120" s="220"/>
      <c r="P120" s="220"/>
      <c r="Q120" s="220"/>
      <c r="R120" s="220"/>
      <c r="S120" s="220"/>
      <c r="T120" s="221"/>
      <c r="AT120" s="222" t="s">
        <v>538</v>
      </c>
      <c r="AU120" s="222" t="s">
        <v>479</v>
      </c>
      <c r="AV120" s="12" t="s">
        <v>479</v>
      </c>
      <c r="AW120" s="12" t="s">
        <v>433</v>
      </c>
      <c r="AX120" s="12" t="s">
        <v>469</v>
      </c>
      <c r="AY120" s="222" t="s">
        <v>529</v>
      </c>
    </row>
    <row r="121" spans="2:65" s="13" customFormat="1">
      <c r="B121" s="223"/>
      <c r="C121" s="224"/>
      <c r="D121" s="202" t="s">
        <v>538</v>
      </c>
      <c r="E121" s="235" t="s">
        <v>419</v>
      </c>
      <c r="F121" s="236" t="s">
        <v>545</v>
      </c>
      <c r="G121" s="224"/>
      <c r="H121" s="237">
        <v>24</v>
      </c>
      <c r="I121" s="229"/>
      <c r="J121" s="224"/>
      <c r="K121" s="224"/>
      <c r="L121" s="230"/>
      <c r="M121" s="231"/>
      <c r="N121" s="232"/>
      <c r="O121" s="232"/>
      <c r="P121" s="232"/>
      <c r="Q121" s="232"/>
      <c r="R121" s="232"/>
      <c r="S121" s="232"/>
      <c r="T121" s="233"/>
      <c r="AT121" s="234" t="s">
        <v>538</v>
      </c>
      <c r="AU121" s="234" t="s">
        <v>479</v>
      </c>
      <c r="AV121" s="13" t="s">
        <v>536</v>
      </c>
      <c r="AW121" s="13" t="s">
        <v>433</v>
      </c>
      <c r="AX121" s="13" t="s">
        <v>477</v>
      </c>
      <c r="AY121" s="234" t="s">
        <v>529</v>
      </c>
    </row>
    <row r="122" spans="2:65" s="10" customFormat="1" ht="29.85" customHeight="1">
      <c r="B122" s="171"/>
      <c r="C122" s="172"/>
      <c r="D122" s="185" t="s">
        <v>468</v>
      </c>
      <c r="E122" s="186" t="s">
        <v>568</v>
      </c>
      <c r="F122" s="186" t="s">
        <v>569</v>
      </c>
      <c r="G122" s="172"/>
      <c r="H122" s="172"/>
      <c r="I122" s="175"/>
      <c r="J122" s="187">
        <f>BK122</f>
        <v>0</v>
      </c>
      <c r="K122" s="172"/>
      <c r="L122" s="177"/>
      <c r="M122" s="178"/>
      <c r="N122" s="179"/>
      <c r="O122" s="179"/>
      <c r="P122" s="180">
        <f>SUM(P123:P212)</f>
        <v>0</v>
      </c>
      <c r="Q122" s="179"/>
      <c r="R122" s="180">
        <f>SUM(R123:R212)</f>
        <v>6.1129120400000003</v>
      </c>
      <c r="S122" s="179"/>
      <c r="T122" s="181">
        <f>SUM(T123:T212)</f>
        <v>0</v>
      </c>
      <c r="AR122" s="182" t="s">
        <v>477</v>
      </c>
      <c r="AT122" s="183" t="s">
        <v>468</v>
      </c>
      <c r="AU122" s="183" t="s">
        <v>477</v>
      </c>
      <c r="AY122" s="182" t="s">
        <v>529</v>
      </c>
      <c r="BK122" s="184">
        <f>SUM(BK123:BK212)</f>
        <v>0</v>
      </c>
    </row>
    <row r="123" spans="2:65" s="1" customFormat="1" ht="22.5" customHeight="1">
      <c r="B123" s="41"/>
      <c r="C123" s="188" t="s">
        <v>536</v>
      </c>
      <c r="D123" s="188" t="s">
        <v>532</v>
      </c>
      <c r="E123" s="189" t="s">
        <v>570</v>
      </c>
      <c r="F123" s="190" t="s">
        <v>571</v>
      </c>
      <c r="G123" s="191" t="s">
        <v>572</v>
      </c>
      <c r="H123" s="192">
        <v>0</v>
      </c>
      <c r="I123" s="193"/>
      <c r="J123" s="194">
        <f>ROUND(I123*H123,2)</f>
        <v>0</v>
      </c>
      <c r="K123" s="190" t="s">
        <v>419</v>
      </c>
      <c r="L123" s="61"/>
      <c r="M123" s="195" t="s">
        <v>419</v>
      </c>
      <c r="N123" s="196" t="s">
        <v>440</v>
      </c>
      <c r="O123" s="42"/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AR123" s="24" t="s">
        <v>536</v>
      </c>
      <c r="AT123" s="24" t="s">
        <v>532</v>
      </c>
      <c r="AU123" s="24" t="s">
        <v>479</v>
      </c>
      <c r="AY123" s="24" t="s">
        <v>529</v>
      </c>
      <c r="BE123" s="199">
        <f>IF(N123="základní",J123,0)</f>
        <v>0</v>
      </c>
      <c r="BF123" s="199">
        <f>IF(N123="snížená",J123,0)</f>
        <v>0</v>
      </c>
      <c r="BG123" s="199">
        <f>IF(N123="zákl. přenesená",J123,0)</f>
        <v>0</v>
      </c>
      <c r="BH123" s="199">
        <f>IF(N123="sníž. přenesená",J123,0)</f>
        <v>0</v>
      </c>
      <c r="BI123" s="199">
        <f>IF(N123="nulová",J123,0)</f>
        <v>0</v>
      </c>
      <c r="BJ123" s="24" t="s">
        <v>477</v>
      </c>
      <c r="BK123" s="199">
        <f>ROUND(I123*H123,2)</f>
        <v>0</v>
      </c>
      <c r="BL123" s="24" t="s">
        <v>536</v>
      </c>
      <c r="BM123" s="24" t="s">
        <v>573</v>
      </c>
    </row>
    <row r="124" spans="2:65" s="11" customFormat="1">
      <c r="B124" s="200"/>
      <c r="C124" s="201"/>
      <c r="D124" s="202" t="s">
        <v>538</v>
      </c>
      <c r="E124" s="203" t="s">
        <v>419</v>
      </c>
      <c r="F124" s="204" t="s">
        <v>574</v>
      </c>
      <c r="G124" s="201"/>
      <c r="H124" s="205" t="s">
        <v>419</v>
      </c>
      <c r="I124" s="206"/>
      <c r="J124" s="201"/>
      <c r="K124" s="201"/>
      <c r="L124" s="207"/>
      <c r="M124" s="208"/>
      <c r="N124" s="209"/>
      <c r="O124" s="209"/>
      <c r="P124" s="209"/>
      <c r="Q124" s="209"/>
      <c r="R124" s="209"/>
      <c r="S124" s="209"/>
      <c r="T124" s="210"/>
      <c r="AT124" s="211" t="s">
        <v>538</v>
      </c>
      <c r="AU124" s="211" t="s">
        <v>479</v>
      </c>
      <c r="AV124" s="11" t="s">
        <v>477</v>
      </c>
      <c r="AW124" s="11" t="s">
        <v>433</v>
      </c>
      <c r="AX124" s="11" t="s">
        <v>469</v>
      </c>
      <c r="AY124" s="211" t="s">
        <v>529</v>
      </c>
    </row>
    <row r="125" spans="2:65" s="11" customFormat="1" ht="27">
      <c r="B125" s="200"/>
      <c r="C125" s="201"/>
      <c r="D125" s="202" t="s">
        <v>538</v>
      </c>
      <c r="E125" s="203" t="s">
        <v>419</v>
      </c>
      <c r="F125" s="204" t="s">
        <v>575</v>
      </c>
      <c r="G125" s="201"/>
      <c r="H125" s="205" t="s">
        <v>419</v>
      </c>
      <c r="I125" s="206"/>
      <c r="J125" s="201"/>
      <c r="K125" s="201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538</v>
      </c>
      <c r="AU125" s="211" t="s">
        <v>479</v>
      </c>
      <c r="AV125" s="11" t="s">
        <v>477</v>
      </c>
      <c r="AW125" s="11" t="s">
        <v>433</v>
      </c>
      <c r="AX125" s="11" t="s">
        <v>469</v>
      </c>
      <c r="AY125" s="211" t="s">
        <v>529</v>
      </c>
    </row>
    <row r="126" spans="2:65" s="11" customFormat="1">
      <c r="B126" s="200"/>
      <c r="C126" s="201"/>
      <c r="D126" s="202" t="s">
        <v>538</v>
      </c>
      <c r="E126" s="203" t="s">
        <v>419</v>
      </c>
      <c r="F126" s="204" t="s">
        <v>576</v>
      </c>
      <c r="G126" s="201"/>
      <c r="H126" s="205" t="s">
        <v>419</v>
      </c>
      <c r="I126" s="206"/>
      <c r="J126" s="201"/>
      <c r="K126" s="201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538</v>
      </c>
      <c r="AU126" s="211" t="s">
        <v>479</v>
      </c>
      <c r="AV126" s="11" t="s">
        <v>477</v>
      </c>
      <c r="AW126" s="11" t="s">
        <v>433</v>
      </c>
      <c r="AX126" s="11" t="s">
        <v>469</v>
      </c>
      <c r="AY126" s="211" t="s">
        <v>529</v>
      </c>
    </row>
    <row r="127" spans="2:65" s="11" customFormat="1">
      <c r="B127" s="200"/>
      <c r="C127" s="201"/>
      <c r="D127" s="202" t="s">
        <v>538</v>
      </c>
      <c r="E127" s="203" t="s">
        <v>419</v>
      </c>
      <c r="F127" s="204" t="s">
        <v>577</v>
      </c>
      <c r="G127" s="201"/>
      <c r="H127" s="205" t="s">
        <v>419</v>
      </c>
      <c r="I127" s="206"/>
      <c r="J127" s="201"/>
      <c r="K127" s="201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538</v>
      </c>
      <c r="AU127" s="211" t="s">
        <v>479</v>
      </c>
      <c r="AV127" s="11" t="s">
        <v>477</v>
      </c>
      <c r="AW127" s="11" t="s">
        <v>433</v>
      </c>
      <c r="AX127" s="11" t="s">
        <v>469</v>
      </c>
      <c r="AY127" s="211" t="s">
        <v>529</v>
      </c>
    </row>
    <row r="128" spans="2:65" s="11" customFormat="1">
      <c r="B128" s="200"/>
      <c r="C128" s="201"/>
      <c r="D128" s="202" t="s">
        <v>538</v>
      </c>
      <c r="E128" s="203" t="s">
        <v>419</v>
      </c>
      <c r="F128" s="204" t="s">
        <v>578</v>
      </c>
      <c r="G128" s="201"/>
      <c r="H128" s="205" t="s">
        <v>419</v>
      </c>
      <c r="I128" s="206"/>
      <c r="J128" s="201"/>
      <c r="K128" s="201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538</v>
      </c>
      <c r="AU128" s="211" t="s">
        <v>479</v>
      </c>
      <c r="AV128" s="11" t="s">
        <v>477</v>
      </c>
      <c r="AW128" s="11" t="s">
        <v>433</v>
      </c>
      <c r="AX128" s="11" t="s">
        <v>469</v>
      </c>
      <c r="AY128" s="211" t="s">
        <v>529</v>
      </c>
    </row>
    <row r="129" spans="2:65" s="11" customFormat="1" ht="27">
      <c r="B129" s="200"/>
      <c r="C129" s="201"/>
      <c r="D129" s="202" t="s">
        <v>538</v>
      </c>
      <c r="E129" s="203" t="s">
        <v>419</v>
      </c>
      <c r="F129" s="204" t="s">
        <v>579</v>
      </c>
      <c r="G129" s="201"/>
      <c r="H129" s="205" t="s">
        <v>419</v>
      </c>
      <c r="I129" s="206"/>
      <c r="J129" s="201"/>
      <c r="K129" s="201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538</v>
      </c>
      <c r="AU129" s="211" t="s">
        <v>479</v>
      </c>
      <c r="AV129" s="11" t="s">
        <v>477</v>
      </c>
      <c r="AW129" s="11" t="s">
        <v>433</v>
      </c>
      <c r="AX129" s="11" t="s">
        <v>469</v>
      </c>
      <c r="AY129" s="211" t="s">
        <v>529</v>
      </c>
    </row>
    <row r="130" spans="2:65" s="11" customFormat="1">
      <c r="B130" s="200"/>
      <c r="C130" s="201"/>
      <c r="D130" s="202" t="s">
        <v>538</v>
      </c>
      <c r="E130" s="203" t="s">
        <v>419</v>
      </c>
      <c r="F130" s="204" t="s">
        <v>580</v>
      </c>
      <c r="G130" s="201"/>
      <c r="H130" s="205" t="s">
        <v>419</v>
      </c>
      <c r="I130" s="206"/>
      <c r="J130" s="201"/>
      <c r="K130" s="201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538</v>
      </c>
      <c r="AU130" s="211" t="s">
        <v>479</v>
      </c>
      <c r="AV130" s="11" t="s">
        <v>477</v>
      </c>
      <c r="AW130" s="11" t="s">
        <v>433</v>
      </c>
      <c r="AX130" s="11" t="s">
        <v>469</v>
      </c>
      <c r="AY130" s="211" t="s">
        <v>529</v>
      </c>
    </row>
    <row r="131" spans="2:65" s="12" customFormat="1">
      <c r="B131" s="212"/>
      <c r="C131" s="213"/>
      <c r="D131" s="225" t="s">
        <v>538</v>
      </c>
      <c r="E131" s="238" t="s">
        <v>419</v>
      </c>
      <c r="F131" s="239" t="s">
        <v>469</v>
      </c>
      <c r="G131" s="213"/>
      <c r="H131" s="240">
        <v>0</v>
      </c>
      <c r="I131" s="217"/>
      <c r="J131" s="213"/>
      <c r="K131" s="213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538</v>
      </c>
      <c r="AU131" s="222" t="s">
        <v>479</v>
      </c>
      <c r="AV131" s="12" t="s">
        <v>479</v>
      </c>
      <c r="AW131" s="12" t="s">
        <v>433</v>
      </c>
      <c r="AX131" s="12" t="s">
        <v>477</v>
      </c>
      <c r="AY131" s="222" t="s">
        <v>529</v>
      </c>
    </row>
    <row r="132" spans="2:65" s="1" customFormat="1" ht="22.5" customHeight="1">
      <c r="B132" s="41"/>
      <c r="C132" s="188" t="s">
        <v>581</v>
      </c>
      <c r="D132" s="188" t="s">
        <v>532</v>
      </c>
      <c r="E132" s="189" t="s">
        <v>582</v>
      </c>
      <c r="F132" s="190" t="s">
        <v>583</v>
      </c>
      <c r="G132" s="191" t="s">
        <v>584</v>
      </c>
      <c r="H132" s="192">
        <v>29.832000000000001</v>
      </c>
      <c r="I132" s="193"/>
      <c r="J132" s="194">
        <f>ROUND(I132*H132,2)</f>
        <v>0</v>
      </c>
      <c r="K132" s="190" t="s">
        <v>419</v>
      </c>
      <c r="L132" s="61"/>
      <c r="M132" s="195" t="s">
        <v>419</v>
      </c>
      <c r="N132" s="196" t="s">
        <v>440</v>
      </c>
      <c r="O132" s="42"/>
      <c r="P132" s="197">
        <f>O132*H132</f>
        <v>0</v>
      </c>
      <c r="Q132" s="197">
        <v>7.3499999999999998E-3</v>
      </c>
      <c r="R132" s="197">
        <f>Q132*H132</f>
        <v>0.21926519999999999</v>
      </c>
      <c r="S132" s="197">
        <v>0</v>
      </c>
      <c r="T132" s="198">
        <f>S132*H132</f>
        <v>0</v>
      </c>
      <c r="AR132" s="24" t="s">
        <v>536</v>
      </c>
      <c r="AT132" s="24" t="s">
        <v>532</v>
      </c>
      <c r="AU132" s="24" t="s">
        <v>479</v>
      </c>
      <c r="AY132" s="24" t="s">
        <v>529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24" t="s">
        <v>477</v>
      </c>
      <c r="BK132" s="199">
        <f>ROUND(I132*H132,2)</f>
        <v>0</v>
      </c>
      <c r="BL132" s="24" t="s">
        <v>536</v>
      </c>
      <c r="BM132" s="24" t="s">
        <v>585</v>
      </c>
    </row>
    <row r="133" spans="2:65" s="11" customFormat="1">
      <c r="B133" s="200"/>
      <c r="C133" s="201"/>
      <c r="D133" s="202" t="s">
        <v>538</v>
      </c>
      <c r="E133" s="203" t="s">
        <v>419</v>
      </c>
      <c r="F133" s="204" t="s">
        <v>586</v>
      </c>
      <c r="G133" s="201"/>
      <c r="H133" s="205" t="s">
        <v>419</v>
      </c>
      <c r="I133" s="206"/>
      <c r="J133" s="201"/>
      <c r="K133" s="201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538</v>
      </c>
      <c r="AU133" s="211" t="s">
        <v>479</v>
      </c>
      <c r="AV133" s="11" t="s">
        <v>477</v>
      </c>
      <c r="AW133" s="11" t="s">
        <v>433</v>
      </c>
      <c r="AX133" s="11" t="s">
        <v>469</v>
      </c>
      <c r="AY133" s="211" t="s">
        <v>529</v>
      </c>
    </row>
    <row r="134" spans="2:65" s="11" customFormat="1">
      <c r="B134" s="200"/>
      <c r="C134" s="201"/>
      <c r="D134" s="202" t="s">
        <v>538</v>
      </c>
      <c r="E134" s="203" t="s">
        <v>419</v>
      </c>
      <c r="F134" s="204" t="s">
        <v>587</v>
      </c>
      <c r="G134" s="201"/>
      <c r="H134" s="205" t="s">
        <v>419</v>
      </c>
      <c r="I134" s="206"/>
      <c r="J134" s="201"/>
      <c r="K134" s="201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538</v>
      </c>
      <c r="AU134" s="211" t="s">
        <v>479</v>
      </c>
      <c r="AV134" s="11" t="s">
        <v>477</v>
      </c>
      <c r="AW134" s="11" t="s">
        <v>433</v>
      </c>
      <c r="AX134" s="11" t="s">
        <v>469</v>
      </c>
      <c r="AY134" s="211" t="s">
        <v>529</v>
      </c>
    </row>
    <row r="135" spans="2:65" s="11" customFormat="1">
      <c r="B135" s="200"/>
      <c r="C135" s="201"/>
      <c r="D135" s="202" t="s">
        <v>538</v>
      </c>
      <c r="E135" s="203" t="s">
        <v>419</v>
      </c>
      <c r="F135" s="204" t="s">
        <v>542</v>
      </c>
      <c r="G135" s="201"/>
      <c r="H135" s="205" t="s">
        <v>419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538</v>
      </c>
      <c r="AU135" s="211" t="s">
        <v>479</v>
      </c>
      <c r="AV135" s="11" t="s">
        <v>477</v>
      </c>
      <c r="AW135" s="11" t="s">
        <v>433</v>
      </c>
      <c r="AX135" s="11" t="s">
        <v>469</v>
      </c>
      <c r="AY135" s="211" t="s">
        <v>529</v>
      </c>
    </row>
    <row r="136" spans="2:65" s="11" customFormat="1">
      <c r="B136" s="200"/>
      <c r="C136" s="201"/>
      <c r="D136" s="202" t="s">
        <v>538</v>
      </c>
      <c r="E136" s="203" t="s">
        <v>419</v>
      </c>
      <c r="F136" s="204" t="s">
        <v>588</v>
      </c>
      <c r="G136" s="201"/>
      <c r="H136" s="205" t="s">
        <v>419</v>
      </c>
      <c r="I136" s="206"/>
      <c r="J136" s="201"/>
      <c r="K136" s="201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538</v>
      </c>
      <c r="AU136" s="211" t="s">
        <v>479</v>
      </c>
      <c r="AV136" s="11" t="s">
        <v>477</v>
      </c>
      <c r="AW136" s="11" t="s">
        <v>433</v>
      </c>
      <c r="AX136" s="11" t="s">
        <v>469</v>
      </c>
      <c r="AY136" s="211" t="s">
        <v>529</v>
      </c>
    </row>
    <row r="137" spans="2:65" s="11" customFormat="1">
      <c r="B137" s="200"/>
      <c r="C137" s="201"/>
      <c r="D137" s="202" t="s">
        <v>538</v>
      </c>
      <c r="E137" s="203" t="s">
        <v>419</v>
      </c>
      <c r="F137" s="204" t="s">
        <v>589</v>
      </c>
      <c r="G137" s="201"/>
      <c r="H137" s="205" t="s">
        <v>419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538</v>
      </c>
      <c r="AU137" s="211" t="s">
        <v>479</v>
      </c>
      <c r="AV137" s="11" t="s">
        <v>477</v>
      </c>
      <c r="AW137" s="11" t="s">
        <v>433</v>
      </c>
      <c r="AX137" s="11" t="s">
        <v>469</v>
      </c>
      <c r="AY137" s="211" t="s">
        <v>529</v>
      </c>
    </row>
    <row r="138" spans="2:65" s="12" customFormat="1">
      <c r="B138" s="212"/>
      <c r="C138" s="213"/>
      <c r="D138" s="202" t="s">
        <v>538</v>
      </c>
      <c r="E138" s="214" t="s">
        <v>419</v>
      </c>
      <c r="F138" s="215" t="s">
        <v>590</v>
      </c>
      <c r="G138" s="213"/>
      <c r="H138" s="216">
        <v>23.571999999999999</v>
      </c>
      <c r="I138" s="217"/>
      <c r="J138" s="213"/>
      <c r="K138" s="213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538</v>
      </c>
      <c r="AU138" s="222" t="s">
        <v>479</v>
      </c>
      <c r="AV138" s="12" t="s">
        <v>479</v>
      </c>
      <c r="AW138" s="12" t="s">
        <v>433</v>
      </c>
      <c r="AX138" s="12" t="s">
        <v>469</v>
      </c>
      <c r="AY138" s="222" t="s">
        <v>529</v>
      </c>
    </row>
    <row r="139" spans="2:65" s="11" customFormat="1">
      <c r="B139" s="200"/>
      <c r="C139" s="201"/>
      <c r="D139" s="202" t="s">
        <v>538</v>
      </c>
      <c r="E139" s="203" t="s">
        <v>419</v>
      </c>
      <c r="F139" s="204" t="s">
        <v>591</v>
      </c>
      <c r="G139" s="201"/>
      <c r="H139" s="205" t="s">
        <v>419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538</v>
      </c>
      <c r="AU139" s="211" t="s">
        <v>479</v>
      </c>
      <c r="AV139" s="11" t="s">
        <v>477</v>
      </c>
      <c r="AW139" s="11" t="s">
        <v>433</v>
      </c>
      <c r="AX139" s="11" t="s">
        <v>469</v>
      </c>
      <c r="AY139" s="211" t="s">
        <v>529</v>
      </c>
    </row>
    <row r="140" spans="2:65" s="11" customFormat="1">
      <c r="B140" s="200"/>
      <c r="C140" s="201"/>
      <c r="D140" s="202" t="s">
        <v>538</v>
      </c>
      <c r="E140" s="203" t="s">
        <v>419</v>
      </c>
      <c r="F140" s="204" t="s">
        <v>542</v>
      </c>
      <c r="G140" s="201"/>
      <c r="H140" s="205" t="s">
        <v>419</v>
      </c>
      <c r="I140" s="206"/>
      <c r="J140" s="201"/>
      <c r="K140" s="201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538</v>
      </c>
      <c r="AU140" s="211" t="s">
        <v>479</v>
      </c>
      <c r="AV140" s="11" t="s">
        <v>477</v>
      </c>
      <c r="AW140" s="11" t="s">
        <v>433</v>
      </c>
      <c r="AX140" s="11" t="s">
        <v>469</v>
      </c>
      <c r="AY140" s="211" t="s">
        <v>529</v>
      </c>
    </row>
    <row r="141" spans="2:65" s="12" customFormat="1">
      <c r="B141" s="212"/>
      <c r="C141" s="213"/>
      <c r="D141" s="202" t="s">
        <v>538</v>
      </c>
      <c r="E141" s="214" t="s">
        <v>419</v>
      </c>
      <c r="F141" s="215" t="s">
        <v>592</v>
      </c>
      <c r="G141" s="213"/>
      <c r="H141" s="216">
        <v>1.08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538</v>
      </c>
      <c r="AU141" s="222" t="s">
        <v>479</v>
      </c>
      <c r="AV141" s="12" t="s">
        <v>479</v>
      </c>
      <c r="AW141" s="12" t="s">
        <v>433</v>
      </c>
      <c r="AX141" s="12" t="s">
        <v>469</v>
      </c>
      <c r="AY141" s="222" t="s">
        <v>529</v>
      </c>
    </row>
    <row r="142" spans="2:65" s="12" customFormat="1">
      <c r="B142" s="212"/>
      <c r="C142" s="213"/>
      <c r="D142" s="202" t="s">
        <v>538</v>
      </c>
      <c r="E142" s="214" t="s">
        <v>419</v>
      </c>
      <c r="F142" s="215" t="s">
        <v>593</v>
      </c>
      <c r="G142" s="213"/>
      <c r="H142" s="216">
        <v>1.08</v>
      </c>
      <c r="I142" s="217"/>
      <c r="J142" s="213"/>
      <c r="K142" s="213"/>
      <c r="L142" s="218"/>
      <c r="M142" s="219"/>
      <c r="N142" s="220"/>
      <c r="O142" s="220"/>
      <c r="P142" s="220"/>
      <c r="Q142" s="220"/>
      <c r="R142" s="220"/>
      <c r="S142" s="220"/>
      <c r="T142" s="221"/>
      <c r="AT142" s="222" t="s">
        <v>538</v>
      </c>
      <c r="AU142" s="222" t="s">
        <v>479</v>
      </c>
      <c r="AV142" s="12" t="s">
        <v>479</v>
      </c>
      <c r="AW142" s="12" t="s">
        <v>433</v>
      </c>
      <c r="AX142" s="12" t="s">
        <v>469</v>
      </c>
      <c r="AY142" s="222" t="s">
        <v>529</v>
      </c>
    </row>
    <row r="143" spans="2:65" s="11" customFormat="1">
      <c r="B143" s="200"/>
      <c r="C143" s="201"/>
      <c r="D143" s="202" t="s">
        <v>538</v>
      </c>
      <c r="E143" s="203" t="s">
        <v>419</v>
      </c>
      <c r="F143" s="204" t="s">
        <v>542</v>
      </c>
      <c r="G143" s="201"/>
      <c r="H143" s="205" t="s">
        <v>419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538</v>
      </c>
      <c r="AU143" s="211" t="s">
        <v>479</v>
      </c>
      <c r="AV143" s="11" t="s">
        <v>477</v>
      </c>
      <c r="AW143" s="11" t="s">
        <v>433</v>
      </c>
      <c r="AX143" s="11" t="s">
        <v>469</v>
      </c>
      <c r="AY143" s="211" t="s">
        <v>529</v>
      </c>
    </row>
    <row r="144" spans="2:65" s="12" customFormat="1">
      <c r="B144" s="212"/>
      <c r="C144" s="213"/>
      <c r="D144" s="202" t="s">
        <v>538</v>
      </c>
      <c r="E144" s="214" t="s">
        <v>419</v>
      </c>
      <c r="F144" s="215" t="s">
        <v>594</v>
      </c>
      <c r="G144" s="213"/>
      <c r="H144" s="216">
        <v>4.0999999999999996</v>
      </c>
      <c r="I144" s="217"/>
      <c r="J144" s="213"/>
      <c r="K144" s="213"/>
      <c r="L144" s="218"/>
      <c r="M144" s="219"/>
      <c r="N144" s="220"/>
      <c r="O144" s="220"/>
      <c r="P144" s="220"/>
      <c r="Q144" s="220"/>
      <c r="R144" s="220"/>
      <c r="S144" s="220"/>
      <c r="T144" s="221"/>
      <c r="AT144" s="222" t="s">
        <v>538</v>
      </c>
      <c r="AU144" s="222" t="s">
        <v>479</v>
      </c>
      <c r="AV144" s="12" t="s">
        <v>479</v>
      </c>
      <c r="AW144" s="12" t="s">
        <v>433</v>
      </c>
      <c r="AX144" s="12" t="s">
        <v>469</v>
      </c>
      <c r="AY144" s="222" t="s">
        <v>529</v>
      </c>
    </row>
    <row r="145" spans="2:65" s="13" customFormat="1">
      <c r="B145" s="223"/>
      <c r="C145" s="224"/>
      <c r="D145" s="225" t="s">
        <v>538</v>
      </c>
      <c r="E145" s="226" t="s">
        <v>419</v>
      </c>
      <c r="F145" s="227" t="s">
        <v>545</v>
      </c>
      <c r="G145" s="224"/>
      <c r="H145" s="228">
        <v>29.832000000000001</v>
      </c>
      <c r="I145" s="229"/>
      <c r="J145" s="224"/>
      <c r="K145" s="224"/>
      <c r="L145" s="230"/>
      <c r="M145" s="231"/>
      <c r="N145" s="232"/>
      <c r="O145" s="232"/>
      <c r="P145" s="232"/>
      <c r="Q145" s="232"/>
      <c r="R145" s="232"/>
      <c r="S145" s="232"/>
      <c r="T145" s="233"/>
      <c r="AT145" s="234" t="s">
        <v>538</v>
      </c>
      <c r="AU145" s="234" t="s">
        <v>479</v>
      </c>
      <c r="AV145" s="13" t="s">
        <v>536</v>
      </c>
      <c r="AW145" s="13" t="s">
        <v>433</v>
      </c>
      <c r="AX145" s="13" t="s">
        <v>477</v>
      </c>
      <c r="AY145" s="234" t="s">
        <v>529</v>
      </c>
    </row>
    <row r="146" spans="2:65" s="1" customFormat="1" ht="22.5" customHeight="1">
      <c r="B146" s="41"/>
      <c r="C146" s="188" t="s">
        <v>568</v>
      </c>
      <c r="D146" s="188" t="s">
        <v>532</v>
      </c>
      <c r="E146" s="189" t="s">
        <v>595</v>
      </c>
      <c r="F146" s="190" t="s">
        <v>596</v>
      </c>
      <c r="G146" s="191" t="s">
        <v>584</v>
      </c>
      <c r="H146" s="192">
        <v>23.571999999999999</v>
      </c>
      <c r="I146" s="193"/>
      <c r="J146" s="194">
        <f>ROUND(I146*H146,2)</f>
        <v>0</v>
      </c>
      <c r="K146" s="190" t="s">
        <v>419</v>
      </c>
      <c r="L146" s="61"/>
      <c r="M146" s="195" t="s">
        <v>419</v>
      </c>
      <c r="N146" s="196" t="s">
        <v>440</v>
      </c>
      <c r="O146" s="42"/>
      <c r="P146" s="197">
        <f>O146*H146</f>
        <v>0</v>
      </c>
      <c r="Q146" s="197">
        <v>7.3499999999999998E-3</v>
      </c>
      <c r="R146" s="197">
        <f>Q146*H146</f>
        <v>0.1732542</v>
      </c>
      <c r="S146" s="197">
        <v>0</v>
      </c>
      <c r="T146" s="198">
        <f>S146*H146</f>
        <v>0</v>
      </c>
      <c r="AR146" s="24" t="s">
        <v>536</v>
      </c>
      <c r="AT146" s="24" t="s">
        <v>532</v>
      </c>
      <c r="AU146" s="24" t="s">
        <v>479</v>
      </c>
      <c r="AY146" s="24" t="s">
        <v>529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24" t="s">
        <v>477</v>
      </c>
      <c r="BK146" s="199">
        <f>ROUND(I146*H146,2)</f>
        <v>0</v>
      </c>
      <c r="BL146" s="24" t="s">
        <v>536</v>
      </c>
      <c r="BM146" s="24" t="s">
        <v>597</v>
      </c>
    </row>
    <row r="147" spans="2:65" s="11" customFormat="1">
      <c r="B147" s="200"/>
      <c r="C147" s="201"/>
      <c r="D147" s="202" t="s">
        <v>538</v>
      </c>
      <c r="E147" s="203" t="s">
        <v>419</v>
      </c>
      <c r="F147" s="204" t="s">
        <v>586</v>
      </c>
      <c r="G147" s="201"/>
      <c r="H147" s="205" t="s">
        <v>419</v>
      </c>
      <c r="I147" s="206"/>
      <c r="J147" s="201"/>
      <c r="K147" s="201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538</v>
      </c>
      <c r="AU147" s="211" t="s">
        <v>479</v>
      </c>
      <c r="AV147" s="11" t="s">
        <v>477</v>
      </c>
      <c r="AW147" s="11" t="s">
        <v>433</v>
      </c>
      <c r="AX147" s="11" t="s">
        <v>469</v>
      </c>
      <c r="AY147" s="211" t="s">
        <v>529</v>
      </c>
    </row>
    <row r="148" spans="2:65" s="11" customFormat="1">
      <c r="B148" s="200"/>
      <c r="C148" s="201"/>
      <c r="D148" s="202" t="s">
        <v>538</v>
      </c>
      <c r="E148" s="203" t="s">
        <v>419</v>
      </c>
      <c r="F148" s="204" t="s">
        <v>587</v>
      </c>
      <c r="G148" s="201"/>
      <c r="H148" s="205" t="s">
        <v>419</v>
      </c>
      <c r="I148" s="206"/>
      <c r="J148" s="201"/>
      <c r="K148" s="201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538</v>
      </c>
      <c r="AU148" s="211" t="s">
        <v>479</v>
      </c>
      <c r="AV148" s="11" t="s">
        <v>477</v>
      </c>
      <c r="AW148" s="11" t="s">
        <v>433</v>
      </c>
      <c r="AX148" s="11" t="s">
        <v>469</v>
      </c>
      <c r="AY148" s="211" t="s">
        <v>529</v>
      </c>
    </row>
    <row r="149" spans="2:65" s="11" customFormat="1">
      <c r="B149" s="200"/>
      <c r="C149" s="201"/>
      <c r="D149" s="202" t="s">
        <v>538</v>
      </c>
      <c r="E149" s="203" t="s">
        <v>419</v>
      </c>
      <c r="F149" s="204" t="s">
        <v>542</v>
      </c>
      <c r="G149" s="201"/>
      <c r="H149" s="205" t="s">
        <v>419</v>
      </c>
      <c r="I149" s="206"/>
      <c r="J149" s="201"/>
      <c r="K149" s="201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538</v>
      </c>
      <c r="AU149" s="211" t="s">
        <v>479</v>
      </c>
      <c r="AV149" s="11" t="s">
        <v>477</v>
      </c>
      <c r="AW149" s="11" t="s">
        <v>433</v>
      </c>
      <c r="AX149" s="11" t="s">
        <v>469</v>
      </c>
      <c r="AY149" s="211" t="s">
        <v>529</v>
      </c>
    </row>
    <row r="150" spans="2:65" s="11" customFormat="1">
      <c r="B150" s="200"/>
      <c r="C150" s="201"/>
      <c r="D150" s="202" t="s">
        <v>538</v>
      </c>
      <c r="E150" s="203" t="s">
        <v>419</v>
      </c>
      <c r="F150" s="204" t="s">
        <v>588</v>
      </c>
      <c r="G150" s="201"/>
      <c r="H150" s="205" t="s">
        <v>419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538</v>
      </c>
      <c r="AU150" s="211" t="s">
        <v>479</v>
      </c>
      <c r="AV150" s="11" t="s">
        <v>477</v>
      </c>
      <c r="AW150" s="11" t="s">
        <v>433</v>
      </c>
      <c r="AX150" s="11" t="s">
        <v>469</v>
      </c>
      <c r="AY150" s="211" t="s">
        <v>529</v>
      </c>
    </row>
    <row r="151" spans="2:65" s="11" customFormat="1">
      <c r="B151" s="200"/>
      <c r="C151" s="201"/>
      <c r="D151" s="202" t="s">
        <v>538</v>
      </c>
      <c r="E151" s="203" t="s">
        <v>419</v>
      </c>
      <c r="F151" s="204" t="s">
        <v>589</v>
      </c>
      <c r="G151" s="201"/>
      <c r="H151" s="205" t="s">
        <v>419</v>
      </c>
      <c r="I151" s="206"/>
      <c r="J151" s="201"/>
      <c r="K151" s="201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538</v>
      </c>
      <c r="AU151" s="211" t="s">
        <v>479</v>
      </c>
      <c r="AV151" s="11" t="s">
        <v>477</v>
      </c>
      <c r="AW151" s="11" t="s">
        <v>433</v>
      </c>
      <c r="AX151" s="11" t="s">
        <v>469</v>
      </c>
      <c r="AY151" s="211" t="s">
        <v>529</v>
      </c>
    </row>
    <row r="152" spans="2:65" s="12" customFormat="1">
      <c r="B152" s="212"/>
      <c r="C152" s="213"/>
      <c r="D152" s="202" t="s">
        <v>538</v>
      </c>
      <c r="E152" s="214" t="s">
        <v>419</v>
      </c>
      <c r="F152" s="215" t="s">
        <v>590</v>
      </c>
      <c r="G152" s="213"/>
      <c r="H152" s="216">
        <v>23.571999999999999</v>
      </c>
      <c r="I152" s="217"/>
      <c r="J152" s="213"/>
      <c r="K152" s="213"/>
      <c r="L152" s="218"/>
      <c r="M152" s="219"/>
      <c r="N152" s="220"/>
      <c r="O152" s="220"/>
      <c r="P152" s="220"/>
      <c r="Q152" s="220"/>
      <c r="R152" s="220"/>
      <c r="S152" s="220"/>
      <c r="T152" s="221"/>
      <c r="AT152" s="222" t="s">
        <v>538</v>
      </c>
      <c r="AU152" s="222" t="s">
        <v>479</v>
      </c>
      <c r="AV152" s="12" t="s">
        <v>479</v>
      </c>
      <c r="AW152" s="12" t="s">
        <v>433</v>
      </c>
      <c r="AX152" s="12" t="s">
        <v>469</v>
      </c>
      <c r="AY152" s="222" t="s">
        <v>529</v>
      </c>
    </row>
    <row r="153" spans="2:65" s="13" customFormat="1">
      <c r="B153" s="223"/>
      <c r="C153" s="224"/>
      <c r="D153" s="225" t="s">
        <v>538</v>
      </c>
      <c r="E153" s="226" t="s">
        <v>419</v>
      </c>
      <c r="F153" s="227" t="s">
        <v>545</v>
      </c>
      <c r="G153" s="224"/>
      <c r="H153" s="228">
        <v>23.571999999999999</v>
      </c>
      <c r="I153" s="229"/>
      <c r="J153" s="224"/>
      <c r="K153" s="224"/>
      <c r="L153" s="230"/>
      <c r="M153" s="231"/>
      <c r="N153" s="232"/>
      <c r="O153" s="232"/>
      <c r="P153" s="232"/>
      <c r="Q153" s="232"/>
      <c r="R153" s="232"/>
      <c r="S153" s="232"/>
      <c r="T153" s="233"/>
      <c r="AT153" s="234" t="s">
        <v>538</v>
      </c>
      <c r="AU153" s="234" t="s">
        <v>479</v>
      </c>
      <c r="AV153" s="13" t="s">
        <v>536</v>
      </c>
      <c r="AW153" s="13" t="s">
        <v>433</v>
      </c>
      <c r="AX153" s="13" t="s">
        <v>477</v>
      </c>
      <c r="AY153" s="234" t="s">
        <v>529</v>
      </c>
    </row>
    <row r="154" spans="2:65" s="1" customFormat="1" ht="31.5" customHeight="1">
      <c r="B154" s="41"/>
      <c r="C154" s="188" t="s">
        <v>598</v>
      </c>
      <c r="D154" s="188" t="s">
        <v>532</v>
      </c>
      <c r="E154" s="189" t="s">
        <v>599</v>
      </c>
      <c r="F154" s="190" t="s">
        <v>600</v>
      </c>
      <c r="G154" s="191" t="s">
        <v>584</v>
      </c>
      <c r="H154" s="192">
        <v>100</v>
      </c>
      <c r="I154" s="193"/>
      <c r="J154" s="194">
        <f>ROUND(I154*H154,2)</f>
        <v>0</v>
      </c>
      <c r="K154" s="190" t="s">
        <v>419</v>
      </c>
      <c r="L154" s="61"/>
      <c r="M154" s="195" t="s">
        <v>419</v>
      </c>
      <c r="N154" s="196" t="s">
        <v>440</v>
      </c>
      <c r="O154" s="42"/>
      <c r="P154" s="197">
        <f>O154*H154</f>
        <v>0</v>
      </c>
      <c r="Q154" s="197">
        <v>2.4000000000000001E-4</v>
      </c>
      <c r="R154" s="197">
        <f>Q154*H154</f>
        <v>2.4E-2</v>
      </c>
      <c r="S154" s="197">
        <v>0</v>
      </c>
      <c r="T154" s="198">
        <f>S154*H154</f>
        <v>0</v>
      </c>
      <c r="AR154" s="24" t="s">
        <v>536</v>
      </c>
      <c r="AT154" s="24" t="s">
        <v>532</v>
      </c>
      <c r="AU154" s="24" t="s">
        <v>479</v>
      </c>
      <c r="AY154" s="24" t="s">
        <v>529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24" t="s">
        <v>477</v>
      </c>
      <c r="BK154" s="199">
        <f>ROUND(I154*H154,2)</f>
        <v>0</v>
      </c>
      <c r="BL154" s="24" t="s">
        <v>536</v>
      </c>
      <c r="BM154" s="24" t="s">
        <v>601</v>
      </c>
    </row>
    <row r="155" spans="2:65" s="11" customFormat="1">
      <c r="B155" s="200"/>
      <c r="C155" s="201"/>
      <c r="D155" s="202" t="s">
        <v>538</v>
      </c>
      <c r="E155" s="203" t="s">
        <v>419</v>
      </c>
      <c r="F155" s="204" t="s">
        <v>542</v>
      </c>
      <c r="G155" s="201"/>
      <c r="H155" s="205" t="s">
        <v>419</v>
      </c>
      <c r="I155" s="206"/>
      <c r="J155" s="201"/>
      <c r="K155" s="201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538</v>
      </c>
      <c r="AU155" s="211" t="s">
        <v>479</v>
      </c>
      <c r="AV155" s="11" t="s">
        <v>477</v>
      </c>
      <c r="AW155" s="11" t="s">
        <v>433</v>
      </c>
      <c r="AX155" s="11" t="s">
        <v>469</v>
      </c>
      <c r="AY155" s="211" t="s">
        <v>529</v>
      </c>
    </row>
    <row r="156" spans="2:65" s="12" customFormat="1">
      <c r="B156" s="212"/>
      <c r="C156" s="213"/>
      <c r="D156" s="202" t="s">
        <v>538</v>
      </c>
      <c r="E156" s="214" t="s">
        <v>419</v>
      </c>
      <c r="F156" s="215" t="s">
        <v>602</v>
      </c>
      <c r="G156" s="213"/>
      <c r="H156" s="216">
        <v>100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538</v>
      </c>
      <c r="AU156" s="222" t="s">
        <v>479</v>
      </c>
      <c r="AV156" s="12" t="s">
        <v>479</v>
      </c>
      <c r="AW156" s="12" t="s">
        <v>433</v>
      </c>
      <c r="AX156" s="12" t="s">
        <v>469</v>
      </c>
      <c r="AY156" s="222" t="s">
        <v>529</v>
      </c>
    </row>
    <row r="157" spans="2:65" s="13" customFormat="1">
      <c r="B157" s="223"/>
      <c r="C157" s="224"/>
      <c r="D157" s="225" t="s">
        <v>538</v>
      </c>
      <c r="E157" s="226" t="s">
        <v>419</v>
      </c>
      <c r="F157" s="227" t="s">
        <v>545</v>
      </c>
      <c r="G157" s="224"/>
      <c r="H157" s="228">
        <v>100</v>
      </c>
      <c r="I157" s="229"/>
      <c r="J157" s="224"/>
      <c r="K157" s="224"/>
      <c r="L157" s="230"/>
      <c r="M157" s="231"/>
      <c r="N157" s="232"/>
      <c r="O157" s="232"/>
      <c r="P157" s="232"/>
      <c r="Q157" s="232"/>
      <c r="R157" s="232"/>
      <c r="S157" s="232"/>
      <c r="T157" s="233"/>
      <c r="AT157" s="234" t="s">
        <v>538</v>
      </c>
      <c r="AU157" s="234" t="s">
        <v>479</v>
      </c>
      <c r="AV157" s="13" t="s">
        <v>536</v>
      </c>
      <c r="AW157" s="13" t="s">
        <v>433</v>
      </c>
      <c r="AX157" s="13" t="s">
        <v>477</v>
      </c>
      <c r="AY157" s="234" t="s">
        <v>529</v>
      </c>
    </row>
    <row r="158" spans="2:65" s="1" customFormat="1" ht="22.5" customHeight="1">
      <c r="B158" s="41"/>
      <c r="C158" s="188" t="s">
        <v>603</v>
      </c>
      <c r="D158" s="188" t="s">
        <v>532</v>
      </c>
      <c r="E158" s="189" t="s">
        <v>604</v>
      </c>
      <c r="F158" s="190" t="s">
        <v>605</v>
      </c>
      <c r="G158" s="191" t="s">
        <v>535</v>
      </c>
      <c r="H158" s="192">
        <v>0.5</v>
      </c>
      <c r="I158" s="193"/>
      <c r="J158" s="194">
        <f>ROUND(I158*H158,2)</f>
        <v>0</v>
      </c>
      <c r="K158" s="190" t="s">
        <v>606</v>
      </c>
      <c r="L158" s="61"/>
      <c r="M158" s="195" t="s">
        <v>419</v>
      </c>
      <c r="N158" s="196" t="s">
        <v>440</v>
      </c>
      <c r="O158" s="42"/>
      <c r="P158" s="197">
        <f>O158*H158</f>
        <v>0</v>
      </c>
      <c r="Q158" s="197">
        <v>2.2563399999999998</v>
      </c>
      <c r="R158" s="197">
        <f>Q158*H158</f>
        <v>1.1281699999999999</v>
      </c>
      <c r="S158" s="197">
        <v>0</v>
      </c>
      <c r="T158" s="198">
        <f>S158*H158</f>
        <v>0</v>
      </c>
      <c r="AR158" s="24" t="s">
        <v>536</v>
      </c>
      <c r="AT158" s="24" t="s">
        <v>532</v>
      </c>
      <c r="AU158" s="24" t="s">
        <v>479</v>
      </c>
      <c r="AY158" s="24" t="s">
        <v>529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24" t="s">
        <v>477</v>
      </c>
      <c r="BK158" s="199">
        <f>ROUND(I158*H158,2)</f>
        <v>0</v>
      </c>
      <c r="BL158" s="24" t="s">
        <v>536</v>
      </c>
      <c r="BM158" s="24" t="s">
        <v>607</v>
      </c>
    </row>
    <row r="159" spans="2:65" s="11" customFormat="1" ht="27">
      <c r="B159" s="200"/>
      <c r="C159" s="201"/>
      <c r="D159" s="202" t="s">
        <v>538</v>
      </c>
      <c r="E159" s="203" t="s">
        <v>419</v>
      </c>
      <c r="F159" s="204" t="s">
        <v>608</v>
      </c>
      <c r="G159" s="201"/>
      <c r="H159" s="205" t="s">
        <v>419</v>
      </c>
      <c r="I159" s="206"/>
      <c r="J159" s="201"/>
      <c r="K159" s="201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538</v>
      </c>
      <c r="AU159" s="211" t="s">
        <v>479</v>
      </c>
      <c r="AV159" s="11" t="s">
        <v>477</v>
      </c>
      <c r="AW159" s="11" t="s">
        <v>433</v>
      </c>
      <c r="AX159" s="11" t="s">
        <v>469</v>
      </c>
      <c r="AY159" s="211" t="s">
        <v>529</v>
      </c>
    </row>
    <row r="160" spans="2:65" s="11" customFormat="1">
      <c r="B160" s="200"/>
      <c r="C160" s="201"/>
      <c r="D160" s="202" t="s">
        <v>538</v>
      </c>
      <c r="E160" s="203" t="s">
        <v>419</v>
      </c>
      <c r="F160" s="204" t="s">
        <v>609</v>
      </c>
      <c r="G160" s="201"/>
      <c r="H160" s="205" t="s">
        <v>419</v>
      </c>
      <c r="I160" s="206"/>
      <c r="J160" s="201"/>
      <c r="K160" s="201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538</v>
      </c>
      <c r="AU160" s="211" t="s">
        <v>479</v>
      </c>
      <c r="AV160" s="11" t="s">
        <v>477</v>
      </c>
      <c r="AW160" s="11" t="s">
        <v>433</v>
      </c>
      <c r="AX160" s="11" t="s">
        <v>469</v>
      </c>
      <c r="AY160" s="211" t="s">
        <v>529</v>
      </c>
    </row>
    <row r="161" spans="2:65" s="11" customFormat="1">
      <c r="B161" s="200"/>
      <c r="C161" s="201"/>
      <c r="D161" s="202" t="s">
        <v>538</v>
      </c>
      <c r="E161" s="203" t="s">
        <v>419</v>
      </c>
      <c r="F161" s="204" t="s">
        <v>542</v>
      </c>
      <c r="G161" s="201"/>
      <c r="H161" s="205" t="s">
        <v>419</v>
      </c>
      <c r="I161" s="206"/>
      <c r="J161" s="201"/>
      <c r="K161" s="201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538</v>
      </c>
      <c r="AU161" s="211" t="s">
        <v>479</v>
      </c>
      <c r="AV161" s="11" t="s">
        <v>477</v>
      </c>
      <c r="AW161" s="11" t="s">
        <v>433</v>
      </c>
      <c r="AX161" s="11" t="s">
        <v>469</v>
      </c>
      <c r="AY161" s="211" t="s">
        <v>529</v>
      </c>
    </row>
    <row r="162" spans="2:65" s="11" customFormat="1">
      <c r="B162" s="200"/>
      <c r="C162" s="201"/>
      <c r="D162" s="202" t="s">
        <v>538</v>
      </c>
      <c r="E162" s="203" t="s">
        <v>419</v>
      </c>
      <c r="F162" s="204" t="s">
        <v>543</v>
      </c>
      <c r="G162" s="201"/>
      <c r="H162" s="205" t="s">
        <v>419</v>
      </c>
      <c r="I162" s="206"/>
      <c r="J162" s="201"/>
      <c r="K162" s="201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538</v>
      </c>
      <c r="AU162" s="211" t="s">
        <v>479</v>
      </c>
      <c r="AV162" s="11" t="s">
        <v>477</v>
      </c>
      <c r="AW162" s="11" t="s">
        <v>433</v>
      </c>
      <c r="AX162" s="11" t="s">
        <v>469</v>
      </c>
      <c r="AY162" s="211" t="s">
        <v>529</v>
      </c>
    </row>
    <row r="163" spans="2:65" s="12" customFormat="1">
      <c r="B163" s="212"/>
      <c r="C163" s="213"/>
      <c r="D163" s="202" t="s">
        <v>538</v>
      </c>
      <c r="E163" s="214" t="s">
        <v>419</v>
      </c>
      <c r="F163" s="215" t="s">
        <v>610</v>
      </c>
      <c r="G163" s="213"/>
      <c r="H163" s="216">
        <v>0.5</v>
      </c>
      <c r="I163" s="217"/>
      <c r="J163" s="213"/>
      <c r="K163" s="213"/>
      <c r="L163" s="218"/>
      <c r="M163" s="219"/>
      <c r="N163" s="220"/>
      <c r="O163" s="220"/>
      <c r="P163" s="220"/>
      <c r="Q163" s="220"/>
      <c r="R163" s="220"/>
      <c r="S163" s="220"/>
      <c r="T163" s="221"/>
      <c r="AT163" s="222" t="s">
        <v>538</v>
      </c>
      <c r="AU163" s="222" t="s">
        <v>479</v>
      </c>
      <c r="AV163" s="12" t="s">
        <v>479</v>
      </c>
      <c r="AW163" s="12" t="s">
        <v>433</v>
      </c>
      <c r="AX163" s="12" t="s">
        <v>469</v>
      </c>
      <c r="AY163" s="222" t="s">
        <v>529</v>
      </c>
    </row>
    <row r="164" spans="2:65" s="13" customFormat="1">
      <c r="B164" s="223"/>
      <c r="C164" s="224"/>
      <c r="D164" s="225" t="s">
        <v>538</v>
      </c>
      <c r="E164" s="226" t="s">
        <v>419</v>
      </c>
      <c r="F164" s="227" t="s">
        <v>545</v>
      </c>
      <c r="G164" s="224"/>
      <c r="H164" s="228">
        <v>0.5</v>
      </c>
      <c r="I164" s="229"/>
      <c r="J164" s="224"/>
      <c r="K164" s="224"/>
      <c r="L164" s="230"/>
      <c r="M164" s="231"/>
      <c r="N164" s="232"/>
      <c r="O164" s="232"/>
      <c r="P164" s="232"/>
      <c r="Q164" s="232"/>
      <c r="R164" s="232"/>
      <c r="S164" s="232"/>
      <c r="T164" s="233"/>
      <c r="AT164" s="234" t="s">
        <v>538</v>
      </c>
      <c r="AU164" s="234" t="s">
        <v>479</v>
      </c>
      <c r="AV164" s="13" t="s">
        <v>536</v>
      </c>
      <c r="AW164" s="13" t="s">
        <v>433</v>
      </c>
      <c r="AX164" s="13" t="s">
        <v>477</v>
      </c>
      <c r="AY164" s="234" t="s">
        <v>529</v>
      </c>
    </row>
    <row r="165" spans="2:65" s="1" customFormat="1" ht="22.5" customHeight="1">
      <c r="B165" s="41"/>
      <c r="C165" s="188" t="s">
        <v>611</v>
      </c>
      <c r="D165" s="188" t="s">
        <v>532</v>
      </c>
      <c r="E165" s="189" t="s">
        <v>612</v>
      </c>
      <c r="F165" s="190" t="s">
        <v>613</v>
      </c>
      <c r="G165" s="191" t="s">
        <v>535</v>
      </c>
      <c r="H165" s="192">
        <v>0.23400000000000001</v>
      </c>
      <c r="I165" s="193"/>
      <c r="J165" s="194">
        <f>ROUND(I165*H165,2)</f>
        <v>0</v>
      </c>
      <c r="K165" s="190" t="s">
        <v>606</v>
      </c>
      <c r="L165" s="61"/>
      <c r="M165" s="195" t="s">
        <v>419</v>
      </c>
      <c r="N165" s="196" t="s">
        <v>440</v>
      </c>
      <c r="O165" s="42"/>
      <c r="P165" s="197">
        <f>O165*H165</f>
        <v>0</v>
      </c>
      <c r="Q165" s="197">
        <v>2.45329</v>
      </c>
      <c r="R165" s="197">
        <f>Q165*H165</f>
        <v>0.57406986000000004</v>
      </c>
      <c r="S165" s="197">
        <v>0</v>
      </c>
      <c r="T165" s="198">
        <f>S165*H165</f>
        <v>0</v>
      </c>
      <c r="AR165" s="24" t="s">
        <v>536</v>
      </c>
      <c r="AT165" s="24" t="s">
        <v>532</v>
      </c>
      <c r="AU165" s="24" t="s">
        <v>479</v>
      </c>
      <c r="AY165" s="24" t="s">
        <v>529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24" t="s">
        <v>477</v>
      </c>
      <c r="BK165" s="199">
        <f>ROUND(I165*H165,2)</f>
        <v>0</v>
      </c>
      <c r="BL165" s="24" t="s">
        <v>536</v>
      </c>
      <c r="BM165" s="24" t="s">
        <v>614</v>
      </c>
    </row>
    <row r="166" spans="2:65" s="11" customFormat="1">
      <c r="B166" s="200"/>
      <c r="C166" s="201"/>
      <c r="D166" s="202" t="s">
        <v>538</v>
      </c>
      <c r="E166" s="203" t="s">
        <v>419</v>
      </c>
      <c r="F166" s="204" t="s">
        <v>615</v>
      </c>
      <c r="G166" s="201"/>
      <c r="H166" s="205" t="s">
        <v>419</v>
      </c>
      <c r="I166" s="206"/>
      <c r="J166" s="201"/>
      <c r="K166" s="201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538</v>
      </c>
      <c r="AU166" s="211" t="s">
        <v>479</v>
      </c>
      <c r="AV166" s="11" t="s">
        <v>477</v>
      </c>
      <c r="AW166" s="11" t="s">
        <v>433</v>
      </c>
      <c r="AX166" s="11" t="s">
        <v>469</v>
      </c>
      <c r="AY166" s="211" t="s">
        <v>529</v>
      </c>
    </row>
    <row r="167" spans="2:65" s="11" customFormat="1">
      <c r="B167" s="200"/>
      <c r="C167" s="201"/>
      <c r="D167" s="202" t="s">
        <v>538</v>
      </c>
      <c r="E167" s="203" t="s">
        <v>419</v>
      </c>
      <c r="F167" s="204" t="s">
        <v>565</v>
      </c>
      <c r="G167" s="201"/>
      <c r="H167" s="205" t="s">
        <v>419</v>
      </c>
      <c r="I167" s="206"/>
      <c r="J167" s="201"/>
      <c r="K167" s="201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538</v>
      </c>
      <c r="AU167" s="211" t="s">
        <v>479</v>
      </c>
      <c r="AV167" s="11" t="s">
        <v>477</v>
      </c>
      <c r="AW167" s="11" t="s">
        <v>433</v>
      </c>
      <c r="AX167" s="11" t="s">
        <v>469</v>
      </c>
      <c r="AY167" s="211" t="s">
        <v>529</v>
      </c>
    </row>
    <row r="168" spans="2:65" s="11" customFormat="1">
      <c r="B168" s="200"/>
      <c r="C168" s="201"/>
      <c r="D168" s="202" t="s">
        <v>538</v>
      </c>
      <c r="E168" s="203" t="s">
        <v>419</v>
      </c>
      <c r="F168" s="204" t="s">
        <v>616</v>
      </c>
      <c r="G168" s="201"/>
      <c r="H168" s="205" t="s">
        <v>419</v>
      </c>
      <c r="I168" s="206"/>
      <c r="J168" s="201"/>
      <c r="K168" s="201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538</v>
      </c>
      <c r="AU168" s="211" t="s">
        <v>479</v>
      </c>
      <c r="AV168" s="11" t="s">
        <v>477</v>
      </c>
      <c r="AW168" s="11" t="s">
        <v>433</v>
      </c>
      <c r="AX168" s="11" t="s">
        <v>469</v>
      </c>
      <c r="AY168" s="211" t="s">
        <v>529</v>
      </c>
    </row>
    <row r="169" spans="2:65" s="12" customFormat="1">
      <c r="B169" s="212"/>
      <c r="C169" s="213"/>
      <c r="D169" s="202" t="s">
        <v>538</v>
      </c>
      <c r="E169" s="214" t="s">
        <v>419</v>
      </c>
      <c r="F169" s="215" t="s">
        <v>617</v>
      </c>
      <c r="G169" s="213"/>
      <c r="H169" s="216">
        <v>0.23400000000000001</v>
      </c>
      <c r="I169" s="217"/>
      <c r="J169" s="213"/>
      <c r="K169" s="213"/>
      <c r="L169" s="218"/>
      <c r="M169" s="219"/>
      <c r="N169" s="220"/>
      <c r="O169" s="220"/>
      <c r="P169" s="220"/>
      <c r="Q169" s="220"/>
      <c r="R169" s="220"/>
      <c r="S169" s="220"/>
      <c r="T169" s="221"/>
      <c r="AT169" s="222" t="s">
        <v>538</v>
      </c>
      <c r="AU169" s="222" t="s">
        <v>479</v>
      </c>
      <c r="AV169" s="12" t="s">
        <v>479</v>
      </c>
      <c r="AW169" s="12" t="s">
        <v>433</v>
      </c>
      <c r="AX169" s="12" t="s">
        <v>469</v>
      </c>
      <c r="AY169" s="222" t="s">
        <v>529</v>
      </c>
    </row>
    <row r="170" spans="2:65" s="13" customFormat="1">
      <c r="B170" s="223"/>
      <c r="C170" s="224"/>
      <c r="D170" s="225" t="s">
        <v>538</v>
      </c>
      <c r="E170" s="226" t="s">
        <v>419</v>
      </c>
      <c r="F170" s="227" t="s">
        <v>545</v>
      </c>
      <c r="G170" s="224"/>
      <c r="H170" s="228">
        <v>0.23400000000000001</v>
      </c>
      <c r="I170" s="229"/>
      <c r="J170" s="224"/>
      <c r="K170" s="224"/>
      <c r="L170" s="230"/>
      <c r="M170" s="231"/>
      <c r="N170" s="232"/>
      <c r="O170" s="232"/>
      <c r="P170" s="232"/>
      <c r="Q170" s="232"/>
      <c r="R170" s="232"/>
      <c r="S170" s="232"/>
      <c r="T170" s="233"/>
      <c r="AT170" s="234" t="s">
        <v>538</v>
      </c>
      <c r="AU170" s="234" t="s">
        <v>479</v>
      </c>
      <c r="AV170" s="13" t="s">
        <v>536</v>
      </c>
      <c r="AW170" s="13" t="s">
        <v>433</v>
      </c>
      <c r="AX170" s="13" t="s">
        <v>477</v>
      </c>
      <c r="AY170" s="234" t="s">
        <v>529</v>
      </c>
    </row>
    <row r="171" spans="2:65" s="1" customFormat="1" ht="31.5" customHeight="1">
      <c r="B171" s="41"/>
      <c r="C171" s="188" t="s">
        <v>618</v>
      </c>
      <c r="D171" s="188" t="s">
        <v>532</v>
      </c>
      <c r="E171" s="189" t="s">
        <v>619</v>
      </c>
      <c r="F171" s="190" t="s">
        <v>620</v>
      </c>
      <c r="G171" s="191" t="s">
        <v>535</v>
      </c>
      <c r="H171" s="192">
        <v>8.4000000000000005E-2</v>
      </c>
      <c r="I171" s="193"/>
      <c r="J171" s="194">
        <f>ROUND(I171*H171,2)</f>
        <v>0</v>
      </c>
      <c r="K171" s="190" t="s">
        <v>419</v>
      </c>
      <c r="L171" s="61"/>
      <c r="M171" s="195" t="s">
        <v>419</v>
      </c>
      <c r="N171" s="196" t="s">
        <v>440</v>
      </c>
      <c r="O171" s="42"/>
      <c r="P171" s="197">
        <f>O171*H171</f>
        <v>0</v>
      </c>
      <c r="Q171" s="197">
        <v>2.2563399999999998</v>
      </c>
      <c r="R171" s="197">
        <f>Q171*H171</f>
        <v>0.18953255999999999</v>
      </c>
      <c r="S171" s="197">
        <v>0</v>
      </c>
      <c r="T171" s="198">
        <f>S171*H171</f>
        <v>0</v>
      </c>
      <c r="AR171" s="24" t="s">
        <v>536</v>
      </c>
      <c r="AT171" s="24" t="s">
        <v>532</v>
      </c>
      <c r="AU171" s="24" t="s">
        <v>479</v>
      </c>
      <c r="AY171" s="24" t="s">
        <v>529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24" t="s">
        <v>477</v>
      </c>
      <c r="BK171" s="199">
        <f>ROUND(I171*H171,2)</f>
        <v>0</v>
      </c>
      <c r="BL171" s="24" t="s">
        <v>536</v>
      </c>
      <c r="BM171" s="24" t="s">
        <v>621</v>
      </c>
    </row>
    <row r="172" spans="2:65" s="11" customFormat="1" ht="27">
      <c r="B172" s="200"/>
      <c r="C172" s="201"/>
      <c r="D172" s="202" t="s">
        <v>538</v>
      </c>
      <c r="E172" s="203" t="s">
        <v>419</v>
      </c>
      <c r="F172" s="204" t="s">
        <v>622</v>
      </c>
      <c r="G172" s="201"/>
      <c r="H172" s="205" t="s">
        <v>419</v>
      </c>
      <c r="I172" s="206"/>
      <c r="J172" s="201"/>
      <c r="K172" s="201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538</v>
      </c>
      <c r="AU172" s="211" t="s">
        <v>479</v>
      </c>
      <c r="AV172" s="11" t="s">
        <v>477</v>
      </c>
      <c r="AW172" s="11" t="s">
        <v>433</v>
      </c>
      <c r="AX172" s="11" t="s">
        <v>469</v>
      </c>
      <c r="AY172" s="211" t="s">
        <v>529</v>
      </c>
    </row>
    <row r="173" spans="2:65" s="11" customFormat="1">
      <c r="B173" s="200"/>
      <c r="C173" s="201"/>
      <c r="D173" s="202" t="s">
        <v>538</v>
      </c>
      <c r="E173" s="203" t="s">
        <v>419</v>
      </c>
      <c r="F173" s="204" t="s">
        <v>623</v>
      </c>
      <c r="G173" s="201"/>
      <c r="H173" s="205" t="s">
        <v>419</v>
      </c>
      <c r="I173" s="206"/>
      <c r="J173" s="201"/>
      <c r="K173" s="201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538</v>
      </c>
      <c r="AU173" s="211" t="s">
        <v>479</v>
      </c>
      <c r="AV173" s="11" t="s">
        <v>477</v>
      </c>
      <c r="AW173" s="11" t="s">
        <v>433</v>
      </c>
      <c r="AX173" s="11" t="s">
        <v>469</v>
      </c>
      <c r="AY173" s="211" t="s">
        <v>529</v>
      </c>
    </row>
    <row r="174" spans="2:65" s="11" customFormat="1" ht="27">
      <c r="B174" s="200"/>
      <c r="C174" s="201"/>
      <c r="D174" s="202" t="s">
        <v>538</v>
      </c>
      <c r="E174" s="203" t="s">
        <v>419</v>
      </c>
      <c r="F174" s="204" t="s">
        <v>624</v>
      </c>
      <c r="G174" s="201"/>
      <c r="H174" s="205" t="s">
        <v>419</v>
      </c>
      <c r="I174" s="206"/>
      <c r="J174" s="201"/>
      <c r="K174" s="201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538</v>
      </c>
      <c r="AU174" s="211" t="s">
        <v>479</v>
      </c>
      <c r="AV174" s="11" t="s">
        <v>477</v>
      </c>
      <c r="AW174" s="11" t="s">
        <v>433</v>
      </c>
      <c r="AX174" s="11" t="s">
        <v>469</v>
      </c>
      <c r="AY174" s="211" t="s">
        <v>529</v>
      </c>
    </row>
    <row r="175" spans="2:65" s="11" customFormat="1">
      <c r="B175" s="200"/>
      <c r="C175" s="201"/>
      <c r="D175" s="202" t="s">
        <v>538</v>
      </c>
      <c r="E175" s="203" t="s">
        <v>419</v>
      </c>
      <c r="F175" s="204" t="s">
        <v>625</v>
      </c>
      <c r="G175" s="201"/>
      <c r="H175" s="205" t="s">
        <v>419</v>
      </c>
      <c r="I175" s="206"/>
      <c r="J175" s="201"/>
      <c r="K175" s="201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538</v>
      </c>
      <c r="AU175" s="211" t="s">
        <v>479</v>
      </c>
      <c r="AV175" s="11" t="s">
        <v>477</v>
      </c>
      <c r="AW175" s="11" t="s">
        <v>433</v>
      </c>
      <c r="AX175" s="11" t="s">
        <v>469</v>
      </c>
      <c r="AY175" s="211" t="s">
        <v>529</v>
      </c>
    </row>
    <row r="176" spans="2:65" s="11" customFormat="1">
      <c r="B176" s="200"/>
      <c r="C176" s="201"/>
      <c r="D176" s="202" t="s">
        <v>538</v>
      </c>
      <c r="E176" s="203" t="s">
        <v>419</v>
      </c>
      <c r="F176" s="204" t="s">
        <v>626</v>
      </c>
      <c r="G176" s="201"/>
      <c r="H176" s="205" t="s">
        <v>419</v>
      </c>
      <c r="I176" s="206"/>
      <c r="J176" s="201"/>
      <c r="K176" s="201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538</v>
      </c>
      <c r="AU176" s="211" t="s">
        <v>479</v>
      </c>
      <c r="AV176" s="11" t="s">
        <v>477</v>
      </c>
      <c r="AW176" s="11" t="s">
        <v>433</v>
      </c>
      <c r="AX176" s="11" t="s">
        <v>469</v>
      </c>
      <c r="AY176" s="211" t="s">
        <v>529</v>
      </c>
    </row>
    <row r="177" spans="2:65" s="11" customFormat="1">
      <c r="B177" s="200"/>
      <c r="C177" s="201"/>
      <c r="D177" s="202" t="s">
        <v>538</v>
      </c>
      <c r="E177" s="203" t="s">
        <v>419</v>
      </c>
      <c r="F177" s="204" t="s">
        <v>627</v>
      </c>
      <c r="G177" s="201"/>
      <c r="H177" s="205" t="s">
        <v>419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538</v>
      </c>
      <c r="AU177" s="211" t="s">
        <v>479</v>
      </c>
      <c r="AV177" s="11" t="s">
        <v>477</v>
      </c>
      <c r="AW177" s="11" t="s">
        <v>433</v>
      </c>
      <c r="AX177" s="11" t="s">
        <v>469</v>
      </c>
      <c r="AY177" s="211" t="s">
        <v>529</v>
      </c>
    </row>
    <row r="178" spans="2:65" s="11" customFormat="1">
      <c r="B178" s="200"/>
      <c r="C178" s="201"/>
      <c r="D178" s="202" t="s">
        <v>538</v>
      </c>
      <c r="E178" s="203" t="s">
        <v>419</v>
      </c>
      <c r="F178" s="204" t="s">
        <v>542</v>
      </c>
      <c r="G178" s="201"/>
      <c r="H178" s="205" t="s">
        <v>419</v>
      </c>
      <c r="I178" s="206"/>
      <c r="J178" s="201"/>
      <c r="K178" s="201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538</v>
      </c>
      <c r="AU178" s="211" t="s">
        <v>479</v>
      </c>
      <c r="AV178" s="11" t="s">
        <v>477</v>
      </c>
      <c r="AW178" s="11" t="s">
        <v>433</v>
      </c>
      <c r="AX178" s="11" t="s">
        <v>469</v>
      </c>
      <c r="AY178" s="211" t="s">
        <v>529</v>
      </c>
    </row>
    <row r="179" spans="2:65" s="11" customFormat="1">
      <c r="B179" s="200"/>
      <c r="C179" s="201"/>
      <c r="D179" s="202" t="s">
        <v>538</v>
      </c>
      <c r="E179" s="203" t="s">
        <v>419</v>
      </c>
      <c r="F179" s="204" t="s">
        <v>543</v>
      </c>
      <c r="G179" s="201"/>
      <c r="H179" s="205" t="s">
        <v>419</v>
      </c>
      <c r="I179" s="206"/>
      <c r="J179" s="201"/>
      <c r="K179" s="201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538</v>
      </c>
      <c r="AU179" s="211" t="s">
        <v>479</v>
      </c>
      <c r="AV179" s="11" t="s">
        <v>477</v>
      </c>
      <c r="AW179" s="11" t="s">
        <v>433</v>
      </c>
      <c r="AX179" s="11" t="s">
        <v>469</v>
      </c>
      <c r="AY179" s="211" t="s">
        <v>529</v>
      </c>
    </row>
    <row r="180" spans="2:65" s="11" customFormat="1">
      <c r="B180" s="200"/>
      <c r="C180" s="201"/>
      <c r="D180" s="202" t="s">
        <v>538</v>
      </c>
      <c r="E180" s="203" t="s">
        <v>419</v>
      </c>
      <c r="F180" s="204" t="s">
        <v>628</v>
      </c>
      <c r="G180" s="201"/>
      <c r="H180" s="205" t="s">
        <v>419</v>
      </c>
      <c r="I180" s="206"/>
      <c r="J180" s="201"/>
      <c r="K180" s="201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538</v>
      </c>
      <c r="AU180" s="211" t="s">
        <v>479</v>
      </c>
      <c r="AV180" s="11" t="s">
        <v>477</v>
      </c>
      <c r="AW180" s="11" t="s">
        <v>433</v>
      </c>
      <c r="AX180" s="11" t="s">
        <v>469</v>
      </c>
      <c r="AY180" s="211" t="s">
        <v>529</v>
      </c>
    </row>
    <row r="181" spans="2:65" s="12" customFormat="1">
      <c r="B181" s="212"/>
      <c r="C181" s="213"/>
      <c r="D181" s="202" t="s">
        <v>538</v>
      </c>
      <c r="E181" s="214" t="s">
        <v>419</v>
      </c>
      <c r="F181" s="215" t="s">
        <v>629</v>
      </c>
      <c r="G181" s="213"/>
      <c r="H181" s="216">
        <v>56.113</v>
      </c>
      <c r="I181" s="217"/>
      <c r="J181" s="213"/>
      <c r="K181" s="213"/>
      <c r="L181" s="218"/>
      <c r="M181" s="219"/>
      <c r="N181" s="220"/>
      <c r="O181" s="220"/>
      <c r="P181" s="220"/>
      <c r="Q181" s="220"/>
      <c r="R181" s="220"/>
      <c r="S181" s="220"/>
      <c r="T181" s="221"/>
      <c r="AT181" s="222" t="s">
        <v>538</v>
      </c>
      <c r="AU181" s="222" t="s">
        <v>479</v>
      </c>
      <c r="AV181" s="12" t="s">
        <v>479</v>
      </c>
      <c r="AW181" s="12" t="s">
        <v>433</v>
      </c>
      <c r="AX181" s="12" t="s">
        <v>469</v>
      </c>
      <c r="AY181" s="222" t="s">
        <v>529</v>
      </c>
    </row>
    <row r="182" spans="2:65" s="14" customFormat="1">
      <c r="B182" s="241"/>
      <c r="C182" s="242"/>
      <c r="D182" s="202" t="s">
        <v>538</v>
      </c>
      <c r="E182" s="243" t="s">
        <v>419</v>
      </c>
      <c r="F182" s="244" t="s">
        <v>630</v>
      </c>
      <c r="G182" s="242"/>
      <c r="H182" s="245">
        <v>56.113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AT182" s="251" t="s">
        <v>538</v>
      </c>
      <c r="AU182" s="251" t="s">
        <v>479</v>
      </c>
      <c r="AV182" s="14" t="s">
        <v>530</v>
      </c>
      <c r="AW182" s="14" t="s">
        <v>433</v>
      </c>
      <c r="AX182" s="14" t="s">
        <v>469</v>
      </c>
      <c r="AY182" s="251" t="s">
        <v>529</v>
      </c>
    </row>
    <row r="183" spans="2:65" s="12" customFormat="1">
      <c r="B183" s="212"/>
      <c r="C183" s="213"/>
      <c r="D183" s="225" t="s">
        <v>538</v>
      </c>
      <c r="E183" s="238" t="s">
        <v>419</v>
      </c>
      <c r="F183" s="239" t="s">
        <v>631</v>
      </c>
      <c r="G183" s="213"/>
      <c r="H183" s="240">
        <v>8.4000000000000005E-2</v>
      </c>
      <c r="I183" s="217"/>
      <c r="J183" s="213"/>
      <c r="K183" s="213"/>
      <c r="L183" s="218"/>
      <c r="M183" s="219"/>
      <c r="N183" s="220"/>
      <c r="O183" s="220"/>
      <c r="P183" s="220"/>
      <c r="Q183" s="220"/>
      <c r="R183" s="220"/>
      <c r="S183" s="220"/>
      <c r="T183" s="221"/>
      <c r="AT183" s="222" t="s">
        <v>538</v>
      </c>
      <c r="AU183" s="222" t="s">
        <v>479</v>
      </c>
      <c r="AV183" s="12" t="s">
        <v>479</v>
      </c>
      <c r="AW183" s="12" t="s">
        <v>433</v>
      </c>
      <c r="AX183" s="12" t="s">
        <v>477</v>
      </c>
      <c r="AY183" s="222" t="s">
        <v>529</v>
      </c>
    </row>
    <row r="184" spans="2:65" s="1" customFormat="1" ht="31.5" customHeight="1">
      <c r="B184" s="41"/>
      <c r="C184" s="188" t="s">
        <v>632</v>
      </c>
      <c r="D184" s="188" t="s">
        <v>532</v>
      </c>
      <c r="E184" s="189" t="s">
        <v>633</v>
      </c>
      <c r="F184" s="190" t="s">
        <v>634</v>
      </c>
      <c r="G184" s="191" t="s">
        <v>535</v>
      </c>
      <c r="H184" s="192">
        <v>1.6830000000000001</v>
      </c>
      <c r="I184" s="193"/>
      <c r="J184" s="194">
        <f>ROUND(I184*H184,2)</f>
        <v>0</v>
      </c>
      <c r="K184" s="190" t="s">
        <v>419</v>
      </c>
      <c r="L184" s="61"/>
      <c r="M184" s="195" t="s">
        <v>419</v>
      </c>
      <c r="N184" s="196" t="s">
        <v>440</v>
      </c>
      <c r="O184" s="42"/>
      <c r="P184" s="197">
        <f>O184*H184</f>
        <v>0</v>
      </c>
      <c r="Q184" s="197">
        <v>2.2563399999999998</v>
      </c>
      <c r="R184" s="197">
        <f>Q184*H184</f>
        <v>3.7974202199999998</v>
      </c>
      <c r="S184" s="197">
        <v>0</v>
      </c>
      <c r="T184" s="198">
        <f>S184*H184</f>
        <v>0</v>
      </c>
      <c r="AR184" s="24" t="s">
        <v>536</v>
      </c>
      <c r="AT184" s="24" t="s">
        <v>532</v>
      </c>
      <c r="AU184" s="24" t="s">
        <v>479</v>
      </c>
      <c r="AY184" s="24" t="s">
        <v>529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24" t="s">
        <v>477</v>
      </c>
      <c r="BK184" s="199">
        <f>ROUND(I184*H184,2)</f>
        <v>0</v>
      </c>
      <c r="BL184" s="24" t="s">
        <v>536</v>
      </c>
      <c r="BM184" s="24" t="s">
        <v>635</v>
      </c>
    </row>
    <row r="185" spans="2:65" s="11" customFormat="1" ht="27">
      <c r="B185" s="200"/>
      <c r="C185" s="201"/>
      <c r="D185" s="202" t="s">
        <v>538</v>
      </c>
      <c r="E185" s="203" t="s">
        <v>419</v>
      </c>
      <c r="F185" s="204" t="s">
        <v>636</v>
      </c>
      <c r="G185" s="201"/>
      <c r="H185" s="205" t="s">
        <v>419</v>
      </c>
      <c r="I185" s="206"/>
      <c r="J185" s="201"/>
      <c r="K185" s="201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538</v>
      </c>
      <c r="AU185" s="211" t="s">
        <v>479</v>
      </c>
      <c r="AV185" s="11" t="s">
        <v>477</v>
      </c>
      <c r="AW185" s="11" t="s">
        <v>433</v>
      </c>
      <c r="AX185" s="11" t="s">
        <v>469</v>
      </c>
      <c r="AY185" s="211" t="s">
        <v>529</v>
      </c>
    </row>
    <row r="186" spans="2:65" s="11" customFormat="1">
      <c r="B186" s="200"/>
      <c r="C186" s="201"/>
      <c r="D186" s="202" t="s">
        <v>538</v>
      </c>
      <c r="E186" s="203" t="s">
        <v>419</v>
      </c>
      <c r="F186" s="204" t="s">
        <v>637</v>
      </c>
      <c r="G186" s="201"/>
      <c r="H186" s="205" t="s">
        <v>419</v>
      </c>
      <c r="I186" s="206"/>
      <c r="J186" s="201"/>
      <c r="K186" s="201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538</v>
      </c>
      <c r="AU186" s="211" t="s">
        <v>479</v>
      </c>
      <c r="AV186" s="11" t="s">
        <v>477</v>
      </c>
      <c r="AW186" s="11" t="s">
        <v>433</v>
      </c>
      <c r="AX186" s="11" t="s">
        <v>469</v>
      </c>
      <c r="AY186" s="211" t="s">
        <v>529</v>
      </c>
    </row>
    <row r="187" spans="2:65" s="11" customFormat="1">
      <c r="B187" s="200"/>
      <c r="C187" s="201"/>
      <c r="D187" s="202" t="s">
        <v>538</v>
      </c>
      <c r="E187" s="203" t="s">
        <v>419</v>
      </c>
      <c r="F187" s="204" t="s">
        <v>638</v>
      </c>
      <c r="G187" s="201"/>
      <c r="H187" s="205" t="s">
        <v>419</v>
      </c>
      <c r="I187" s="206"/>
      <c r="J187" s="201"/>
      <c r="K187" s="201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538</v>
      </c>
      <c r="AU187" s="211" t="s">
        <v>479</v>
      </c>
      <c r="AV187" s="11" t="s">
        <v>477</v>
      </c>
      <c r="AW187" s="11" t="s">
        <v>433</v>
      </c>
      <c r="AX187" s="11" t="s">
        <v>469</v>
      </c>
      <c r="AY187" s="211" t="s">
        <v>529</v>
      </c>
    </row>
    <row r="188" spans="2:65" s="11" customFormat="1">
      <c r="B188" s="200"/>
      <c r="C188" s="201"/>
      <c r="D188" s="202" t="s">
        <v>538</v>
      </c>
      <c r="E188" s="203" t="s">
        <v>419</v>
      </c>
      <c r="F188" s="204" t="s">
        <v>639</v>
      </c>
      <c r="G188" s="201"/>
      <c r="H188" s="205" t="s">
        <v>419</v>
      </c>
      <c r="I188" s="206"/>
      <c r="J188" s="201"/>
      <c r="K188" s="201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538</v>
      </c>
      <c r="AU188" s="211" t="s">
        <v>479</v>
      </c>
      <c r="AV188" s="11" t="s">
        <v>477</v>
      </c>
      <c r="AW188" s="11" t="s">
        <v>433</v>
      </c>
      <c r="AX188" s="11" t="s">
        <v>469</v>
      </c>
      <c r="AY188" s="211" t="s">
        <v>529</v>
      </c>
    </row>
    <row r="189" spans="2:65" s="11" customFormat="1">
      <c r="B189" s="200"/>
      <c r="C189" s="201"/>
      <c r="D189" s="202" t="s">
        <v>538</v>
      </c>
      <c r="E189" s="203" t="s">
        <v>419</v>
      </c>
      <c r="F189" s="204" t="s">
        <v>640</v>
      </c>
      <c r="G189" s="201"/>
      <c r="H189" s="205" t="s">
        <v>419</v>
      </c>
      <c r="I189" s="206"/>
      <c r="J189" s="201"/>
      <c r="K189" s="201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538</v>
      </c>
      <c r="AU189" s="211" t="s">
        <v>479</v>
      </c>
      <c r="AV189" s="11" t="s">
        <v>477</v>
      </c>
      <c r="AW189" s="11" t="s">
        <v>433</v>
      </c>
      <c r="AX189" s="11" t="s">
        <v>469</v>
      </c>
      <c r="AY189" s="211" t="s">
        <v>529</v>
      </c>
    </row>
    <row r="190" spans="2:65" s="11" customFormat="1">
      <c r="B190" s="200"/>
      <c r="C190" s="201"/>
      <c r="D190" s="202" t="s">
        <v>538</v>
      </c>
      <c r="E190" s="203" t="s">
        <v>419</v>
      </c>
      <c r="F190" s="204" t="s">
        <v>641</v>
      </c>
      <c r="G190" s="201"/>
      <c r="H190" s="205" t="s">
        <v>419</v>
      </c>
      <c r="I190" s="206"/>
      <c r="J190" s="201"/>
      <c r="K190" s="201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538</v>
      </c>
      <c r="AU190" s="211" t="s">
        <v>479</v>
      </c>
      <c r="AV190" s="11" t="s">
        <v>477</v>
      </c>
      <c r="AW190" s="11" t="s">
        <v>433</v>
      </c>
      <c r="AX190" s="11" t="s">
        <v>469</v>
      </c>
      <c r="AY190" s="211" t="s">
        <v>529</v>
      </c>
    </row>
    <row r="191" spans="2:65" s="11" customFormat="1">
      <c r="B191" s="200"/>
      <c r="C191" s="201"/>
      <c r="D191" s="202" t="s">
        <v>538</v>
      </c>
      <c r="E191" s="203" t="s">
        <v>419</v>
      </c>
      <c r="F191" s="204" t="s">
        <v>642</v>
      </c>
      <c r="G191" s="201"/>
      <c r="H191" s="205" t="s">
        <v>419</v>
      </c>
      <c r="I191" s="206"/>
      <c r="J191" s="201"/>
      <c r="K191" s="201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538</v>
      </c>
      <c r="AU191" s="211" t="s">
        <v>479</v>
      </c>
      <c r="AV191" s="11" t="s">
        <v>477</v>
      </c>
      <c r="AW191" s="11" t="s">
        <v>433</v>
      </c>
      <c r="AX191" s="11" t="s">
        <v>469</v>
      </c>
      <c r="AY191" s="211" t="s">
        <v>529</v>
      </c>
    </row>
    <row r="192" spans="2:65" s="11" customFormat="1">
      <c r="B192" s="200"/>
      <c r="C192" s="201"/>
      <c r="D192" s="202" t="s">
        <v>538</v>
      </c>
      <c r="E192" s="203" t="s">
        <v>419</v>
      </c>
      <c r="F192" s="204" t="s">
        <v>542</v>
      </c>
      <c r="G192" s="201"/>
      <c r="H192" s="205" t="s">
        <v>419</v>
      </c>
      <c r="I192" s="206"/>
      <c r="J192" s="201"/>
      <c r="K192" s="201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538</v>
      </c>
      <c r="AU192" s="211" t="s">
        <v>479</v>
      </c>
      <c r="AV192" s="11" t="s">
        <v>477</v>
      </c>
      <c r="AW192" s="11" t="s">
        <v>433</v>
      </c>
      <c r="AX192" s="11" t="s">
        <v>469</v>
      </c>
      <c r="AY192" s="211" t="s">
        <v>529</v>
      </c>
    </row>
    <row r="193" spans="2:65" s="11" customFormat="1">
      <c r="B193" s="200"/>
      <c r="C193" s="201"/>
      <c r="D193" s="202" t="s">
        <v>538</v>
      </c>
      <c r="E193" s="203" t="s">
        <v>419</v>
      </c>
      <c r="F193" s="204" t="s">
        <v>543</v>
      </c>
      <c r="G193" s="201"/>
      <c r="H193" s="205" t="s">
        <v>419</v>
      </c>
      <c r="I193" s="206"/>
      <c r="J193" s="201"/>
      <c r="K193" s="201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538</v>
      </c>
      <c r="AU193" s="211" t="s">
        <v>479</v>
      </c>
      <c r="AV193" s="11" t="s">
        <v>477</v>
      </c>
      <c r="AW193" s="11" t="s">
        <v>433</v>
      </c>
      <c r="AX193" s="11" t="s">
        <v>469</v>
      </c>
      <c r="AY193" s="211" t="s">
        <v>529</v>
      </c>
    </row>
    <row r="194" spans="2:65" s="11" customFormat="1">
      <c r="B194" s="200"/>
      <c r="C194" s="201"/>
      <c r="D194" s="202" t="s">
        <v>538</v>
      </c>
      <c r="E194" s="203" t="s">
        <v>419</v>
      </c>
      <c r="F194" s="204" t="s">
        <v>628</v>
      </c>
      <c r="G194" s="201"/>
      <c r="H194" s="205" t="s">
        <v>419</v>
      </c>
      <c r="I194" s="206"/>
      <c r="J194" s="201"/>
      <c r="K194" s="201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538</v>
      </c>
      <c r="AU194" s="211" t="s">
        <v>479</v>
      </c>
      <c r="AV194" s="11" t="s">
        <v>477</v>
      </c>
      <c r="AW194" s="11" t="s">
        <v>433</v>
      </c>
      <c r="AX194" s="11" t="s">
        <v>469</v>
      </c>
      <c r="AY194" s="211" t="s">
        <v>529</v>
      </c>
    </row>
    <row r="195" spans="2:65" s="12" customFormat="1">
      <c r="B195" s="212"/>
      <c r="C195" s="213"/>
      <c r="D195" s="202" t="s">
        <v>538</v>
      </c>
      <c r="E195" s="214" t="s">
        <v>419</v>
      </c>
      <c r="F195" s="215" t="s">
        <v>629</v>
      </c>
      <c r="G195" s="213"/>
      <c r="H195" s="216">
        <v>56.113</v>
      </c>
      <c r="I195" s="217"/>
      <c r="J195" s="213"/>
      <c r="K195" s="213"/>
      <c r="L195" s="218"/>
      <c r="M195" s="219"/>
      <c r="N195" s="220"/>
      <c r="O195" s="220"/>
      <c r="P195" s="220"/>
      <c r="Q195" s="220"/>
      <c r="R195" s="220"/>
      <c r="S195" s="220"/>
      <c r="T195" s="221"/>
      <c r="AT195" s="222" t="s">
        <v>538</v>
      </c>
      <c r="AU195" s="222" t="s">
        <v>479</v>
      </c>
      <c r="AV195" s="12" t="s">
        <v>479</v>
      </c>
      <c r="AW195" s="12" t="s">
        <v>433</v>
      </c>
      <c r="AX195" s="12" t="s">
        <v>469</v>
      </c>
      <c r="AY195" s="222" t="s">
        <v>529</v>
      </c>
    </row>
    <row r="196" spans="2:65" s="14" customFormat="1">
      <c r="B196" s="241"/>
      <c r="C196" s="242"/>
      <c r="D196" s="202" t="s">
        <v>538</v>
      </c>
      <c r="E196" s="243" t="s">
        <v>419</v>
      </c>
      <c r="F196" s="244" t="s">
        <v>630</v>
      </c>
      <c r="G196" s="242"/>
      <c r="H196" s="245">
        <v>56.113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AT196" s="251" t="s">
        <v>538</v>
      </c>
      <c r="AU196" s="251" t="s">
        <v>479</v>
      </c>
      <c r="AV196" s="14" t="s">
        <v>530</v>
      </c>
      <c r="AW196" s="14" t="s">
        <v>433</v>
      </c>
      <c r="AX196" s="14" t="s">
        <v>469</v>
      </c>
      <c r="AY196" s="251" t="s">
        <v>529</v>
      </c>
    </row>
    <row r="197" spans="2:65" s="12" customFormat="1">
      <c r="B197" s="212"/>
      <c r="C197" s="213"/>
      <c r="D197" s="225" t="s">
        <v>538</v>
      </c>
      <c r="E197" s="238" t="s">
        <v>419</v>
      </c>
      <c r="F197" s="239" t="s">
        <v>643</v>
      </c>
      <c r="G197" s="213"/>
      <c r="H197" s="240">
        <v>1.6830000000000001</v>
      </c>
      <c r="I197" s="217"/>
      <c r="J197" s="213"/>
      <c r="K197" s="213"/>
      <c r="L197" s="218"/>
      <c r="M197" s="219"/>
      <c r="N197" s="220"/>
      <c r="O197" s="220"/>
      <c r="P197" s="220"/>
      <c r="Q197" s="220"/>
      <c r="R197" s="220"/>
      <c r="S197" s="220"/>
      <c r="T197" s="221"/>
      <c r="AT197" s="222" t="s">
        <v>538</v>
      </c>
      <c r="AU197" s="222" t="s">
        <v>479</v>
      </c>
      <c r="AV197" s="12" t="s">
        <v>479</v>
      </c>
      <c r="AW197" s="12" t="s">
        <v>433</v>
      </c>
      <c r="AX197" s="12" t="s">
        <v>477</v>
      </c>
      <c r="AY197" s="222" t="s">
        <v>529</v>
      </c>
    </row>
    <row r="198" spans="2:65" s="1" customFormat="1" ht="22.5" customHeight="1">
      <c r="B198" s="41"/>
      <c r="C198" s="188" t="s">
        <v>644</v>
      </c>
      <c r="D198" s="188" t="s">
        <v>532</v>
      </c>
      <c r="E198" s="189" t="s">
        <v>645</v>
      </c>
      <c r="F198" s="190" t="s">
        <v>646</v>
      </c>
      <c r="G198" s="191" t="s">
        <v>558</v>
      </c>
      <c r="H198" s="192">
        <v>2</v>
      </c>
      <c r="I198" s="193"/>
      <c r="J198" s="194">
        <f>ROUND(I198*H198,2)</f>
        <v>0</v>
      </c>
      <c r="K198" s="190" t="s">
        <v>606</v>
      </c>
      <c r="L198" s="61"/>
      <c r="M198" s="195" t="s">
        <v>419</v>
      </c>
      <c r="N198" s="196" t="s">
        <v>440</v>
      </c>
      <c r="O198" s="42"/>
      <c r="P198" s="197">
        <f>O198*H198</f>
        <v>0</v>
      </c>
      <c r="Q198" s="197">
        <v>0</v>
      </c>
      <c r="R198" s="197">
        <f>Q198*H198</f>
        <v>0</v>
      </c>
      <c r="S198" s="197">
        <v>0</v>
      </c>
      <c r="T198" s="198">
        <f>S198*H198</f>
        <v>0</v>
      </c>
      <c r="AR198" s="24" t="s">
        <v>536</v>
      </c>
      <c r="AT198" s="24" t="s">
        <v>532</v>
      </c>
      <c r="AU198" s="24" t="s">
        <v>479</v>
      </c>
      <c r="AY198" s="24" t="s">
        <v>529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24" t="s">
        <v>477</v>
      </c>
      <c r="BK198" s="199">
        <f>ROUND(I198*H198,2)</f>
        <v>0</v>
      </c>
      <c r="BL198" s="24" t="s">
        <v>536</v>
      </c>
      <c r="BM198" s="24" t="s">
        <v>647</v>
      </c>
    </row>
    <row r="199" spans="2:65" s="11" customFormat="1">
      <c r="B199" s="200"/>
      <c r="C199" s="201"/>
      <c r="D199" s="202" t="s">
        <v>538</v>
      </c>
      <c r="E199" s="203" t="s">
        <v>419</v>
      </c>
      <c r="F199" s="204" t="s">
        <v>648</v>
      </c>
      <c r="G199" s="201"/>
      <c r="H199" s="205" t="s">
        <v>419</v>
      </c>
      <c r="I199" s="206"/>
      <c r="J199" s="201"/>
      <c r="K199" s="201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538</v>
      </c>
      <c r="AU199" s="211" t="s">
        <v>479</v>
      </c>
      <c r="AV199" s="11" t="s">
        <v>477</v>
      </c>
      <c r="AW199" s="11" t="s">
        <v>433</v>
      </c>
      <c r="AX199" s="11" t="s">
        <v>469</v>
      </c>
      <c r="AY199" s="211" t="s">
        <v>529</v>
      </c>
    </row>
    <row r="200" spans="2:65" s="11" customFormat="1">
      <c r="B200" s="200"/>
      <c r="C200" s="201"/>
      <c r="D200" s="202" t="s">
        <v>538</v>
      </c>
      <c r="E200" s="203" t="s">
        <v>419</v>
      </c>
      <c r="F200" s="204" t="s">
        <v>542</v>
      </c>
      <c r="G200" s="201"/>
      <c r="H200" s="205" t="s">
        <v>419</v>
      </c>
      <c r="I200" s="206"/>
      <c r="J200" s="201"/>
      <c r="K200" s="201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538</v>
      </c>
      <c r="AU200" s="211" t="s">
        <v>479</v>
      </c>
      <c r="AV200" s="11" t="s">
        <v>477</v>
      </c>
      <c r="AW200" s="11" t="s">
        <v>433</v>
      </c>
      <c r="AX200" s="11" t="s">
        <v>469</v>
      </c>
      <c r="AY200" s="211" t="s">
        <v>529</v>
      </c>
    </row>
    <row r="201" spans="2:65" s="11" customFormat="1">
      <c r="B201" s="200"/>
      <c r="C201" s="201"/>
      <c r="D201" s="202" t="s">
        <v>538</v>
      </c>
      <c r="E201" s="203" t="s">
        <v>419</v>
      </c>
      <c r="F201" s="204" t="s">
        <v>649</v>
      </c>
      <c r="G201" s="201"/>
      <c r="H201" s="205" t="s">
        <v>419</v>
      </c>
      <c r="I201" s="206"/>
      <c r="J201" s="201"/>
      <c r="K201" s="201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538</v>
      </c>
      <c r="AU201" s="211" t="s">
        <v>479</v>
      </c>
      <c r="AV201" s="11" t="s">
        <v>477</v>
      </c>
      <c r="AW201" s="11" t="s">
        <v>433</v>
      </c>
      <c r="AX201" s="11" t="s">
        <v>469</v>
      </c>
      <c r="AY201" s="211" t="s">
        <v>529</v>
      </c>
    </row>
    <row r="202" spans="2:65" s="11" customFormat="1">
      <c r="B202" s="200"/>
      <c r="C202" s="201"/>
      <c r="D202" s="202" t="s">
        <v>538</v>
      </c>
      <c r="E202" s="203" t="s">
        <v>419</v>
      </c>
      <c r="F202" s="204" t="s">
        <v>650</v>
      </c>
      <c r="G202" s="201"/>
      <c r="H202" s="205" t="s">
        <v>419</v>
      </c>
      <c r="I202" s="206"/>
      <c r="J202" s="201"/>
      <c r="K202" s="201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538</v>
      </c>
      <c r="AU202" s="211" t="s">
        <v>479</v>
      </c>
      <c r="AV202" s="11" t="s">
        <v>477</v>
      </c>
      <c r="AW202" s="11" t="s">
        <v>433</v>
      </c>
      <c r="AX202" s="11" t="s">
        <v>469</v>
      </c>
      <c r="AY202" s="211" t="s">
        <v>529</v>
      </c>
    </row>
    <row r="203" spans="2:65" s="11" customFormat="1">
      <c r="B203" s="200"/>
      <c r="C203" s="201"/>
      <c r="D203" s="202" t="s">
        <v>538</v>
      </c>
      <c r="E203" s="203" t="s">
        <v>419</v>
      </c>
      <c r="F203" s="204" t="s">
        <v>651</v>
      </c>
      <c r="G203" s="201"/>
      <c r="H203" s="205" t="s">
        <v>419</v>
      </c>
      <c r="I203" s="206"/>
      <c r="J203" s="201"/>
      <c r="K203" s="201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538</v>
      </c>
      <c r="AU203" s="211" t="s">
        <v>479</v>
      </c>
      <c r="AV203" s="11" t="s">
        <v>477</v>
      </c>
      <c r="AW203" s="11" t="s">
        <v>433</v>
      </c>
      <c r="AX203" s="11" t="s">
        <v>469</v>
      </c>
      <c r="AY203" s="211" t="s">
        <v>529</v>
      </c>
    </row>
    <row r="204" spans="2:65" s="12" customFormat="1">
      <c r="B204" s="212"/>
      <c r="C204" s="213"/>
      <c r="D204" s="225" t="s">
        <v>538</v>
      </c>
      <c r="E204" s="238" t="s">
        <v>419</v>
      </c>
      <c r="F204" s="239" t="s">
        <v>652</v>
      </c>
      <c r="G204" s="213"/>
      <c r="H204" s="240">
        <v>2</v>
      </c>
      <c r="I204" s="217"/>
      <c r="J204" s="213"/>
      <c r="K204" s="213"/>
      <c r="L204" s="218"/>
      <c r="M204" s="219"/>
      <c r="N204" s="220"/>
      <c r="O204" s="220"/>
      <c r="P204" s="220"/>
      <c r="Q204" s="220"/>
      <c r="R204" s="220"/>
      <c r="S204" s="220"/>
      <c r="T204" s="221"/>
      <c r="AT204" s="222" t="s">
        <v>538</v>
      </c>
      <c r="AU204" s="222" t="s">
        <v>479</v>
      </c>
      <c r="AV204" s="12" t="s">
        <v>479</v>
      </c>
      <c r="AW204" s="12" t="s">
        <v>433</v>
      </c>
      <c r="AX204" s="12" t="s">
        <v>477</v>
      </c>
      <c r="AY204" s="222" t="s">
        <v>529</v>
      </c>
    </row>
    <row r="205" spans="2:65" s="1" customFormat="1" ht="22.5" customHeight="1">
      <c r="B205" s="41"/>
      <c r="C205" s="252" t="s">
        <v>653</v>
      </c>
      <c r="D205" s="252" t="s">
        <v>654</v>
      </c>
      <c r="E205" s="253" t="s">
        <v>655</v>
      </c>
      <c r="F205" s="254" t="s">
        <v>656</v>
      </c>
      <c r="G205" s="255" t="s">
        <v>558</v>
      </c>
      <c r="H205" s="256">
        <v>2</v>
      </c>
      <c r="I205" s="257"/>
      <c r="J205" s="258">
        <f>ROUND(I205*H205,2)</f>
        <v>0</v>
      </c>
      <c r="K205" s="254" t="s">
        <v>419</v>
      </c>
      <c r="L205" s="259"/>
      <c r="M205" s="260" t="s">
        <v>419</v>
      </c>
      <c r="N205" s="261" t="s">
        <v>440</v>
      </c>
      <c r="O205" s="42"/>
      <c r="P205" s="197">
        <f>O205*H205</f>
        <v>0</v>
      </c>
      <c r="Q205" s="197">
        <v>3.5999999999999999E-3</v>
      </c>
      <c r="R205" s="197">
        <f>Q205*H205</f>
        <v>7.1999999999999998E-3</v>
      </c>
      <c r="S205" s="197">
        <v>0</v>
      </c>
      <c r="T205" s="198">
        <f>S205*H205</f>
        <v>0</v>
      </c>
      <c r="AR205" s="24" t="s">
        <v>603</v>
      </c>
      <c r="AT205" s="24" t="s">
        <v>654</v>
      </c>
      <c r="AU205" s="24" t="s">
        <v>479</v>
      </c>
      <c r="AY205" s="24" t="s">
        <v>529</v>
      </c>
      <c r="BE205" s="199">
        <f>IF(N205="základní",J205,0)</f>
        <v>0</v>
      </c>
      <c r="BF205" s="199">
        <f>IF(N205="snížená",J205,0)</f>
        <v>0</v>
      </c>
      <c r="BG205" s="199">
        <f>IF(N205="zákl. přenesená",J205,0)</f>
        <v>0</v>
      </c>
      <c r="BH205" s="199">
        <f>IF(N205="sníž. přenesená",J205,0)</f>
        <v>0</v>
      </c>
      <c r="BI205" s="199">
        <f>IF(N205="nulová",J205,0)</f>
        <v>0</v>
      </c>
      <c r="BJ205" s="24" t="s">
        <v>477</v>
      </c>
      <c r="BK205" s="199">
        <f>ROUND(I205*H205,2)</f>
        <v>0</v>
      </c>
      <c r="BL205" s="24" t="s">
        <v>536</v>
      </c>
      <c r="BM205" s="24" t="s">
        <v>657</v>
      </c>
    </row>
    <row r="206" spans="2:65" s="11" customFormat="1">
      <c r="B206" s="200"/>
      <c r="C206" s="201"/>
      <c r="D206" s="202" t="s">
        <v>538</v>
      </c>
      <c r="E206" s="203" t="s">
        <v>419</v>
      </c>
      <c r="F206" s="204" t="s">
        <v>648</v>
      </c>
      <c r="G206" s="201"/>
      <c r="H206" s="205" t="s">
        <v>419</v>
      </c>
      <c r="I206" s="206"/>
      <c r="J206" s="201"/>
      <c r="K206" s="201"/>
      <c r="L206" s="207"/>
      <c r="M206" s="208"/>
      <c r="N206" s="209"/>
      <c r="O206" s="209"/>
      <c r="P206" s="209"/>
      <c r="Q206" s="209"/>
      <c r="R206" s="209"/>
      <c r="S206" s="209"/>
      <c r="T206" s="210"/>
      <c r="AT206" s="211" t="s">
        <v>538</v>
      </c>
      <c r="AU206" s="211" t="s">
        <v>479</v>
      </c>
      <c r="AV206" s="11" t="s">
        <v>477</v>
      </c>
      <c r="AW206" s="11" t="s">
        <v>433</v>
      </c>
      <c r="AX206" s="11" t="s">
        <v>469</v>
      </c>
      <c r="AY206" s="211" t="s">
        <v>529</v>
      </c>
    </row>
    <row r="207" spans="2:65" s="11" customFormat="1">
      <c r="B207" s="200"/>
      <c r="C207" s="201"/>
      <c r="D207" s="202" t="s">
        <v>538</v>
      </c>
      <c r="E207" s="203" t="s">
        <v>419</v>
      </c>
      <c r="F207" s="204" t="s">
        <v>658</v>
      </c>
      <c r="G207" s="201"/>
      <c r="H207" s="205" t="s">
        <v>419</v>
      </c>
      <c r="I207" s="206"/>
      <c r="J207" s="201"/>
      <c r="K207" s="201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538</v>
      </c>
      <c r="AU207" s="211" t="s">
        <v>479</v>
      </c>
      <c r="AV207" s="11" t="s">
        <v>477</v>
      </c>
      <c r="AW207" s="11" t="s">
        <v>433</v>
      </c>
      <c r="AX207" s="11" t="s">
        <v>469</v>
      </c>
      <c r="AY207" s="211" t="s">
        <v>529</v>
      </c>
    </row>
    <row r="208" spans="2:65" s="11" customFormat="1">
      <c r="B208" s="200"/>
      <c r="C208" s="201"/>
      <c r="D208" s="202" t="s">
        <v>538</v>
      </c>
      <c r="E208" s="203" t="s">
        <v>419</v>
      </c>
      <c r="F208" s="204" t="s">
        <v>542</v>
      </c>
      <c r="G208" s="201"/>
      <c r="H208" s="205" t="s">
        <v>419</v>
      </c>
      <c r="I208" s="206"/>
      <c r="J208" s="201"/>
      <c r="K208" s="201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538</v>
      </c>
      <c r="AU208" s="211" t="s">
        <v>479</v>
      </c>
      <c r="AV208" s="11" t="s">
        <v>477</v>
      </c>
      <c r="AW208" s="11" t="s">
        <v>433</v>
      </c>
      <c r="AX208" s="11" t="s">
        <v>469</v>
      </c>
      <c r="AY208" s="211" t="s">
        <v>529</v>
      </c>
    </row>
    <row r="209" spans="2:65" s="11" customFormat="1">
      <c r="B209" s="200"/>
      <c r="C209" s="201"/>
      <c r="D209" s="202" t="s">
        <v>538</v>
      </c>
      <c r="E209" s="203" t="s">
        <v>419</v>
      </c>
      <c r="F209" s="204" t="s">
        <v>649</v>
      </c>
      <c r="G209" s="201"/>
      <c r="H209" s="205" t="s">
        <v>419</v>
      </c>
      <c r="I209" s="206"/>
      <c r="J209" s="201"/>
      <c r="K209" s="201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538</v>
      </c>
      <c r="AU209" s="211" t="s">
        <v>479</v>
      </c>
      <c r="AV209" s="11" t="s">
        <v>477</v>
      </c>
      <c r="AW209" s="11" t="s">
        <v>433</v>
      </c>
      <c r="AX209" s="11" t="s">
        <v>469</v>
      </c>
      <c r="AY209" s="211" t="s">
        <v>529</v>
      </c>
    </row>
    <row r="210" spans="2:65" s="11" customFormat="1">
      <c r="B210" s="200"/>
      <c r="C210" s="201"/>
      <c r="D210" s="202" t="s">
        <v>538</v>
      </c>
      <c r="E210" s="203" t="s">
        <v>419</v>
      </c>
      <c r="F210" s="204" t="s">
        <v>650</v>
      </c>
      <c r="G210" s="201"/>
      <c r="H210" s="205" t="s">
        <v>419</v>
      </c>
      <c r="I210" s="206"/>
      <c r="J210" s="201"/>
      <c r="K210" s="201"/>
      <c r="L210" s="207"/>
      <c r="M210" s="208"/>
      <c r="N210" s="209"/>
      <c r="O210" s="209"/>
      <c r="P210" s="209"/>
      <c r="Q210" s="209"/>
      <c r="R210" s="209"/>
      <c r="S210" s="209"/>
      <c r="T210" s="210"/>
      <c r="AT210" s="211" t="s">
        <v>538</v>
      </c>
      <c r="AU210" s="211" t="s">
        <v>479</v>
      </c>
      <c r="AV210" s="11" t="s">
        <v>477</v>
      </c>
      <c r="AW210" s="11" t="s">
        <v>433</v>
      </c>
      <c r="AX210" s="11" t="s">
        <v>469</v>
      </c>
      <c r="AY210" s="211" t="s">
        <v>529</v>
      </c>
    </row>
    <row r="211" spans="2:65" s="11" customFormat="1">
      <c r="B211" s="200"/>
      <c r="C211" s="201"/>
      <c r="D211" s="202" t="s">
        <v>538</v>
      </c>
      <c r="E211" s="203" t="s">
        <v>419</v>
      </c>
      <c r="F211" s="204" t="s">
        <v>651</v>
      </c>
      <c r="G211" s="201"/>
      <c r="H211" s="205" t="s">
        <v>419</v>
      </c>
      <c r="I211" s="206"/>
      <c r="J211" s="201"/>
      <c r="K211" s="201"/>
      <c r="L211" s="207"/>
      <c r="M211" s="208"/>
      <c r="N211" s="209"/>
      <c r="O211" s="209"/>
      <c r="P211" s="209"/>
      <c r="Q211" s="209"/>
      <c r="R211" s="209"/>
      <c r="S211" s="209"/>
      <c r="T211" s="210"/>
      <c r="AT211" s="211" t="s">
        <v>538</v>
      </c>
      <c r="AU211" s="211" t="s">
        <v>479</v>
      </c>
      <c r="AV211" s="11" t="s">
        <v>477</v>
      </c>
      <c r="AW211" s="11" t="s">
        <v>433</v>
      </c>
      <c r="AX211" s="11" t="s">
        <v>469</v>
      </c>
      <c r="AY211" s="211" t="s">
        <v>529</v>
      </c>
    </row>
    <row r="212" spans="2:65" s="12" customFormat="1">
      <c r="B212" s="212"/>
      <c r="C212" s="213"/>
      <c r="D212" s="202" t="s">
        <v>538</v>
      </c>
      <c r="E212" s="214" t="s">
        <v>419</v>
      </c>
      <c r="F212" s="215" t="s">
        <v>652</v>
      </c>
      <c r="G212" s="213"/>
      <c r="H212" s="216">
        <v>2</v>
      </c>
      <c r="I212" s="217"/>
      <c r="J212" s="213"/>
      <c r="K212" s="213"/>
      <c r="L212" s="218"/>
      <c r="M212" s="219"/>
      <c r="N212" s="220"/>
      <c r="O212" s="220"/>
      <c r="P212" s="220"/>
      <c r="Q212" s="220"/>
      <c r="R212" s="220"/>
      <c r="S212" s="220"/>
      <c r="T212" s="221"/>
      <c r="AT212" s="222" t="s">
        <v>538</v>
      </c>
      <c r="AU212" s="222" t="s">
        <v>479</v>
      </c>
      <c r="AV212" s="12" t="s">
        <v>479</v>
      </c>
      <c r="AW212" s="12" t="s">
        <v>433</v>
      </c>
      <c r="AX212" s="12" t="s">
        <v>477</v>
      </c>
      <c r="AY212" s="222" t="s">
        <v>529</v>
      </c>
    </row>
    <row r="213" spans="2:65" s="10" customFormat="1" ht="29.85" customHeight="1">
      <c r="B213" s="171"/>
      <c r="C213" s="172"/>
      <c r="D213" s="185" t="s">
        <v>468</v>
      </c>
      <c r="E213" s="186" t="s">
        <v>611</v>
      </c>
      <c r="F213" s="186" t="s">
        <v>659</v>
      </c>
      <c r="G213" s="172"/>
      <c r="H213" s="172"/>
      <c r="I213" s="175"/>
      <c r="J213" s="187">
        <f>BK213</f>
        <v>0</v>
      </c>
      <c r="K213" s="172"/>
      <c r="L213" s="177"/>
      <c r="M213" s="178"/>
      <c r="N213" s="179"/>
      <c r="O213" s="179"/>
      <c r="P213" s="180">
        <f>SUM(P214:P373)</f>
        <v>0</v>
      </c>
      <c r="Q213" s="179"/>
      <c r="R213" s="180">
        <f>SUM(R214:R373)</f>
        <v>6.3334769999999999E-2</v>
      </c>
      <c r="S213" s="179"/>
      <c r="T213" s="181">
        <f>SUM(T214:T373)</f>
        <v>13.623799999999999</v>
      </c>
      <c r="AR213" s="182" t="s">
        <v>477</v>
      </c>
      <c r="AT213" s="183" t="s">
        <v>468</v>
      </c>
      <c r="AU213" s="183" t="s">
        <v>477</v>
      </c>
      <c r="AY213" s="182" t="s">
        <v>529</v>
      </c>
      <c r="BK213" s="184">
        <f>SUM(BK214:BK373)</f>
        <v>0</v>
      </c>
    </row>
    <row r="214" spans="2:65" s="1" customFormat="1" ht="31.5" customHeight="1">
      <c r="B214" s="41"/>
      <c r="C214" s="188" t="s">
        <v>660</v>
      </c>
      <c r="D214" s="188" t="s">
        <v>532</v>
      </c>
      <c r="E214" s="189" t="s">
        <v>661</v>
      </c>
      <c r="F214" s="190" t="s">
        <v>662</v>
      </c>
      <c r="G214" s="191" t="s">
        <v>584</v>
      </c>
      <c r="H214" s="192">
        <v>25</v>
      </c>
      <c r="I214" s="193"/>
      <c r="J214" s="194">
        <f>ROUND(I214*H214,2)</f>
        <v>0</v>
      </c>
      <c r="K214" s="190" t="s">
        <v>663</v>
      </c>
      <c r="L214" s="61"/>
      <c r="M214" s="195" t="s">
        <v>419</v>
      </c>
      <c r="N214" s="196" t="s">
        <v>440</v>
      </c>
      <c r="O214" s="42"/>
      <c r="P214" s="197">
        <f>O214*H214</f>
        <v>0</v>
      </c>
      <c r="Q214" s="197">
        <v>1.2999999999999999E-4</v>
      </c>
      <c r="R214" s="197">
        <f>Q214*H214</f>
        <v>3.2499999999999999E-3</v>
      </c>
      <c r="S214" s="197">
        <v>0</v>
      </c>
      <c r="T214" s="198">
        <f>S214*H214</f>
        <v>0</v>
      </c>
      <c r="AR214" s="24" t="s">
        <v>536</v>
      </c>
      <c r="AT214" s="24" t="s">
        <v>532</v>
      </c>
      <c r="AU214" s="24" t="s">
        <v>479</v>
      </c>
      <c r="AY214" s="24" t="s">
        <v>529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24" t="s">
        <v>477</v>
      </c>
      <c r="BK214" s="199">
        <f>ROUND(I214*H214,2)</f>
        <v>0</v>
      </c>
      <c r="BL214" s="24" t="s">
        <v>536</v>
      </c>
      <c r="BM214" s="24" t="s">
        <v>664</v>
      </c>
    </row>
    <row r="215" spans="2:65" s="12" customFormat="1">
      <c r="B215" s="212"/>
      <c r="C215" s="213"/>
      <c r="D215" s="225" t="s">
        <v>538</v>
      </c>
      <c r="E215" s="238" t="s">
        <v>419</v>
      </c>
      <c r="F215" s="239" t="s">
        <v>665</v>
      </c>
      <c r="G215" s="213"/>
      <c r="H215" s="240">
        <v>25</v>
      </c>
      <c r="I215" s="217"/>
      <c r="J215" s="213"/>
      <c r="K215" s="213"/>
      <c r="L215" s="218"/>
      <c r="M215" s="219"/>
      <c r="N215" s="220"/>
      <c r="O215" s="220"/>
      <c r="P215" s="220"/>
      <c r="Q215" s="220"/>
      <c r="R215" s="220"/>
      <c r="S215" s="220"/>
      <c r="T215" s="221"/>
      <c r="AT215" s="222" t="s">
        <v>538</v>
      </c>
      <c r="AU215" s="222" t="s">
        <v>479</v>
      </c>
      <c r="AV215" s="12" t="s">
        <v>479</v>
      </c>
      <c r="AW215" s="12" t="s">
        <v>433</v>
      </c>
      <c r="AX215" s="12" t="s">
        <v>477</v>
      </c>
      <c r="AY215" s="222" t="s">
        <v>529</v>
      </c>
    </row>
    <row r="216" spans="2:65" s="1" customFormat="1" ht="22.5" customHeight="1">
      <c r="B216" s="41"/>
      <c r="C216" s="188" t="s">
        <v>407</v>
      </c>
      <c r="D216" s="188" t="s">
        <v>532</v>
      </c>
      <c r="E216" s="189" t="s">
        <v>666</v>
      </c>
      <c r="F216" s="190" t="s">
        <v>667</v>
      </c>
      <c r="G216" s="191" t="s">
        <v>584</v>
      </c>
      <c r="H216" s="192">
        <v>120</v>
      </c>
      <c r="I216" s="193"/>
      <c r="J216" s="194">
        <f>ROUND(I216*H216,2)</f>
        <v>0</v>
      </c>
      <c r="K216" s="190" t="s">
        <v>606</v>
      </c>
      <c r="L216" s="61"/>
      <c r="M216" s="195" t="s">
        <v>419</v>
      </c>
      <c r="N216" s="196" t="s">
        <v>440</v>
      </c>
      <c r="O216" s="42"/>
      <c r="P216" s="197">
        <f>O216*H216</f>
        <v>0</v>
      </c>
      <c r="Q216" s="197">
        <v>4.0000000000000003E-5</v>
      </c>
      <c r="R216" s="197">
        <f>Q216*H216</f>
        <v>4.8000000000000004E-3</v>
      </c>
      <c r="S216" s="197">
        <v>0</v>
      </c>
      <c r="T216" s="198">
        <f>S216*H216</f>
        <v>0</v>
      </c>
      <c r="AR216" s="24" t="s">
        <v>536</v>
      </c>
      <c r="AT216" s="24" t="s">
        <v>532</v>
      </c>
      <c r="AU216" s="24" t="s">
        <v>479</v>
      </c>
      <c r="AY216" s="24" t="s">
        <v>529</v>
      </c>
      <c r="BE216" s="199">
        <f>IF(N216="základní",J216,0)</f>
        <v>0</v>
      </c>
      <c r="BF216" s="199">
        <f>IF(N216="snížená",J216,0)</f>
        <v>0</v>
      </c>
      <c r="BG216" s="199">
        <f>IF(N216="zákl. přenesená",J216,0)</f>
        <v>0</v>
      </c>
      <c r="BH216" s="199">
        <f>IF(N216="sníž. přenesená",J216,0)</f>
        <v>0</v>
      </c>
      <c r="BI216" s="199">
        <f>IF(N216="nulová",J216,0)</f>
        <v>0</v>
      </c>
      <c r="BJ216" s="24" t="s">
        <v>477</v>
      </c>
      <c r="BK216" s="199">
        <f>ROUND(I216*H216,2)</f>
        <v>0</v>
      </c>
      <c r="BL216" s="24" t="s">
        <v>536</v>
      </c>
      <c r="BM216" s="24" t="s">
        <v>668</v>
      </c>
    </row>
    <row r="217" spans="2:65" s="11" customFormat="1">
      <c r="B217" s="200"/>
      <c r="C217" s="201"/>
      <c r="D217" s="202" t="s">
        <v>538</v>
      </c>
      <c r="E217" s="203" t="s">
        <v>419</v>
      </c>
      <c r="F217" s="204" t="s">
        <v>669</v>
      </c>
      <c r="G217" s="201"/>
      <c r="H217" s="205" t="s">
        <v>419</v>
      </c>
      <c r="I217" s="206"/>
      <c r="J217" s="201"/>
      <c r="K217" s="201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538</v>
      </c>
      <c r="AU217" s="211" t="s">
        <v>479</v>
      </c>
      <c r="AV217" s="11" t="s">
        <v>477</v>
      </c>
      <c r="AW217" s="11" t="s">
        <v>433</v>
      </c>
      <c r="AX217" s="11" t="s">
        <v>469</v>
      </c>
      <c r="AY217" s="211" t="s">
        <v>529</v>
      </c>
    </row>
    <row r="218" spans="2:65" s="11" customFormat="1">
      <c r="B218" s="200"/>
      <c r="C218" s="201"/>
      <c r="D218" s="202" t="s">
        <v>538</v>
      </c>
      <c r="E218" s="203" t="s">
        <v>419</v>
      </c>
      <c r="F218" s="204" t="s">
        <v>565</v>
      </c>
      <c r="G218" s="201"/>
      <c r="H218" s="205" t="s">
        <v>419</v>
      </c>
      <c r="I218" s="206"/>
      <c r="J218" s="201"/>
      <c r="K218" s="201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538</v>
      </c>
      <c r="AU218" s="211" t="s">
        <v>479</v>
      </c>
      <c r="AV218" s="11" t="s">
        <v>477</v>
      </c>
      <c r="AW218" s="11" t="s">
        <v>433</v>
      </c>
      <c r="AX218" s="11" t="s">
        <v>469</v>
      </c>
      <c r="AY218" s="211" t="s">
        <v>529</v>
      </c>
    </row>
    <row r="219" spans="2:65" s="12" customFormat="1">
      <c r="B219" s="212"/>
      <c r="C219" s="213"/>
      <c r="D219" s="202" t="s">
        <v>538</v>
      </c>
      <c r="E219" s="214" t="s">
        <v>419</v>
      </c>
      <c r="F219" s="215" t="s">
        <v>670</v>
      </c>
      <c r="G219" s="213"/>
      <c r="H219" s="216">
        <v>120</v>
      </c>
      <c r="I219" s="217"/>
      <c r="J219" s="213"/>
      <c r="K219" s="213"/>
      <c r="L219" s="218"/>
      <c r="M219" s="219"/>
      <c r="N219" s="220"/>
      <c r="O219" s="220"/>
      <c r="P219" s="220"/>
      <c r="Q219" s="220"/>
      <c r="R219" s="220"/>
      <c r="S219" s="220"/>
      <c r="T219" s="221"/>
      <c r="AT219" s="222" t="s">
        <v>538</v>
      </c>
      <c r="AU219" s="222" t="s">
        <v>479</v>
      </c>
      <c r="AV219" s="12" t="s">
        <v>479</v>
      </c>
      <c r="AW219" s="12" t="s">
        <v>433</v>
      </c>
      <c r="AX219" s="12" t="s">
        <v>469</v>
      </c>
      <c r="AY219" s="222" t="s">
        <v>529</v>
      </c>
    </row>
    <row r="220" spans="2:65" s="13" customFormat="1">
      <c r="B220" s="223"/>
      <c r="C220" s="224"/>
      <c r="D220" s="225" t="s">
        <v>538</v>
      </c>
      <c r="E220" s="226" t="s">
        <v>419</v>
      </c>
      <c r="F220" s="227" t="s">
        <v>545</v>
      </c>
      <c r="G220" s="224"/>
      <c r="H220" s="228">
        <v>120</v>
      </c>
      <c r="I220" s="229"/>
      <c r="J220" s="224"/>
      <c r="K220" s="224"/>
      <c r="L220" s="230"/>
      <c r="M220" s="231"/>
      <c r="N220" s="232"/>
      <c r="O220" s="232"/>
      <c r="P220" s="232"/>
      <c r="Q220" s="232"/>
      <c r="R220" s="232"/>
      <c r="S220" s="232"/>
      <c r="T220" s="233"/>
      <c r="AT220" s="234" t="s">
        <v>538</v>
      </c>
      <c r="AU220" s="234" t="s">
        <v>479</v>
      </c>
      <c r="AV220" s="13" t="s">
        <v>536</v>
      </c>
      <c r="AW220" s="13" t="s">
        <v>433</v>
      </c>
      <c r="AX220" s="13" t="s">
        <v>477</v>
      </c>
      <c r="AY220" s="234" t="s">
        <v>529</v>
      </c>
    </row>
    <row r="221" spans="2:65" s="1" customFormat="1" ht="22.5" customHeight="1">
      <c r="B221" s="41"/>
      <c r="C221" s="188" t="s">
        <v>671</v>
      </c>
      <c r="D221" s="188" t="s">
        <v>532</v>
      </c>
      <c r="E221" s="189" t="s">
        <v>672</v>
      </c>
      <c r="F221" s="190" t="s">
        <v>673</v>
      </c>
      <c r="G221" s="191" t="s">
        <v>558</v>
      </c>
      <c r="H221" s="192">
        <v>1</v>
      </c>
      <c r="I221" s="193"/>
      <c r="J221" s="194">
        <f>ROUND(I221*H221,2)</f>
        <v>0</v>
      </c>
      <c r="K221" s="190" t="s">
        <v>606</v>
      </c>
      <c r="L221" s="61"/>
      <c r="M221" s="195" t="s">
        <v>419</v>
      </c>
      <c r="N221" s="196" t="s">
        <v>440</v>
      </c>
      <c r="O221" s="42"/>
      <c r="P221" s="197">
        <f>O221*H221</f>
        <v>0</v>
      </c>
      <c r="Q221" s="197">
        <v>2.8639999999999999E-2</v>
      </c>
      <c r="R221" s="197">
        <f>Q221*H221</f>
        <v>2.8639999999999999E-2</v>
      </c>
      <c r="S221" s="197">
        <v>0</v>
      </c>
      <c r="T221" s="198">
        <f>S221*H221</f>
        <v>0</v>
      </c>
      <c r="AR221" s="24" t="s">
        <v>536</v>
      </c>
      <c r="AT221" s="24" t="s">
        <v>532</v>
      </c>
      <c r="AU221" s="24" t="s">
        <v>479</v>
      </c>
      <c r="AY221" s="24" t="s">
        <v>529</v>
      </c>
      <c r="BE221" s="199">
        <f>IF(N221="základní",J221,0)</f>
        <v>0</v>
      </c>
      <c r="BF221" s="199">
        <f>IF(N221="snížená",J221,0)</f>
        <v>0</v>
      </c>
      <c r="BG221" s="199">
        <f>IF(N221="zákl. přenesená",J221,0)</f>
        <v>0</v>
      </c>
      <c r="BH221" s="199">
        <f>IF(N221="sníž. přenesená",J221,0)</f>
        <v>0</v>
      </c>
      <c r="BI221" s="199">
        <f>IF(N221="nulová",J221,0)</f>
        <v>0</v>
      </c>
      <c r="BJ221" s="24" t="s">
        <v>477</v>
      </c>
      <c r="BK221" s="199">
        <f>ROUND(I221*H221,2)</f>
        <v>0</v>
      </c>
      <c r="BL221" s="24" t="s">
        <v>536</v>
      </c>
      <c r="BM221" s="24" t="s">
        <v>674</v>
      </c>
    </row>
    <row r="222" spans="2:65" s="11" customFormat="1">
      <c r="B222" s="200"/>
      <c r="C222" s="201"/>
      <c r="D222" s="202" t="s">
        <v>538</v>
      </c>
      <c r="E222" s="203" t="s">
        <v>419</v>
      </c>
      <c r="F222" s="204" t="s">
        <v>675</v>
      </c>
      <c r="G222" s="201"/>
      <c r="H222" s="205" t="s">
        <v>419</v>
      </c>
      <c r="I222" s="206"/>
      <c r="J222" s="201"/>
      <c r="K222" s="201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538</v>
      </c>
      <c r="AU222" s="211" t="s">
        <v>479</v>
      </c>
      <c r="AV222" s="11" t="s">
        <v>477</v>
      </c>
      <c r="AW222" s="11" t="s">
        <v>433</v>
      </c>
      <c r="AX222" s="11" t="s">
        <v>469</v>
      </c>
      <c r="AY222" s="211" t="s">
        <v>529</v>
      </c>
    </row>
    <row r="223" spans="2:65" s="11" customFormat="1">
      <c r="B223" s="200"/>
      <c r="C223" s="201"/>
      <c r="D223" s="202" t="s">
        <v>538</v>
      </c>
      <c r="E223" s="203" t="s">
        <v>419</v>
      </c>
      <c r="F223" s="204" t="s">
        <v>565</v>
      </c>
      <c r="G223" s="201"/>
      <c r="H223" s="205" t="s">
        <v>419</v>
      </c>
      <c r="I223" s="206"/>
      <c r="J223" s="201"/>
      <c r="K223" s="201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538</v>
      </c>
      <c r="AU223" s="211" t="s">
        <v>479</v>
      </c>
      <c r="AV223" s="11" t="s">
        <v>477</v>
      </c>
      <c r="AW223" s="11" t="s">
        <v>433</v>
      </c>
      <c r="AX223" s="11" t="s">
        <v>469</v>
      </c>
      <c r="AY223" s="211" t="s">
        <v>529</v>
      </c>
    </row>
    <row r="224" spans="2:65" s="11" customFormat="1">
      <c r="B224" s="200"/>
      <c r="C224" s="201"/>
      <c r="D224" s="202" t="s">
        <v>538</v>
      </c>
      <c r="E224" s="203" t="s">
        <v>419</v>
      </c>
      <c r="F224" s="204" t="s">
        <v>676</v>
      </c>
      <c r="G224" s="201"/>
      <c r="H224" s="205" t="s">
        <v>419</v>
      </c>
      <c r="I224" s="206"/>
      <c r="J224" s="201"/>
      <c r="K224" s="201"/>
      <c r="L224" s="207"/>
      <c r="M224" s="208"/>
      <c r="N224" s="209"/>
      <c r="O224" s="209"/>
      <c r="P224" s="209"/>
      <c r="Q224" s="209"/>
      <c r="R224" s="209"/>
      <c r="S224" s="209"/>
      <c r="T224" s="210"/>
      <c r="AT224" s="211" t="s">
        <v>538</v>
      </c>
      <c r="AU224" s="211" t="s">
        <v>479</v>
      </c>
      <c r="AV224" s="11" t="s">
        <v>477</v>
      </c>
      <c r="AW224" s="11" t="s">
        <v>433</v>
      </c>
      <c r="AX224" s="11" t="s">
        <v>469</v>
      </c>
      <c r="AY224" s="211" t="s">
        <v>529</v>
      </c>
    </row>
    <row r="225" spans="2:65" s="12" customFormat="1">
      <c r="B225" s="212"/>
      <c r="C225" s="213"/>
      <c r="D225" s="202" t="s">
        <v>538</v>
      </c>
      <c r="E225" s="214" t="s">
        <v>419</v>
      </c>
      <c r="F225" s="215" t="s">
        <v>544</v>
      </c>
      <c r="G225" s="213"/>
      <c r="H225" s="216">
        <v>1</v>
      </c>
      <c r="I225" s="217"/>
      <c r="J225" s="213"/>
      <c r="K225" s="213"/>
      <c r="L225" s="218"/>
      <c r="M225" s="219"/>
      <c r="N225" s="220"/>
      <c r="O225" s="220"/>
      <c r="P225" s="220"/>
      <c r="Q225" s="220"/>
      <c r="R225" s="220"/>
      <c r="S225" s="220"/>
      <c r="T225" s="221"/>
      <c r="AT225" s="222" t="s">
        <v>538</v>
      </c>
      <c r="AU225" s="222" t="s">
        <v>479</v>
      </c>
      <c r="AV225" s="12" t="s">
        <v>479</v>
      </c>
      <c r="AW225" s="12" t="s">
        <v>433</v>
      </c>
      <c r="AX225" s="12" t="s">
        <v>469</v>
      </c>
      <c r="AY225" s="222" t="s">
        <v>529</v>
      </c>
    </row>
    <row r="226" spans="2:65" s="13" customFormat="1">
      <c r="B226" s="223"/>
      <c r="C226" s="224"/>
      <c r="D226" s="225" t="s">
        <v>538</v>
      </c>
      <c r="E226" s="226" t="s">
        <v>419</v>
      </c>
      <c r="F226" s="227" t="s">
        <v>545</v>
      </c>
      <c r="G226" s="224"/>
      <c r="H226" s="228">
        <v>1</v>
      </c>
      <c r="I226" s="229"/>
      <c r="J226" s="224"/>
      <c r="K226" s="224"/>
      <c r="L226" s="230"/>
      <c r="M226" s="231"/>
      <c r="N226" s="232"/>
      <c r="O226" s="232"/>
      <c r="P226" s="232"/>
      <c r="Q226" s="232"/>
      <c r="R226" s="232"/>
      <c r="S226" s="232"/>
      <c r="T226" s="233"/>
      <c r="AT226" s="234" t="s">
        <v>538</v>
      </c>
      <c r="AU226" s="234" t="s">
        <v>479</v>
      </c>
      <c r="AV226" s="13" t="s">
        <v>536</v>
      </c>
      <c r="AW226" s="13" t="s">
        <v>433</v>
      </c>
      <c r="AX226" s="13" t="s">
        <v>477</v>
      </c>
      <c r="AY226" s="234" t="s">
        <v>529</v>
      </c>
    </row>
    <row r="227" spans="2:65" s="1" customFormat="1" ht="22.5" customHeight="1">
      <c r="B227" s="41"/>
      <c r="C227" s="188" t="s">
        <v>677</v>
      </c>
      <c r="D227" s="188" t="s">
        <v>532</v>
      </c>
      <c r="E227" s="189" t="s">
        <v>678</v>
      </c>
      <c r="F227" s="190" t="s">
        <v>679</v>
      </c>
      <c r="G227" s="191" t="s">
        <v>535</v>
      </c>
      <c r="H227" s="192">
        <v>1</v>
      </c>
      <c r="I227" s="193"/>
      <c r="J227" s="194">
        <f>ROUND(I227*H227,2)</f>
        <v>0</v>
      </c>
      <c r="K227" s="190" t="s">
        <v>606</v>
      </c>
      <c r="L227" s="61"/>
      <c r="M227" s="195" t="s">
        <v>419</v>
      </c>
      <c r="N227" s="196" t="s">
        <v>440</v>
      </c>
      <c r="O227" s="42"/>
      <c r="P227" s="197">
        <f>O227*H227</f>
        <v>0</v>
      </c>
      <c r="Q227" s="197">
        <v>0</v>
      </c>
      <c r="R227" s="197">
        <f>Q227*H227</f>
        <v>0</v>
      </c>
      <c r="S227" s="197">
        <v>1.8</v>
      </c>
      <c r="T227" s="198">
        <f>S227*H227</f>
        <v>1.8</v>
      </c>
      <c r="AR227" s="24" t="s">
        <v>536</v>
      </c>
      <c r="AT227" s="24" t="s">
        <v>532</v>
      </c>
      <c r="AU227" s="24" t="s">
        <v>479</v>
      </c>
      <c r="AY227" s="24" t="s">
        <v>529</v>
      </c>
      <c r="BE227" s="199">
        <f>IF(N227="základní",J227,0)</f>
        <v>0</v>
      </c>
      <c r="BF227" s="199">
        <f>IF(N227="snížená",J227,0)</f>
        <v>0</v>
      </c>
      <c r="BG227" s="199">
        <f>IF(N227="zákl. přenesená",J227,0)</f>
        <v>0</v>
      </c>
      <c r="BH227" s="199">
        <f>IF(N227="sníž. přenesená",J227,0)</f>
        <v>0</v>
      </c>
      <c r="BI227" s="199">
        <f>IF(N227="nulová",J227,0)</f>
        <v>0</v>
      </c>
      <c r="BJ227" s="24" t="s">
        <v>477</v>
      </c>
      <c r="BK227" s="199">
        <f>ROUND(I227*H227,2)</f>
        <v>0</v>
      </c>
      <c r="BL227" s="24" t="s">
        <v>536</v>
      </c>
      <c r="BM227" s="24" t="s">
        <v>680</v>
      </c>
    </row>
    <row r="228" spans="2:65" s="11" customFormat="1">
      <c r="B228" s="200"/>
      <c r="C228" s="201"/>
      <c r="D228" s="202" t="s">
        <v>538</v>
      </c>
      <c r="E228" s="203" t="s">
        <v>419</v>
      </c>
      <c r="F228" s="204" t="s">
        <v>681</v>
      </c>
      <c r="G228" s="201"/>
      <c r="H228" s="205" t="s">
        <v>419</v>
      </c>
      <c r="I228" s="206"/>
      <c r="J228" s="201"/>
      <c r="K228" s="201"/>
      <c r="L228" s="207"/>
      <c r="M228" s="208"/>
      <c r="N228" s="209"/>
      <c r="O228" s="209"/>
      <c r="P228" s="209"/>
      <c r="Q228" s="209"/>
      <c r="R228" s="209"/>
      <c r="S228" s="209"/>
      <c r="T228" s="210"/>
      <c r="AT228" s="211" t="s">
        <v>538</v>
      </c>
      <c r="AU228" s="211" t="s">
        <v>479</v>
      </c>
      <c r="AV228" s="11" t="s">
        <v>477</v>
      </c>
      <c r="AW228" s="11" t="s">
        <v>433</v>
      </c>
      <c r="AX228" s="11" t="s">
        <v>469</v>
      </c>
      <c r="AY228" s="211" t="s">
        <v>529</v>
      </c>
    </row>
    <row r="229" spans="2:65" s="11" customFormat="1">
      <c r="B229" s="200"/>
      <c r="C229" s="201"/>
      <c r="D229" s="202" t="s">
        <v>538</v>
      </c>
      <c r="E229" s="203" t="s">
        <v>419</v>
      </c>
      <c r="F229" s="204" t="s">
        <v>539</v>
      </c>
      <c r="G229" s="201"/>
      <c r="H229" s="205" t="s">
        <v>419</v>
      </c>
      <c r="I229" s="206"/>
      <c r="J229" s="201"/>
      <c r="K229" s="201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538</v>
      </c>
      <c r="AU229" s="211" t="s">
        <v>479</v>
      </c>
      <c r="AV229" s="11" t="s">
        <v>477</v>
      </c>
      <c r="AW229" s="11" t="s">
        <v>433</v>
      </c>
      <c r="AX229" s="11" t="s">
        <v>469</v>
      </c>
      <c r="AY229" s="211" t="s">
        <v>529</v>
      </c>
    </row>
    <row r="230" spans="2:65" s="11" customFormat="1">
      <c r="B230" s="200"/>
      <c r="C230" s="201"/>
      <c r="D230" s="202" t="s">
        <v>538</v>
      </c>
      <c r="E230" s="203" t="s">
        <v>419</v>
      </c>
      <c r="F230" s="204" t="s">
        <v>542</v>
      </c>
      <c r="G230" s="201"/>
      <c r="H230" s="205" t="s">
        <v>419</v>
      </c>
      <c r="I230" s="206"/>
      <c r="J230" s="201"/>
      <c r="K230" s="201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538</v>
      </c>
      <c r="AU230" s="211" t="s">
        <v>479</v>
      </c>
      <c r="AV230" s="11" t="s">
        <v>477</v>
      </c>
      <c r="AW230" s="11" t="s">
        <v>433</v>
      </c>
      <c r="AX230" s="11" t="s">
        <v>469</v>
      </c>
      <c r="AY230" s="211" t="s">
        <v>529</v>
      </c>
    </row>
    <row r="231" spans="2:65" s="11" customFormat="1">
      <c r="B231" s="200"/>
      <c r="C231" s="201"/>
      <c r="D231" s="202" t="s">
        <v>538</v>
      </c>
      <c r="E231" s="203" t="s">
        <v>419</v>
      </c>
      <c r="F231" s="204" t="s">
        <v>543</v>
      </c>
      <c r="G231" s="201"/>
      <c r="H231" s="205" t="s">
        <v>419</v>
      </c>
      <c r="I231" s="206"/>
      <c r="J231" s="201"/>
      <c r="K231" s="201"/>
      <c r="L231" s="207"/>
      <c r="M231" s="208"/>
      <c r="N231" s="209"/>
      <c r="O231" s="209"/>
      <c r="P231" s="209"/>
      <c r="Q231" s="209"/>
      <c r="R231" s="209"/>
      <c r="S231" s="209"/>
      <c r="T231" s="210"/>
      <c r="AT231" s="211" t="s">
        <v>538</v>
      </c>
      <c r="AU231" s="211" t="s">
        <v>479</v>
      </c>
      <c r="AV231" s="11" t="s">
        <v>477</v>
      </c>
      <c r="AW231" s="11" t="s">
        <v>433</v>
      </c>
      <c r="AX231" s="11" t="s">
        <v>469</v>
      </c>
      <c r="AY231" s="211" t="s">
        <v>529</v>
      </c>
    </row>
    <row r="232" spans="2:65" s="12" customFormat="1">
      <c r="B232" s="212"/>
      <c r="C232" s="213"/>
      <c r="D232" s="202" t="s">
        <v>538</v>
      </c>
      <c r="E232" s="214" t="s">
        <v>419</v>
      </c>
      <c r="F232" s="215" t="s">
        <v>544</v>
      </c>
      <c r="G232" s="213"/>
      <c r="H232" s="216">
        <v>1</v>
      </c>
      <c r="I232" s="217"/>
      <c r="J232" s="213"/>
      <c r="K232" s="213"/>
      <c r="L232" s="218"/>
      <c r="M232" s="219"/>
      <c r="N232" s="220"/>
      <c r="O232" s="220"/>
      <c r="P232" s="220"/>
      <c r="Q232" s="220"/>
      <c r="R232" s="220"/>
      <c r="S232" s="220"/>
      <c r="T232" s="221"/>
      <c r="AT232" s="222" t="s">
        <v>538</v>
      </c>
      <c r="AU232" s="222" t="s">
        <v>479</v>
      </c>
      <c r="AV232" s="12" t="s">
        <v>479</v>
      </c>
      <c r="AW232" s="12" t="s">
        <v>433</v>
      </c>
      <c r="AX232" s="12" t="s">
        <v>469</v>
      </c>
      <c r="AY232" s="222" t="s">
        <v>529</v>
      </c>
    </row>
    <row r="233" spans="2:65" s="13" customFormat="1">
      <c r="B233" s="223"/>
      <c r="C233" s="224"/>
      <c r="D233" s="225" t="s">
        <v>538</v>
      </c>
      <c r="E233" s="226" t="s">
        <v>419</v>
      </c>
      <c r="F233" s="227" t="s">
        <v>545</v>
      </c>
      <c r="G233" s="224"/>
      <c r="H233" s="228">
        <v>1</v>
      </c>
      <c r="I233" s="229"/>
      <c r="J233" s="224"/>
      <c r="K233" s="224"/>
      <c r="L233" s="230"/>
      <c r="M233" s="231"/>
      <c r="N233" s="232"/>
      <c r="O233" s="232"/>
      <c r="P233" s="232"/>
      <c r="Q233" s="232"/>
      <c r="R233" s="232"/>
      <c r="S233" s="232"/>
      <c r="T233" s="233"/>
      <c r="AT233" s="234" t="s">
        <v>538</v>
      </c>
      <c r="AU233" s="234" t="s">
        <v>479</v>
      </c>
      <c r="AV233" s="13" t="s">
        <v>536</v>
      </c>
      <c r="AW233" s="13" t="s">
        <v>433</v>
      </c>
      <c r="AX233" s="13" t="s">
        <v>477</v>
      </c>
      <c r="AY233" s="234" t="s">
        <v>529</v>
      </c>
    </row>
    <row r="234" spans="2:65" s="1" customFormat="1" ht="22.5" customHeight="1">
      <c r="B234" s="41"/>
      <c r="C234" s="188" t="s">
        <v>682</v>
      </c>
      <c r="D234" s="188" t="s">
        <v>532</v>
      </c>
      <c r="E234" s="189" t="s">
        <v>683</v>
      </c>
      <c r="F234" s="190" t="s">
        <v>684</v>
      </c>
      <c r="G234" s="191" t="s">
        <v>558</v>
      </c>
      <c r="H234" s="192">
        <v>24</v>
      </c>
      <c r="I234" s="193"/>
      <c r="J234" s="194">
        <f>ROUND(I234*H234,2)</f>
        <v>0</v>
      </c>
      <c r="K234" s="190" t="s">
        <v>419</v>
      </c>
      <c r="L234" s="61"/>
      <c r="M234" s="195" t="s">
        <v>419</v>
      </c>
      <c r="N234" s="196" t="s">
        <v>440</v>
      </c>
      <c r="O234" s="42"/>
      <c r="P234" s="197">
        <f>O234*H234</f>
        <v>0</v>
      </c>
      <c r="Q234" s="197">
        <v>0</v>
      </c>
      <c r="R234" s="197">
        <f>Q234*H234</f>
        <v>0</v>
      </c>
      <c r="S234" s="197">
        <v>0</v>
      </c>
      <c r="T234" s="198">
        <f>S234*H234</f>
        <v>0</v>
      </c>
      <c r="AR234" s="24" t="s">
        <v>536</v>
      </c>
      <c r="AT234" s="24" t="s">
        <v>532</v>
      </c>
      <c r="AU234" s="24" t="s">
        <v>479</v>
      </c>
      <c r="AY234" s="24" t="s">
        <v>529</v>
      </c>
      <c r="BE234" s="199">
        <f>IF(N234="základní",J234,0)</f>
        <v>0</v>
      </c>
      <c r="BF234" s="199">
        <f>IF(N234="snížená",J234,0)</f>
        <v>0</v>
      </c>
      <c r="BG234" s="199">
        <f>IF(N234="zákl. přenesená",J234,0)</f>
        <v>0</v>
      </c>
      <c r="BH234" s="199">
        <f>IF(N234="sníž. přenesená",J234,0)</f>
        <v>0</v>
      </c>
      <c r="BI234" s="199">
        <f>IF(N234="nulová",J234,0)</f>
        <v>0</v>
      </c>
      <c r="BJ234" s="24" t="s">
        <v>477</v>
      </c>
      <c r="BK234" s="199">
        <f>ROUND(I234*H234,2)</f>
        <v>0</v>
      </c>
      <c r="BL234" s="24" t="s">
        <v>536</v>
      </c>
      <c r="BM234" s="24" t="s">
        <v>685</v>
      </c>
    </row>
    <row r="235" spans="2:65" s="11" customFormat="1">
      <c r="B235" s="200"/>
      <c r="C235" s="201"/>
      <c r="D235" s="202" t="s">
        <v>538</v>
      </c>
      <c r="E235" s="203" t="s">
        <v>419</v>
      </c>
      <c r="F235" s="204" t="s">
        <v>686</v>
      </c>
      <c r="G235" s="201"/>
      <c r="H235" s="205" t="s">
        <v>419</v>
      </c>
      <c r="I235" s="206"/>
      <c r="J235" s="201"/>
      <c r="K235" s="201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538</v>
      </c>
      <c r="AU235" s="211" t="s">
        <v>479</v>
      </c>
      <c r="AV235" s="11" t="s">
        <v>477</v>
      </c>
      <c r="AW235" s="11" t="s">
        <v>433</v>
      </c>
      <c r="AX235" s="11" t="s">
        <v>469</v>
      </c>
      <c r="AY235" s="211" t="s">
        <v>529</v>
      </c>
    </row>
    <row r="236" spans="2:65" s="11" customFormat="1">
      <c r="B236" s="200"/>
      <c r="C236" s="201"/>
      <c r="D236" s="202" t="s">
        <v>538</v>
      </c>
      <c r="E236" s="203" t="s">
        <v>419</v>
      </c>
      <c r="F236" s="204" t="s">
        <v>561</v>
      </c>
      <c r="G236" s="201"/>
      <c r="H236" s="205" t="s">
        <v>419</v>
      </c>
      <c r="I236" s="206"/>
      <c r="J236" s="201"/>
      <c r="K236" s="201"/>
      <c r="L236" s="207"/>
      <c r="M236" s="208"/>
      <c r="N236" s="209"/>
      <c r="O236" s="209"/>
      <c r="P236" s="209"/>
      <c r="Q236" s="209"/>
      <c r="R236" s="209"/>
      <c r="S236" s="209"/>
      <c r="T236" s="210"/>
      <c r="AT236" s="211" t="s">
        <v>538</v>
      </c>
      <c r="AU236" s="211" t="s">
        <v>479</v>
      </c>
      <c r="AV236" s="11" t="s">
        <v>477</v>
      </c>
      <c r="AW236" s="11" t="s">
        <v>433</v>
      </c>
      <c r="AX236" s="11" t="s">
        <v>469</v>
      </c>
      <c r="AY236" s="211" t="s">
        <v>529</v>
      </c>
    </row>
    <row r="237" spans="2:65" s="11" customFormat="1" ht="27">
      <c r="B237" s="200"/>
      <c r="C237" s="201"/>
      <c r="D237" s="202" t="s">
        <v>538</v>
      </c>
      <c r="E237" s="203" t="s">
        <v>419</v>
      </c>
      <c r="F237" s="204" t="s">
        <v>562</v>
      </c>
      <c r="G237" s="201"/>
      <c r="H237" s="205" t="s">
        <v>419</v>
      </c>
      <c r="I237" s="206"/>
      <c r="J237" s="201"/>
      <c r="K237" s="201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538</v>
      </c>
      <c r="AU237" s="211" t="s">
        <v>479</v>
      </c>
      <c r="AV237" s="11" t="s">
        <v>477</v>
      </c>
      <c r="AW237" s="11" t="s">
        <v>433</v>
      </c>
      <c r="AX237" s="11" t="s">
        <v>469</v>
      </c>
      <c r="AY237" s="211" t="s">
        <v>529</v>
      </c>
    </row>
    <row r="238" spans="2:65" s="11" customFormat="1">
      <c r="B238" s="200"/>
      <c r="C238" s="201"/>
      <c r="D238" s="202" t="s">
        <v>538</v>
      </c>
      <c r="E238" s="203" t="s">
        <v>419</v>
      </c>
      <c r="F238" s="204" t="s">
        <v>563</v>
      </c>
      <c r="G238" s="201"/>
      <c r="H238" s="205" t="s">
        <v>419</v>
      </c>
      <c r="I238" s="206"/>
      <c r="J238" s="201"/>
      <c r="K238" s="201"/>
      <c r="L238" s="207"/>
      <c r="M238" s="208"/>
      <c r="N238" s="209"/>
      <c r="O238" s="209"/>
      <c r="P238" s="209"/>
      <c r="Q238" s="209"/>
      <c r="R238" s="209"/>
      <c r="S238" s="209"/>
      <c r="T238" s="210"/>
      <c r="AT238" s="211" t="s">
        <v>538</v>
      </c>
      <c r="AU238" s="211" t="s">
        <v>479</v>
      </c>
      <c r="AV238" s="11" t="s">
        <v>477</v>
      </c>
      <c r="AW238" s="11" t="s">
        <v>433</v>
      </c>
      <c r="AX238" s="11" t="s">
        <v>469</v>
      </c>
      <c r="AY238" s="211" t="s">
        <v>529</v>
      </c>
    </row>
    <row r="239" spans="2:65" s="11" customFormat="1">
      <c r="B239" s="200"/>
      <c r="C239" s="201"/>
      <c r="D239" s="202" t="s">
        <v>538</v>
      </c>
      <c r="E239" s="203" t="s">
        <v>419</v>
      </c>
      <c r="F239" s="204" t="s">
        <v>687</v>
      </c>
      <c r="G239" s="201"/>
      <c r="H239" s="205" t="s">
        <v>419</v>
      </c>
      <c r="I239" s="206"/>
      <c r="J239" s="201"/>
      <c r="K239" s="201"/>
      <c r="L239" s="207"/>
      <c r="M239" s="208"/>
      <c r="N239" s="209"/>
      <c r="O239" s="209"/>
      <c r="P239" s="209"/>
      <c r="Q239" s="209"/>
      <c r="R239" s="209"/>
      <c r="S239" s="209"/>
      <c r="T239" s="210"/>
      <c r="AT239" s="211" t="s">
        <v>538</v>
      </c>
      <c r="AU239" s="211" t="s">
        <v>479</v>
      </c>
      <c r="AV239" s="11" t="s">
        <v>477</v>
      </c>
      <c r="AW239" s="11" t="s">
        <v>433</v>
      </c>
      <c r="AX239" s="11" t="s">
        <v>469</v>
      </c>
      <c r="AY239" s="211" t="s">
        <v>529</v>
      </c>
    </row>
    <row r="240" spans="2:65" s="11" customFormat="1">
      <c r="B240" s="200"/>
      <c r="C240" s="201"/>
      <c r="D240" s="202" t="s">
        <v>538</v>
      </c>
      <c r="E240" s="203" t="s">
        <v>419</v>
      </c>
      <c r="F240" s="204" t="s">
        <v>542</v>
      </c>
      <c r="G240" s="201"/>
      <c r="H240" s="205" t="s">
        <v>419</v>
      </c>
      <c r="I240" s="206"/>
      <c r="J240" s="201"/>
      <c r="K240" s="201"/>
      <c r="L240" s="207"/>
      <c r="M240" s="208"/>
      <c r="N240" s="209"/>
      <c r="O240" s="209"/>
      <c r="P240" s="209"/>
      <c r="Q240" s="209"/>
      <c r="R240" s="209"/>
      <c r="S240" s="209"/>
      <c r="T240" s="210"/>
      <c r="AT240" s="211" t="s">
        <v>538</v>
      </c>
      <c r="AU240" s="211" t="s">
        <v>479</v>
      </c>
      <c r="AV240" s="11" t="s">
        <v>477</v>
      </c>
      <c r="AW240" s="11" t="s">
        <v>433</v>
      </c>
      <c r="AX240" s="11" t="s">
        <v>469</v>
      </c>
      <c r="AY240" s="211" t="s">
        <v>529</v>
      </c>
    </row>
    <row r="241" spans="2:65" s="11" customFormat="1">
      <c r="B241" s="200"/>
      <c r="C241" s="201"/>
      <c r="D241" s="202" t="s">
        <v>538</v>
      </c>
      <c r="E241" s="203" t="s">
        <v>419</v>
      </c>
      <c r="F241" s="204" t="s">
        <v>566</v>
      </c>
      <c r="G241" s="201"/>
      <c r="H241" s="205" t="s">
        <v>419</v>
      </c>
      <c r="I241" s="206"/>
      <c r="J241" s="201"/>
      <c r="K241" s="201"/>
      <c r="L241" s="207"/>
      <c r="M241" s="208"/>
      <c r="N241" s="209"/>
      <c r="O241" s="209"/>
      <c r="P241" s="209"/>
      <c r="Q241" s="209"/>
      <c r="R241" s="209"/>
      <c r="S241" s="209"/>
      <c r="T241" s="210"/>
      <c r="AT241" s="211" t="s">
        <v>538</v>
      </c>
      <c r="AU241" s="211" t="s">
        <v>479</v>
      </c>
      <c r="AV241" s="11" t="s">
        <v>477</v>
      </c>
      <c r="AW241" s="11" t="s">
        <v>433</v>
      </c>
      <c r="AX241" s="11" t="s">
        <v>469</v>
      </c>
      <c r="AY241" s="211" t="s">
        <v>529</v>
      </c>
    </row>
    <row r="242" spans="2:65" s="12" customFormat="1">
      <c r="B242" s="212"/>
      <c r="C242" s="213"/>
      <c r="D242" s="202" t="s">
        <v>538</v>
      </c>
      <c r="E242" s="214" t="s">
        <v>419</v>
      </c>
      <c r="F242" s="215" t="s">
        <v>567</v>
      </c>
      <c r="G242" s="213"/>
      <c r="H242" s="216">
        <v>24</v>
      </c>
      <c r="I242" s="217"/>
      <c r="J242" s="213"/>
      <c r="K242" s="213"/>
      <c r="L242" s="218"/>
      <c r="M242" s="219"/>
      <c r="N242" s="220"/>
      <c r="O242" s="220"/>
      <c r="P242" s="220"/>
      <c r="Q242" s="220"/>
      <c r="R242" s="220"/>
      <c r="S242" s="220"/>
      <c r="T242" s="221"/>
      <c r="AT242" s="222" t="s">
        <v>538</v>
      </c>
      <c r="AU242" s="222" t="s">
        <v>479</v>
      </c>
      <c r="AV242" s="12" t="s">
        <v>479</v>
      </c>
      <c r="AW242" s="12" t="s">
        <v>433</v>
      </c>
      <c r="AX242" s="12" t="s">
        <v>469</v>
      </c>
      <c r="AY242" s="222" t="s">
        <v>529</v>
      </c>
    </row>
    <row r="243" spans="2:65" s="13" customFormat="1">
      <c r="B243" s="223"/>
      <c r="C243" s="224"/>
      <c r="D243" s="225" t="s">
        <v>538</v>
      </c>
      <c r="E243" s="226" t="s">
        <v>419</v>
      </c>
      <c r="F243" s="227" t="s">
        <v>545</v>
      </c>
      <c r="G243" s="224"/>
      <c r="H243" s="228">
        <v>24</v>
      </c>
      <c r="I243" s="229"/>
      <c r="J243" s="224"/>
      <c r="K243" s="224"/>
      <c r="L243" s="230"/>
      <c r="M243" s="231"/>
      <c r="N243" s="232"/>
      <c r="O243" s="232"/>
      <c r="P243" s="232"/>
      <c r="Q243" s="232"/>
      <c r="R243" s="232"/>
      <c r="S243" s="232"/>
      <c r="T243" s="233"/>
      <c r="AT243" s="234" t="s">
        <v>538</v>
      </c>
      <c r="AU243" s="234" t="s">
        <v>479</v>
      </c>
      <c r="AV243" s="13" t="s">
        <v>536</v>
      </c>
      <c r="AW243" s="13" t="s">
        <v>433</v>
      </c>
      <c r="AX243" s="13" t="s">
        <v>477</v>
      </c>
      <c r="AY243" s="234" t="s">
        <v>529</v>
      </c>
    </row>
    <row r="244" spans="2:65" s="1" customFormat="1" ht="22.5" customHeight="1">
      <c r="B244" s="41"/>
      <c r="C244" s="188" t="s">
        <v>688</v>
      </c>
      <c r="D244" s="188" t="s">
        <v>532</v>
      </c>
      <c r="E244" s="189" t="s">
        <v>689</v>
      </c>
      <c r="F244" s="190" t="s">
        <v>690</v>
      </c>
      <c r="G244" s="191" t="s">
        <v>584</v>
      </c>
      <c r="H244" s="192">
        <v>56.113</v>
      </c>
      <c r="I244" s="193"/>
      <c r="J244" s="194">
        <f>ROUND(I244*H244,2)</f>
        <v>0</v>
      </c>
      <c r="K244" s="190" t="s">
        <v>419</v>
      </c>
      <c r="L244" s="61"/>
      <c r="M244" s="195" t="s">
        <v>419</v>
      </c>
      <c r="N244" s="196" t="s">
        <v>440</v>
      </c>
      <c r="O244" s="42"/>
      <c r="P244" s="197">
        <f>O244*H244</f>
        <v>0</v>
      </c>
      <c r="Q244" s="197">
        <v>0</v>
      </c>
      <c r="R244" s="197">
        <f>Q244*H244</f>
        <v>0</v>
      </c>
      <c r="S244" s="197">
        <v>0</v>
      </c>
      <c r="T244" s="198">
        <f>S244*H244</f>
        <v>0</v>
      </c>
      <c r="AR244" s="24" t="s">
        <v>536</v>
      </c>
      <c r="AT244" s="24" t="s">
        <v>532</v>
      </c>
      <c r="AU244" s="24" t="s">
        <v>479</v>
      </c>
      <c r="AY244" s="24" t="s">
        <v>529</v>
      </c>
      <c r="BE244" s="199">
        <f>IF(N244="základní",J244,0)</f>
        <v>0</v>
      </c>
      <c r="BF244" s="199">
        <f>IF(N244="snížená",J244,0)</f>
        <v>0</v>
      </c>
      <c r="BG244" s="199">
        <f>IF(N244="zákl. přenesená",J244,0)</f>
        <v>0</v>
      </c>
      <c r="BH244" s="199">
        <f>IF(N244="sníž. přenesená",J244,0)</f>
        <v>0</v>
      </c>
      <c r="BI244" s="199">
        <f>IF(N244="nulová",J244,0)</f>
        <v>0</v>
      </c>
      <c r="BJ244" s="24" t="s">
        <v>477</v>
      </c>
      <c r="BK244" s="199">
        <f>ROUND(I244*H244,2)</f>
        <v>0</v>
      </c>
      <c r="BL244" s="24" t="s">
        <v>536</v>
      </c>
      <c r="BM244" s="24" t="s">
        <v>691</v>
      </c>
    </row>
    <row r="245" spans="2:65" s="11" customFormat="1" ht="27">
      <c r="B245" s="200"/>
      <c r="C245" s="201"/>
      <c r="D245" s="202" t="s">
        <v>538</v>
      </c>
      <c r="E245" s="203" t="s">
        <v>419</v>
      </c>
      <c r="F245" s="204" t="s">
        <v>692</v>
      </c>
      <c r="G245" s="201"/>
      <c r="H245" s="205" t="s">
        <v>419</v>
      </c>
      <c r="I245" s="206"/>
      <c r="J245" s="201"/>
      <c r="K245" s="201"/>
      <c r="L245" s="207"/>
      <c r="M245" s="208"/>
      <c r="N245" s="209"/>
      <c r="O245" s="209"/>
      <c r="P245" s="209"/>
      <c r="Q245" s="209"/>
      <c r="R245" s="209"/>
      <c r="S245" s="209"/>
      <c r="T245" s="210"/>
      <c r="AT245" s="211" t="s">
        <v>538</v>
      </c>
      <c r="AU245" s="211" t="s">
        <v>479</v>
      </c>
      <c r="AV245" s="11" t="s">
        <v>477</v>
      </c>
      <c r="AW245" s="11" t="s">
        <v>433</v>
      </c>
      <c r="AX245" s="11" t="s">
        <v>469</v>
      </c>
      <c r="AY245" s="211" t="s">
        <v>529</v>
      </c>
    </row>
    <row r="246" spans="2:65" s="11" customFormat="1" ht="27">
      <c r="B246" s="200"/>
      <c r="C246" s="201"/>
      <c r="D246" s="202" t="s">
        <v>538</v>
      </c>
      <c r="E246" s="203" t="s">
        <v>419</v>
      </c>
      <c r="F246" s="204" t="s">
        <v>693</v>
      </c>
      <c r="G246" s="201"/>
      <c r="H246" s="205" t="s">
        <v>419</v>
      </c>
      <c r="I246" s="206"/>
      <c r="J246" s="201"/>
      <c r="K246" s="201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538</v>
      </c>
      <c r="AU246" s="211" t="s">
        <v>479</v>
      </c>
      <c r="AV246" s="11" t="s">
        <v>477</v>
      </c>
      <c r="AW246" s="11" t="s">
        <v>433</v>
      </c>
      <c r="AX246" s="11" t="s">
        <v>469</v>
      </c>
      <c r="AY246" s="211" t="s">
        <v>529</v>
      </c>
    </row>
    <row r="247" spans="2:65" s="11" customFormat="1">
      <c r="B247" s="200"/>
      <c r="C247" s="201"/>
      <c r="D247" s="202" t="s">
        <v>538</v>
      </c>
      <c r="E247" s="203" t="s">
        <v>419</v>
      </c>
      <c r="F247" s="204" t="s">
        <v>542</v>
      </c>
      <c r="G247" s="201"/>
      <c r="H247" s="205" t="s">
        <v>419</v>
      </c>
      <c r="I247" s="206"/>
      <c r="J247" s="201"/>
      <c r="K247" s="201"/>
      <c r="L247" s="207"/>
      <c r="M247" s="208"/>
      <c r="N247" s="209"/>
      <c r="O247" s="209"/>
      <c r="P247" s="209"/>
      <c r="Q247" s="209"/>
      <c r="R247" s="209"/>
      <c r="S247" s="209"/>
      <c r="T247" s="210"/>
      <c r="AT247" s="211" t="s">
        <v>538</v>
      </c>
      <c r="AU247" s="211" t="s">
        <v>479</v>
      </c>
      <c r="AV247" s="11" t="s">
        <v>477</v>
      </c>
      <c r="AW247" s="11" t="s">
        <v>433</v>
      </c>
      <c r="AX247" s="11" t="s">
        <v>469</v>
      </c>
      <c r="AY247" s="211" t="s">
        <v>529</v>
      </c>
    </row>
    <row r="248" spans="2:65" s="11" customFormat="1">
      <c r="B248" s="200"/>
      <c r="C248" s="201"/>
      <c r="D248" s="202" t="s">
        <v>538</v>
      </c>
      <c r="E248" s="203" t="s">
        <v>419</v>
      </c>
      <c r="F248" s="204" t="s">
        <v>694</v>
      </c>
      <c r="G248" s="201"/>
      <c r="H248" s="205" t="s">
        <v>419</v>
      </c>
      <c r="I248" s="206"/>
      <c r="J248" s="201"/>
      <c r="K248" s="201"/>
      <c r="L248" s="207"/>
      <c r="M248" s="208"/>
      <c r="N248" s="209"/>
      <c r="O248" s="209"/>
      <c r="P248" s="209"/>
      <c r="Q248" s="209"/>
      <c r="R248" s="209"/>
      <c r="S248" s="209"/>
      <c r="T248" s="210"/>
      <c r="AT248" s="211" t="s">
        <v>538</v>
      </c>
      <c r="AU248" s="211" t="s">
        <v>479</v>
      </c>
      <c r="AV248" s="11" t="s">
        <v>477</v>
      </c>
      <c r="AW248" s="11" t="s">
        <v>433</v>
      </c>
      <c r="AX248" s="11" t="s">
        <v>469</v>
      </c>
      <c r="AY248" s="211" t="s">
        <v>529</v>
      </c>
    </row>
    <row r="249" spans="2:65" s="12" customFormat="1">
      <c r="B249" s="212"/>
      <c r="C249" s="213"/>
      <c r="D249" s="202" t="s">
        <v>538</v>
      </c>
      <c r="E249" s="214" t="s">
        <v>419</v>
      </c>
      <c r="F249" s="215" t="s">
        <v>629</v>
      </c>
      <c r="G249" s="213"/>
      <c r="H249" s="216">
        <v>56.113</v>
      </c>
      <c r="I249" s="217"/>
      <c r="J249" s="213"/>
      <c r="K249" s="213"/>
      <c r="L249" s="218"/>
      <c r="M249" s="219"/>
      <c r="N249" s="220"/>
      <c r="O249" s="220"/>
      <c r="P249" s="220"/>
      <c r="Q249" s="220"/>
      <c r="R249" s="220"/>
      <c r="S249" s="220"/>
      <c r="T249" s="221"/>
      <c r="AT249" s="222" t="s">
        <v>538</v>
      </c>
      <c r="AU249" s="222" t="s">
        <v>479</v>
      </c>
      <c r="AV249" s="12" t="s">
        <v>479</v>
      </c>
      <c r="AW249" s="12" t="s">
        <v>433</v>
      </c>
      <c r="AX249" s="12" t="s">
        <v>469</v>
      </c>
      <c r="AY249" s="222" t="s">
        <v>529</v>
      </c>
    </row>
    <row r="250" spans="2:65" s="13" customFormat="1">
      <c r="B250" s="223"/>
      <c r="C250" s="224"/>
      <c r="D250" s="225" t="s">
        <v>538</v>
      </c>
      <c r="E250" s="226" t="s">
        <v>419</v>
      </c>
      <c r="F250" s="227" t="s">
        <v>545</v>
      </c>
      <c r="G250" s="224"/>
      <c r="H250" s="228">
        <v>56.113</v>
      </c>
      <c r="I250" s="229"/>
      <c r="J250" s="224"/>
      <c r="K250" s="224"/>
      <c r="L250" s="230"/>
      <c r="M250" s="231"/>
      <c r="N250" s="232"/>
      <c r="O250" s="232"/>
      <c r="P250" s="232"/>
      <c r="Q250" s="232"/>
      <c r="R250" s="232"/>
      <c r="S250" s="232"/>
      <c r="T250" s="233"/>
      <c r="AT250" s="234" t="s">
        <v>538</v>
      </c>
      <c r="AU250" s="234" t="s">
        <v>479</v>
      </c>
      <c r="AV250" s="13" t="s">
        <v>536</v>
      </c>
      <c r="AW250" s="13" t="s">
        <v>433</v>
      </c>
      <c r="AX250" s="13" t="s">
        <v>477</v>
      </c>
      <c r="AY250" s="234" t="s">
        <v>529</v>
      </c>
    </row>
    <row r="251" spans="2:65" s="1" customFormat="1" ht="31.5" customHeight="1">
      <c r="B251" s="41"/>
      <c r="C251" s="188" t="s">
        <v>695</v>
      </c>
      <c r="D251" s="188" t="s">
        <v>532</v>
      </c>
      <c r="E251" s="189" t="s">
        <v>696</v>
      </c>
      <c r="F251" s="190" t="s">
        <v>697</v>
      </c>
      <c r="G251" s="191" t="s">
        <v>584</v>
      </c>
      <c r="H251" s="192">
        <v>5.12</v>
      </c>
      <c r="I251" s="193"/>
      <c r="J251" s="194">
        <f>ROUND(I251*H251,2)</f>
        <v>0</v>
      </c>
      <c r="K251" s="190" t="s">
        <v>419</v>
      </c>
      <c r="L251" s="61"/>
      <c r="M251" s="195" t="s">
        <v>419</v>
      </c>
      <c r="N251" s="196" t="s">
        <v>440</v>
      </c>
      <c r="O251" s="42"/>
      <c r="P251" s="197">
        <f>O251*H251</f>
        <v>0</v>
      </c>
      <c r="Q251" s="197">
        <v>0</v>
      </c>
      <c r="R251" s="197">
        <f>Q251*H251</f>
        <v>0</v>
      </c>
      <c r="S251" s="197">
        <v>0</v>
      </c>
      <c r="T251" s="198">
        <f>S251*H251</f>
        <v>0</v>
      </c>
      <c r="AR251" s="24" t="s">
        <v>536</v>
      </c>
      <c r="AT251" s="24" t="s">
        <v>532</v>
      </c>
      <c r="AU251" s="24" t="s">
        <v>479</v>
      </c>
      <c r="AY251" s="24" t="s">
        <v>529</v>
      </c>
      <c r="BE251" s="199">
        <f>IF(N251="základní",J251,0)</f>
        <v>0</v>
      </c>
      <c r="BF251" s="199">
        <f>IF(N251="snížená",J251,0)</f>
        <v>0</v>
      </c>
      <c r="BG251" s="199">
        <f>IF(N251="zákl. přenesená",J251,0)</f>
        <v>0</v>
      </c>
      <c r="BH251" s="199">
        <f>IF(N251="sníž. přenesená",J251,0)</f>
        <v>0</v>
      </c>
      <c r="BI251" s="199">
        <f>IF(N251="nulová",J251,0)</f>
        <v>0</v>
      </c>
      <c r="BJ251" s="24" t="s">
        <v>477</v>
      </c>
      <c r="BK251" s="199">
        <f>ROUND(I251*H251,2)</f>
        <v>0</v>
      </c>
      <c r="BL251" s="24" t="s">
        <v>536</v>
      </c>
      <c r="BM251" s="24" t="s">
        <v>698</v>
      </c>
    </row>
    <row r="252" spans="2:65" s="11" customFormat="1" ht="27">
      <c r="B252" s="200"/>
      <c r="C252" s="201"/>
      <c r="D252" s="202" t="s">
        <v>538</v>
      </c>
      <c r="E252" s="203" t="s">
        <v>419</v>
      </c>
      <c r="F252" s="204" t="s">
        <v>699</v>
      </c>
      <c r="G252" s="201"/>
      <c r="H252" s="205" t="s">
        <v>419</v>
      </c>
      <c r="I252" s="206"/>
      <c r="J252" s="201"/>
      <c r="K252" s="201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538</v>
      </c>
      <c r="AU252" s="211" t="s">
        <v>479</v>
      </c>
      <c r="AV252" s="11" t="s">
        <v>477</v>
      </c>
      <c r="AW252" s="11" t="s">
        <v>433</v>
      </c>
      <c r="AX252" s="11" t="s">
        <v>469</v>
      </c>
      <c r="AY252" s="211" t="s">
        <v>529</v>
      </c>
    </row>
    <row r="253" spans="2:65" s="11" customFormat="1">
      <c r="B253" s="200"/>
      <c r="C253" s="201"/>
      <c r="D253" s="202" t="s">
        <v>538</v>
      </c>
      <c r="E253" s="203" t="s">
        <v>419</v>
      </c>
      <c r="F253" s="204" t="s">
        <v>700</v>
      </c>
      <c r="G253" s="201"/>
      <c r="H253" s="205" t="s">
        <v>419</v>
      </c>
      <c r="I253" s="206"/>
      <c r="J253" s="201"/>
      <c r="K253" s="201"/>
      <c r="L253" s="207"/>
      <c r="M253" s="208"/>
      <c r="N253" s="209"/>
      <c r="O253" s="209"/>
      <c r="P253" s="209"/>
      <c r="Q253" s="209"/>
      <c r="R253" s="209"/>
      <c r="S253" s="209"/>
      <c r="T253" s="210"/>
      <c r="AT253" s="211" t="s">
        <v>538</v>
      </c>
      <c r="AU253" s="211" t="s">
        <v>479</v>
      </c>
      <c r="AV253" s="11" t="s">
        <v>477</v>
      </c>
      <c r="AW253" s="11" t="s">
        <v>433</v>
      </c>
      <c r="AX253" s="11" t="s">
        <v>469</v>
      </c>
      <c r="AY253" s="211" t="s">
        <v>529</v>
      </c>
    </row>
    <row r="254" spans="2:65" s="11" customFormat="1">
      <c r="B254" s="200"/>
      <c r="C254" s="201"/>
      <c r="D254" s="202" t="s">
        <v>538</v>
      </c>
      <c r="E254" s="203" t="s">
        <v>419</v>
      </c>
      <c r="F254" s="204" t="s">
        <v>701</v>
      </c>
      <c r="G254" s="201"/>
      <c r="H254" s="205" t="s">
        <v>419</v>
      </c>
      <c r="I254" s="206"/>
      <c r="J254" s="201"/>
      <c r="K254" s="201"/>
      <c r="L254" s="207"/>
      <c r="M254" s="208"/>
      <c r="N254" s="209"/>
      <c r="O254" s="209"/>
      <c r="P254" s="209"/>
      <c r="Q254" s="209"/>
      <c r="R254" s="209"/>
      <c r="S254" s="209"/>
      <c r="T254" s="210"/>
      <c r="AT254" s="211" t="s">
        <v>538</v>
      </c>
      <c r="AU254" s="211" t="s">
        <v>479</v>
      </c>
      <c r="AV254" s="11" t="s">
        <v>477</v>
      </c>
      <c r="AW254" s="11" t="s">
        <v>433</v>
      </c>
      <c r="AX254" s="11" t="s">
        <v>469</v>
      </c>
      <c r="AY254" s="211" t="s">
        <v>529</v>
      </c>
    </row>
    <row r="255" spans="2:65" s="11" customFormat="1">
      <c r="B255" s="200"/>
      <c r="C255" s="201"/>
      <c r="D255" s="202" t="s">
        <v>538</v>
      </c>
      <c r="E255" s="203" t="s">
        <v>419</v>
      </c>
      <c r="F255" s="204" t="s">
        <v>542</v>
      </c>
      <c r="G255" s="201"/>
      <c r="H255" s="205" t="s">
        <v>419</v>
      </c>
      <c r="I255" s="206"/>
      <c r="J255" s="201"/>
      <c r="K255" s="201"/>
      <c r="L255" s="207"/>
      <c r="M255" s="208"/>
      <c r="N255" s="209"/>
      <c r="O255" s="209"/>
      <c r="P255" s="209"/>
      <c r="Q255" s="209"/>
      <c r="R255" s="209"/>
      <c r="S255" s="209"/>
      <c r="T255" s="210"/>
      <c r="AT255" s="211" t="s">
        <v>538</v>
      </c>
      <c r="AU255" s="211" t="s">
        <v>479</v>
      </c>
      <c r="AV255" s="11" t="s">
        <v>477</v>
      </c>
      <c r="AW255" s="11" t="s">
        <v>433</v>
      </c>
      <c r="AX255" s="11" t="s">
        <v>469</v>
      </c>
      <c r="AY255" s="211" t="s">
        <v>529</v>
      </c>
    </row>
    <row r="256" spans="2:65" s="11" customFormat="1">
      <c r="B256" s="200"/>
      <c r="C256" s="201"/>
      <c r="D256" s="202" t="s">
        <v>538</v>
      </c>
      <c r="E256" s="203" t="s">
        <v>419</v>
      </c>
      <c r="F256" s="204" t="s">
        <v>702</v>
      </c>
      <c r="G256" s="201"/>
      <c r="H256" s="205" t="s">
        <v>419</v>
      </c>
      <c r="I256" s="206"/>
      <c r="J256" s="201"/>
      <c r="K256" s="201"/>
      <c r="L256" s="207"/>
      <c r="M256" s="208"/>
      <c r="N256" s="209"/>
      <c r="O256" s="209"/>
      <c r="P256" s="209"/>
      <c r="Q256" s="209"/>
      <c r="R256" s="209"/>
      <c r="S256" s="209"/>
      <c r="T256" s="210"/>
      <c r="AT256" s="211" t="s">
        <v>538</v>
      </c>
      <c r="AU256" s="211" t="s">
        <v>479</v>
      </c>
      <c r="AV256" s="11" t="s">
        <v>477</v>
      </c>
      <c r="AW256" s="11" t="s">
        <v>433</v>
      </c>
      <c r="AX256" s="11" t="s">
        <v>469</v>
      </c>
      <c r="AY256" s="211" t="s">
        <v>529</v>
      </c>
    </row>
    <row r="257" spans="2:65" s="12" customFormat="1">
      <c r="B257" s="212"/>
      <c r="C257" s="213"/>
      <c r="D257" s="202" t="s">
        <v>538</v>
      </c>
      <c r="E257" s="214" t="s">
        <v>419</v>
      </c>
      <c r="F257" s="215" t="s">
        <v>703</v>
      </c>
      <c r="G257" s="213"/>
      <c r="H257" s="216">
        <v>5.12</v>
      </c>
      <c r="I257" s="217"/>
      <c r="J257" s="213"/>
      <c r="K257" s="213"/>
      <c r="L257" s="218"/>
      <c r="M257" s="219"/>
      <c r="N257" s="220"/>
      <c r="O257" s="220"/>
      <c r="P257" s="220"/>
      <c r="Q257" s="220"/>
      <c r="R257" s="220"/>
      <c r="S257" s="220"/>
      <c r="T257" s="221"/>
      <c r="AT257" s="222" t="s">
        <v>538</v>
      </c>
      <c r="AU257" s="222" t="s">
        <v>479</v>
      </c>
      <c r="AV257" s="12" t="s">
        <v>479</v>
      </c>
      <c r="AW257" s="12" t="s">
        <v>433</v>
      </c>
      <c r="AX257" s="12" t="s">
        <v>469</v>
      </c>
      <c r="AY257" s="222" t="s">
        <v>529</v>
      </c>
    </row>
    <row r="258" spans="2:65" s="13" customFormat="1">
      <c r="B258" s="223"/>
      <c r="C258" s="224"/>
      <c r="D258" s="225" t="s">
        <v>538</v>
      </c>
      <c r="E258" s="226" t="s">
        <v>419</v>
      </c>
      <c r="F258" s="227" t="s">
        <v>545</v>
      </c>
      <c r="G258" s="224"/>
      <c r="H258" s="228">
        <v>5.12</v>
      </c>
      <c r="I258" s="229"/>
      <c r="J258" s="224"/>
      <c r="K258" s="224"/>
      <c r="L258" s="230"/>
      <c r="M258" s="231"/>
      <c r="N258" s="232"/>
      <c r="O258" s="232"/>
      <c r="P258" s="232"/>
      <c r="Q258" s="232"/>
      <c r="R258" s="232"/>
      <c r="S258" s="232"/>
      <c r="T258" s="233"/>
      <c r="AT258" s="234" t="s">
        <v>538</v>
      </c>
      <c r="AU258" s="234" t="s">
        <v>479</v>
      </c>
      <c r="AV258" s="13" t="s">
        <v>536</v>
      </c>
      <c r="AW258" s="13" t="s">
        <v>433</v>
      </c>
      <c r="AX258" s="13" t="s">
        <v>477</v>
      </c>
      <c r="AY258" s="234" t="s">
        <v>529</v>
      </c>
    </row>
    <row r="259" spans="2:65" s="1" customFormat="1" ht="22.5" customHeight="1">
      <c r="B259" s="41"/>
      <c r="C259" s="188" t="s">
        <v>406</v>
      </c>
      <c r="D259" s="188" t="s">
        <v>532</v>
      </c>
      <c r="E259" s="189" t="s">
        <v>704</v>
      </c>
      <c r="F259" s="190" t="s">
        <v>705</v>
      </c>
      <c r="G259" s="191" t="s">
        <v>584</v>
      </c>
      <c r="H259" s="192">
        <v>0.9</v>
      </c>
      <c r="I259" s="193"/>
      <c r="J259" s="194">
        <f>ROUND(I259*H259,2)</f>
        <v>0</v>
      </c>
      <c r="K259" s="190" t="s">
        <v>419</v>
      </c>
      <c r="L259" s="61"/>
      <c r="M259" s="195" t="s">
        <v>419</v>
      </c>
      <c r="N259" s="196" t="s">
        <v>440</v>
      </c>
      <c r="O259" s="42"/>
      <c r="P259" s="197">
        <f>O259*H259</f>
        <v>0</v>
      </c>
      <c r="Q259" s="197">
        <v>0</v>
      </c>
      <c r="R259" s="197">
        <f>Q259*H259</f>
        <v>0</v>
      </c>
      <c r="S259" s="197">
        <v>0</v>
      </c>
      <c r="T259" s="198">
        <f>S259*H259</f>
        <v>0</v>
      </c>
      <c r="AR259" s="24" t="s">
        <v>536</v>
      </c>
      <c r="AT259" s="24" t="s">
        <v>532</v>
      </c>
      <c r="AU259" s="24" t="s">
        <v>479</v>
      </c>
      <c r="AY259" s="24" t="s">
        <v>529</v>
      </c>
      <c r="BE259" s="199">
        <f>IF(N259="základní",J259,0)</f>
        <v>0</v>
      </c>
      <c r="BF259" s="199">
        <f>IF(N259="snížená",J259,0)</f>
        <v>0</v>
      </c>
      <c r="BG259" s="199">
        <f>IF(N259="zákl. přenesená",J259,0)</f>
        <v>0</v>
      </c>
      <c r="BH259" s="199">
        <f>IF(N259="sníž. přenesená",J259,0)</f>
        <v>0</v>
      </c>
      <c r="BI259" s="199">
        <f>IF(N259="nulová",J259,0)</f>
        <v>0</v>
      </c>
      <c r="BJ259" s="24" t="s">
        <v>477</v>
      </c>
      <c r="BK259" s="199">
        <f>ROUND(I259*H259,2)</f>
        <v>0</v>
      </c>
      <c r="BL259" s="24" t="s">
        <v>536</v>
      </c>
      <c r="BM259" s="24" t="s">
        <v>706</v>
      </c>
    </row>
    <row r="260" spans="2:65" s="11" customFormat="1">
      <c r="B260" s="200"/>
      <c r="C260" s="201"/>
      <c r="D260" s="202" t="s">
        <v>538</v>
      </c>
      <c r="E260" s="203" t="s">
        <v>419</v>
      </c>
      <c r="F260" s="204" t="s">
        <v>707</v>
      </c>
      <c r="G260" s="201"/>
      <c r="H260" s="205" t="s">
        <v>419</v>
      </c>
      <c r="I260" s="206"/>
      <c r="J260" s="201"/>
      <c r="K260" s="201"/>
      <c r="L260" s="207"/>
      <c r="M260" s="208"/>
      <c r="N260" s="209"/>
      <c r="O260" s="209"/>
      <c r="P260" s="209"/>
      <c r="Q260" s="209"/>
      <c r="R260" s="209"/>
      <c r="S260" s="209"/>
      <c r="T260" s="210"/>
      <c r="AT260" s="211" t="s">
        <v>538</v>
      </c>
      <c r="AU260" s="211" t="s">
        <v>479</v>
      </c>
      <c r="AV260" s="11" t="s">
        <v>477</v>
      </c>
      <c r="AW260" s="11" t="s">
        <v>433</v>
      </c>
      <c r="AX260" s="11" t="s">
        <v>469</v>
      </c>
      <c r="AY260" s="211" t="s">
        <v>529</v>
      </c>
    </row>
    <row r="261" spans="2:65" s="11" customFormat="1">
      <c r="B261" s="200"/>
      <c r="C261" s="201"/>
      <c r="D261" s="202" t="s">
        <v>538</v>
      </c>
      <c r="E261" s="203" t="s">
        <v>419</v>
      </c>
      <c r="F261" s="204" t="s">
        <v>708</v>
      </c>
      <c r="G261" s="201"/>
      <c r="H261" s="205" t="s">
        <v>419</v>
      </c>
      <c r="I261" s="206"/>
      <c r="J261" s="201"/>
      <c r="K261" s="201"/>
      <c r="L261" s="207"/>
      <c r="M261" s="208"/>
      <c r="N261" s="209"/>
      <c r="O261" s="209"/>
      <c r="P261" s="209"/>
      <c r="Q261" s="209"/>
      <c r="R261" s="209"/>
      <c r="S261" s="209"/>
      <c r="T261" s="210"/>
      <c r="AT261" s="211" t="s">
        <v>538</v>
      </c>
      <c r="AU261" s="211" t="s">
        <v>479</v>
      </c>
      <c r="AV261" s="11" t="s">
        <v>477</v>
      </c>
      <c r="AW261" s="11" t="s">
        <v>433</v>
      </c>
      <c r="AX261" s="11" t="s">
        <v>469</v>
      </c>
      <c r="AY261" s="211" t="s">
        <v>529</v>
      </c>
    </row>
    <row r="262" spans="2:65" s="11" customFormat="1">
      <c r="B262" s="200"/>
      <c r="C262" s="201"/>
      <c r="D262" s="202" t="s">
        <v>538</v>
      </c>
      <c r="E262" s="203" t="s">
        <v>419</v>
      </c>
      <c r="F262" s="204" t="s">
        <v>542</v>
      </c>
      <c r="G262" s="201"/>
      <c r="H262" s="205" t="s">
        <v>419</v>
      </c>
      <c r="I262" s="206"/>
      <c r="J262" s="201"/>
      <c r="K262" s="201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538</v>
      </c>
      <c r="AU262" s="211" t="s">
        <v>479</v>
      </c>
      <c r="AV262" s="11" t="s">
        <v>477</v>
      </c>
      <c r="AW262" s="11" t="s">
        <v>433</v>
      </c>
      <c r="AX262" s="11" t="s">
        <v>469</v>
      </c>
      <c r="AY262" s="211" t="s">
        <v>529</v>
      </c>
    </row>
    <row r="263" spans="2:65" s="11" customFormat="1">
      <c r="B263" s="200"/>
      <c r="C263" s="201"/>
      <c r="D263" s="202" t="s">
        <v>538</v>
      </c>
      <c r="E263" s="203" t="s">
        <v>419</v>
      </c>
      <c r="F263" s="204" t="s">
        <v>709</v>
      </c>
      <c r="G263" s="201"/>
      <c r="H263" s="205" t="s">
        <v>419</v>
      </c>
      <c r="I263" s="206"/>
      <c r="J263" s="201"/>
      <c r="K263" s="201"/>
      <c r="L263" s="207"/>
      <c r="M263" s="208"/>
      <c r="N263" s="209"/>
      <c r="O263" s="209"/>
      <c r="P263" s="209"/>
      <c r="Q263" s="209"/>
      <c r="R263" s="209"/>
      <c r="S263" s="209"/>
      <c r="T263" s="210"/>
      <c r="AT263" s="211" t="s">
        <v>538</v>
      </c>
      <c r="AU263" s="211" t="s">
        <v>479</v>
      </c>
      <c r="AV263" s="11" t="s">
        <v>477</v>
      </c>
      <c r="AW263" s="11" t="s">
        <v>433</v>
      </c>
      <c r="AX263" s="11" t="s">
        <v>469</v>
      </c>
      <c r="AY263" s="211" t="s">
        <v>529</v>
      </c>
    </row>
    <row r="264" spans="2:65" s="12" customFormat="1">
      <c r="B264" s="212"/>
      <c r="C264" s="213"/>
      <c r="D264" s="202" t="s">
        <v>538</v>
      </c>
      <c r="E264" s="214" t="s">
        <v>419</v>
      </c>
      <c r="F264" s="215" t="s">
        <v>710</v>
      </c>
      <c r="G264" s="213"/>
      <c r="H264" s="216">
        <v>0.9</v>
      </c>
      <c r="I264" s="217"/>
      <c r="J264" s="213"/>
      <c r="K264" s="213"/>
      <c r="L264" s="218"/>
      <c r="M264" s="219"/>
      <c r="N264" s="220"/>
      <c r="O264" s="220"/>
      <c r="P264" s="220"/>
      <c r="Q264" s="220"/>
      <c r="R264" s="220"/>
      <c r="S264" s="220"/>
      <c r="T264" s="221"/>
      <c r="AT264" s="222" t="s">
        <v>538</v>
      </c>
      <c r="AU264" s="222" t="s">
        <v>479</v>
      </c>
      <c r="AV264" s="12" t="s">
        <v>479</v>
      </c>
      <c r="AW264" s="12" t="s">
        <v>433</v>
      </c>
      <c r="AX264" s="12" t="s">
        <v>469</v>
      </c>
      <c r="AY264" s="222" t="s">
        <v>529</v>
      </c>
    </row>
    <row r="265" spans="2:65" s="13" customFormat="1">
      <c r="B265" s="223"/>
      <c r="C265" s="224"/>
      <c r="D265" s="225" t="s">
        <v>538</v>
      </c>
      <c r="E265" s="226" t="s">
        <v>419</v>
      </c>
      <c r="F265" s="227" t="s">
        <v>545</v>
      </c>
      <c r="G265" s="224"/>
      <c r="H265" s="228">
        <v>0.9</v>
      </c>
      <c r="I265" s="229"/>
      <c r="J265" s="224"/>
      <c r="K265" s="224"/>
      <c r="L265" s="230"/>
      <c r="M265" s="231"/>
      <c r="N265" s="232"/>
      <c r="O265" s="232"/>
      <c r="P265" s="232"/>
      <c r="Q265" s="232"/>
      <c r="R265" s="232"/>
      <c r="S265" s="232"/>
      <c r="T265" s="233"/>
      <c r="AT265" s="234" t="s">
        <v>538</v>
      </c>
      <c r="AU265" s="234" t="s">
        <v>479</v>
      </c>
      <c r="AV265" s="13" t="s">
        <v>536</v>
      </c>
      <c r="AW265" s="13" t="s">
        <v>433</v>
      </c>
      <c r="AX265" s="13" t="s">
        <v>477</v>
      </c>
      <c r="AY265" s="234" t="s">
        <v>529</v>
      </c>
    </row>
    <row r="266" spans="2:65" s="1" customFormat="1" ht="22.5" customHeight="1">
      <c r="B266" s="41"/>
      <c r="C266" s="188" t="s">
        <v>711</v>
      </c>
      <c r="D266" s="188" t="s">
        <v>532</v>
      </c>
      <c r="E266" s="189" t="s">
        <v>712</v>
      </c>
      <c r="F266" s="190" t="s">
        <v>713</v>
      </c>
      <c r="G266" s="191" t="s">
        <v>584</v>
      </c>
      <c r="H266" s="192">
        <v>17.73</v>
      </c>
      <c r="I266" s="193"/>
      <c r="J266" s="194">
        <f>ROUND(I266*H266,2)</f>
        <v>0</v>
      </c>
      <c r="K266" s="190" t="s">
        <v>419</v>
      </c>
      <c r="L266" s="61"/>
      <c r="M266" s="195" t="s">
        <v>419</v>
      </c>
      <c r="N266" s="196" t="s">
        <v>440</v>
      </c>
      <c r="O266" s="42"/>
      <c r="P266" s="197">
        <f>O266*H266</f>
        <v>0</v>
      </c>
      <c r="Q266" s="197">
        <v>0</v>
      </c>
      <c r="R266" s="197">
        <f>Q266*H266</f>
        <v>0</v>
      </c>
      <c r="S266" s="197">
        <v>0</v>
      </c>
      <c r="T266" s="198">
        <f>S266*H266</f>
        <v>0</v>
      </c>
      <c r="AR266" s="24" t="s">
        <v>536</v>
      </c>
      <c r="AT266" s="24" t="s">
        <v>532</v>
      </c>
      <c r="AU266" s="24" t="s">
        <v>479</v>
      </c>
      <c r="AY266" s="24" t="s">
        <v>529</v>
      </c>
      <c r="BE266" s="199">
        <f>IF(N266="základní",J266,0)</f>
        <v>0</v>
      </c>
      <c r="BF266" s="199">
        <f>IF(N266="snížená",J266,0)</f>
        <v>0</v>
      </c>
      <c r="BG266" s="199">
        <f>IF(N266="zákl. přenesená",J266,0)</f>
        <v>0</v>
      </c>
      <c r="BH266" s="199">
        <f>IF(N266="sníž. přenesená",J266,0)</f>
        <v>0</v>
      </c>
      <c r="BI266" s="199">
        <f>IF(N266="nulová",J266,0)</f>
        <v>0</v>
      </c>
      <c r="BJ266" s="24" t="s">
        <v>477</v>
      </c>
      <c r="BK266" s="199">
        <f>ROUND(I266*H266,2)</f>
        <v>0</v>
      </c>
      <c r="BL266" s="24" t="s">
        <v>536</v>
      </c>
      <c r="BM266" s="24" t="s">
        <v>714</v>
      </c>
    </row>
    <row r="267" spans="2:65" s="11" customFormat="1" ht="27">
      <c r="B267" s="200"/>
      <c r="C267" s="201"/>
      <c r="D267" s="202" t="s">
        <v>538</v>
      </c>
      <c r="E267" s="203" t="s">
        <v>419</v>
      </c>
      <c r="F267" s="204" t="s">
        <v>715</v>
      </c>
      <c r="G267" s="201"/>
      <c r="H267" s="205" t="s">
        <v>419</v>
      </c>
      <c r="I267" s="206"/>
      <c r="J267" s="201"/>
      <c r="K267" s="201"/>
      <c r="L267" s="207"/>
      <c r="M267" s="208"/>
      <c r="N267" s="209"/>
      <c r="O267" s="209"/>
      <c r="P267" s="209"/>
      <c r="Q267" s="209"/>
      <c r="R267" s="209"/>
      <c r="S267" s="209"/>
      <c r="T267" s="210"/>
      <c r="AT267" s="211" t="s">
        <v>538</v>
      </c>
      <c r="AU267" s="211" t="s">
        <v>479</v>
      </c>
      <c r="AV267" s="11" t="s">
        <v>477</v>
      </c>
      <c r="AW267" s="11" t="s">
        <v>433</v>
      </c>
      <c r="AX267" s="11" t="s">
        <v>469</v>
      </c>
      <c r="AY267" s="211" t="s">
        <v>529</v>
      </c>
    </row>
    <row r="268" spans="2:65" s="11" customFormat="1" ht="27">
      <c r="B268" s="200"/>
      <c r="C268" s="201"/>
      <c r="D268" s="202" t="s">
        <v>538</v>
      </c>
      <c r="E268" s="203" t="s">
        <v>419</v>
      </c>
      <c r="F268" s="204" t="s">
        <v>716</v>
      </c>
      <c r="G268" s="201"/>
      <c r="H268" s="205" t="s">
        <v>419</v>
      </c>
      <c r="I268" s="206"/>
      <c r="J268" s="201"/>
      <c r="K268" s="201"/>
      <c r="L268" s="207"/>
      <c r="M268" s="208"/>
      <c r="N268" s="209"/>
      <c r="O268" s="209"/>
      <c r="P268" s="209"/>
      <c r="Q268" s="209"/>
      <c r="R268" s="209"/>
      <c r="S268" s="209"/>
      <c r="T268" s="210"/>
      <c r="AT268" s="211" t="s">
        <v>538</v>
      </c>
      <c r="AU268" s="211" t="s">
        <v>479</v>
      </c>
      <c r="AV268" s="11" t="s">
        <v>477</v>
      </c>
      <c r="AW268" s="11" t="s">
        <v>433</v>
      </c>
      <c r="AX268" s="11" t="s">
        <v>469</v>
      </c>
      <c r="AY268" s="211" t="s">
        <v>529</v>
      </c>
    </row>
    <row r="269" spans="2:65" s="11" customFormat="1">
      <c r="B269" s="200"/>
      <c r="C269" s="201"/>
      <c r="D269" s="202" t="s">
        <v>538</v>
      </c>
      <c r="E269" s="203" t="s">
        <v>419</v>
      </c>
      <c r="F269" s="204" t="s">
        <v>542</v>
      </c>
      <c r="G269" s="201"/>
      <c r="H269" s="205" t="s">
        <v>419</v>
      </c>
      <c r="I269" s="206"/>
      <c r="J269" s="201"/>
      <c r="K269" s="201"/>
      <c r="L269" s="207"/>
      <c r="M269" s="208"/>
      <c r="N269" s="209"/>
      <c r="O269" s="209"/>
      <c r="P269" s="209"/>
      <c r="Q269" s="209"/>
      <c r="R269" s="209"/>
      <c r="S269" s="209"/>
      <c r="T269" s="210"/>
      <c r="AT269" s="211" t="s">
        <v>538</v>
      </c>
      <c r="AU269" s="211" t="s">
        <v>479</v>
      </c>
      <c r="AV269" s="11" t="s">
        <v>477</v>
      </c>
      <c r="AW269" s="11" t="s">
        <v>433</v>
      </c>
      <c r="AX269" s="11" t="s">
        <v>469</v>
      </c>
      <c r="AY269" s="211" t="s">
        <v>529</v>
      </c>
    </row>
    <row r="270" spans="2:65" s="11" customFormat="1">
      <c r="B270" s="200"/>
      <c r="C270" s="201"/>
      <c r="D270" s="202" t="s">
        <v>538</v>
      </c>
      <c r="E270" s="203" t="s">
        <v>419</v>
      </c>
      <c r="F270" s="204" t="s">
        <v>717</v>
      </c>
      <c r="G270" s="201"/>
      <c r="H270" s="205" t="s">
        <v>419</v>
      </c>
      <c r="I270" s="206"/>
      <c r="J270" s="201"/>
      <c r="K270" s="201"/>
      <c r="L270" s="207"/>
      <c r="M270" s="208"/>
      <c r="N270" s="209"/>
      <c r="O270" s="209"/>
      <c r="P270" s="209"/>
      <c r="Q270" s="209"/>
      <c r="R270" s="209"/>
      <c r="S270" s="209"/>
      <c r="T270" s="210"/>
      <c r="AT270" s="211" t="s">
        <v>538</v>
      </c>
      <c r="AU270" s="211" t="s">
        <v>479</v>
      </c>
      <c r="AV270" s="11" t="s">
        <v>477</v>
      </c>
      <c r="AW270" s="11" t="s">
        <v>433</v>
      </c>
      <c r="AX270" s="11" t="s">
        <v>469</v>
      </c>
      <c r="AY270" s="211" t="s">
        <v>529</v>
      </c>
    </row>
    <row r="271" spans="2:65" s="12" customFormat="1">
      <c r="B271" s="212"/>
      <c r="C271" s="213"/>
      <c r="D271" s="202" t="s">
        <v>538</v>
      </c>
      <c r="E271" s="214" t="s">
        <v>419</v>
      </c>
      <c r="F271" s="215" t="s">
        <v>718</v>
      </c>
      <c r="G271" s="213"/>
      <c r="H271" s="216">
        <v>17.73</v>
      </c>
      <c r="I271" s="217"/>
      <c r="J271" s="213"/>
      <c r="K271" s="213"/>
      <c r="L271" s="218"/>
      <c r="M271" s="219"/>
      <c r="N271" s="220"/>
      <c r="O271" s="220"/>
      <c r="P271" s="220"/>
      <c r="Q271" s="220"/>
      <c r="R271" s="220"/>
      <c r="S271" s="220"/>
      <c r="T271" s="221"/>
      <c r="AT271" s="222" t="s">
        <v>538</v>
      </c>
      <c r="AU271" s="222" t="s">
        <v>479</v>
      </c>
      <c r="AV271" s="12" t="s">
        <v>479</v>
      </c>
      <c r="AW271" s="12" t="s">
        <v>433</v>
      </c>
      <c r="AX271" s="12" t="s">
        <v>469</v>
      </c>
      <c r="AY271" s="222" t="s">
        <v>529</v>
      </c>
    </row>
    <row r="272" spans="2:65" s="13" customFormat="1">
      <c r="B272" s="223"/>
      <c r="C272" s="224"/>
      <c r="D272" s="225" t="s">
        <v>538</v>
      </c>
      <c r="E272" s="226" t="s">
        <v>419</v>
      </c>
      <c r="F272" s="227" t="s">
        <v>545</v>
      </c>
      <c r="G272" s="224"/>
      <c r="H272" s="228">
        <v>17.73</v>
      </c>
      <c r="I272" s="229"/>
      <c r="J272" s="224"/>
      <c r="K272" s="224"/>
      <c r="L272" s="230"/>
      <c r="M272" s="231"/>
      <c r="N272" s="232"/>
      <c r="O272" s="232"/>
      <c r="P272" s="232"/>
      <c r="Q272" s="232"/>
      <c r="R272" s="232"/>
      <c r="S272" s="232"/>
      <c r="T272" s="233"/>
      <c r="AT272" s="234" t="s">
        <v>538</v>
      </c>
      <c r="AU272" s="234" t="s">
        <v>479</v>
      </c>
      <c r="AV272" s="13" t="s">
        <v>536</v>
      </c>
      <c r="AW272" s="13" t="s">
        <v>433</v>
      </c>
      <c r="AX272" s="13" t="s">
        <v>477</v>
      </c>
      <c r="AY272" s="234" t="s">
        <v>529</v>
      </c>
    </row>
    <row r="273" spans="2:65" s="1" customFormat="1" ht="31.5" customHeight="1">
      <c r="B273" s="41"/>
      <c r="C273" s="188" t="s">
        <v>719</v>
      </c>
      <c r="D273" s="188" t="s">
        <v>532</v>
      </c>
      <c r="E273" s="189" t="s">
        <v>720</v>
      </c>
      <c r="F273" s="190" t="s">
        <v>721</v>
      </c>
      <c r="G273" s="191" t="s">
        <v>535</v>
      </c>
      <c r="H273" s="192">
        <v>0.5</v>
      </c>
      <c r="I273" s="193"/>
      <c r="J273" s="194">
        <f>ROUND(I273*H273,2)</f>
        <v>0</v>
      </c>
      <c r="K273" s="190" t="s">
        <v>606</v>
      </c>
      <c r="L273" s="61"/>
      <c r="M273" s="195" t="s">
        <v>419</v>
      </c>
      <c r="N273" s="196" t="s">
        <v>440</v>
      </c>
      <c r="O273" s="42"/>
      <c r="P273" s="197">
        <f>O273*H273</f>
        <v>0</v>
      </c>
      <c r="Q273" s="197">
        <v>0</v>
      </c>
      <c r="R273" s="197">
        <f>Q273*H273</f>
        <v>0</v>
      </c>
      <c r="S273" s="197">
        <v>2.2000000000000002</v>
      </c>
      <c r="T273" s="198">
        <f>S273*H273</f>
        <v>1.1000000000000001</v>
      </c>
      <c r="AR273" s="24" t="s">
        <v>536</v>
      </c>
      <c r="AT273" s="24" t="s">
        <v>532</v>
      </c>
      <c r="AU273" s="24" t="s">
        <v>479</v>
      </c>
      <c r="AY273" s="24" t="s">
        <v>529</v>
      </c>
      <c r="BE273" s="199">
        <f>IF(N273="základní",J273,0)</f>
        <v>0</v>
      </c>
      <c r="BF273" s="199">
        <f>IF(N273="snížená",J273,0)</f>
        <v>0</v>
      </c>
      <c r="BG273" s="199">
        <f>IF(N273="zákl. přenesená",J273,0)</f>
        <v>0</v>
      </c>
      <c r="BH273" s="199">
        <f>IF(N273="sníž. přenesená",J273,0)</f>
        <v>0</v>
      </c>
      <c r="BI273" s="199">
        <f>IF(N273="nulová",J273,0)</f>
        <v>0</v>
      </c>
      <c r="BJ273" s="24" t="s">
        <v>477</v>
      </c>
      <c r="BK273" s="199">
        <f>ROUND(I273*H273,2)</f>
        <v>0</v>
      </c>
      <c r="BL273" s="24" t="s">
        <v>536</v>
      </c>
      <c r="BM273" s="24" t="s">
        <v>722</v>
      </c>
    </row>
    <row r="274" spans="2:65" s="11" customFormat="1" ht="27">
      <c r="B274" s="200"/>
      <c r="C274" s="201"/>
      <c r="D274" s="202" t="s">
        <v>538</v>
      </c>
      <c r="E274" s="203" t="s">
        <v>419</v>
      </c>
      <c r="F274" s="204" t="s">
        <v>608</v>
      </c>
      <c r="G274" s="201"/>
      <c r="H274" s="205" t="s">
        <v>419</v>
      </c>
      <c r="I274" s="206"/>
      <c r="J274" s="201"/>
      <c r="K274" s="201"/>
      <c r="L274" s="207"/>
      <c r="M274" s="208"/>
      <c r="N274" s="209"/>
      <c r="O274" s="209"/>
      <c r="P274" s="209"/>
      <c r="Q274" s="209"/>
      <c r="R274" s="209"/>
      <c r="S274" s="209"/>
      <c r="T274" s="210"/>
      <c r="AT274" s="211" t="s">
        <v>538</v>
      </c>
      <c r="AU274" s="211" t="s">
        <v>479</v>
      </c>
      <c r="AV274" s="11" t="s">
        <v>477</v>
      </c>
      <c r="AW274" s="11" t="s">
        <v>433</v>
      </c>
      <c r="AX274" s="11" t="s">
        <v>469</v>
      </c>
      <c r="AY274" s="211" t="s">
        <v>529</v>
      </c>
    </row>
    <row r="275" spans="2:65" s="11" customFormat="1">
      <c r="B275" s="200"/>
      <c r="C275" s="201"/>
      <c r="D275" s="202" t="s">
        <v>538</v>
      </c>
      <c r="E275" s="203" t="s">
        <v>419</v>
      </c>
      <c r="F275" s="204" t="s">
        <v>542</v>
      </c>
      <c r="G275" s="201"/>
      <c r="H275" s="205" t="s">
        <v>419</v>
      </c>
      <c r="I275" s="206"/>
      <c r="J275" s="201"/>
      <c r="K275" s="201"/>
      <c r="L275" s="207"/>
      <c r="M275" s="208"/>
      <c r="N275" s="209"/>
      <c r="O275" s="209"/>
      <c r="P275" s="209"/>
      <c r="Q275" s="209"/>
      <c r="R275" s="209"/>
      <c r="S275" s="209"/>
      <c r="T275" s="210"/>
      <c r="AT275" s="211" t="s">
        <v>538</v>
      </c>
      <c r="AU275" s="211" t="s">
        <v>479</v>
      </c>
      <c r="AV275" s="11" t="s">
        <v>477</v>
      </c>
      <c r="AW275" s="11" t="s">
        <v>433</v>
      </c>
      <c r="AX275" s="11" t="s">
        <v>469</v>
      </c>
      <c r="AY275" s="211" t="s">
        <v>529</v>
      </c>
    </row>
    <row r="276" spans="2:65" s="11" customFormat="1">
      <c r="B276" s="200"/>
      <c r="C276" s="201"/>
      <c r="D276" s="202" t="s">
        <v>538</v>
      </c>
      <c r="E276" s="203" t="s">
        <v>419</v>
      </c>
      <c r="F276" s="204" t="s">
        <v>543</v>
      </c>
      <c r="G276" s="201"/>
      <c r="H276" s="205" t="s">
        <v>419</v>
      </c>
      <c r="I276" s="206"/>
      <c r="J276" s="201"/>
      <c r="K276" s="201"/>
      <c r="L276" s="207"/>
      <c r="M276" s="208"/>
      <c r="N276" s="209"/>
      <c r="O276" s="209"/>
      <c r="P276" s="209"/>
      <c r="Q276" s="209"/>
      <c r="R276" s="209"/>
      <c r="S276" s="209"/>
      <c r="T276" s="210"/>
      <c r="AT276" s="211" t="s">
        <v>538</v>
      </c>
      <c r="AU276" s="211" t="s">
        <v>479</v>
      </c>
      <c r="AV276" s="11" t="s">
        <v>477</v>
      </c>
      <c r="AW276" s="11" t="s">
        <v>433</v>
      </c>
      <c r="AX276" s="11" t="s">
        <v>469</v>
      </c>
      <c r="AY276" s="211" t="s">
        <v>529</v>
      </c>
    </row>
    <row r="277" spans="2:65" s="12" customFormat="1">
      <c r="B277" s="212"/>
      <c r="C277" s="213"/>
      <c r="D277" s="202" t="s">
        <v>538</v>
      </c>
      <c r="E277" s="214" t="s">
        <v>419</v>
      </c>
      <c r="F277" s="215" t="s">
        <v>610</v>
      </c>
      <c r="G277" s="213"/>
      <c r="H277" s="216">
        <v>0.5</v>
      </c>
      <c r="I277" s="217"/>
      <c r="J277" s="213"/>
      <c r="K277" s="213"/>
      <c r="L277" s="218"/>
      <c r="M277" s="219"/>
      <c r="N277" s="220"/>
      <c r="O277" s="220"/>
      <c r="P277" s="220"/>
      <c r="Q277" s="220"/>
      <c r="R277" s="220"/>
      <c r="S277" s="220"/>
      <c r="T277" s="221"/>
      <c r="AT277" s="222" t="s">
        <v>538</v>
      </c>
      <c r="AU277" s="222" t="s">
        <v>479</v>
      </c>
      <c r="AV277" s="12" t="s">
        <v>479</v>
      </c>
      <c r="AW277" s="12" t="s">
        <v>433</v>
      </c>
      <c r="AX277" s="12" t="s">
        <v>469</v>
      </c>
      <c r="AY277" s="222" t="s">
        <v>529</v>
      </c>
    </row>
    <row r="278" spans="2:65" s="13" customFormat="1">
      <c r="B278" s="223"/>
      <c r="C278" s="224"/>
      <c r="D278" s="225" t="s">
        <v>538</v>
      </c>
      <c r="E278" s="226" t="s">
        <v>419</v>
      </c>
      <c r="F278" s="227" t="s">
        <v>545</v>
      </c>
      <c r="G278" s="224"/>
      <c r="H278" s="228">
        <v>0.5</v>
      </c>
      <c r="I278" s="229"/>
      <c r="J278" s="224"/>
      <c r="K278" s="224"/>
      <c r="L278" s="230"/>
      <c r="M278" s="231"/>
      <c r="N278" s="232"/>
      <c r="O278" s="232"/>
      <c r="P278" s="232"/>
      <c r="Q278" s="232"/>
      <c r="R278" s="232"/>
      <c r="S278" s="232"/>
      <c r="T278" s="233"/>
      <c r="AT278" s="234" t="s">
        <v>538</v>
      </c>
      <c r="AU278" s="234" t="s">
        <v>479</v>
      </c>
      <c r="AV278" s="13" t="s">
        <v>536</v>
      </c>
      <c r="AW278" s="13" t="s">
        <v>433</v>
      </c>
      <c r="AX278" s="13" t="s">
        <v>477</v>
      </c>
      <c r="AY278" s="234" t="s">
        <v>529</v>
      </c>
    </row>
    <row r="279" spans="2:65" s="1" customFormat="1" ht="31.5" customHeight="1">
      <c r="B279" s="41"/>
      <c r="C279" s="188" t="s">
        <v>723</v>
      </c>
      <c r="D279" s="188" t="s">
        <v>532</v>
      </c>
      <c r="E279" s="189" t="s">
        <v>724</v>
      </c>
      <c r="F279" s="190" t="s">
        <v>725</v>
      </c>
      <c r="G279" s="191" t="s">
        <v>535</v>
      </c>
      <c r="H279" s="192">
        <v>4.4889999999999999</v>
      </c>
      <c r="I279" s="193"/>
      <c r="J279" s="194">
        <f>ROUND(I279*H279,2)</f>
        <v>0</v>
      </c>
      <c r="K279" s="190" t="s">
        <v>606</v>
      </c>
      <c r="L279" s="61"/>
      <c r="M279" s="195" t="s">
        <v>419</v>
      </c>
      <c r="N279" s="196" t="s">
        <v>440</v>
      </c>
      <c r="O279" s="42"/>
      <c r="P279" s="197">
        <f>O279*H279</f>
        <v>0</v>
      </c>
      <c r="Q279" s="197">
        <v>0</v>
      </c>
      <c r="R279" s="197">
        <f>Q279*H279</f>
        <v>0</v>
      </c>
      <c r="S279" s="197">
        <v>2.2000000000000002</v>
      </c>
      <c r="T279" s="198">
        <f>S279*H279</f>
        <v>9.8757999999999999</v>
      </c>
      <c r="AR279" s="24" t="s">
        <v>536</v>
      </c>
      <c r="AT279" s="24" t="s">
        <v>532</v>
      </c>
      <c r="AU279" s="24" t="s">
        <v>479</v>
      </c>
      <c r="AY279" s="24" t="s">
        <v>529</v>
      </c>
      <c r="BE279" s="199">
        <f>IF(N279="základní",J279,0)</f>
        <v>0</v>
      </c>
      <c r="BF279" s="199">
        <f>IF(N279="snížená",J279,0)</f>
        <v>0</v>
      </c>
      <c r="BG279" s="199">
        <f>IF(N279="zákl. přenesená",J279,0)</f>
        <v>0</v>
      </c>
      <c r="BH279" s="199">
        <f>IF(N279="sníž. přenesená",J279,0)</f>
        <v>0</v>
      </c>
      <c r="BI279" s="199">
        <f>IF(N279="nulová",J279,0)</f>
        <v>0</v>
      </c>
      <c r="BJ279" s="24" t="s">
        <v>477</v>
      </c>
      <c r="BK279" s="199">
        <f>ROUND(I279*H279,2)</f>
        <v>0</v>
      </c>
      <c r="BL279" s="24" t="s">
        <v>536</v>
      </c>
      <c r="BM279" s="24" t="s">
        <v>726</v>
      </c>
    </row>
    <row r="280" spans="2:65" s="11" customFormat="1" ht="27">
      <c r="B280" s="200"/>
      <c r="C280" s="201"/>
      <c r="D280" s="202" t="s">
        <v>538</v>
      </c>
      <c r="E280" s="203" t="s">
        <v>419</v>
      </c>
      <c r="F280" s="204" t="s">
        <v>727</v>
      </c>
      <c r="G280" s="201"/>
      <c r="H280" s="205" t="s">
        <v>419</v>
      </c>
      <c r="I280" s="206"/>
      <c r="J280" s="201"/>
      <c r="K280" s="201"/>
      <c r="L280" s="207"/>
      <c r="M280" s="208"/>
      <c r="N280" s="209"/>
      <c r="O280" s="209"/>
      <c r="P280" s="209"/>
      <c r="Q280" s="209"/>
      <c r="R280" s="209"/>
      <c r="S280" s="209"/>
      <c r="T280" s="210"/>
      <c r="AT280" s="211" t="s">
        <v>538</v>
      </c>
      <c r="AU280" s="211" t="s">
        <v>479</v>
      </c>
      <c r="AV280" s="11" t="s">
        <v>477</v>
      </c>
      <c r="AW280" s="11" t="s">
        <v>433</v>
      </c>
      <c r="AX280" s="11" t="s">
        <v>469</v>
      </c>
      <c r="AY280" s="211" t="s">
        <v>529</v>
      </c>
    </row>
    <row r="281" spans="2:65" s="11" customFormat="1">
      <c r="B281" s="200"/>
      <c r="C281" s="201"/>
      <c r="D281" s="202" t="s">
        <v>538</v>
      </c>
      <c r="E281" s="203" t="s">
        <v>419</v>
      </c>
      <c r="F281" s="204" t="s">
        <v>542</v>
      </c>
      <c r="G281" s="201"/>
      <c r="H281" s="205" t="s">
        <v>419</v>
      </c>
      <c r="I281" s="206"/>
      <c r="J281" s="201"/>
      <c r="K281" s="201"/>
      <c r="L281" s="207"/>
      <c r="M281" s="208"/>
      <c r="N281" s="209"/>
      <c r="O281" s="209"/>
      <c r="P281" s="209"/>
      <c r="Q281" s="209"/>
      <c r="R281" s="209"/>
      <c r="S281" s="209"/>
      <c r="T281" s="210"/>
      <c r="AT281" s="211" t="s">
        <v>538</v>
      </c>
      <c r="AU281" s="211" t="s">
        <v>479</v>
      </c>
      <c r="AV281" s="11" t="s">
        <v>477</v>
      </c>
      <c r="AW281" s="11" t="s">
        <v>433</v>
      </c>
      <c r="AX281" s="11" t="s">
        <v>469</v>
      </c>
      <c r="AY281" s="211" t="s">
        <v>529</v>
      </c>
    </row>
    <row r="282" spans="2:65" s="11" customFormat="1">
      <c r="B282" s="200"/>
      <c r="C282" s="201"/>
      <c r="D282" s="202" t="s">
        <v>538</v>
      </c>
      <c r="E282" s="203" t="s">
        <v>419</v>
      </c>
      <c r="F282" s="204" t="s">
        <v>694</v>
      </c>
      <c r="G282" s="201"/>
      <c r="H282" s="205" t="s">
        <v>419</v>
      </c>
      <c r="I282" s="206"/>
      <c r="J282" s="201"/>
      <c r="K282" s="201"/>
      <c r="L282" s="207"/>
      <c r="M282" s="208"/>
      <c r="N282" s="209"/>
      <c r="O282" s="209"/>
      <c r="P282" s="209"/>
      <c r="Q282" s="209"/>
      <c r="R282" s="209"/>
      <c r="S282" s="209"/>
      <c r="T282" s="210"/>
      <c r="AT282" s="211" t="s">
        <v>538</v>
      </c>
      <c r="AU282" s="211" t="s">
        <v>479</v>
      </c>
      <c r="AV282" s="11" t="s">
        <v>477</v>
      </c>
      <c r="AW282" s="11" t="s">
        <v>433</v>
      </c>
      <c r="AX282" s="11" t="s">
        <v>469</v>
      </c>
      <c r="AY282" s="211" t="s">
        <v>529</v>
      </c>
    </row>
    <row r="283" spans="2:65" s="12" customFormat="1">
      <c r="B283" s="212"/>
      <c r="C283" s="213"/>
      <c r="D283" s="202" t="s">
        <v>538</v>
      </c>
      <c r="E283" s="214" t="s">
        <v>419</v>
      </c>
      <c r="F283" s="215" t="s">
        <v>629</v>
      </c>
      <c r="G283" s="213"/>
      <c r="H283" s="216">
        <v>56.113</v>
      </c>
      <c r="I283" s="217"/>
      <c r="J283" s="213"/>
      <c r="K283" s="213"/>
      <c r="L283" s="218"/>
      <c r="M283" s="219"/>
      <c r="N283" s="220"/>
      <c r="O283" s="220"/>
      <c r="P283" s="220"/>
      <c r="Q283" s="220"/>
      <c r="R283" s="220"/>
      <c r="S283" s="220"/>
      <c r="T283" s="221"/>
      <c r="AT283" s="222" t="s">
        <v>538</v>
      </c>
      <c r="AU283" s="222" t="s">
        <v>479</v>
      </c>
      <c r="AV283" s="12" t="s">
        <v>479</v>
      </c>
      <c r="AW283" s="12" t="s">
        <v>433</v>
      </c>
      <c r="AX283" s="12" t="s">
        <v>469</v>
      </c>
      <c r="AY283" s="222" t="s">
        <v>529</v>
      </c>
    </row>
    <row r="284" spans="2:65" s="14" customFormat="1">
      <c r="B284" s="241"/>
      <c r="C284" s="242"/>
      <c r="D284" s="202" t="s">
        <v>538</v>
      </c>
      <c r="E284" s="243" t="s">
        <v>419</v>
      </c>
      <c r="F284" s="244" t="s">
        <v>630</v>
      </c>
      <c r="G284" s="242"/>
      <c r="H284" s="245">
        <v>56.113</v>
      </c>
      <c r="I284" s="246"/>
      <c r="J284" s="242"/>
      <c r="K284" s="242"/>
      <c r="L284" s="247"/>
      <c r="M284" s="248"/>
      <c r="N284" s="249"/>
      <c r="O284" s="249"/>
      <c r="P284" s="249"/>
      <c r="Q284" s="249"/>
      <c r="R284" s="249"/>
      <c r="S284" s="249"/>
      <c r="T284" s="250"/>
      <c r="AT284" s="251" t="s">
        <v>538</v>
      </c>
      <c r="AU284" s="251" t="s">
        <v>479</v>
      </c>
      <c r="AV284" s="14" t="s">
        <v>530</v>
      </c>
      <c r="AW284" s="14" t="s">
        <v>433</v>
      </c>
      <c r="AX284" s="14" t="s">
        <v>469</v>
      </c>
      <c r="AY284" s="251" t="s">
        <v>529</v>
      </c>
    </row>
    <row r="285" spans="2:65" s="12" customFormat="1">
      <c r="B285" s="212"/>
      <c r="C285" s="213"/>
      <c r="D285" s="225" t="s">
        <v>538</v>
      </c>
      <c r="E285" s="238" t="s">
        <v>419</v>
      </c>
      <c r="F285" s="239" t="s">
        <v>728</v>
      </c>
      <c r="G285" s="213"/>
      <c r="H285" s="240">
        <v>4.4889999999999999</v>
      </c>
      <c r="I285" s="217"/>
      <c r="J285" s="213"/>
      <c r="K285" s="213"/>
      <c r="L285" s="218"/>
      <c r="M285" s="219"/>
      <c r="N285" s="220"/>
      <c r="O285" s="220"/>
      <c r="P285" s="220"/>
      <c r="Q285" s="220"/>
      <c r="R285" s="220"/>
      <c r="S285" s="220"/>
      <c r="T285" s="221"/>
      <c r="AT285" s="222" t="s">
        <v>538</v>
      </c>
      <c r="AU285" s="222" t="s">
        <v>479</v>
      </c>
      <c r="AV285" s="12" t="s">
        <v>479</v>
      </c>
      <c r="AW285" s="12" t="s">
        <v>433</v>
      </c>
      <c r="AX285" s="12" t="s">
        <v>477</v>
      </c>
      <c r="AY285" s="222" t="s">
        <v>529</v>
      </c>
    </row>
    <row r="286" spans="2:65" s="1" customFormat="1" ht="22.5" customHeight="1">
      <c r="B286" s="41"/>
      <c r="C286" s="188" t="s">
        <v>729</v>
      </c>
      <c r="D286" s="188" t="s">
        <v>532</v>
      </c>
      <c r="E286" s="189" t="s">
        <v>730</v>
      </c>
      <c r="F286" s="190" t="s">
        <v>731</v>
      </c>
      <c r="G286" s="191" t="s">
        <v>558</v>
      </c>
      <c r="H286" s="192">
        <v>10</v>
      </c>
      <c r="I286" s="193"/>
      <c r="J286" s="194">
        <f>ROUND(I286*H286,2)</f>
        <v>0</v>
      </c>
      <c r="K286" s="190" t="s">
        <v>606</v>
      </c>
      <c r="L286" s="61"/>
      <c r="M286" s="195" t="s">
        <v>419</v>
      </c>
      <c r="N286" s="196" t="s">
        <v>440</v>
      </c>
      <c r="O286" s="42"/>
      <c r="P286" s="197">
        <f>O286*H286</f>
        <v>0</v>
      </c>
      <c r="Q286" s="197">
        <v>0</v>
      </c>
      <c r="R286" s="197">
        <f>Q286*H286</f>
        <v>0</v>
      </c>
      <c r="S286" s="197">
        <v>5.3999999999999999E-2</v>
      </c>
      <c r="T286" s="198">
        <f>S286*H286</f>
        <v>0.54</v>
      </c>
      <c r="AR286" s="24" t="s">
        <v>536</v>
      </c>
      <c r="AT286" s="24" t="s">
        <v>532</v>
      </c>
      <c r="AU286" s="24" t="s">
        <v>479</v>
      </c>
      <c r="AY286" s="24" t="s">
        <v>529</v>
      </c>
      <c r="BE286" s="199">
        <f>IF(N286="základní",J286,0)</f>
        <v>0</v>
      </c>
      <c r="BF286" s="199">
        <f>IF(N286="snížená",J286,0)</f>
        <v>0</v>
      </c>
      <c r="BG286" s="199">
        <f>IF(N286="zákl. přenesená",J286,0)</f>
        <v>0</v>
      </c>
      <c r="BH286" s="199">
        <f>IF(N286="sníž. přenesená",J286,0)</f>
        <v>0</v>
      </c>
      <c r="BI286" s="199">
        <f>IF(N286="nulová",J286,0)</f>
        <v>0</v>
      </c>
      <c r="BJ286" s="24" t="s">
        <v>477</v>
      </c>
      <c r="BK286" s="199">
        <f>ROUND(I286*H286,2)</f>
        <v>0</v>
      </c>
      <c r="BL286" s="24" t="s">
        <v>536</v>
      </c>
      <c r="BM286" s="24" t="s">
        <v>732</v>
      </c>
    </row>
    <row r="287" spans="2:65" s="11" customFormat="1">
      <c r="B287" s="200"/>
      <c r="C287" s="201"/>
      <c r="D287" s="202" t="s">
        <v>538</v>
      </c>
      <c r="E287" s="203" t="s">
        <v>419</v>
      </c>
      <c r="F287" s="204" t="s">
        <v>733</v>
      </c>
      <c r="G287" s="201"/>
      <c r="H287" s="205" t="s">
        <v>419</v>
      </c>
      <c r="I287" s="206"/>
      <c r="J287" s="201"/>
      <c r="K287" s="201"/>
      <c r="L287" s="207"/>
      <c r="M287" s="208"/>
      <c r="N287" s="209"/>
      <c r="O287" s="209"/>
      <c r="P287" s="209"/>
      <c r="Q287" s="209"/>
      <c r="R287" s="209"/>
      <c r="S287" s="209"/>
      <c r="T287" s="210"/>
      <c r="AT287" s="211" t="s">
        <v>538</v>
      </c>
      <c r="AU287" s="211" t="s">
        <v>479</v>
      </c>
      <c r="AV287" s="11" t="s">
        <v>477</v>
      </c>
      <c r="AW287" s="11" t="s">
        <v>433</v>
      </c>
      <c r="AX287" s="11" t="s">
        <v>469</v>
      </c>
      <c r="AY287" s="211" t="s">
        <v>529</v>
      </c>
    </row>
    <row r="288" spans="2:65" s="11" customFormat="1">
      <c r="B288" s="200"/>
      <c r="C288" s="201"/>
      <c r="D288" s="202" t="s">
        <v>538</v>
      </c>
      <c r="E288" s="203" t="s">
        <v>419</v>
      </c>
      <c r="F288" s="204" t="s">
        <v>734</v>
      </c>
      <c r="G288" s="201"/>
      <c r="H288" s="205" t="s">
        <v>419</v>
      </c>
      <c r="I288" s="206"/>
      <c r="J288" s="201"/>
      <c r="K288" s="201"/>
      <c r="L288" s="207"/>
      <c r="M288" s="208"/>
      <c r="N288" s="209"/>
      <c r="O288" s="209"/>
      <c r="P288" s="209"/>
      <c r="Q288" s="209"/>
      <c r="R288" s="209"/>
      <c r="S288" s="209"/>
      <c r="T288" s="210"/>
      <c r="AT288" s="211" t="s">
        <v>538</v>
      </c>
      <c r="AU288" s="211" t="s">
        <v>479</v>
      </c>
      <c r="AV288" s="11" t="s">
        <v>477</v>
      </c>
      <c r="AW288" s="11" t="s">
        <v>433</v>
      </c>
      <c r="AX288" s="11" t="s">
        <v>469</v>
      </c>
      <c r="AY288" s="211" t="s">
        <v>529</v>
      </c>
    </row>
    <row r="289" spans="2:65" s="11" customFormat="1">
      <c r="B289" s="200"/>
      <c r="C289" s="201"/>
      <c r="D289" s="202" t="s">
        <v>538</v>
      </c>
      <c r="E289" s="203" t="s">
        <v>419</v>
      </c>
      <c r="F289" s="204" t="s">
        <v>542</v>
      </c>
      <c r="G289" s="201"/>
      <c r="H289" s="205" t="s">
        <v>419</v>
      </c>
      <c r="I289" s="206"/>
      <c r="J289" s="201"/>
      <c r="K289" s="201"/>
      <c r="L289" s="207"/>
      <c r="M289" s="208"/>
      <c r="N289" s="209"/>
      <c r="O289" s="209"/>
      <c r="P289" s="209"/>
      <c r="Q289" s="209"/>
      <c r="R289" s="209"/>
      <c r="S289" s="209"/>
      <c r="T289" s="210"/>
      <c r="AT289" s="211" t="s">
        <v>538</v>
      </c>
      <c r="AU289" s="211" t="s">
        <v>479</v>
      </c>
      <c r="AV289" s="11" t="s">
        <v>477</v>
      </c>
      <c r="AW289" s="11" t="s">
        <v>433</v>
      </c>
      <c r="AX289" s="11" t="s">
        <v>469</v>
      </c>
      <c r="AY289" s="211" t="s">
        <v>529</v>
      </c>
    </row>
    <row r="290" spans="2:65" s="12" customFormat="1">
      <c r="B290" s="212"/>
      <c r="C290" s="213"/>
      <c r="D290" s="202" t="s">
        <v>538</v>
      </c>
      <c r="E290" s="214" t="s">
        <v>419</v>
      </c>
      <c r="F290" s="215" t="s">
        <v>735</v>
      </c>
      <c r="G290" s="213"/>
      <c r="H290" s="216">
        <v>10</v>
      </c>
      <c r="I290" s="217"/>
      <c r="J290" s="213"/>
      <c r="K290" s="213"/>
      <c r="L290" s="218"/>
      <c r="M290" s="219"/>
      <c r="N290" s="220"/>
      <c r="O290" s="220"/>
      <c r="P290" s="220"/>
      <c r="Q290" s="220"/>
      <c r="R290" s="220"/>
      <c r="S290" s="220"/>
      <c r="T290" s="221"/>
      <c r="AT290" s="222" t="s">
        <v>538</v>
      </c>
      <c r="AU290" s="222" t="s">
        <v>479</v>
      </c>
      <c r="AV290" s="12" t="s">
        <v>479</v>
      </c>
      <c r="AW290" s="12" t="s">
        <v>433</v>
      </c>
      <c r="AX290" s="12" t="s">
        <v>469</v>
      </c>
      <c r="AY290" s="222" t="s">
        <v>529</v>
      </c>
    </row>
    <row r="291" spans="2:65" s="13" customFormat="1">
      <c r="B291" s="223"/>
      <c r="C291" s="224"/>
      <c r="D291" s="225" t="s">
        <v>538</v>
      </c>
      <c r="E291" s="226" t="s">
        <v>419</v>
      </c>
      <c r="F291" s="227" t="s">
        <v>545</v>
      </c>
      <c r="G291" s="224"/>
      <c r="H291" s="228">
        <v>10</v>
      </c>
      <c r="I291" s="229"/>
      <c r="J291" s="224"/>
      <c r="K291" s="224"/>
      <c r="L291" s="230"/>
      <c r="M291" s="231"/>
      <c r="N291" s="232"/>
      <c r="O291" s="232"/>
      <c r="P291" s="232"/>
      <c r="Q291" s="232"/>
      <c r="R291" s="232"/>
      <c r="S291" s="232"/>
      <c r="T291" s="233"/>
      <c r="AT291" s="234" t="s">
        <v>538</v>
      </c>
      <c r="AU291" s="234" t="s">
        <v>479</v>
      </c>
      <c r="AV291" s="13" t="s">
        <v>536</v>
      </c>
      <c r="AW291" s="13" t="s">
        <v>433</v>
      </c>
      <c r="AX291" s="13" t="s">
        <v>477</v>
      </c>
      <c r="AY291" s="234" t="s">
        <v>529</v>
      </c>
    </row>
    <row r="292" spans="2:65" s="1" customFormat="1" ht="22.5" customHeight="1">
      <c r="B292" s="41"/>
      <c r="C292" s="188" t="s">
        <v>736</v>
      </c>
      <c r="D292" s="188" t="s">
        <v>532</v>
      </c>
      <c r="E292" s="189" t="s">
        <v>737</v>
      </c>
      <c r="F292" s="190" t="s">
        <v>738</v>
      </c>
      <c r="G292" s="191" t="s">
        <v>558</v>
      </c>
      <c r="H292" s="192">
        <v>2</v>
      </c>
      <c r="I292" s="193"/>
      <c r="J292" s="194">
        <f>ROUND(I292*H292,2)</f>
        <v>0</v>
      </c>
      <c r="K292" s="190" t="s">
        <v>606</v>
      </c>
      <c r="L292" s="61"/>
      <c r="M292" s="195" t="s">
        <v>419</v>
      </c>
      <c r="N292" s="196" t="s">
        <v>440</v>
      </c>
      <c r="O292" s="42"/>
      <c r="P292" s="197">
        <f>O292*H292</f>
        <v>0</v>
      </c>
      <c r="Q292" s="197">
        <v>0</v>
      </c>
      <c r="R292" s="197">
        <f>Q292*H292</f>
        <v>0</v>
      </c>
      <c r="S292" s="197">
        <v>0.14899999999999999</v>
      </c>
      <c r="T292" s="198">
        <f>S292*H292</f>
        <v>0.29799999999999999</v>
      </c>
      <c r="AR292" s="24" t="s">
        <v>536</v>
      </c>
      <c r="AT292" s="24" t="s">
        <v>532</v>
      </c>
      <c r="AU292" s="24" t="s">
        <v>479</v>
      </c>
      <c r="AY292" s="24" t="s">
        <v>529</v>
      </c>
      <c r="BE292" s="199">
        <f>IF(N292="základní",J292,0)</f>
        <v>0</v>
      </c>
      <c r="BF292" s="199">
        <f>IF(N292="snížená",J292,0)</f>
        <v>0</v>
      </c>
      <c r="BG292" s="199">
        <f>IF(N292="zákl. přenesená",J292,0)</f>
        <v>0</v>
      </c>
      <c r="BH292" s="199">
        <f>IF(N292="sníž. přenesená",J292,0)</f>
        <v>0</v>
      </c>
      <c r="BI292" s="199">
        <f>IF(N292="nulová",J292,0)</f>
        <v>0</v>
      </c>
      <c r="BJ292" s="24" t="s">
        <v>477</v>
      </c>
      <c r="BK292" s="199">
        <f>ROUND(I292*H292,2)</f>
        <v>0</v>
      </c>
      <c r="BL292" s="24" t="s">
        <v>536</v>
      </c>
      <c r="BM292" s="24" t="s">
        <v>739</v>
      </c>
    </row>
    <row r="293" spans="2:65" s="11" customFormat="1">
      <c r="B293" s="200"/>
      <c r="C293" s="201"/>
      <c r="D293" s="202" t="s">
        <v>538</v>
      </c>
      <c r="E293" s="203" t="s">
        <v>419</v>
      </c>
      <c r="F293" s="204" t="s">
        <v>740</v>
      </c>
      <c r="G293" s="201"/>
      <c r="H293" s="205" t="s">
        <v>419</v>
      </c>
      <c r="I293" s="206"/>
      <c r="J293" s="201"/>
      <c r="K293" s="201"/>
      <c r="L293" s="207"/>
      <c r="M293" s="208"/>
      <c r="N293" s="209"/>
      <c r="O293" s="209"/>
      <c r="P293" s="209"/>
      <c r="Q293" s="209"/>
      <c r="R293" s="209"/>
      <c r="S293" s="209"/>
      <c r="T293" s="210"/>
      <c r="AT293" s="211" t="s">
        <v>538</v>
      </c>
      <c r="AU293" s="211" t="s">
        <v>479</v>
      </c>
      <c r="AV293" s="11" t="s">
        <v>477</v>
      </c>
      <c r="AW293" s="11" t="s">
        <v>433</v>
      </c>
      <c r="AX293" s="11" t="s">
        <v>469</v>
      </c>
      <c r="AY293" s="211" t="s">
        <v>529</v>
      </c>
    </row>
    <row r="294" spans="2:65" s="11" customFormat="1">
      <c r="B294" s="200"/>
      <c r="C294" s="201"/>
      <c r="D294" s="202" t="s">
        <v>538</v>
      </c>
      <c r="E294" s="203" t="s">
        <v>419</v>
      </c>
      <c r="F294" s="204" t="s">
        <v>542</v>
      </c>
      <c r="G294" s="201"/>
      <c r="H294" s="205" t="s">
        <v>419</v>
      </c>
      <c r="I294" s="206"/>
      <c r="J294" s="201"/>
      <c r="K294" s="201"/>
      <c r="L294" s="207"/>
      <c r="M294" s="208"/>
      <c r="N294" s="209"/>
      <c r="O294" s="209"/>
      <c r="P294" s="209"/>
      <c r="Q294" s="209"/>
      <c r="R294" s="209"/>
      <c r="S294" s="209"/>
      <c r="T294" s="210"/>
      <c r="AT294" s="211" t="s">
        <v>538</v>
      </c>
      <c r="AU294" s="211" t="s">
        <v>479</v>
      </c>
      <c r="AV294" s="11" t="s">
        <v>477</v>
      </c>
      <c r="AW294" s="11" t="s">
        <v>433</v>
      </c>
      <c r="AX294" s="11" t="s">
        <v>469</v>
      </c>
      <c r="AY294" s="211" t="s">
        <v>529</v>
      </c>
    </row>
    <row r="295" spans="2:65" s="12" customFormat="1">
      <c r="B295" s="212"/>
      <c r="C295" s="213"/>
      <c r="D295" s="202" t="s">
        <v>538</v>
      </c>
      <c r="E295" s="214" t="s">
        <v>419</v>
      </c>
      <c r="F295" s="215" t="s">
        <v>741</v>
      </c>
      <c r="G295" s="213"/>
      <c r="H295" s="216">
        <v>1</v>
      </c>
      <c r="I295" s="217"/>
      <c r="J295" s="213"/>
      <c r="K295" s="213"/>
      <c r="L295" s="218"/>
      <c r="M295" s="219"/>
      <c r="N295" s="220"/>
      <c r="O295" s="220"/>
      <c r="P295" s="220"/>
      <c r="Q295" s="220"/>
      <c r="R295" s="220"/>
      <c r="S295" s="220"/>
      <c r="T295" s="221"/>
      <c r="AT295" s="222" t="s">
        <v>538</v>
      </c>
      <c r="AU295" s="222" t="s">
        <v>479</v>
      </c>
      <c r="AV295" s="12" t="s">
        <v>479</v>
      </c>
      <c r="AW295" s="12" t="s">
        <v>433</v>
      </c>
      <c r="AX295" s="12" t="s">
        <v>469</v>
      </c>
      <c r="AY295" s="222" t="s">
        <v>529</v>
      </c>
    </row>
    <row r="296" spans="2:65" s="12" customFormat="1">
      <c r="B296" s="212"/>
      <c r="C296" s="213"/>
      <c r="D296" s="202" t="s">
        <v>538</v>
      </c>
      <c r="E296" s="214" t="s">
        <v>419</v>
      </c>
      <c r="F296" s="215" t="s">
        <v>742</v>
      </c>
      <c r="G296" s="213"/>
      <c r="H296" s="216">
        <v>1</v>
      </c>
      <c r="I296" s="217"/>
      <c r="J296" s="213"/>
      <c r="K296" s="213"/>
      <c r="L296" s="218"/>
      <c r="M296" s="219"/>
      <c r="N296" s="220"/>
      <c r="O296" s="220"/>
      <c r="P296" s="220"/>
      <c r="Q296" s="220"/>
      <c r="R296" s="220"/>
      <c r="S296" s="220"/>
      <c r="T296" s="221"/>
      <c r="AT296" s="222" t="s">
        <v>538</v>
      </c>
      <c r="AU296" s="222" t="s">
        <v>479</v>
      </c>
      <c r="AV296" s="12" t="s">
        <v>479</v>
      </c>
      <c r="AW296" s="12" t="s">
        <v>433</v>
      </c>
      <c r="AX296" s="12" t="s">
        <v>469</v>
      </c>
      <c r="AY296" s="222" t="s">
        <v>529</v>
      </c>
    </row>
    <row r="297" spans="2:65" s="13" customFormat="1">
      <c r="B297" s="223"/>
      <c r="C297" s="224"/>
      <c r="D297" s="225" t="s">
        <v>538</v>
      </c>
      <c r="E297" s="226" t="s">
        <v>419</v>
      </c>
      <c r="F297" s="227" t="s">
        <v>545</v>
      </c>
      <c r="G297" s="224"/>
      <c r="H297" s="228">
        <v>2</v>
      </c>
      <c r="I297" s="229"/>
      <c r="J297" s="224"/>
      <c r="K297" s="224"/>
      <c r="L297" s="230"/>
      <c r="M297" s="231"/>
      <c r="N297" s="232"/>
      <c r="O297" s="232"/>
      <c r="P297" s="232"/>
      <c r="Q297" s="232"/>
      <c r="R297" s="232"/>
      <c r="S297" s="232"/>
      <c r="T297" s="233"/>
      <c r="AT297" s="234" t="s">
        <v>538</v>
      </c>
      <c r="AU297" s="234" t="s">
        <v>479</v>
      </c>
      <c r="AV297" s="13" t="s">
        <v>536</v>
      </c>
      <c r="AW297" s="13" t="s">
        <v>433</v>
      </c>
      <c r="AX297" s="13" t="s">
        <v>477</v>
      </c>
      <c r="AY297" s="234" t="s">
        <v>529</v>
      </c>
    </row>
    <row r="298" spans="2:65" s="1" customFormat="1" ht="22.5" customHeight="1">
      <c r="B298" s="41"/>
      <c r="C298" s="188" t="s">
        <v>743</v>
      </c>
      <c r="D298" s="188" t="s">
        <v>532</v>
      </c>
      <c r="E298" s="189" t="s">
        <v>744</v>
      </c>
      <c r="F298" s="190" t="s">
        <v>745</v>
      </c>
      <c r="G298" s="191" t="s">
        <v>558</v>
      </c>
      <c r="H298" s="192">
        <v>1</v>
      </c>
      <c r="I298" s="193"/>
      <c r="J298" s="194">
        <f>ROUND(I298*H298,2)</f>
        <v>0</v>
      </c>
      <c r="K298" s="190" t="s">
        <v>606</v>
      </c>
      <c r="L298" s="61"/>
      <c r="M298" s="195" t="s">
        <v>419</v>
      </c>
      <c r="N298" s="196" t="s">
        <v>440</v>
      </c>
      <c r="O298" s="42"/>
      <c r="P298" s="197">
        <f>O298*H298</f>
        <v>0</v>
      </c>
      <c r="Q298" s="197">
        <v>0</v>
      </c>
      <c r="R298" s="197">
        <f>Q298*H298</f>
        <v>0</v>
      </c>
      <c r="S298" s="197">
        <v>0.01</v>
      </c>
      <c r="T298" s="198">
        <f>S298*H298</f>
        <v>0.01</v>
      </c>
      <c r="AR298" s="24" t="s">
        <v>536</v>
      </c>
      <c r="AT298" s="24" t="s">
        <v>532</v>
      </c>
      <c r="AU298" s="24" t="s">
        <v>479</v>
      </c>
      <c r="AY298" s="24" t="s">
        <v>529</v>
      </c>
      <c r="BE298" s="199">
        <f>IF(N298="základní",J298,0)</f>
        <v>0</v>
      </c>
      <c r="BF298" s="199">
        <f>IF(N298="snížená",J298,0)</f>
        <v>0</v>
      </c>
      <c r="BG298" s="199">
        <f>IF(N298="zákl. přenesená",J298,0)</f>
        <v>0</v>
      </c>
      <c r="BH298" s="199">
        <f>IF(N298="sníž. přenesená",J298,0)</f>
        <v>0</v>
      </c>
      <c r="BI298" s="199">
        <f>IF(N298="nulová",J298,0)</f>
        <v>0</v>
      </c>
      <c r="BJ298" s="24" t="s">
        <v>477</v>
      </c>
      <c r="BK298" s="199">
        <f>ROUND(I298*H298,2)</f>
        <v>0</v>
      </c>
      <c r="BL298" s="24" t="s">
        <v>536</v>
      </c>
      <c r="BM298" s="24" t="s">
        <v>746</v>
      </c>
    </row>
    <row r="299" spans="2:65" s="11" customFormat="1" ht="27">
      <c r="B299" s="200"/>
      <c r="C299" s="201"/>
      <c r="D299" s="202" t="s">
        <v>538</v>
      </c>
      <c r="E299" s="203" t="s">
        <v>419</v>
      </c>
      <c r="F299" s="204" t="s">
        <v>747</v>
      </c>
      <c r="G299" s="201"/>
      <c r="H299" s="205" t="s">
        <v>419</v>
      </c>
      <c r="I299" s="206"/>
      <c r="J299" s="201"/>
      <c r="K299" s="201"/>
      <c r="L299" s="207"/>
      <c r="M299" s="208"/>
      <c r="N299" s="209"/>
      <c r="O299" s="209"/>
      <c r="P299" s="209"/>
      <c r="Q299" s="209"/>
      <c r="R299" s="209"/>
      <c r="S299" s="209"/>
      <c r="T299" s="210"/>
      <c r="AT299" s="211" t="s">
        <v>538</v>
      </c>
      <c r="AU299" s="211" t="s">
        <v>479</v>
      </c>
      <c r="AV299" s="11" t="s">
        <v>477</v>
      </c>
      <c r="AW299" s="11" t="s">
        <v>433</v>
      </c>
      <c r="AX299" s="11" t="s">
        <v>469</v>
      </c>
      <c r="AY299" s="211" t="s">
        <v>529</v>
      </c>
    </row>
    <row r="300" spans="2:65" s="11" customFormat="1">
      <c r="B300" s="200"/>
      <c r="C300" s="201"/>
      <c r="D300" s="202" t="s">
        <v>538</v>
      </c>
      <c r="E300" s="203" t="s">
        <v>419</v>
      </c>
      <c r="F300" s="204" t="s">
        <v>542</v>
      </c>
      <c r="G300" s="201"/>
      <c r="H300" s="205" t="s">
        <v>419</v>
      </c>
      <c r="I300" s="206"/>
      <c r="J300" s="201"/>
      <c r="K300" s="201"/>
      <c r="L300" s="207"/>
      <c r="M300" s="208"/>
      <c r="N300" s="209"/>
      <c r="O300" s="209"/>
      <c r="P300" s="209"/>
      <c r="Q300" s="209"/>
      <c r="R300" s="209"/>
      <c r="S300" s="209"/>
      <c r="T300" s="210"/>
      <c r="AT300" s="211" t="s">
        <v>538</v>
      </c>
      <c r="AU300" s="211" t="s">
        <v>479</v>
      </c>
      <c r="AV300" s="11" t="s">
        <v>477</v>
      </c>
      <c r="AW300" s="11" t="s">
        <v>433</v>
      </c>
      <c r="AX300" s="11" t="s">
        <v>469</v>
      </c>
      <c r="AY300" s="211" t="s">
        <v>529</v>
      </c>
    </row>
    <row r="301" spans="2:65" s="11" customFormat="1">
      <c r="B301" s="200"/>
      <c r="C301" s="201"/>
      <c r="D301" s="202" t="s">
        <v>538</v>
      </c>
      <c r="E301" s="203" t="s">
        <v>419</v>
      </c>
      <c r="F301" s="204" t="s">
        <v>676</v>
      </c>
      <c r="G301" s="201"/>
      <c r="H301" s="205" t="s">
        <v>419</v>
      </c>
      <c r="I301" s="206"/>
      <c r="J301" s="201"/>
      <c r="K301" s="201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538</v>
      </c>
      <c r="AU301" s="211" t="s">
        <v>479</v>
      </c>
      <c r="AV301" s="11" t="s">
        <v>477</v>
      </c>
      <c r="AW301" s="11" t="s">
        <v>433</v>
      </c>
      <c r="AX301" s="11" t="s">
        <v>469</v>
      </c>
      <c r="AY301" s="211" t="s">
        <v>529</v>
      </c>
    </row>
    <row r="302" spans="2:65" s="12" customFormat="1">
      <c r="B302" s="212"/>
      <c r="C302" s="213"/>
      <c r="D302" s="202" t="s">
        <v>538</v>
      </c>
      <c r="E302" s="214" t="s">
        <v>419</v>
      </c>
      <c r="F302" s="215" t="s">
        <v>544</v>
      </c>
      <c r="G302" s="213"/>
      <c r="H302" s="216">
        <v>1</v>
      </c>
      <c r="I302" s="217"/>
      <c r="J302" s="213"/>
      <c r="K302" s="213"/>
      <c r="L302" s="218"/>
      <c r="M302" s="219"/>
      <c r="N302" s="220"/>
      <c r="O302" s="220"/>
      <c r="P302" s="220"/>
      <c r="Q302" s="220"/>
      <c r="R302" s="220"/>
      <c r="S302" s="220"/>
      <c r="T302" s="221"/>
      <c r="AT302" s="222" t="s">
        <v>538</v>
      </c>
      <c r="AU302" s="222" t="s">
        <v>479</v>
      </c>
      <c r="AV302" s="12" t="s">
        <v>479</v>
      </c>
      <c r="AW302" s="12" t="s">
        <v>433</v>
      </c>
      <c r="AX302" s="12" t="s">
        <v>469</v>
      </c>
      <c r="AY302" s="222" t="s">
        <v>529</v>
      </c>
    </row>
    <row r="303" spans="2:65" s="13" customFormat="1">
      <c r="B303" s="223"/>
      <c r="C303" s="224"/>
      <c r="D303" s="225" t="s">
        <v>538</v>
      </c>
      <c r="E303" s="226" t="s">
        <v>419</v>
      </c>
      <c r="F303" s="227" t="s">
        <v>545</v>
      </c>
      <c r="G303" s="224"/>
      <c r="H303" s="228">
        <v>1</v>
      </c>
      <c r="I303" s="229"/>
      <c r="J303" s="224"/>
      <c r="K303" s="224"/>
      <c r="L303" s="230"/>
      <c r="M303" s="231"/>
      <c r="N303" s="232"/>
      <c r="O303" s="232"/>
      <c r="P303" s="232"/>
      <c r="Q303" s="232"/>
      <c r="R303" s="232"/>
      <c r="S303" s="232"/>
      <c r="T303" s="233"/>
      <c r="AT303" s="234" t="s">
        <v>538</v>
      </c>
      <c r="AU303" s="234" t="s">
        <v>479</v>
      </c>
      <c r="AV303" s="13" t="s">
        <v>536</v>
      </c>
      <c r="AW303" s="13" t="s">
        <v>433</v>
      </c>
      <c r="AX303" s="13" t="s">
        <v>477</v>
      </c>
      <c r="AY303" s="234" t="s">
        <v>529</v>
      </c>
    </row>
    <row r="304" spans="2:65" s="1" customFormat="1" ht="31.5" customHeight="1">
      <c r="B304" s="41"/>
      <c r="C304" s="188" t="s">
        <v>748</v>
      </c>
      <c r="D304" s="188" t="s">
        <v>532</v>
      </c>
      <c r="E304" s="189" t="s">
        <v>749</v>
      </c>
      <c r="F304" s="190" t="s">
        <v>750</v>
      </c>
      <c r="G304" s="191" t="s">
        <v>751</v>
      </c>
      <c r="H304" s="192">
        <v>2.4</v>
      </c>
      <c r="I304" s="193"/>
      <c r="J304" s="194">
        <f>ROUND(I304*H304,2)</f>
        <v>0</v>
      </c>
      <c r="K304" s="190" t="s">
        <v>419</v>
      </c>
      <c r="L304" s="61"/>
      <c r="M304" s="195" t="s">
        <v>419</v>
      </c>
      <c r="N304" s="196" t="s">
        <v>440</v>
      </c>
      <c r="O304" s="42"/>
      <c r="P304" s="197">
        <f>O304*H304</f>
        <v>0</v>
      </c>
      <c r="Q304" s="197">
        <v>0</v>
      </c>
      <c r="R304" s="197">
        <f>Q304*H304</f>
        <v>0</v>
      </c>
      <c r="S304" s="197">
        <v>0</v>
      </c>
      <c r="T304" s="198">
        <f>S304*H304</f>
        <v>0</v>
      </c>
      <c r="AR304" s="24" t="s">
        <v>536</v>
      </c>
      <c r="AT304" s="24" t="s">
        <v>532</v>
      </c>
      <c r="AU304" s="24" t="s">
        <v>479</v>
      </c>
      <c r="AY304" s="24" t="s">
        <v>529</v>
      </c>
      <c r="BE304" s="199">
        <f>IF(N304="základní",J304,0)</f>
        <v>0</v>
      </c>
      <c r="BF304" s="199">
        <f>IF(N304="snížená",J304,0)</f>
        <v>0</v>
      </c>
      <c r="BG304" s="199">
        <f>IF(N304="zákl. přenesená",J304,0)</f>
        <v>0</v>
      </c>
      <c r="BH304" s="199">
        <f>IF(N304="sníž. přenesená",J304,0)</f>
        <v>0</v>
      </c>
      <c r="BI304" s="199">
        <f>IF(N304="nulová",J304,0)</f>
        <v>0</v>
      </c>
      <c r="BJ304" s="24" t="s">
        <v>477</v>
      </c>
      <c r="BK304" s="199">
        <f>ROUND(I304*H304,2)</f>
        <v>0</v>
      </c>
      <c r="BL304" s="24" t="s">
        <v>536</v>
      </c>
      <c r="BM304" s="24" t="s">
        <v>752</v>
      </c>
    </row>
    <row r="305" spans="2:65" s="11" customFormat="1">
      <c r="B305" s="200"/>
      <c r="C305" s="201"/>
      <c r="D305" s="202" t="s">
        <v>538</v>
      </c>
      <c r="E305" s="203" t="s">
        <v>419</v>
      </c>
      <c r="F305" s="204" t="s">
        <v>753</v>
      </c>
      <c r="G305" s="201"/>
      <c r="H305" s="205" t="s">
        <v>419</v>
      </c>
      <c r="I305" s="206"/>
      <c r="J305" s="201"/>
      <c r="K305" s="201"/>
      <c r="L305" s="207"/>
      <c r="M305" s="208"/>
      <c r="N305" s="209"/>
      <c r="O305" s="209"/>
      <c r="P305" s="209"/>
      <c r="Q305" s="209"/>
      <c r="R305" s="209"/>
      <c r="S305" s="209"/>
      <c r="T305" s="210"/>
      <c r="AT305" s="211" t="s">
        <v>538</v>
      </c>
      <c r="AU305" s="211" t="s">
        <v>479</v>
      </c>
      <c r="AV305" s="11" t="s">
        <v>477</v>
      </c>
      <c r="AW305" s="11" t="s">
        <v>433</v>
      </c>
      <c r="AX305" s="11" t="s">
        <v>469</v>
      </c>
      <c r="AY305" s="211" t="s">
        <v>529</v>
      </c>
    </row>
    <row r="306" spans="2:65" s="11" customFormat="1">
      <c r="B306" s="200"/>
      <c r="C306" s="201"/>
      <c r="D306" s="202" t="s">
        <v>538</v>
      </c>
      <c r="E306" s="203" t="s">
        <v>419</v>
      </c>
      <c r="F306" s="204" t="s">
        <v>542</v>
      </c>
      <c r="G306" s="201"/>
      <c r="H306" s="205" t="s">
        <v>419</v>
      </c>
      <c r="I306" s="206"/>
      <c r="J306" s="201"/>
      <c r="K306" s="201"/>
      <c r="L306" s="207"/>
      <c r="M306" s="208"/>
      <c r="N306" s="209"/>
      <c r="O306" s="209"/>
      <c r="P306" s="209"/>
      <c r="Q306" s="209"/>
      <c r="R306" s="209"/>
      <c r="S306" s="209"/>
      <c r="T306" s="210"/>
      <c r="AT306" s="211" t="s">
        <v>538</v>
      </c>
      <c r="AU306" s="211" t="s">
        <v>479</v>
      </c>
      <c r="AV306" s="11" t="s">
        <v>477</v>
      </c>
      <c r="AW306" s="11" t="s">
        <v>433</v>
      </c>
      <c r="AX306" s="11" t="s">
        <v>469</v>
      </c>
      <c r="AY306" s="211" t="s">
        <v>529</v>
      </c>
    </row>
    <row r="307" spans="2:65" s="12" customFormat="1">
      <c r="B307" s="212"/>
      <c r="C307" s="213"/>
      <c r="D307" s="202" t="s">
        <v>538</v>
      </c>
      <c r="E307" s="214" t="s">
        <v>419</v>
      </c>
      <c r="F307" s="215" t="s">
        <v>754</v>
      </c>
      <c r="G307" s="213"/>
      <c r="H307" s="216">
        <v>1.2</v>
      </c>
      <c r="I307" s="217"/>
      <c r="J307" s="213"/>
      <c r="K307" s="213"/>
      <c r="L307" s="218"/>
      <c r="M307" s="219"/>
      <c r="N307" s="220"/>
      <c r="O307" s="220"/>
      <c r="P307" s="220"/>
      <c r="Q307" s="220"/>
      <c r="R307" s="220"/>
      <c r="S307" s="220"/>
      <c r="T307" s="221"/>
      <c r="AT307" s="222" t="s">
        <v>538</v>
      </c>
      <c r="AU307" s="222" t="s">
        <v>479</v>
      </c>
      <c r="AV307" s="12" t="s">
        <v>479</v>
      </c>
      <c r="AW307" s="12" t="s">
        <v>433</v>
      </c>
      <c r="AX307" s="12" t="s">
        <v>469</v>
      </c>
      <c r="AY307" s="222" t="s">
        <v>529</v>
      </c>
    </row>
    <row r="308" spans="2:65" s="12" customFormat="1">
      <c r="B308" s="212"/>
      <c r="C308" s="213"/>
      <c r="D308" s="202" t="s">
        <v>538</v>
      </c>
      <c r="E308" s="214" t="s">
        <v>419</v>
      </c>
      <c r="F308" s="215" t="s">
        <v>755</v>
      </c>
      <c r="G308" s="213"/>
      <c r="H308" s="216">
        <v>1.2</v>
      </c>
      <c r="I308" s="217"/>
      <c r="J308" s="213"/>
      <c r="K308" s="213"/>
      <c r="L308" s="218"/>
      <c r="M308" s="219"/>
      <c r="N308" s="220"/>
      <c r="O308" s="220"/>
      <c r="P308" s="220"/>
      <c r="Q308" s="220"/>
      <c r="R308" s="220"/>
      <c r="S308" s="220"/>
      <c r="T308" s="221"/>
      <c r="AT308" s="222" t="s">
        <v>538</v>
      </c>
      <c r="AU308" s="222" t="s">
        <v>479</v>
      </c>
      <c r="AV308" s="12" t="s">
        <v>479</v>
      </c>
      <c r="AW308" s="12" t="s">
        <v>433</v>
      </c>
      <c r="AX308" s="12" t="s">
        <v>469</v>
      </c>
      <c r="AY308" s="222" t="s">
        <v>529</v>
      </c>
    </row>
    <row r="309" spans="2:65" s="13" customFormat="1">
      <c r="B309" s="223"/>
      <c r="C309" s="224"/>
      <c r="D309" s="225" t="s">
        <v>538</v>
      </c>
      <c r="E309" s="226" t="s">
        <v>419</v>
      </c>
      <c r="F309" s="227" t="s">
        <v>545</v>
      </c>
      <c r="G309" s="224"/>
      <c r="H309" s="228">
        <v>2.4</v>
      </c>
      <c r="I309" s="229"/>
      <c r="J309" s="224"/>
      <c r="K309" s="224"/>
      <c r="L309" s="230"/>
      <c r="M309" s="231"/>
      <c r="N309" s="232"/>
      <c r="O309" s="232"/>
      <c r="P309" s="232"/>
      <c r="Q309" s="232"/>
      <c r="R309" s="232"/>
      <c r="S309" s="232"/>
      <c r="T309" s="233"/>
      <c r="AT309" s="234" t="s">
        <v>538</v>
      </c>
      <c r="AU309" s="234" t="s">
        <v>479</v>
      </c>
      <c r="AV309" s="13" t="s">
        <v>536</v>
      </c>
      <c r="AW309" s="13" t="s">
        <v>433</v>
      </c>
      <c r="AX309" s="13" t="s">
        <v>477</v>
      </c>
      <c r="AY309" s="234" t="s">
        <v>529</v>
      </c>
    </row>
    <row r="310" spans="2:65" s="1" customFormat="1" ht="22.5" customHeight="1">
      <c r="B310" s="41"/>
      <c r="C310" s="188" t="s">
        <v>756</v>
      </c>
      <c r="D310" s="188" t="s">
        <v>532</v>
      </c>
      <c r="E310" s="189" t="s">
        <v>757</v>
      </c>
      <c r="F310" s="190" t="s">
        <v>758</v>
      </c>
      <c r="G310" s="191" t="s">
        <v>584</v>
      </c>
      <c r="H310" s="192">
        <v>56.113</v>
      </c>
      <c r="I310" s="193"/>
      <c r="J310" s="194">
        <f>ROUND(I310*H310,2)</f>
        <v>0</v>
      </c>
      <c r="K310" s="190" t="s">
        <v>419</v>
      </c>
      <c r="L310" s="61"/>
      <c r="M310" s="195" t="s">
        <v>419</v>
      </c>
      <c r="N310" s="196" t="s">
        <v>440</v>
      </c>
      <c r="O310" s="42"/>
      <c r="P310" s="197">
        <f>O310*H310</f>
        <v>0</v>
      </c>
      <c r="Q310" s="197">
        <v>0</v>
      </c>
      <c r="R310" s="197">
        <f>Q310*H310</f>
        <v>0</v>
      </c>
      <c r="S310" s="197">
        <v>0</v>
      </c>
      <c r="T310" s="198">
        <f>S310*H310</f>
        <v>0</v>
      </c>
      <c r="AR310" s="24" t="s">
        <v>536</v>
      </c>
      <c r="AT310" s="24" t="s">
        <v>532</v>
      </c>
      <c r="AU310" s="24" t="s">
        <v>479</v>
      </c>
      <c r="AY310" s="24" t="s">
        <v>529</v>
      </c>
      <c r="BE310" s="199">
        <f>IF(N310="základní",J310,0)</f>
        <v>0</v>
      </c>
      <c r="BF310" s="199">
        <f>IF(N310="snížená",J310,0)</f>
        <v>0</v>
      </c>
      <c r="BG310" s="199">
        <f>IF(N310="zákl. přenesená",J310,0)</f>
        <v>0</v>
      </c>
      <c r="BH310" s="199">
        <f>IF(N310="sníž. přenesená",J310,0)</f>
        <v>0</v>
      </c>
      <c r="BI310" s="199">
        <f>IF(N310="nulová",J310,0)</f>
        <v>0</v>
      </c>
      <c r="BJ310" s="24" t="s">
        <v>477</v>
      </c>
      <c r="BK310" s="199">
        <f>ROUND(I310*H310,2)</f>
        <v>0</v>
      </c>
      <c r="BL310" s="24" t="s">
        <v>536</v>
      </c>
      <c r="BM310" s="24" t="s">
        <v>759</v>
      </c>
    </row>
    <row r="311" spans="2:65" s="11" customFormat="1" ht="27">
      <c r="B311" s="200"/>
      <c r="C311" s="201"/>
      <c r="D311" s="202" t="s">
        <v>538</v>
      </c>
      <c r="E311" s="203" t="s">
        <v>419</v>
      </c>
      <c r="F311" s="204" t="s">
        <v>760</v>
      </c>
      <c r="G311" s="201"/>
      <c r="H311" s="205" t="s">
        <v>419</v>
      </c>
      <c r="I311" s="206"/>
      <c r="J311" s="201"/>
      <c r="K311" s="201"/>
      <c r="L311" s="207"/>
      <c r="M311" s="208"/>
      <c r="N311" s="209"/>
      <c r="O311" s="209"/>
      <c r="P311" s="209"/>
      <c r="Q311" s="209"/>
      <c r="R311" s="209"/>
      <c r="S311" s="209"/>
      <c r="T311" s="210"/>
      <c r="AT311" s="211" t="s">
        <v>538</v>
      </c>
      <c r="AU311" s="211" t="s">
        <v>479</v>
      </c>
      <c r="AV311" s="11" t="s">
        <v>477</v>
      </c>
      <c r="AW311" s="11" t="s">
        <v>433</v>
      </c>
      <c r="AX311" s="11" t="s">
        <v>469</v>
      </c>
      <c r="AY311" s="211" t="s">
        <v>529</v>
      </c>
    </row>
    <row r="312" spans="2:65" s="11" customFormat="1">
      <c r="B312" s="200"/>
      <c r="C312" s="201"/>
      <c r="D312" s="202" t="s">
        <v>538</v>
      </c>
      <c r="E312" s="203" t="s">
        <v>419</v>
      </c>
      <c r="F312" s="204" t="s">
        <v>542</v>
      </c>
      <c r="G312" s="201"/>
      <c r="H312" s="205" t="s">
        <v>419</v>
      </c>
      <c r="I312" s="206"/>
      <c r="J312" s="201"/>
      <c r="K312" s="201"/>
      <c r="L312" s="207"/>
      <c r="M312" s="208"/>
      <c r="N312" s="209"/>
      <c r="O312" s="209"/>
      <c r="P312" s="209"/>
      <c r="Q312" s="209"/>
      <c r="R312" s="209"/>
      <c r="S312" s="209"/>
      <c r="T312" s="210"/>
      <c r="AT312" s="211" t="s">
        <v>538</v>
      </c>
      <c r="AU312" s="211" t="s">
        <v>479</v>
      </c>
      <c r="AV312" s="11" t="s">
        <v>477</v>
      </c>
      <c r="AW312" s="11" t="s">
        <v>433</v>
      </c>
      <c r="AX312" s="11" t="s">
        <v>469</v>
      </c>
      <c r="AY312" s="211" t="s">
        <v>529</v>
      </c>
    </row>
    <row r="313" spans="2:65" s="11" customFormat="1">
      <c r="B313" s="200"/>
      <c r="C313" s="201"/>
      <c r="D313" s="202" t="s">
        <v>538</v>
      </c>
      <c r="E313" s="203" t="s">
        <v>419</v>
      </c>
      <c r="F313" s="204" t="s">
        <v>694</v>
      </c>
      <c r="G313" s="201"/>
      <c r="H313" s="205" t="s">
        <v>419</v>
      </c>
      <c r="I313" s="206"/>
      <c r="J313" s="201"/>
      <c r="K313" s="201"/>
      <c r="L313" s="207"/>
      <c r="M313" s="208"/>
      <c r="N313" s="209"/>
      <c r="O313" s="209"/>
      <c r="P313" s="209"/>
      <c r="Q313" s="209"/>
      <c r="R313" s="209"/>
      <c r="S313" s="209"/>
      <c r="T313" s="210"/>
      <c r="AT313" s="211" t="s">
        <v>538</v>
      </c>
      <c r="AU313" s="211" t="s">
        <v>479</v>
      </c>
      <c r="AV313" s="11" t="s">
        <v>477</v>
      </c>
      <c r="AW313" s="11" t="s">
        <v>433</v>
      </c>
      <c r="AX313" s="11" t="s">
        <v>469</v>
      </c>
      <c r="AY313" s="211" t="s">
        <v>529</v>
      </c>
    </row>
    <row r="314" spans="2:65" s="12" customFormat="1">
      <c r="B314" s="212"/>
      <c r="C314" s="213"/>
      <c r="D314" s="202" t="s">
        <v>538</v>
      </c>
      <c r="E314" s="214" t="s">
        <v>419</v>
      </c>
      <c r="F314" s="215" t="s">
        <v>629</v>
      </c>
      <c r="G314" s="213"/>
      <c r="H314" s="216">
        <v>56.113</v>
      </c>
      <c r="I314" s="217"/>
      <c r="J314" s="213"/>
      <c r="K314" s="213"/>
      <c r="L314" s="218"/>
      <c r="M314" s="219"/>
      <c r="N314" s="220"/>
      <c r="O314" s="220"/>
      <c r="P314" s="220"/>
      <c r="Q314" s="220"/>
      <c r="R314" s="220"/>
      <c r="S314" s="220"/>
      <c r="T314" s="221"/>
      <c r="AT314" s="222" t="s">
        <v>538</v>
      </c>
      <c r="AU314" s="222" t="s">
        <v>479</v>
      </c>
      <c r="AV314" s="12" t="s">
        <v>479</v>
      </c>
      <c r="AW314" s="12" t="s">
        <v>433</v>
      </c>
      <c r="AX314" s="12" t="s">
        <v>469</v>
      </c>
      <c r="AY314" s="222" t="s">
        <v>529</v>
      </c>
    </row>
    <row r="315" spans="2:65" s="13" customFormat="1">
      <c r="B315" s="223"/>
      <c r="C315" s="224"/>
      <c r="D315" s="225" t="s">
        <v>538</v>
      </c>
      <c r="E315" s="226" t="s">
        <v>419</v>
      </c>
      <c r="F315" s="227" t="s">
        <v>545</v>
      </c>
      <c r="G315" s="224"/>
      <c r="H315" s="228">
        <v>56.113</v>
      </c>
      <c r="I315" s="229"/>
      <c r="J315" s="224"/>
      <c r="K315" s="224"/>
      <c r="L315" s="230"/>
      <c r="M315" s="231"/>
      <c r="N315" s="232"/>
      <c r="O315" s="232"/>
      <c r="P315" s="232"/>
      <c r="Q315" s="232"/>
      <c r="R315" s="232"/>
      <c r="S315" s="232"/>
      <c r="T315" s="233"/>
      <c r="AT315" s="234" t="s">
        <v>538</v>
      </c>
      <c r="AU315" s="234" t="s">
        <v>479</v>
      </c>
      <c r="AV315" s="13" t="s">
        <v>536</v>
      </c>
      <c r="AW315" s="13" t="s">
        <v>433</v>
      </c>
      <c r="AX315" s="13" t="s">
        <v>477</v>
      </c>
      <c r="AY315" s="234" t="s">
        <v>529</v>
      </c>
    </row>
    <row r="316" spans="2:65" s="1" customFormat="1" ht="22.5" customHeight="1">
      <c r="B316" s="41"/>
      <c r="C316" s="188" t="s">
        <v>761</v>
      </c>
      <c r="D316" s="188" t="s">
        <v>532</v>
      </c>
      <c r="E316" s="189" t="s">
        <v>762</v>
      </c>
      <c r="F316" s="190" t="s">
        <v>763</v>
      </c>
      <c r="G316" s="191" t="s">
        <v>584</v>
      </c>
      <c r="H316" s="192">
        <v>105.815</v>
      </c>
      <c r="I316" s="193"/>
      <c r="J316" s="194">
        <f>ROUND(I316*H316,2)</f>
        <v>0</v>
      </c>
      <c r="K316" s="190" t="s">
        <v>419</v>
      </c>
      <c r="L316" s="61"/>
      <c r="M316" s="195" t="s">
        <v>419</v>
      </c>
      <c r="N316" s="196" t="s">
        <v>440</v>
      </c>
      <c r="O316" s="42"/>
      <c r="P316" s="197">
        <f>O316*H316</f>
        <v>0</v>
      </c>
      <c r="Q316" s="197">
        <v>0</v>
      </c>
      <c r="R316" s="197">
        <f>Q316*H316</f>
        <v>0</v>
      </c>
      <c r="S316" s="197">
        <v>0</v>
      </c>
      <c r="T316" s="198">
        <f>S316*H316</f>
        <v>0</v>
      </c>
      <c r="AR316" s="24" t="s">
        <v>536</v>
      </c>
      <c r="AT316" s="24" t="s">
        <v>532</v>
      </c>
      <c r="AU316" s="24" t="s">
        <v>479</v>
      </c>
      <c r="AY316" s="24" t="s">
        <v>529</v>
      </c>
      <c r="BE316" s="199">
        <f>IF(N316="základní",J316,0)</f>
        <v>0</v>
      </c>
      <c r="BF316" s="199">
        <f>IF(N316="snížená",J316,0)</f>
        <v>0</v>
      </c>
      <c r="BG316" s="199">
        <f>IF(N316="zákl. přenesená",J316,0)</f>
        <v>0</v>
      </c>
      <c r="BH316" s="199">
        <f>IF(N316="sníž. přenesená",J316,0)</f>
        <v>0</v>
      </c>
      <c r="BI316" s="199">
        <f>IF(N316="nulová",J316,0)</f>
        <v>0</v>
      </c>
      <c r="BJ316" s="24" t="s">
        <v>477</v>
      </c>
      <c r="BK316" s="199">
        <f>ROUND(I316*H316,2)</f>
        <v>0</v>
      </c>
      <c r="BL316" s="24" t="s">
        <v>536</v>
      </c>
      <c r="BM316" s="24" t="s">
        <v>764</v>
      </c>
    </row>
    <row r="317" spans="2:65" s="11" customFormat="1" ht="27">
      <c r="B317" s="200"/>
      <c r="C317" s="201"/>
      <c r="D317" s="202" t="s">
        <v>538</v>
      </c>
      <c r="E317" s="203" t="s">
        <v>419</v>
      </c>
      <c r="F317" s="204" t="s">
        <v>715</v>
      </c>
      <c r="G317" s="201"/>
      <c r="H317" s="205" t="s">
        <v>419</v>
      </c>
      <c r="I317" s="206"/>
      <c r="J317" s="201"/>
      <c r="K317" s="201"/>
      <c r="L317" s="207"/>
      <c r="M317" s="208"/>
      <c r="N317" s="209"/>
      <c r="O317" s="209"/>
      <c r="P317" s="209"/>
      <c r="Q317" s="209"/>
      <c r="R317" s="209"/>
      <c r="S317" s="209"/>
      <c r="T317" s="210"/>
      <c r="AT317" s="211" t="s">
        <v>538</v>
      </c>
      <c r="AU317" s="211" t="s">
        <v>479</v>
      </c>
      <c r="AV317" s="11" t="s">
        <v>477</v>
      </c>
      <c r="AW317" s="11" t="s">
        <v>433</v>
      </c>
      <c r="AX317" s="11" t="s">
        <v>469</v>
      </c>
      <c r="AY317" s="211" t="s">
        <v>529</v>
      </c>
    </row>
    <row r="318" spans="2:65" s="11" customFormat="1">
      <c r="B318" s="200"/>
      <c r="C318" s="201"/>
      <c r="D318" s="202" t="s">
        <v>538</v>
      </c>
      <c r="E318" s="203" t="s">
        <v>419</v>
      </c>
      <c r="F318" s="204" t="s">
        <v>542</v>
      </c>
      <c r="G318" s="201"/>
      <c r="H318" s="205" t="s">
        <v>419</v>
      </c>
      <c r="I318" s="206"/>
      <c r="J318" s="201"/>
      <c r="K318" s="201"/>
      <c r="L318" s="207"/>
      <c r="M318" s="208"/>
      <c r="N318" s="209"/>
      <c r="O318" s="209"/>
      <c r="P318" s="209"/>
      <c r="Q318" s="209"/>
      <c r="R318" s="209"/>
      <c r="S318" s="209"/>
      <c r="T318" s="210"/>
      <c r="AT318" s="211" t="s">
        <v>538</v>
      </c>
      <c r="AU318" s="211" t="s">
        <v>479</v>
      </c>
      <c r="AV318" s="11" t="s">
        <v>477</v>
      </c>
      <c r="AW318" s="11" t="s">
        <v>433</v>
      </c>
      <c r="AX318" s="11" t="s">
        <v>469</v>
      </c>
      <c r="AY318" s="211" t="s">
        <v>529</v>
      </c>
    </row>
    <row r="319" spans="2:65" s="11" customFormat="1">
      <c r="B319" s="200"/>
      <c r="C319" s="201"/>
      <c r="D319" s="202" t="s">
        <v>538</v>
      </c>
      <c r="E319" s="203" t="s">
        <v>419</v>
      </c>
      <c r="F319" s="204" t="s">
        <v>717</v>
      </c>
      <c r="G319" s="201"/>
      <c r="H319" s="205" t="s">
        <v>419</v>
      </c>
      <c r="I319" s="206"/>
      <c r="J319" s="201"/>
      <c r="K319" s="201"/>
      <c r="L319" s="207"/>
      <c r="M319" s="208"/>
      <c r="N319" s="209"/>
      <c r="O319" s="209"/>
      <c r="P319" s="209"/>
      <c r="Q319" s="209"/>
      <c r="R319" s="209"/>
      <c r="S319" s="209"/>
      <c r="T319" s="210"/>
      <c r="AT319" s="211" t="s">
        <v>538</v>
      </c>
      <c r="AU319" s="211" t="s">
        <v>479</v>
      </c>
      <c r="AV319" s="11" t="s">
        <v>477</v>
      </c>
      <c r="AW319" s="11" t="s">
        <v>433</v>
      </c>
      <c r="AX319" s="11" t="s">
        <v>469</v>
      </c>
      <c r="AY319" s="211" t="s">
        <v>529</v>
      </c>
    </row>
    <row r="320" spans="2:65" s="12" customFormat="1">
      <c r="B320" s="212"/>
      <c r="C320" s="213"/>
      <c r="D320" s="202" t="s">
        <v>538</v>
      </c>
      <c r="E320" s="214" t="s">
        <v>419</v>
      </c>
      <c r="F320" s="215" t="s">
        <v>718</v>
      </c>
      <c r="G320" s="213"/>
      <c r="H320" s="216">
        <v>17.73</v>
      </c>
      <c r="I320" s="217"/>
      <c r="J320" s="213"/>
      <c r="K320" s="213"/>
      <c r="L320" s="218"/>
      <c r="M320" s="219"/>
      <c r="N320" s="220"/>
      <c r="O320" s="220"/>
      <c r="P320" s="220"/>
      <c r="Q320" s="220"/>
      <c r="R320" s="220"/>
      <c r="S320" s="220"/>
      <c r="T320" s="221"/>
      <c r="AT320" s="222" t="s">
        <v>538</v>
      </c>
      <c r="AU320" s="222" t="s">
        <v>479</v>
      </c>
      <c r="AV320" s="12" t="s">
        <v>479</v>
      </c>
      <c r="AW320" s="12" t="s">
        <v>433</v>
      </c>
      <c r="AX320" s="12" t="s">
        <v>469</v>
      </c>
      <c r="AY320" s="222" t="s">
        <v>529</v>
      </c>
    </row>
    <row r="321" spans="2:51" s="11" customFormat="1">
      <c r="B321" s="200"/>
      <c r="C321" s="201"/>
      <c r="D321" s="202" t="s">
        <v>538</v>
      </c>
      <c r="E321" s="203" t="s">
        <v>419</v>
      </c>
      <c r="F321" s="204" t="s">
        <v>686</v>
      </c>
      <c r="G321" s="201"/>
      <c r="H321" s="205" t="s">
        <v>419</v>
      </c>
      <c r="I321" s="206"/>
      <c r="J321" s="201"/>
      <c r="K321" s="201"/>
      <c r="L321" s="207"/>
      <c r="M321" s="208"/>
      <c r="N321" s="209"/>
      <c r="O321" s="209"/>
      <c r="P321" s="209"/>
      <c r="Q321" s="209"/>
      <c r="R321" s="209"/>
      <c r="S321" s="209"/>
      <c r="T321" s="210"/>
      <c r="AT321" s="211" t="s">
        <v>538</v>
      </c>
      <c r="AU321" s="211" t="s">
        <v>479</v>
      </c>
      <c r="AV321" s="11" t="s">
        <v>477</v>
      </c>
      <c r="AW321" s="11" t="s">
        <v>433</v>
      </c>
      <c r="AX321" s="11" t="s">
        <v>469</v>
      </c>
      <c r="AY321" s="211" t="s">
        <v>529</v>
      </c>
    </row>
    <row r="322" spans="2:51" s="11" customFormat="1">
      <c r="B322" s="200"/>
      <c r="C322" s="201"/>
      <c r="D322" s="202" t="s">
        <v>538</v>
      </c>
      <c r="E322" s="203" t="s">
        <v>419</v>
      </c>
      <c r="F322" s="204" t="s">
        <v>561</v>
      </c>
      <c r="G322" s="201"/>
      <c r="H322" s="205" t="s">
        <v>419</v>
      </c>
      <c r="I322" s="206"/>
      <c r="J322" s="201"/>
      <c r="K322" s="201"/>
      <c r="L322" s="207"/>
      <c r="M322" s="208"/>
      <c r="N322" s="209"/>
      <c r="O322" s="209"/>
      <c r="P322" s="209"/>
      <c r="Q322" s="209"/>
      <c r="R322" s="209"/>
      <c r="S322" s="209"/>
      <c r="T322" s="210"/>
      <c r="AT322" s="211" t="s">
        <v>538</v>
      </c>
      <c r="AU322" s="211" t="s">
        <v>479</v>
      </c>
      <c r="AV322" s="11" t="s">
        <v>477</v>
      </c>
      <c r="AW322" s="11" t="s">
        <v>433</v>
      </c>
      <c r="AX322" s="11" t="s">
        <v>469</v>
      </c>
      <c r="AY322" s="211" t="s">
        <v>529</v>
      </c>
    </row>
    <row r="323" spans="2:51" s="11" customFormat="1">
      <c r="B323" s="200"/>
      <c r="C323" s="201"/>
      <c r="D323" s="202" t="s">
        <v>538</v>
      </c>
      <c r="E323" s="203" t="s">
        <v>419</v>
      </c>
      <c r="F323" s="204" t="s">
        <v>542</v>
      </c>
      <c r="G323" s="201"/>
      <c r="H323" s="205" t="s">
        <v>419</v>
      </c>
      <c r="I323" s="206"/>
      <c r="J323" s="201"/>
      <c r="K323" s="201"/>
      <c r="L323" s="207"/>
      <c r="M323" s="208"/>
      <c r="N323" s="209"/>
      <c r="O323" s="209"/>
      <c r="P323" s="209"/>
      <c r="Q323" s="209"/>
      <c r="R323" s="209"/>
      <c r="S323" s="209"/>
      <c r="T323" s="210"/>
      <c r="AT323" s="211" t="s">
        <v>538</v>
      </c>
      <c r="AU323" s="211" t="s">
        <v>479</v>
      </c>
      <c r="AV323" s="11" t="s">
        <v>477</v>
      </c>
      <c r="AW323" s="11" t="s">
        <v>433</v>
      </c>
      <c r="AX323" s="11" t="s">
        <v>469</v>
      </c>
      <c r="AY323" s="211" t="s">
        <v>529</v>
      </c>
    </row>
    <row r="324" spans="2:51" s="11" customFormat="1">
      <c r="B324" s="200"/>
      <c r="C324" s="201"/>
      <c r="D324" s="202" t="s">
        <v>538</v>
      </c>
      <c r="E324" s="203" t="s">
        <v>419</v>
      </c>
      <c r="F324" s="204" t="s">
        <v>566</v>
      </c>
      <c r="G324" s="201"/>
      <c r="H324" s="205" t="s">
        <v>419</v>
      </c>
      <c r="I324" s="206"/>
      <c r="J324" s="201"/>
      <c r="K324" s="201"/>
      <c r="L324" s="207"/>
      <c r="M324" s="208"/>
      <c r="N324" s="209"/>
      <c r="O324" s="209"/>
      <c r="P324" s="209"/>
      <c r="Q324" s="209"/>
      <c r="R324" s="209"/>
      <c r="S324" s="209"/>
      <c r="T324" s="210"/>
      <c r="AT324" s="211" t="s">
        <v>538</v>
      </c>
      <c r="AU324" s="211" t="s">
        <v>479</v>
      </c>
      <c r="AV324" s="11" t="s">
        <v>477</v>
      </c>
      <c r="AW324" s="11" t="s">
        <v>433</v>
      </c>
      <c r="AX324" s="11" t="s">
        <v>469</v>
      </c>
      <c r="AY324" s="211" t="s">
        <v>529</v>
      </c>
    </row>
    <row r="325" spans="2:51" s="12" customFormat="1">
      <c r="B325" s="212"/>
      <c r="C325" s="213"/>
      <c r="D325" s="202" t="s">
        <v>538</v>
      </c>
      <c r="E325" s="214" t="s">
        <v>419</v>
      </c>
      <c r="F325" s="215" t="s">
        <v>765</v>
      </c>
      <c r="G325" s="213"/>
      <c r="H325" s="216">
        <v>25.952000000000002</v>
      </c>
      <c r="I325" s="217"/>
      <c r="J325" s="213"/>
      <c r="K325" s="213"/>
      <c r="L325" s="218"/>
      <c r="M325" s="219"/>
      <c r="N325" s="220"/>
      <c r="O325" s="220"/>
      <c r="P325" s="220"/>
      <c r="Q325" s="220"/>
      <c r="R325" s="220"/>
      <c r="S325" s="220"/>
      <c r="T325" s="221"/>
      <c r="AT325" s="222" t="s">
        <v>538</v>
      </c>
      <c r="AU325" s="222" t="s">
        <v>479</v>
      </c>
      <c r="AV325" s="12" t="s">
        <v>479</v>
      </c>
      <c r="AW325" s="12" t="s">
        <v>433</v>
      </c>
      <c r="AX325" s="12" t="s">
        <v>469</v>
      </c>
      <c r="AY325" s="222" t="s">
        <v>529</v>
      </c>
    </row>
    <row r="326" spans="2:51" s="11" customFormat="1" ht="27">
      <c r="B326" s="200"/>
      <c r="C326" s="201"/>
      <c r="D326" s="202" t="s">
        <v>538</v>
      </c>
      <c r="E326" s="203" t="s">
        <v>419</v>
      </c>
      <c r="F326" s="204" t="s">
        <v>692</v>
      </c>
      <c r="G326" s="201"/>
      <c r="H326" s="205" t="s">
        <v>419</v>
      </c>
      <c r="I326" s="206"/>
      <c r="J326" s="201"/>
      <c r="K326" s="201"/>
      <c r="L326" s="207"/>
      <c r="M326" s="208"/>
      <c r="N326" s="209"/>
      <c r="O326" s="209"/>
      <c r="P326" s="209"/>
      <c r="Q326" s="209"/>
      <c r="R326" s="209"/>
      <c r="S326" s="209"/>
      <c r="T326" s="210"/>
      <c r="AT326" s="211" t="s">
        <v>538</v>
      </c>
      <c r="AU326" s="211" t="s">
        <v>479</v>
      </c>
      <c r="AV326" s="11" t="s">
        <v>477</v>
      </c>
      <c r="AW326" s="11" t="s">
        <v>433</v>
      </c>
      <c r="AX326" s="11" t="s">
        <v>469</v>
      </c>
      <c r="AY326" s="211" t="s">
        <v>529</v>
      </c>
    </row>
    <row r="327" spans="2:51" s="11" customFormat="1">
      <c r="B327" s="200"/>
      <c r="C327" s="201"/>
      <c r="D327" s="202" t="s">
        <v>538</v>
      </c>
      <c r="E327" s="203" t="s">
        <v>419</v>
      </c>
      <c r="F327" s="204" t="s">
        <v>542</v>
      </c>
      <c r="G327" s="201"/>
      <c r="H327" s="205" t="s">
        <v>419</v>
      </c>
      <c r="I327" s="206"/>
      <c r="J327" s="201"/>
      <c r="K327" s="201"/>
      <c r="L327" s="207"/>
      <c r="M327" s="208"/>
      <c r="N327" s="209"/>
      <c r="O327" s="209"/>
      <c r="P327" s="209"/>
      <c r="Q327" s="209"/>
      <c r="R327" s="209"/>
      <c r="S327" s="209"/>
      <c r="T327" s="210"/>
      <c r="AT327" s="211" t="s">
        <v>538</v>
      </c>
      <c r="AU327" s="211" t="s">
        <v>479</v>
      </c>
      <c r="AV327" s="11" t="s">
        <v>477</v>
      </c>
      <c r="AW327" s="11" t="s">
        <v>433</v>
      </c>
      <c r="AX327" s="11" t="s">
        <v>469</v>
      </c>
      <c r="AY327" s="211" t="s">
        <v>529</v>
      </c>
    </row>
    <row r="328" spans="2:51" s="11" customFormat="1">
      <c r="B328" s="200"/>
      <c r="C328" s="201"/>
      <c r="D328" s="202" t="s">
        <v>538</v>
      </c>
      <c r="E328" s="203" t="s">
        <v>419</v>
      </c>
      <c r="F328" s="204" t="s">
        <v>694</v>
      </c>
      <c r="G328" s="201"/>
      <c r="H328" s="205" t="s">
        <v>419</v>
      </c>
      <c r="I328" s="206"/>
      <c r="J328" s="201"/>
      <c r="K328" s="201"/>
      <c r="L328" s="207"/>
      <c r="M328" s="208"/>
      <c r="N328" s="209"/>
      <c r="O328" s="209"/>
      <c r="P328" s="209"/>
      <c r="Q328" s="209"/>
      <c r="R328" s="209"/>
      <c r="S328" s="209"/>
      <c r="T328" s="210"/>
      <c r="AT328" s="211" t="s">
        <v>538</v>
      </c>
      <c r="AU328" s="211" t="s">
        <v>479</v>
      </c>
      <c r="AV328" s="11" t="s">
        <v>477</v>
      </c>
      <c r="AW328" s="11" t="s">
        <v>433</v>
      </c>
      <c r="AX328" s="11" t="s">
        <v>469</v>
      </c>
      <c r="AY328" s="211" t="s">
        <v>529</v>
      </c>
    </row>
    <row r="329" spans="2:51" s="12" customFormat="1">
      <c r="B329" s="212"/>
      <c r="C329" s="213"/>
      <c r="D329" s="202" t="s">
        <v>538</v>
      </c>
      <c r="E329" s="214" t="s">
        <v>419</v>
      </c>
      <c r="F329" s="215" t="s">
        <v>629</v>
      </c>
      <c r="G329" s="213"/>
      <c r="H329" s="216">
        <v>56.113</v>
      </c>
      <c r="I329" s="217"/>
      <c r="J329" s="213"/>
      <c r="K329" s="213"/>
      <c r="L329" s="218"/>
      <c r="M329" s="219"/>
      <c r="N329" s="220"/>
      <c r="O329" s="220"/>
      <c r="P329" s="220"/>
      <c r="Q329" s="220"/>
      <c r="R329" s="220"/>
      <c r="S329" s="220"/>
      <c r="T329" s="221"/>
      <c r="AT329" s="222" t="s">
        <v>538</v>
      </c>
      <c r="AU329" s="222" t="s">
        <v>479</v>
      </c>
      <c r="AV329" s="12" t="s">
        <v>479</v>
      </c>
      <c r="AW329" s="12" t="s">
        <v>433</v>
      </c>
      <c r="AX329" s="12" t="s">
        <v>469</v>
      </c>
      <c r="AY329" s="222" t="s">
        <v>529</v>
      </c>
    </row>
    <row r="330" spans="2:51" s="11" customFormat="1" ht="27">
      <c r="B330" s="200"/>
      <c r="C330" s="201"/>
      <c r="D330" s="202" t="s">
        <v>538</v>
      </c>
      <c r="E330" s="203" t="s">
        <v>419</v>
      </c>
      <c r="F330" s="204" t="s">
        <v>699</v>
      </c>
      <c r="G330" s="201"/>
      <c r="H330" s="205" t="s">
        <v>419</v>
      </c>
      <c r="I330" s="206"/>
      <c r="J330" s="201"/>
      <c r="K330" s="201"/>
      <c r="L330" s="207"/>
      <c r="M330" s="208"/>
      <c r="N330" s="209"/>
      <c r="O330" s="209"/>
      <c r="P330" s="209"/>
      <c r="Q330" s="209"/>
      <c r="R330" s="209"/>
      <c r="S330" s="209"/>
      <c r="T330" s="210"/>
      <c r="AT330" s="211" t="s">
        <v>538</v>
      </c>
      <c r="AU330" s="211" t="s">
        <v>479</v>
      </c>
      <c r="AV330" s="11" t="s">
        <v>477</v>
      </c>
      <c r="AW330" s="11" t="s">
        <v>433</v>
      </c>
      <c r="AX330" s="11" t="s">
        <v>469</v>
      </c>
      <c r="AY330" s="211" t="s">
        <v>529</v>
      </c>
    </row>
    <row r="331" spans="2:51" s="11" customFormat="1">
      <c r="B331" s="200"/>
      <c r="C331" s="201"/>
      <c r="D331" s="202" t="s">
        <v>538</v>
      </c>
      <c r="E331" s="203" t="s">
        <v>419</v>
      </c>
      <c r="F331" s="204" t="s">
        <v>700</v>
      </c>
      <c r="G331" s="201"/>
      <c r="H331" s="205" t="s">
        <v>419</v>
      </c>
      <c r="I331" s="206"/>
      <c r="J331" s="201"/>
      <c r="K331" s="201"/>
      <c r="L331" s="207"/>
      <c r="M331" s="208"/>
      <c r="N331" s="209"/>
      <c r="O331" s="209"/>
      <c r="P331" s="209"/>
      <c r="Q331" s="209"/>
      <c r="R331" s="209"/>
      <c r="S331" s="209"/>
      <c r="T331" s="210"/>
      <c r="AT331" s="211" t="s">
        <v>538</v>
      </c>
      <c r="AU331" s="211" t="s">
        <v>479</v>
      </c>
      <c r="AV331" s="11" t="s">
        <v>477</v>
      </c>
      <c r="AW331" s="11" t="s">
        <v>433</v>
      </c>
      <c r="AX331" s="11" t="s">
        <v>469</v>
      </c>
      <c r="AY331" s="211" t="s">
        <v>529</v>
      </c>
    </row>
    <row r="332" spans="2:51" s="11" customFormat="1">
      <c r="B332" s="200"/>
      <c r="C332" s="201"/>
      <c r="D332" s="202" t="s">
        <v>538</v>
      </c>
      <c r="E332" s="203" t="s">
        <v>419</v>
      </c>
      <c r="F332" s="204" t="s">
        <v>702</v>
      </c>
      <c r="G332" s="201"/>
      <c r="H332" s="205" t="s">
        <v>419</v>
      </c>
      <c r="I332" s="206"/>
      <c r="J332" s="201"/>
      <c r="K332" s="201"/>
      <c r="L332" s="207"/>
      <c r="M332" s="208"/>
      <c r="N332" s="209"/>
      <c r="O332" s="209"/>
      <c r="P332" s="209"/>
      <c r="Q332" s="209"/>
      <c r="R332" s="209"/>
      <c r="S332" s="209"/>
      <c r="T332" s="210"/>
      <c r="AT332" s="211" t="s">
        <v>538</v>
      </c>
      <c r="AU332" s="211" t="s">
        <v>479</v>
      </c>
      <c r="AV332" s="11" t="s">
        <v>477</v>
      </c>
      <c r="AW332" s="11" t="s">
        <v>433</v>
      </c>
      <c r="AX332" s="11" t="s">
        <v>469</v>
      </c>
      <c r="AY332" s="211" t="s">
        <v>529</v>
      </c>
    </row>
    <row r="333" spans="2:51" s="12" customFormat="1">
      <c r="B333" s="212"/>
      <c r="C333" s="213"/>
      <c r="D333" s="202" t="s">
        <v>538</v>
      </c>
      <c r="E333" s="214" t="s">
        <v>419</v>
      </c>
      <c r="F333" s="215" t="s">
        <v>703</v>
      </c>
      <c r="G333" s="213"/>
      <c r="H333" s="216">
        <v>5.12</v>
      </c>
      <c r="I333" s="217"/>
      <c r="J333" s="213"/>
      <c r="K333" s="213"/>
      <c r="L333" s="218"/>
      <c r="M333" s="219"/>
      <c r="N333" s="220"/>
      <c r="O333" s="220"/>
      <c r="P333" s="220"/>
      <c r="Q333" s="220"/>
      <c r="R333" s="220"/>
      <c r="S333" s="220"/>
      <c r="T333" s="221"/>
      <c r="AT333" s="222" t="s">
        <v>538</v>
      </c>
      <c r="AU333" s="222" t="s">
        <v>479</v>
      </c>
      <c r="AV333" s="12" t="s">
        <v>479</v>
      </c>
      <c r="AW333" s="12" t="s">
        <v>433</v>
      </c>
      <c r="AX333" s="12" t="s">
        <v>469</v>
      </c>
      <c r="AY333" s="222" t="s">
        <v>529</v>
      </c>
    </row>
    <row r="334" spans="2:51" s="11" customFormat="1">
      <c r="B334" s="200"/>
      <c r="C334" s="201"/>
      <c r="D334" s="202" t="s">
        <v>538</v>
      </c>
      <c r="E334" s="203" t="s">
        <v>419</v>
      </c>
      <c r="F334" s="204" t="s">
        <v>707</v>
      </c>
      <c r="G334" s="201"/>
      <c r="H334" s="205" t="s">
        <v>419</v>
      </c>
      <c r="I334" s="206"/>
      <c r="J334" s="201"/>
      <c r="K334" s="201"/>
      <c r="L334" s="207"/>
      <c r="M334" s="208"/>
      <c r="N334" s="209"/>
      <c r="O334" s="209"/>
      <c r="P334" s="209"/>
      <c r="Q334" s="209"/>
      <c r="R334" s="209"/>
      <c r="S334" s="209"/>
      <c r="T334" s="210"/>
      <c r="AT334" s="211" t="s">
        <v>538</v>
      </c>
      <c r="AU334" s="211" t="s">
        <v>479</v>
      </c>
      <c r="AV334" s="11" t="s">
        <v>477</v>
      </c>
      <c r="AW334" s="11" t="s">
        <v>433</v>
      </c>
      <c r="AX334" s="11" t="s">
        <v>469</v>
      </c>
      <c r="AY334" s="211" t="s">
        <v>529</v>
      </c>
    </row>
    <row r="335" spans="2:51" s="11" customFormat="1">
      <c r="B335" s="200"/>
      <c r="C335" s="201"/>
      <c r="D335" s="202" t="s">
        <v>538</v>
      </c>
      <c r="E335" s="203" t="s">
        <v>419</v>
      </c>
      <c r="F335" s="204" t="s">
        <v>542</v>
      </c>
      <c r="G335" s="201"/>
      <c r="H335" s="205" t="s">
        <v>419</v>
      </c>
      <c r="I335" s="206"/>
      <c r="J335" s="201"/>
      <c r="K335" s="201"/>
      <c r="L335" s="207"/>
      <c r="M335" s="208"/>
      <c r="N335" s="209"/>
      <c r="O335" s="209"/>
      <c r="P335" s="209"/>
      <c r="Q335" s="209"/>
      <c r="R335" s="209"/>
      <c r="S335" s="209"/>
      <c r="T335" s="210"/>
      <c r="AT335" s="211" t="s">
        <v>538</v>
      </c>
      <c r="AU335" s="211" t="s">
        <v>479</v>
      </c>
      <c r="AV335" s="11" t="s">
        <v>477</v>
      </c>
      <c r="AW335" s="11" t="s">
        <v>433</v>
      </c>
      <c r="AX335" s="11" t="s">
        <v>469</v>
      </c>
      <c r="AY335" s="211" t="s">
        <v>529</v>
      </c>
    </row>
    <row r="336" spans="2:51" s="11" customFormat="1">
      <c r="B336" s="200"/>
      <c r="C336" s="201"/>
      <c r="D336" s="202" t="s">
        <v>538</v>
      </c>
      <c r="E336" s="203" t="s">
        <v>419</v>
      </c>
      <c r="F336" s="204" t="s">
        <v>709</v>
      </c>
      <c r="G336" s="201"/>
      <c r="H336" s="205" t="s">
        <v>419</v>
      </c>
      <c r="I336" s="206"/>
      <c r="J336" s="201"/>
      <c r="K336" s="201"/>
      <c r="L336" s="207"/>
      <c r="M336" s="208"/>
      <c r="N336" s="209"/>
      <c r="O336" s="209"/>
      <c r="P336" s="209"/>
      <c r="Q336" s="209"/>
      <c r="R336" s="209"/>
      <c r="S336" s="209"/>
      <c r="T336" s="210"/>
      <c r="AT336" s="211" t="s">
        <v>538</v>
      </c>
      <c r="AU336" s="211" t="s">
        <v>479</v>
      </c>
      <c r="AV336" s="11" t="s">
        <v>477</v>
      </c>
      <c r="AW336" s="11" t="s">
        <v>433</v>
      </c>
      <c r="AX336" s="11" t="s">
        <v>469</v>
      </c>
      <c r="AY336" s="211" t="s">
        <v>529</v>
      </c>
    </row>
    <row r="337" spans="2:65" s="12" customFormat="1">
      <c r="B337" s="212"/>
      <c r="C337" s="213"/>
      <c r="D337" s="202" t="s">
        <v>538</v>
      </c>
      <c r="E337" s="214" t="s">
        <v>419</v>
      </c>
      <c r="F337" s="215" t="s">
        <v>710</v>
      </c>
      <c r="G337" s="213"/>
      <c r="H337" s="216">
        <v>0.9</v>
      </c>
      <c r="I337" s="217"/>
      <c r="J337" s="213"/>
      <c r="K337" s="213"/>
      <c r="L337" s="218"/>
      <c r="M337" s="219"/>
      <c r="N337" s="220"/>
      <c r="O337" s="220"/>
      <c r="P337" s="220"/>
      <c r="Q337" s="220"/>
      <c r="R337" s="220"/>
      <c r="S337" s="220"/>
      <c r="T337" s="221"/>
      <c r="AT337" s="222" t="s">
        <v>538</v>
      </c>
      <c r="AU337" s="222" t="s">
        <v>479</v>
      </c>
      <c r="AV337" s="12" t="s">
        <v>479</v>
      </c>
      <c r="AW337" s="12" t="s">
        <v>433</v>
      </c>
      <c r="AX337" s="12" t="s">
        <v>469</v>
      </c>
      <c r="AY337" s="222" t="s">
        <v>529</v>
      </c>
    </row>
    <row r="338" spans="2:65" s="13" customFormat="1">
      <c r="B338" s="223"/>
      <c r="C338" s="224"/>
      <c r="D338" s="225" t="s">
        <v>538</v>
      </c>
      <c r="E338" s="226" t="s">
        <v>419</v>
      </c>
      <c r="F338" s="227" t="s">
        <v>545</v>
      </c>
      <c r="G338" s="224"/>
      <c r="H338" s="228">
        <v>105.815</v>
      </c>
      <c r="I338" s="229"/>
      <c r="J338" s="224"/>
      <c r="K338" s="224"/>
      <c r="L338" s="230"/>
      <c r="M338" s="231"/>
      <c r="N338" s="232"/>
      <c r="O338" s="232"/>
      <c r="P338" s="232"/>
      <c r="Q338" s="232"/>
      <c r="R338" s="232"/>
      <c r="S338" s="232"/>
      <c r="T338" s="233"/>
      <c r="AT338" s="234" t="s">
        <v>538</v>
      </c>
      <c r="AU338" s="234" t="s">
        <v>479</v>
      </c>
      <c r="AV338" s="13" t="s">
        <v>536</v>
      </c>
      <c r="AW338" s="13" t="s">
        <v>433</v>
      </c>
      <c r="AX338" s="13" t="s">
        <v>477</v>
      </c>
      <c r="AY338" s="234" t="s">
        <v>529</v>
      </c>
    </row>
    <row r="339" spans="2:65" s="1" customFormat="1" ht="22.5" customHeight="1">
      <c r="B339" s="41"/>
      <c r="C339" s="188" t="s">
        <v>766</v>
      </c>
      <c r="D339" s="188" t="s">
        <v>532</v>
      </c>
      <c r="E339" s="189" t="s">
        <v>767</v>
      </c>
      <c r="F339" s="190" t="s">
        <v>768</v>
      </c>
      <c r="G339" s="191" t="s">
        <v>584</v>
      </c>
      <c r="H339" s="192">
        <v>12.223000000000001</v>
      </c>
      <c r="I339" s="193"/>
      <c r="J339" s="194">
        <f>ROUND(I339*H339,2)</f>
        <v>0</v>
      </c>
      <c r="K339" s="190" t="s">
        <v>419</v>
      </c>
      <c r="L339" s="61"/>
      <c r="M339" s="195" t="s">
        <v>419</v>
      </c>
      <c r="N339" s="196" t="s">
        <v>440</v>
      </c>
      <c r="O339" s="42"/>
      <c r="P339" s="197">
        <f>O339*H339</f>
        <v>0</v>
      </c>
      <c r="Q339" s="197">
        <v>9.8999999999999999E-4</v>
      </c>
      <c r="R339" s="197">
        <f>Q339*H339</f>
        <v>1.210077E-2</v>
      </c>
      <c r="S339" s="197">
        <v>0</v>
      </c>
      <c r="T339" s="198">
        <f>S339*H339</f>
        <v>0</v>
      </c>
      <c r="AR339" s="24" t="s">
        <v>536</v>
      </c>
      <c r="AT339" s="24" t="s">
        <v>532</v>
      </c>
      <c r="AU339" s="24" t="s">
        <v>479</v>
      </c>
      <c r="AY339" s="24" t="s">
        <v>529</v>
      </c>
      <c r="BE339" s="199">
        <f>IF(N339="základní",J339,0)</f>
        <v>0</v>
      </c>
      <c r="BF339" s="199">
        <f>IF(N339="snížená",J339,0)</f>
        <v>0</v>
      </c>
      <c r="BG339" s="199">
        <f>IF(N339="zákl. přenesená",J339,0)</f>
        <v>0</v>
      </c>
      <c r="BH339" s="199">
        <f>IF(N339="sníž. přenesená",J339,0)</f>
        <v>0</v>
      </c>
      <c r="BI339" s="199">
        <f>IF(N339="nulová",J339,0)</f>
        <v>0</v>
      </c>
      <c r="BJ339" s="24" t="s">
        <v>477</v>
      </c>
      <c r="BK339" s="199">
        <f>ROUND(I339*H339,2)</f>
        <v>0</v>
      </c>
      <c r="BL339" s="24" t="s">
        <v>536</v>
      </c>
      <c r="BM339" s="24" t="s">
        <v>769</v>
      </c>
    </row>
    <row r="340" spans="2:65" s="11" customFormat="1" ht="27">
      <c r="B340" s="200"/>
      <c r="C340" s="201"/>
      <c r="D340" s="202" t="s">
        <v>538</v>
      </c>
      <c r="E340" s="203" t="s">
        <v>419</v>
      </c>
      <c r="F340" s="204" t="s">
        <v>770</v>
      </c>
      <c r="G340" s="201"/>
      <c r="H340" s="205" t="s">
        <v>419</v>
      </c>
      <c r="I340" s="206"/>
      <c r="J340" s="201"/>
      <c r="K340" s="201"/>
      <c r="L340" s="207"/>
      <c r="M340" s="208"/>
      <c r="N340" s="209"/>
      <c r="O340" s="209"/>
      <c r="P340" s="209"/>
      <c r="Q340" s="209"/>
      <c r="R340" s="209"/>
      <c r="S340" s="209"/>
      <c r="T340" s="210"/>
      <c r="AT340" s="211" t="s">
        <v>538</v>
      </c>
      <c r="AU340" s="211" t="s">
        <v>479</v>
      </c>
      <c r="AV340" s="11" t="s">
        <v>477</v>
      </c>
      <c r="AW340" s="11" t="s">
        <v>433</v>
      </c>
      <c r="AX340" s="11" t="s">
        <v>469</v>
      </c>
      <c r="AY340" s="211" t="s">
        <v>529</v>
      </c>
    </row>
    <row r="341" spans="2:65" s="11" customFormat="1">
      <c r="B341" s="200"/>
      <c r="C341" s="201"/>
      <c r="D341" s="202" t="s">
        <v>538</v>
      </c>
      <c r="E341" s="203" t="s">
        <v>419</v>
      </c>
      <c r="F341" s="204" t="s">
        <v>771</v>
      </c>
      <c r="G341" s="201"/>
      <c r="H341" s="205" t="s">
        <v>419</v>
      </c>
      <c r="I341" s="206"/>
      <c r="J341" s="201"/>
      <c r="K341" s="201"/>
      <c r="L341" s="207"/>
      <c r="M341" s="208"/>
      <c r="N341" s="209"/>
      <c r="O341" s="209"/>
      <c r="P341" s="209"/>
      <c r="Q341" s="209"/>
      <c r="R341" s="209"/>
      <c r="S341" s="209"/>
      <c r="T341" s="210"/>
      <c r="AT341" s="211" t="s">
        <v>538</v>
      </c>
      <c r="AU341" s="211" t="s">
        <v>479</v>
      </c>
      <c r="AV341" s="11" t="s">
        <v>477</v>
      </c>
      <c r="AW341" s="11" t="s">
        <v>433</v>
      </c>
      <c r="AX341" s="11" t="s">
        <v>469</v>
      </c>
      <c r="AY341" s="211" t="s">
        <v>529</v>
      </c>
    </row>
    <row r="342" spans="2:65" s="11" customFormat="1" ht="27">
      <c r="B342" s="200"/>
      <c r="C342" s="201"/>
      <c r="D342" s="202" t="s">
        <v>538</v>
      </c>
      <c r="E342" s="203" t="s">
        <v>419</v>
      </c>
      <c r="F342" s="204" t="s">
        <v>772</v>
      </c>
      <c r="G342" s="201"/>
      <c r="H342" s="205" t="s">
        <v>419</v>
      </c>
      <c r="I342" s="206"/>
      <c r="J342" s="201"/>
      <c r="K342" s="201"/>
      <c r="L342" s="207"/>
      <c r="M342" s="208"/>
      <c r="N342" s="209"/>
      <c r="O342" s="209"/>
      <c r="P342" s="209"/>
      <c r="Q342" s="209"/>
      <c r="R342" s="209"/>
      <c r="S342" s="209"/>
      <c r="T342" s="210"/>
      <c r="AT342" s="211" t="s">
        <v>538</v>
      </c>
      <c r="AU342" s="211" t="s">
        <v>479</v>
      </c>
      <c r="AV342" s="11" t="s">
        <v>477</v>
      </c>
      <c r="AW342" s="11" t="s">
        <v>433</v>
      </c>
      <c r="AX342" s="11" t="s">
        <v>469</v>
      </c>
      <c r="AY342" s="211" t="s">
        <v>529</v>
      </c>
    </row>
    <row r="343" spans="2:65" s="11" customFormat="1" ht="27">
      <c r="B343" s="200"/>
      <c r="C343" s="201"/>
      <c r="D343" s="202" t="s">
        <v>538</v>
      </c>
      <c r="E343" s="203" t="s">
        <v>419</v>
      </c>
      <c r="F343" s="204" t="s">
        <v>773</v>
      </c>
      <c r="G343" s="201"/>
      <c r="H343" s="205" t="s">
        <v>419</v>
      </c>
      <c r="I343" s="206"/>
      <c r="J343" s="201"/>
      <c r="K343" s="201"/>
      <c r="L343" s="207"/>
      <c r="M343" s="208"/>
      <c r="N343" s="209"/>
      <c r="O343" s="209"/>
      <c r="P343" s="209"/>
      <c r="Q343" s="209"/>
      <c r="R343" s="209"/>
      <c r="S343" s="209"/>
      <c r="T343" s="210"/>
      <c r="AT343" s="211" t="s">
        <v>538</v>
      </c>
      <c r="AU343" s="211" t="s">
        <v>479</v>
      </c>
      <c r="AV343" s="11" t="s">
        <v>477</v>
      </c>
      <c r="AW343" s="11" t="s">
        <v>433</v>
      </c>
      <c r="AX343" s="11" t="s">
        <v>469</v>
      </c>
      <c r="AY343" s="211" t="s">
        <v>529</v>
      </c>
    </row>
    <row r="344" spans="2:65" s="11" customFormat="1">
      <c r="B344" s="200"/>
      <c r="C344" s="201"/>
      <c r="D344" s="202" t="s">
        <v>538</v>
      </c>
      <c r="E344" s="203" t="s">
        <v>419</v>
      </c>
      <c r="F344" s="204" t="s">
        <v>774</v>
      </c>
      <c r="G344" s="201"/>
      <c r="H344" s="205" t="s">
        <v>419</v>
      </c>
      <c r="I344" s="206"/>
      <c r="J344" s="201"/>
      <c r="K344" s="201"/>
      <c r="L344" s="207"/>
      <c r="M344" s="208"/>
      <c r="N344" s="209"/>
      <c r="O344" s="209"/>
      <c r="P344" s="209"/>
      <c r="Q344" s="209"/>
      <c r="R344" s="209"/>
      <c r="S344" s="209"/>
      <c r="T344" s="210"/>
      <c r="AT344" s="211" t="s">
        <v>538</v>
      </c>
      <c r="AU344" s="211" t="s">
        <v>479</v>
      </c>
      <c r="AV344" s="11" t="s">
        <v>477</v>
      </c>
      <c r="AW344" s="11" t="s">
        <v>433</v>
      </c>
      <c r="AX344" s="11" t="s">
        <v>469</v>
      </c>
      <c r="AY344" s="211" t="s">
        <v>529</v>
      </c>
    </row>
    <row r="345" spans="2:65" s="11" customFormat="1" ht="27">
      <c r="B345" s="200"/>
      <c r="C345" s="201"/>
      <c r="D345" s="202" t="s">
        <v>538</v>
      </c>
      <c r="E345" s="203" t="s">
        <v>419</v>
      </c>
      <c r="F345" s="204" t="s">
        <v>775</v>
      </c>
      <c r="G345" s="201"/>
      <c r="H345" s="205" t="s">
        <v>419</v>
      </c>
      <c r="I345" s="206"/>
      <c r="J345" s="201"/>
      <c r="K345" s="201"/>
      <c r="L345" s="207"/>
      <c r="M345" s="208"/>
      <c r="N345" s="209"/>
      <c r="O345" s="209"/>
      <c r="P345" s="209"/>
      <c r="Q345" s="209"/>
      <c r="R345" s="209"/>
      <c r="S345" s="209"/>
      <c r="T345" s="210"/>
      <c r="AT345" s="211" t="s">
        <v>538</v>
      </c>
      <c r="AU345" s="211" t="s">
        <v>479</v>
      </c>
      <c r="AV345" s="11" t="s">
        <v>477</v>
      </c>
      <c r="AW345" s="11" t="s">
        <v>433</v>
      </c>
      <c r="AX345" s="11" t="s">
        <v>469</v>
      </c>
      <c r="AY345" s="211" t="s">
        <v>529</v>
      </c>
    </row>
    <row r="346" spans="2:65" s="11" customFormat="1" ht="27">
      <c r="B346" s="200"/>
      <c r="C346" s="201"/>
      <c r="D346" s="202" t="s">
        <v>538</v>
      </c>
      <c r="E346" s="203" t="s">
        <v>419</v>
      </c>
      <c r="F346" s="204" t="s">
        <v>776</v>
      </c>
      <c r="G346" s="201"/>
      <c r="H346" s="205" t="s">
        <v>419</v>
      </c>
      <c r="I346" s="206"/>
      <c r="J346" s="201"/>
      <c r="K346" s="201"/>
      <c r="L346" s="207"/>
      <c r="M346" s="208"/>
      <c r="N346" s="209"/>
      <c r="O346" s="209"/>
      <c r="P346" s="209"/>
      <c r="Q346" s="209"/>
      <c r="R346" s="209"/>
      <c r="S346" s="209"/>
      <c r="T346" s="210"/>
      <c r="AT346" s="211" t="s">
        <v>538</v>
      </c>
      <c r="AU346" s="211" t="s">
        <v>479</v>
      </c>
      <c r="AV346" s="11" t="s">
        <v>477</v>
      </c>
      <c r="AW346" s="11" t="s">
        <v>433</v>
      </c>
      <c r="AX346" s="11" t="s">
        <v>469</v>
      </c>
      <c r="AY346" s="211" t="s">
        <v>529</v>
      </c>
    </row>
    <row r="347" spans="2:65" s="11" customFormat="1">
      <c r="B347" s="200"/>
      <c r="C347" s="201"/>
      <c r="D347" s="202" t="s">
        <v>538</v>
      </c>
      <c r="E347" s="203" t="s">
        <v>419</v>
      </c>
      <c r="F347" s="204" t="s">
        <v>777</v>
      </c>
      <c r="G347" s="201"/>
      <c r="H347" s="205" t="s">
        <v>419</v>
      </c>
      <c r="I347" s="206"/>
      <c r="J347" s="201"/>
      <c r="K347" s="201"/>
      <c r="L347" s="207"/>
      <c r="M347" s="208"/>
      <c r="N347" s="209"/>
      <c r="O347" s="209"/>
      <c r="P347" s="209"/>
      <c r="Q347" s="209"/>
      <c r="R347" s="209"/>
      <c r="S347" s="209"/>
      <c r="T347" s="210"/>
      <c r="AT347" s="211" t="s">
        <v>538</v>
      </c>
      <c r="AU347" s="211" t="s">
        <v>479</v>
      </c>
      <c r="AV347" s="11" t="s">
        <v>477</v>
      </c>
      <c r="AW347" s="11" t="s">
        <v>433</v>
      </c>
      <c r="AX347" s="11" t="s">
        <v>469</v>
      </c>
      <c r="AY347" s="211" t="s">
        <v>529</v>
      </c>
    </row>
    <row r="348" spans="2:65" s="11" customFormat="1">
      <c r="B348" s="200"/>
      <c r="C348" s="201"/>
      <c r="D348" s="202" t="s">
        <v>538</v>
      </c>
      <c r="E348" s="203" t="s">
        <v>419</v>
      </c>
      <c r="F348" s="204" t="s">
        <v>778</v>
      </c>
      <c r="G348" s="201"/>
      <c r="H348" s="205" t="s">
        <v>419</v>
      </c>
      <c r="I348" s="206"/>
      <c r="J348" s="201"/>
      <c r="K348" s="201"/>
      <c r="L348" s="207"/>
      <c r="M348" s="208"/>
      <c r="N348" s="209"/>
      <c r="O348" s="209"/>
      <c r="P348" s="209"/>
      <c r="Q348" s="209"/>
      <c r="R348" s="209"/>
      <c r="S348" s="209"/>
      <c r="T348" s="210"/>
      <c r="AT348" s="211" t="s">
        <v>538</v>
      </c>
      <c r="AU348" s="211" t="s">
        <v>479</v>
      </c>
      <c r="AV348" s="11" t="s">
        <v>477</v>
      </c>
      <c r="AW348" s="11" t="s">
        <v>433</v>
      </c>
      <c r="AX348" s="11" t="s">
        <v>469</v>
      </c>
      <c r="AY348" s="211" t="s">
        <v>529</v>
      </c>
    </row>
    <row r="349" spans="2:65" s="11" customFormat="1">
      <c r="B349" s="200"/>
      <c r="C349" s="201"/>
      <c r="D349" s="202" t="s">
        <v>538</v>
      </c>
      <c r="E349" s="203" t="s">
        <v>419</v>
      </c>
      <c r="F349" s="204" t="s">
        <v>779</v>
      </c>
      <c r="G349" s="201"/>
      <c r="H349" s="205" t="s">
        <v>419</v>
      </c>
      <c r="I349" s="206"/>
      <c r="J349" s="201"/>
      <c r="K349" s="201"/>
      <c r="L349" s="207"/>
      <c r="M349" s="208"/>
      <c r="N349" s="209"/>
      <c r="O349" s="209"/>
      <c r="P349" s="209"/>
      <c r="Q349" s="209"/>
      <c r="R349" s="209"/>
      <c r="S349" s="209"/>
      <c r="T349" s="210"/>
      <c r="AT349" s="211" t="s">
        <v>538</v>
      </c>
      <c r="AU349" s="211" t="s">
        <v>479</v>
      </c>
      <c r="AV349" s="11" t="s">
        <v>477</v>
      </c>
      <c r="AW349" s="11" t="s">
        <v>433</v>
      </c>
      <c r="AX349" s="11" t="s">
        <v>469</v>
      </c>
      <c r="AY349" s="211" t="s">
        <v>529</v>
      </c>
    </row>
    <row r="350" spans="2:65" s="11" customFormat="1">
      <c r="B350" s="200"/>
      <c r="C350" s="201"/>
      <c r="D350" s="202" t="s">
        <v>538</v>
      </c>
      <c r="E350" s="203" t="s">
        <v>419</v>
      </c>
      <c r="F350" s="204" t="s">
        <v>780</v>
      </c>
      <c r="G350" s="201"/>
      <c r="H350" s="205" t="s">
        <v>419</v>
      </c>
      <c r="I350" s="206"/>
      <c r="J350" s="201"/>
      <c r="K350" s="201"/>
      <c r="L350" s="207"/>
      <c r="M350" s="208"/>
      <c r="N350" s="209"/>
      <c r="O350" s="209"/>
      <c r="P350" s="209"/>
      <c r="Q350" s="209"/>
      <c r="R350" s="209"/>
      <c r="S350" s="209"/>
      <c r="T350" s="210"/>
      <c r="AT350" s="211" t="s">
        <v>538</v>
      </c>
      <c r="AU350" s="211" t="s">
        <v>479</v>
      </c>
      <c r="AV350" s="11" t="s">
        <v>477</v>
      </c>
      <c r="AW350" s="11" t="s">
        <v>433</v>
      </c>
      <c r="AX350" s="11" t="s">
        <v>469</v>
      </c>
      <c r="AY350" s="211" t="s">
        <v>529</v>
      </c>
    </row>
    <row r="351" spans="2:65" s="11" customFormat="1">
      <c r="B351" s="200"/>
      <c r="C351" s="201"/>
      <c r="D351" s="202" t="s">
        <v>538</v>
      </c>
      <c r="E351" s="203" t="s">
        <v>419</v>
      </c>
      <c r="F351" s="204" t="s">
        <v>565</v>
      </c>
      <c r="G351" s="201"/>
      <c r="H351" s="205" t="s">
        <v>419</v>
      </c>
      <c r="I351" s="206"/>
      <c r="J351" s="201"/>
      <c r="K351" s="201"/>
      <c r="L351" s="207"/>
      <c r="M351" s="208"/>
      <c r="N351" s="209"/>
      <c r="O351" s="209"/>
      <c r="P351" s="209"/>
      <c r="Q351" s="209"/>
      <c r="R351" s="209"/>
      <c r="S351" s="209"/>
      <c r="T351" s="210"/>
      <c r="AT351" s="211" t="s">
        <v>538</v>
      </c>
      <c r="AU351" s="211" t="s">
        <v>479</v>
      </c>
      <c r="AV351" s="11" t="s">
        <v>477</v>
      </c>
      <c r="AW351" s="11" t="s">
        <v>433</v>
      </c>
      <c r="AX351" s="11" t="s">
        <v>469</v>
      </c>
      <c r="AY351" s="211" t="s">
        <v>529</v>
      </c>
    </row>
    <row r="352" spans="2:65" s="11" customFormat="1">
      <c r="B352" s="200"/>
      <c r="C352" s="201"/>
      <c r="D352" s="202" t="s">
        <v>538</v>
      </c>
      <c r="E352" s="203" t="s">
        <v>419</v>
      </c>
      <c r="F352" s="204" t="s">
        <v>781</v>
      </c>
      <c r="G352" s="201"/>
      <c r="H352" s="205" t="s">
        <v>419</v>
      </c>
      <c r="I352" s="206"/>
      <c r="J352" s="201"/>
      <c r="K352" s="201"/>
      <c r="L352" s="207"/>
      <c r="M352" s="208"/>
      <c r="N352" s="209"/>
      <c r="O352" s="209"/>
      <c r="P352" s="209"/>
      <c r="Q352" s="209"/>
      <c r="R352" s="209"/>
      <c r="S352" s="209"/>
      <c r="T352" s="210"/>
      <c r="AT352" s="211" t="s">
        <v>538</v>
      </c>
      <c r="AU352" s="211" t="s">
        <v>479</v>
      </c>
      <c r="AV352" s="11" t="s">
        <v>477</v>
      </c>
      <c r="AW352" s="11" t="s">
        <v>433</v>
      </c>
      <c r="AX352" s="11" t="s">
        <v>469</v>
      </c>
      <c r="AY352" s="211" t="s">
        <v>529</v>
      </c>
    </row>
    <row r="353" spans="2:65" s="11" customFormat="1">
      <c r="B353" s="200"/>
      <c r="C353" s="201"/>
      <c r="D353" s="202" t="s">
        <v>538</v>
      </c>
      <c r="E353" s="203" t="s">
        <v>419</v>
      </c>
      <c r="F353" s="204" t="s">
        <v>782</v>
      </c>
      <c r="G353" s="201"/>
      <c r="H353" s="205" t="s">
        <v>419</v>
      </c>
      <c r="I353" s="206"/>
      <c r="J353" s="201"/>
      <c r="K353" s="201"/>
      <c r="L353" s="207"/>
      <c r="M353" s="208"/>
      <c r="N353" s="209"/>
      <c r="O353" s="209"/>
      <c r="P353" s="209"/>
      <c r="Q353" s="209"/>
      <c r="R353" s="209"/>
      <c r="S353" s="209"/>
      <c r="T353" s="210"/>
      <c r="AT353" s="211" t="s">
        <v>538</v>
      </c>
      <c r="AU353" s="211" t="s">
        <v>479</v>
      </c>
      <c r="AV353" s="11" t="s">
        <v>477</v>
      </c>
      <c r="AW353" s="11" t="s">
        <v>433</v>
      </c>
      <c r="AX353" s="11" t="s">
        <v>469</v>
      </c>
      <c r="AY353" s="211" t="s">
        <v>529</v>
      </c>
    </row>
    <row r="354" spans="2:65" s="12" customFormat="1">
      <c r="B354" s="212"/>
      <c r="C354" s="213"/>
      <c r="D354" s="202" t="s">
        <v>538</v>
      </c>
      <c r="E354" s="214" t="s">
        <v>419</v>
      </c>
      <c r="F354" s="215" t="s">
        <v>783</v>
      </c>
      <c r="G354" s="213"/>
      <c r="H354" s="216">
        <v>15.851000000000001</v>
      </c>
      <c r="I354" s="217"/>
      <c r="J354" s="213"/>
      <c r="K354" s="213"/>
      <c r="L354" s="218"/>
      <c r="M354" s="219"/>
      <c r="N354" s="220"/>
      <c r="O354" s="220"/>
      <c r="P354" s="220"/>
      <c r="Q354" s="220"/>
      <c r="R354" s="220"/>
      <c r="S354" s="220"/>
      <c r="T354" s="221"/>
      <c r="AT354" s="222" t="s">
        <v>538</v>
      </c>
      <c r="AU354" s="222" t="s">
        <v>479</v>
      </c>
      <c r="AV354" s="12" t="s">
        <v>479</v>
      </c>
      <c r="AW354" s="12" t="s">
        <v>433</v>
      </c>
      <c r="AX354" s="12" t="s">
        <v>469</v>
      </c>
      <c r="AY354" s="222" t="s">
        <v>529</v>
      </c>
    </row>
    <row r="355" spans="2:65" s="12" customFormat="1">
      <c r="B355" s="212"/>
      <c r="C355" s="213"/>
      <c r="D355" s="202" t="s">
        <v>538</v>
      </c>
      <c r="E355" s="214" t="s">
        <v>419</v>
      </c>
      <c r="F355" s="215" t="s">
        <v>784</v>
      </c>
      <c r="G355" s="213"/>
      <c r="H355" s="216">
        <v>15.462999999999999</v>
      </c>
      <c r="I355" s="217"/>
      <c r="J355" s="213"/>
      <c r="K355" s="213"/>
      <c r="L355" s="218"/>
      <c r="M355" s="219"/>
      <c r="N355" s="220"/>
      <c r="O355" s="220"/>
      <c r="P355" s="220"/>
      <c r="Q355" s="220"/>
      <c r="R355" s="220"/>
      <c r="S355" s="220"/>
      <c r="T355" s="221"/>
      <c r="AT355" s="222" t="s">
        <v>538</v>
      </c>
      <c r="AU355" s="222" t="s">
        <v>479</v>
      </c>
      <c r="AV355" s="12" t="s">
        <v>479</v>
      </c>
      <c r="AW355" s="12" t="s">
        <v>433</v>
      </c>
      <c r="AX355" s="12" t="s">
        <v>469</v>
      </c>
      <c r="AY355" s="222" t="s">
        <v>529</v>
      </c>
    </row>
    <row r="356" spans="2:65" s="12" customFormat="1">
      <c r="B356" s="212"/>
      <c r="C356" s="213"/>
      <c r="D356" s="202" t="s">
        <v>538</v>
      </c>
      <c r="E356" s="214" t="s">
        <v>419</v>
      </c>
      <c r="F356" s="215" t="s">
        <v>785</v>
      </c>
      <c r="G356" s="213"/>
      <c r="H356" s="216">
        <v>17.576000000000001</v>
      </c>
      <c r="I356" s="217"/>
      <c r="J356" s="213"/>
      <c r="K356" s="213"/>
      <c r="L356" s="218"/>
      <c r="M356" s="219"/>
      <c r="N356" s="220"/>
      <c r="O356" s="220"/>
      <c r="P356" s="220"/>
      <c r="Q356" s="220"/>
      <c r="R356" s="220"/>
      <c r="S356" s="220"/>
      <c r="T356" s="221"/>
      <c r="AT356" s="222" t="s">
        <v>538</v>
      </c>
      <c r="AU356" s="222" t="s">
        <v>479</v>
      </c>
      <c r="AV356" s="12" t="s">
        <v>479</v>
      </c>
      <c r="AW356" s="12" t="s">
        <v>433</v>
      </c>
      <c r="AX356" s="12" t="s">
        <v>469</v>
      </c>
      <c r="AY356" s="222" t="s">
        <v>529</v>
      </c>
    </row>
    <row r="357" spans="2:65" s="14" customFormat="1">
      <c r="B357" s="241"/>
      <c r="C357" s="242"/>
      <c r="D357" s="202" t="s">
        <v>538</v>
      </c>
      <c r="E357" s="243" t="s">
        <v>419</v>
      </c>
      <c r="F357" s="244" t="s">
        <v>630</v>
      </c>
      <c r="G357" s="242"/>
      <c r="H357" s="245">
        <v>48.89</v>
      </c>
      <c r="I357" s="246"/>
      <c r="J357" s="242"/>
      <c r="K357" s="242"/>
      <c r="L357" s="247"/>
      <c r="M357" s="248"/>
      <c r="N357" s="249"/>
      <c r="O357" s="249"/>
      <c r="P357" s="249"/>
      <c r="Q357" s="249"/>
      <c r="R357" s="249"/>
      <c r="S357" s="249"/>
      <c r="T357" s="250"/>
      <c r="AT357" s="251" t="s">
        <v>538</v>
      </c>
      <c r="AU357" s="251" t="s">
        <v>479</v>
      </c>
      <c r="AV357" s="14" t="s">
        <v>530</v>
      </c>
      <c r="AW357" s="14" t="s">
        <v>433</v>
      </c>
      <c r="AX357" s="14" t="s">
        <v>469</v>
      </c>
      <c r="AY357" s="251" t="s">
        <v>529</v>
      </c>
    </row>
    <row r="358" spans="2:65" s="12" customFormat="1">
      <c r="B358" s="212"/>
      <c r="C358" s="213"/>
      <c r="D358" s="225" t="s">
        <v>538</v>
      </c>
      <c r="E358" s="238" t="s">
        <v>419</v>
      </c>
      <c r="F358" s="239" t="s">
        <v>786</v>
      </c>
      <c r="G358" s="213"/>
      <c r="H358" s="240">
        <v>12.223000000000001</v>
      </c>
      <c r="I358" s="217"/>
      <c r="J358" s="213"/>
      <c r="K358" s="213"/>
      <c r="L358" s="218"/>
      <c r="M358" s="219"/>
      <c r="N358" s="220"/>
      <c r="O358" s="220"/>
      <c r="P358" s="220"/>
      <c r="Q358" s="220"/>
      <c r="R358" s="220"/>
      <c r="S358" s="220"/>
      <c r="T358" s="221"/>
      <c r="AT358" s="222" t="s">
        <v>538</v>
      </c>
      <c r="AU358" s="222" t="s">
        <v>479</v>
      </c>
      <c r="AV358" s="12" t="s">
        <v>479</v>
      </c>
      <c r="AW358" s="12" t="s">
        <v>433</v>
      </c>
      <c r="AX358" s="12" t="s">
        <v>477</v>
      </c>
      <c r="AY358" s="222" t="s">
        <v>529</v>
      </c>
    </row>
    <row r="359" spans="2:65" s="1" customFormat="1" ht="22.5" customHeight="1">
      <c r="B359" s="41"/>
      <c r="C359" s="188" t="s">
        <v>787</v>
      </c>
      <c r="D359" s="188" t="s">
        <v>532</v>
      </c>
      <c r="E359" s="189" t="s">
        <v>788</v>
      </c>
      <c r="F359" s="190" t="s">
        <v>789</v>
      </c>
      <c r="G359" s="191" t="s">
        <v>584</v>
      </c>
      <c r="H359" s="192">
        <v>4.8</v>
      </c>
      <c r="I359" s="193"/>
      <c r="J359" s="194">
        <f>ROUND(I359*H359,2)</f>
        <v>0</v>
      </c>
      <c r="K359" s="190" t="s">
        <v>419</v>
      </c>
      <c r="L359" s="61"/>
      <c r="M359" s="195" t="s">
        <v>419</v>
      </c>
      <c r="N359" s="196" t="s">
        <v>440</v>
      </c>
      <c r="O359" s="42"/>
      <c r="P359" s="197">
        <f>O359*H359</f>
        <v>0</v>
      </c>
      <c r="Q359" s="197">
        <v>3.0300000000000001E-3</v>
      </c>
      <c r="R359" s="197">
        <f>Q359*H359</f>
        <v>1.4544E-2</v>
      </c>
      <c r="S359" s="197">
        <v>0</v>
      </c>
      <c r="T359" s="198">
        <f>S359*H359</f>
        <v>0</v>
      </c>
      <c r="AR359" s="24" t="s">
        <v>536</v>
      </c>
      <c r="AT359" s="24" t="s">
        <v>532</v>
      </c>
      <c r="AU359" s="24" t="s">
        <v>479</v>
      </c>
      <c r="AY359" s="24" t="s">
        <v>529</v>
      </c>
      <c r="BE359" s="199">
        <f>IF(N359="základní",J359,0)</f>
        <v>0</v>
      </c>
      <c r="BF359" s="199">
        <f>IF(N359="snížená",J359,0)</f>
        <v>0</v>
      </c>
      <c r="BG359" s="199">
        <f>IF(N359="zákl. přenesená",J359,0)</f>
        <v>0</v>
      </c>
      <c r="BH359" s="199">
        <f>IF(N359="sníž. přenesená",J359,0)</f>
        <v>0</v>
      </c>
      <c r="BI359" s="199">
        <f>IF(N359="nulová",J359,0)</f>
        <v>0</v>
      </c>
      <c r="BJ359" s="24" t="s">
        <v>477</v>
      </c>
      <c r="BK359" s="199">
        <f>ROUND(I359*H359,2)</f>
        <v>0</v>
      </c>
      <c r="BL359" s="24" t="s">
        <v>536</v>
      </c>
      <c r="BM359" s="24" t="s">
        <v>790</v>
      </c>
    </row>
    <row r="360" spans="2:65" s="11" customFormat="1">
      <c r="B360" s="200"/>
      <c r="C360" s="201"/>
      <c r="D360" s="202" t="s">
        <v>538</v>
      </c>
      <c r="E360" s="203" t="s">
        <v>419</v>
      </c>
      <c r="F360" s="204" t="s">
        <v>791</v>
      </c>
      <c r="G360" s="201"/>
      <c r="H360" s="205" t="s">
        <v>419</v>
      </c>
      <c r="I360" s="206"/>
      <c r="J360" s="201"/>
      <c r="K360" s="201"/>
      <c r="L360" s="207"/>
      <c r="M360" s="208"/>
      <c r="N360" s="209"/>
      <c r="O360" s="209"/>
      <c r="P360" s="209"/>
      <c r="Q360" s="209"/>
      <c r="R360" s="209"/>
      <c r="S360" s="209"/>
      <c r="T360" s="210"/>
      <c r="AT360" s="211" t="s">
        <v>538</v>
      </c>
      <c r="AU360" s="211" t="s">
        <v>479</v>
      </c>
      <c r="AV360" s="11" t="s">
        <v>477</v>
      </c>
      <c r="AW360" s="11" t="s">
        <v>433</v>
      </c>
      <c r="AX360" s="11" t="s">
        <v>469</v>
      </c>
      <c r="AY360" s="211" t="s">
        <v>529</v>
      </c>
    </row>
    <row r="361" spans="2:65" s="11" customFormat="1">
      <c r="B361" s="200"/>
      <c r="C361" s="201"/>
      <c r="D361" s="202" t="s">
        <v>538</v>
      </c>
      <c r="E361" s="203" t="s">
        <v>419</v>
      </c>
      <c r="F361" s="204" t="s">
        <v>792</v>
      </c>
      <c r="G361" s="201"/>
      <c r="H361" s="205" t="s">
        <v>419</v>
      </c>
      <c r="I361" s="206"/>
      <c r="J361" s="201"/>
      <c r="K361" s="201"/>
      <c r="L361" s="207"/>
      <c r="M361" s="208"/>
      <c r="N361" s="209"/>
      <c r="O361" s="209"/>
      <c r="P361" s="209"/>
      <c r="Q361" s="209"/>
      <c r="R361" s="209"/>
      <c r="S361" s="209"/>
      <c r="T361" s="210"/>
      <c r="AT361" s="211" t="s">
        <v>538</v>
      </c>
      <c r="AU361" s="211" t="s">
        <v>479</v>
      </c>
      <c r="AV361" s="11" t="s">
        <v>477</v>
      </c>
      <c r="AW361" s="11" t="s">
        <v>433</v>
      </c>
      <c r="AX361" s="11" t="s">
        <v>469</v>
      </c>
      <c r="AY361" s="211" t="s">
        <v>529</v>
      </c>
    </row>
    <row r="362" spans="2:65" s="11" customFormat="1">
      <c r="B362" s="200"/>
      <c r="C362" s="201"/>
      <c r="D362" s="202" t="s">
        <v>538</v>
      </c>
      <c r="E362" s="203" t="s">
        <v>419</v>
      </c>
      <c r="F362" s="204" t="s">
        <v>793</v>
      </c>
      <c r="G362" s="201"/>
      <c r="H362" s="205" t="s">
        <v>419</v>
      </c>
      <c r="I362" s="206"/>
      <c r="J362" s="201"/>
      <c r="K362" s="201"/>
      <c r="L362" s="207"/>
      <c r="M362" s="208"/>
      <c r="N362" s="209"/>
      <c r="O362" s="209"/>
      <c r="P362" s="209"/>
      <c r="Q362" s="209"/>
      <c r="R362" s="209"/>
      <c r="S362" s="209"/>
      <c r="T362" s="210"/>
      <c r="AT362" s="211" t="s">
        <v>538</v>
      </c>
      <c r="AU362" s="211" t="s">
        <v>479</v>
      </c>
      <c r="AV362" s="11" t="s">
        <v>477</v>
      </c>
      <c r="AW362" s="11" t="s">
        <v>433</v>
      </c>
      <c r="AX362" s="11" t="s">
        <v>469</v>
      </c>
      <c r="AY362" s="211" t="s">
        <v>529</v>
      </c>
    </row>
    <row r="363" spans="2:65" s="11" customFormat="1">
      <c r="B363" s="200"/>
      <c r="C363" s="201"/>
      <c r="D363" s="202" t="s">
        <v>538</v>
      </c>
      <c r="E363" s="203" t="s">
        <v>419</v>
      </c>
      <c r="F363" s="204" t="s">
        <v>794</v>
      </c>
      <c r="G363" s="201"/>
      <c r="H363" s="205" t="s">
        <v>419</v>
      </c>
      <c r="I363" s="206"/>
      <c r="J363" s="201"/>
      <c r="K363" s="201"/>
      <c r="L363" s="207"/>
      <c r="M363" s="208"/>
      <c r="N363" s="209"/>
      <c r="O363" s="209"/>
      <c r="P363" s="209"/>
      <c r="Q363" s="209"/>
      <c r="R363" s="209"/>
      <c r="S363" s="209"/>
      <c r="T363" s="210"/>
      <c r="AT363" s="211" t="s">
        <v>538</v>
      </c>
      <c r="AU363" s="211" t="s">
        <v>479</v>
      </c>
      <c r="AV363" s="11" t="s">
        <v>477</v>
      </c>
      <c r="AW363" s="11" t="s">
        <v>433</v>
      </c>
      <c r="AX363" s="11" t="s">
        <v>469</v>
      </c>
      <c r="AY363" s="211" t="s">
        <v>529</v>
      </c>
    </row>
    <row r="364" spans="2:65" s="11" customFormat="1">
      <c r="B364" s="200"/>
      <c r="C364" s="201"/>
      <c r="D364" s="202" t="s">
        <v>538</v>
      </c>
      <c r="E364" s="203" t="s">
        <v>419</v>
      </c>
      <c r="F364" s="204" t="s">
        <v>795</v>
      </c>
      <c r="G364" s="201"/>
      <c r="H364" s="205" t="s">
        <v>419</v>
      </c>
      <c r="I364" s="206"/>
      <c r="J364" s="201"/>
      <c r="K364" s="201"/>
      <c r="L364" s="207"/>
      <c r="M364" s="208"/>
      <c r="N364" s="209"/>
      <c r="O364" s="209"/>
      <c r="P364" s="209"/>
      <c r="Q364" s="209"/>
      <c r="R364" s="209"/>
      <c r="S364" s="209"/>
      <c r="T364" s="210"/>
      <c r="AT364" s="211" t="s">
        <v>538</v>
      </c>
      <c r="AU364" s="211" t="s">
        <v>479</v>
      </c>
      <c r="AV364" s="11" t="s">
        <v>477</v>
      </c>
      <c r="AW364" s="11" t="s">
        <v>433</v>
      </c>
      <c r="AX364" s="11" t="s">
        <v>469</v>
      </c>
      <c r="AY364" s="211" t="s">
        <v>529</v>
      </c>
    </row>
    <row r="365" spans="2:65" s="11" customFormat="1">
      <c r="B365" s="200"/>
      <c r="C365" s="201"/>
      <c r="D365" s="202" t="s">
        <v>538</v>
      </c>
      <c r="E365" s="203" t="s">
        <v>419</v>
      </c>
      <c r="F365" s="204" t="s">
        <v>796</v>
      </c>
      <c r="G365" s="201"/>
      <c r="H365" s="205" t="s">
        <v>419</v>
      </c>
      <c r="I365" s="206"/>
      <c r="J365" s="201"/>
      <c r="K365" s="201"/>
      <c r="L365" s="207"/>
      <c r="M365" s="208"/>
      <c r="N365" s="209"/>
      <c r="O365" s="209"/>
      <c r="P365" s="209"/>
      <c r="Q365" s="209"/>
      <c r="R365" s="209"/>
      <c r="S365" s="209"/>
      <c r="T365" s="210"/>
      <c r="AT365" s="211" t="s">
        <v>538</v>
      </c>
      <c r="AU365" s="211" t="s">
        <v>479</v>
      </c>
      <c r="AV365" s="11" t="s">
        <v>477</v>
      </c>
      <c r="AW365" s="11" t="s">
        <v>433</v>
      </c>
      <c r="AX365" s="11" t="s">
        <v>469</v>
      </c>
      <c r="AY365" s="211" t="s">
        <v>529</v>
      </c>
    </row>
    <row r="366" spans="2:65" s="11" customFormat="1">
      <c r="B366" s="200"/>
      <c r="C366" s="201"/>
      <c r="D366" s="202" t="s">
        <v>538</v>
      </c>
      <c r="E366" s="203" t="s">
        <v>419</v>
      </c>
      <c r="F366" s="204" t="s">
        <v>797</v>
      </c>
      <c r="G366" s="201"/>
      <c r="H366" s="205" t="s">
        <v>419</v>
      </c>
      <c r="I366" s="206"/>
      <c r="J366" s="201"/>
      <c r="K366" s="201"/>
      <c r="L366" s="207"/>
      <c r="M366" s="208"/>
      <c r="N366" s="209"/>
      <c r="O366" s="209"/>
      <c r="P366" s="209"/>
      <c r="Q366" s="209"/>
      <c r="R366" s="209"/>
      <c r="S366" s="209"/>
      <c r="T366" s="210"/>
      <c r="AT366" s="211" t="s">
        <v>538</v>
      </c>
      <c r="AU366" s="211" t="s">
        <v>479</v>
      </c>
      <c r="AV366" s="11" t="s">
        <v>477</v>
      </c>
      <c r="AW366" s="11" t="s">
        <v>433</v>
      </c>
      <c r="AX366" s="11" t="s">
        <v>469</v>
      </c>
      <c r="AY366" s="211" t="s">
        <v>529</v>
      </c>
    </row>
    <row r="367" spans="2:65" s="11" customFormat="1">
      <c r="B367" s="200"/>
      <c r="C367" s="201"/>
      <c r="D367" s="202" t="s">
        <v>538</v>
      </c>
      <c r="E367" s="203" t="s">
        <v>419</v>
      </c>
      <c r="F367" s="204" t="s">
        <v>798</v>
      </c>
      <c r="G367" s="201"/>
      <c r="H367" s="205" t="s">
        <v>419</v>
      </c>
      <c r="I367" s="206"/>
      <c r="J367" s="201"/>
      <c r="K367" s="201"/>
      <c r="L367" s="207"/>
      <c r="M367" s="208"/>
      <c r="N367" s="209"/>
      <c r="O367" s="209"/>
      <c r="P367" s="209"/>
      <c r="Q367" s="209"/>
      <c r="R367" s="209"/>
      <c r="S367" s="209"/>
      <c r="T367" s="210"/>
      <c r="AT367" s="211" t="s">
        <v>538</v>
      </c>
      <c r="AU367" s="211" t="s">
        <v>479</v>
      </c>
      <c r="AV367" s="11" t="s">
        <v>477</v>
      </c>
      <c r="AW367" s="11" t="s">
        <v>433</v>
      </c>
      <c r="AX367" s="11" t="s">
        <v>469</v>
      </c>
      <c r="AY367" s="211" t="s">
        <v>529</v>
      </c>
    </row>
    <row r="368" spans="2:65" s="11" customFormat="1">
      <c r="B368" s="200"/>
      <c r="C368" s="201"/>
      <c r="D368" s="202" t="s">
        <v>538</v>
      </c>
      <c r="E368" s="203" t="s">
        <v>419</v>
      </c>
      <c r="F368" s="204" t="s">
        <v>799</v>
      </c>
      <c r="G368" s="201"/>
      <c r="H368" s="205" t="s">
        <v>419</v>
      </c>
      <c r="I368" s="206"/>
      <c r="J368" s="201"/>
      <c r="K368" s="201"/>
      <c r="L368" s="207"/>
      <c r="M368" s="208"/>
      <c r="N368" s="209"/>
      <c r="O368" s="209"/>
      <c r="P368" s="209"/>
      <c r="Q368" s="209"/>
      <c r="R368" s="209"/>
      <c r="S368" s="209"/>
      <c r="T368" s="210"/>
      <c r="AT368" s="211" t="s">
        <v>538</v>
      </c>
      <c r="AU368" s="211" t="s">
        <v>479</v>
      </c>
      <c r="AV368" s="11" t="s">
        <v>477</v>
      </c>
      <c r="AW368" s="11" t="s">
        <v>433</v>
      </c>
      <c r="AX368" s="11" t="s">
        <v>469</v>
      </c>
      <c r="AY368" s="211" t="s">
        <v>529</v>
      </c>
    </row>
    <row r="369" spans="2:65" s="11" customFormat="1">
      <c r="B369" s="200"/>
      <c r="C369" s="201"/>
      <c r="D369" s="202" t="s">
        <v>538</v>
      </c>
      <c r="E369" s="203" t="s">
        <v>419</v>
      </c>
      <c r="F369" s="204" t="s">
        <v>542</v>
      </c>
      <c r="G369" s="201"/>
      <c r="H369" s="205" t="s">
        <v>419</v>
      </c>
      <c r="I369" s="206"/>
      <c r="J369" s="201"/>
      <c r="K369" s="201"/>
      <c r="L369" s="207"/>
      <c r="M369" s="208"/>
      <c r="N369" s="209"/>
      <c r="O369" s="209"/>
      <c r="P369" s="209"/>
      <c r="Q369" s="209"/>
      <c r="R369" s="209"/>
      <c r="S369" s="209"/>
      <c r="T369" s="210"/>
      <c r="AT369" s="211" t="s">
        <v>538</v>
      </c>
      <c r="AU369" s="211" t="s">
        <v>479</v>
      </c>
      <c r="AV369" s="11" t="s">
        <v>477</v>
      </c>
      <c r="AW369" s="11" t="s">
        <v>433</v>
      </c>
      <c r="AX369" s="11" t="s">
        <v>469</v>
      </c>
      <c r="AY369" s="211" t="s">
        <v>529</v>
      </c>
    </row>
    <row r="370" spans="2:65" s="11" customFormat="1">
      <c r="B370" s="200"/>
      <c r="C370" s="201"/>
      <c r="D370" s="202" t="s">
        <v>538</v>
      </c>
      <c r="E370" s="203" t="s">
        <v>419</v>
      </c>
      <c r="F370" s="204" t="s">
        <v>589</v>
      </c>
      <c r="G370" s="201"/>
      <c r="H370" s="205" t="s">
        <v>419</v>
      </c>
      <c r="I370" s="206"/>
      <c r="J370" s="201"/>
      <c r="K370" s="201"/>
      <c r="L370" s="207"/>
      <c r="M370" s="208"/>
      <c r="N370" s="209"/>
      <c r="O370" s="209"/>
      <c r="P370" s="209"/>
      <c r="Q370" s="209"/>
      <c r="R370" s="209"/>
      <c r="S370" s="209"/>
      <c r="T370" s="210"/>
      <c r="AT370" s="211" t="s">
        <v>538</v>
      </c>
      <c r="AU370" s="211" t="s">
        <v>479</v>
      </c>
      <c r="AV370" s="11" t="s">
        <v>477</v>
      </c>
      <c r="AW370" s="11" t="s">
        <v>433</v>
      </c>
      <c r="AX370" s="11" t="s">
        <v>469</v>
      </c>
      <c r="AY370" s="211" t="s">
        <v>529</v>
      </c>
    </row>
    <row r="371" spans="2:65" s="11" customFormat="1">
      <c r="B371" s="200"/>
      <c r="C371" s="201"/>
      <c r="D371" s="202" t="s">
        <v>538</v>
      </c>
      <c r="E371" s="203" t="s">
        <v>419</v>
      </c>
      <c r="F371" s="204" t="s">
        <v>800</v>
      </c>
      <c r="G371" s="201"/>
      <c r="H371" s="205" t="s">
        <v>419</v>
      </c>
      <c r="I371" s="206"/>
      <c r="J371" s="201"/>
      <c r="K371" s="201"/>
      <c r="L371" s="207"/>
      <c r="M371" s="208"/>
      <c r="N371" s="209"/>
      <c r="O371" s="209"/>
      <c r="P371" s="209"/>
      <c r="Q371" s="209"/>
      <c r="R371" s="209"/>
      <c r="S371" s="209"/>
      <c r="T371" s="210"/>
      <c r="AT371" s="211" t="s">
        <v>538</v>
      </c>
      <c r="AU371" s="211" t="s">
        <v>479</v>
      </c>
      <c r="AV371" s="11" t="s">
        <v>477</v>
      </c>
      <c r="AW371" s="11" t="s">
        <v>433</v>
      </c>
      <c r="AX371" s="11" t="s">
        <v>469</v>
      </c>
      <c r="AY371" s="211" t="s">
        <v>529</v>
      </c>
    </row>
    <row r="372" spans="2:65" s="12" customFormat="1">
      <c r="B372" s="212"/>
      <c r="C372" s="213"/>
      <c r="D372" s="202" t="s">
        <v>538</v>
      </c>
      <c r="E372" s="214" t="s">
        <v>419</v>
      </c>
      <c r="F372" s="215" t="s">
        <v>801</v>
      </c>
      <c r="G372" s="213"/>
      <c r="H372" s="216">
        <v>4.8</v>
      </c>
      <c r="I372" s="217"/>
      <c r="J372" s="213"/>
      <c r="K372" s="213"/>
      <c r="L372" s="218"/>
      <c r="M372" s="219"/>
      <c r="N372" s="220"/>
      <c r="O372" s="220"/>
      <c r="P372" s="220"/>
      <c r="Q372" s="220"/>
      <c r="R372" s="220"/>
      <c r="S372" s="220"/>
      <c r="T372" s="221"/>
      <c r="AT372" s="222" t="s">
        <v>538</v>
      </c>
      <c r="AU372" s="222" t="s">
        <v>479</v>
      </c>
      <c r="AV372" s="12" t="s">
        <v>479</v>
      </c>
      <c r="AW372" s="12" t="s">
        <v>433</v>
      </c>
      <c r="AX372" s="12" t="s">
        <v>469</v>
      </c>
      <c r="AY372" s="222" t="s">
        <v>529</v>
      </c>
    </row>
    <row r="373" spans="2:65" s="13" customFormat="1">
      <c r="B373" s="223"/>
      <c r="C373" s="224"/>
      <c r="D373" s="202" t="s">
        <v>538</v>
      </c>
      <c r="E373" s="235" t="s">
        <v>419</v>
      </c>
      <c r="F373" s="236" t="s">
        <v>545</v>
      </c>
      <c r="G373" s="224"/>
      <c r="H373" s="237">
        <v>4.8</v>
      </c>
      <c r="I373" s="229"/>
      <c r="J373" s="224"/>
      <c r="K373" s="224"/>
      <c r="L373" s="230"/>
      <c r="M373" s="231"/>
      <c r="N373" s="232"/>
      <c r="O373" s="232"/>
      <c r="P373" s="232"/>
      <c r="Q373" s="232"/>
      <c r="R373" s="232"/>
      <c r="S373" s="232"/>
      <c r="T373" s="233"/>
      <c r="AT373" s="234" t="s">
        <v>538</v>
      </c>
      <c r="AU373" s="234" t="s">
        <v>479</v>
      </c>
      <c r="AV373" s="13" t="s">
        <v>536</v>
      </c>
      <c r="AW373" s="13" t="s">
        <v>433</v>
      </c>
      <c r="AX373" s="13" t="s">
        <v>477</v>
      </c>
      <c r="AY373" s="234" t="s">
        <v>529</v>
      </c>
    </row>
    <row r="374" spans="2:65" s="10" customFormat="1" ht="29.85" customHeight="1">
      <c r="B374" s="171"/>
      <c r="C374" s="172"/>
      <c r="D374" s="185" t="s">
        <v>468</v>
      </c>
      <c r="E374" s="186" t="s">
        <v>802</v>
      </c>
      <c r="F374" s="186" t="s">
        <v>803</v>
      </c>
      <c r="G374" s="172"/>
      <c r="H374" s="172"/>
      <c r="I374" s="175"/>
      <c r="J374" s="187">
        <f>BK374</f>
        <v>0</v>
      </c>
      <c r="K374" s="172"/>
      <c r="L374" s="177"/>
      <c r="M374" s="178"/>
      <c r="N374" s="179"/>
      <c r="O374" s="179"/>
      <c r="P374" s="180">
        <f>SUM(P375:P379)</f>
        <v>0</v>
      </c>
      <c r="Q374" s="179"/>
      <c r="R374" s="180">
        <f>SUM(R375:R379)</f>
        <v>0</v>
      </c>
      <c r="S374" s="179"/>
      <c r="T374" s="181">
        <f>SUM(T375:T379)</f>
        <v>0</v>
      </c>
      <c r="AR374" s="182" t="s">
        <v>477</v>
      </c>
      <c r="AT374" s="183" t="s">
        <v>468</v>
      </c>
      <c r="AU374" s="183" t="s">
        <v>477</v>
      </c>
      <c r="AY374" s="182" t="s">
        <v>529</v>
      </c>
      <c r="BK374" s="184">
        <f>SUM(BK375:BK379)</f>
        <v>0</v>
      </c>
    </row>
    <row r="375" spans="2:65" s="1" customFormat="1" ht="22.5" customHeight="1">
      <c r="B375" s="41"/>
      <c r="C375" s="188" t="s">
        <v>804</v>
      </c>
      <c r="D375" s="188" t="s">
        <v>532</v>
      </c>
      <c r="E375" s="189" t="s">
        <v>805</v>
      </c>
      <c r="F375" s="190" t="s">
        <v>806</v>
      </c>
      <c r="G375" s="191" t="s">
        <v>548</v>
      </c>
      <c r="H375" s="192">
        <v>13.624000000000001</v>
      </c>
      <c r="I375" s="193"/>
      <c r="J375" s="194">
        <f>ROUND(I375*H375,2)</f>
        <v>0</v>
      </c>
      <c r="K375" s="190" t="s">
        <v>606</v>
      </c>
      <c r="L375" s="61"/>
      <c r="M375" s="195" t="s">
        <v>419</v>
      </c>
      <c r="N375" s="196" t="s">
        <v>440</v>
      </c>
      <c r="O375" s="42"/>
      <c r="P375" s="197">
        <f>O375*H375</f>
        <v>0</v>
      </c>
      <c r="Q375" s="197">
        <v>0</v>
      </c>
      <c r="R375" s="197">
        <f>Q375*H375</f>
        <v>0</v>
      </c>
      <c r="S375" s="197">
        <v>0</v>
      </c>
      <c r="T375" s="198">
        <f>S375*H375</f>
        <v>0</v>
      </c>
      <c r="AR375" s="24" t="s">
        <v>536</v>
      </c>
      <c r="AT375" s="24" t="s">
        <v>532</v>
      </c>
      <c r="AU375" s="24" t="s">
        <v>479</v>
      </c>
      <c r="AY375" s="24" t="s">
        <v>529</v>
      </c>
      <c r="BE375" s="199">
        <f>IF(N375="základní",J375,0)</f>
        <v>0</v>
      </c>
      <c r="BF375" s="199">
        <f>IF(N375="snížená",J375,0)</f>
        <v>0</v>
      </c>
      <c r="BG375" s="199">
        <f>IF(N375="zákl. přenesená",J375,0)</f>
        <v>0</v>
      </c>
      <c r="BH375" s="199">
        <f>IF(N375="sníž. přenesená",J375,0)</f>
        <v>0</v>
      </c>
      <c r="BI375" s="199">
        <f>IF(N375="nulová",J375,0)</f>
        <v>0</v>
      </c>
      <c r="BJ375" s="24" t="s">
        <v>477</v>
      </c>
      <c r="BK375" s="199">
        <f>ROUND(I375*H375,2)</f>
        <v>0</v>
      </c>
      <c r="BL375" s="24" t="s">
        <v>536</v>
      </c>
      <c r="BM375" s="24" t="s">
        <v>807</v>
      </c>
    </row>
    <row r="376" spans="2:65" s="1" customFormat="1" ht="22.5" customHeight="1">
      <c r="B376" s="41"/>
      <c r="C376" s="188" t="s">
        <v>808</v>
      </c>
      <c r="D376" s="188" t="s">
        <v>532</v>
      </c>
      <c r="E376" s="189" t="s">
        <v>809</v>
      </c>
      <c r="F376" s="190" t="s">
        <v>810</v>
      </c>
      <c r="G376" s="191" t="s">
        <v>548</v>
      </c>
      <c r="H376" s="192">
        <v>13.624000000000001</v>
      </c>
      <c r="I376" s="193"/>
      <c r="J376" s="194">
        <f>ROUND(I376*H376,2)</f>
        <v>0</v>
      </c>
      <c r="K376" s="190" t="s">
        <v>606</v>
      </c>
      <c r="L376" s="61"/>
      <c r="M376" s="195" t="s">
        <v>419</v>
      </c>
      <c r="N376" s="196" t="s">
        <v>440</v>
      </c>
      <c r="O376" s="42"/>
      <c r="P376" s="197">
        <f>O376*H376</f>
        <v>0</v>
      </c>
      <c r="Q376" s="197">
        <v>0</v>
      </c>
      <c r="R376" s="197">
        <f>Q376*H376</f>
        <v>0</v>
      </c>
      <c r="S376" s="197">
        <v>0</v>
      </c>
      <c r="T376" s="198">
        <f>S376*H376</f>
        <v>0</v>
      </c>
      <c r="AR376" s="24" t="s">
        <v>536</v>
      </c>
      <c r="AT376" s="24" t="s">
        <v>532</v>
      </c>
      <c r="AU376" s="24" t="s">
        <v>479</v>
      </c>
      <c r="AY376" s="24" t="s">
        <v>529</v>
      </c>
      <c r="BE376" s="199">
        <f>IF(N376="základní",J376,0)</f>
        <v>0</v>
      </c>
      <c r="BF376" s="199">
        <f>IF(N376="snížená",J376,0)</f>
        <v>0</v>
      </c>
      <c r="BG376" s="199">
        <f>IF(N376="zákl. přenesená",J376,0)</f>
        <v>0</v>
      </c>
      <c r="BH376" s="199">
        <f>IF(N376="sníž. přenesená",J376,0)</f>
        <v>0</v>
      </c>
      <c r="BI376" s="199">
        <f>IF(N376="nulová",J376,0)</f>
        <v>0</v>
      </c>
      <c r="BJ376" s="24" t="s">
        <v>477</v>
      </c>
      <c r="BK376" s="199">
        <f>ROUND(I376*H376,2)</f>
        <v>0</v>
      </c>
      <c r="BL376" s="24" t="s">
        <v>536</v>
      </c>
      <c r="BM376" s="24" t="s">
        <v>811</v>
      </c>
    </row>
    <row r="377" spans="2:65" s="1" customFormat="1" ht="22.5" customHeight="1">
      <c r="B377" s="41"/>
      <c r="C377" s="188" t="s">
        <v>812</v>
      </c>
      <c r="D377" s="188" t="s">
        <v>532</v>
      </c>
      <c r="E377" s="189" t="s">
        <v>813</v>
      </c>
      <c r="F377" s="190" t="s">
        <v>814</v>
      </c>
      <c r="G377" s="191" t="s">
        <v>548</v>
      </c>
      <c r="H377" s="192">
        <v>163.488</v>
      </c>
      <c r="I377" s="193"/>
      <c r="J377" s="194">
        <f>ROUND(I377*H377,2)</f>
        <v>0</v>
      </c>
      <c r="K377" s="190" t="s">
        <v>606</v>
      </c>
      <c r="L377" s="61"/>
      <c r="M377" s="195" t="s">
        <v>419</v>
      </c>
      <c r="N377" s="196" t="s">
        <v>440</v>
      </c>
      <c r="O377" s="42"/>
      <c r="P377" s="197">
        <f>O377*H377</f>
        <v>0</v>
      </c>
      <c r="Q377" s="197">
        <v>0</v>
      </c>
      <c r="R377" s="197">
        <f>Q377*H377</f>
        <v>0</v>
      </c>
      <c r="S377" s="197">
        <v>0</v>
      </c>
      <c r="T377" s="198">
        <f>S377*H377</f>
        <v>0</v>
      </c>
      <c r="AR377" s="24" t="s">
        <v>536</v>
      </c>
      <c r="AT377" s="24" t="s">
        <v>532</v>
      </c>
      <c r="AU377" s="24" t="s">
        <v>479</v>
      </c>
      <c r="AY377" s="24" t="s">
        <v>529</v>
      </c>
      <c r="BE377" s="199">
        <f>IF(N377="základní",J377,0)</f>
        <v>0</v>
      </c>
      <c r="BF377" s="199">
        <f>IF(N377="snížená",J377,0)</f>
        <v>0</v>
      </c>
      <c r="BG377" s="199">
        <f>IF(N377="zákl. přenesená",J377,0)</f>
        <v>0</v>
      </c>
      <c r="BH377" s="199">
        <f>IF(N377="sníž. přenesená",J377,0)</f>
        <v>0</v>
      </c>
      <c r="BI377" s="199">
        <f>IF(N377="nulová",J377,0)</f>
        <v>0</v>
      </c>
      <c r="BJ377" s="24" t="s">
        <v>477</v>
      </c>
      <c r="BK377" s="199">
        <f>ROUND(I377*H377,2)</f>
        <v>0</v>
      </c>
      <c r="BL377" s="24" t="s">
        <v>536</v>
      </c>
      <c r="BM377" s="24" t="s">
        <v>815</v>
      </c>
    </row>
    <row r="378" spans="2:65" s="12" customFormat="1">
      <c r="B378" s="212"/>
      <c r="C378" s="213"/>
      <c r="D378" s="225" t="s">
        <v>538</v>
      </c>
      <c r="E378" s="213"/>
      <c r="F378" s="239" t="s">
        <v>816</v>
      </c>
      <c r="G378" s="213"/>
      <c r="H378" s="240">
        <v>163.488</v>
      </c>
      <c r="I378" s="217"/>
      <c r="J378" s="213"/>
      <c r="K378" s="213"/>
      <c r="L378" s="218"/>
      <c r="M378" s="219"/>
      <c r="N378" s="220"/>
      <c r="O378" s="220"/>
      <c r="P378" s="220"/>
      <c r="Q378" s="220"/>
      <c r="R378" s="220"/>
      <c r="S378" s="220"/>
      <c r="T378" s="221"/>
      <c r="AT378" s="222" t="s">
        <v>538</v>
      </c>
      <c r="AU378" s="222" t="s">
        <v>479</v>
      </c>
      <c r="AV378" s="12" t="s">
        <v>479</v>
      </c>
      <c r="AW378" s="12" t="s">
        <v>403</v>
      </c>
      <c r="AX378" s="12" t="s">
        <v>477</v>
      </c>
      <c r="AY378" s="222" t="s">
        <v>529</v>
      </c>
    </row>
    <row r="379" spans="2:65" s="1" customFormat="1" ht="22.5" customHeight="1">
      <c r="B379" s="41"/>
      <c r="C379" s="188" t="s">
        <v>817</v>
      </c>
      <c r="D379" s="188" t="s">
        <v>532</v>
      </c>
      <c r="E379" s="189" t="s">
        <v>818</v>
      </c>
      <c r="F379" s="190" t="s">
        <v>819</v>
      </c>
      <c r="G379" s="191" t="s">
        <v>548</v>
      </c>
      <c r="H379" s="192">
        <v>13.624000000000001</v>
      </c>
      <c r="I379" s="193"/>
      <c r="J379" s="194">
        <f>ROUND(I379*H379,2)</f>
        <v>0</v>
      </c>
      <c r="K379" s="190" t="s">
        <v>419</v>
      </c>
      <c r="L379" s="61"/>
      <c r="M379" s="195" t="s">
        <v>419</v>
      </c>
      <c r="N379" s="196" t="s">
        <v>440</v>
      </c>
      <c r="O379" s="42"/>
      <c r="P379" s="197">
        <f>O379*H379</f>
        <v>0</v>
      </c>
      <c r="Q379" s="197">
        <v>0</v>
      </c>
      <c r="R379" s="197">
        <f>Q379*H379</f>
        <v>0</v>
      </c>
      <c r="S379" s="197">
        <v>0</v>
      </c>
      <c r="T379" s="198">
        <f>S379*H379</f>
        <v>0</v>
      </c>
      <c r="AR379" s="24" t="s">
        <v>536</v>
      </c>
      <c r="AT379" s="24" t="s">
        <v>532</v>
      </c>
      <c r="AU379" s="24" t="s">
        <v>479</v>
      </c>
      <c r="AY379" s="24" t="s">
        <v>529</v>
      </c>
      <c r="BE379" s="199">
        <f>IF(N379="základní",J379,0)</f>
        <v>0</v>
      </c>
      <c r="BF379" s="199">
        <f>IF(N379="snížená",J379,0)</f>
        <v>0</v>
      </c>
      <c r="BG379" s="199">
        <f>IF(N379="zákl. přenesená",J379,0)</f>
        <v>0</v>
      </c>
      <c r="BH379" s="199">
        <f>IF(N379="sníž. přenesená",J379,0)</f>
        <v>0</v>
      </c>
      <c r="BI379" s="199">
        <f>IF(N379="nulová",J379,0)</f>
        <v>0</v>
      </c>
      <c r="BJ379" s="24" t="s">
        <v>477</v>
      </c>
      <c r="BK379" s="199">
        <f>ROUND(I379*H379,2)</f>
        <v>0</v>
      </c>
      <c r="BL379" s="24" t="s">
        <v>536</v>
      </c>
      <c r="BM379" s="24" t="s">
        <v>820</v>
      </c>
    </row>
    <row r="380" spans="2:65" s="10" customFormat="1" ht="29.85" customHeight="1">
      <c r="B380" s="171"/>
      <c r="C380" s="172"/>
      <c r="D380" s="185" t="s">
        <v>468</v>
      </c>
      <c r="E380" s="186" t="s">
        <v>821</v>
      </c>
      <c r="F380" s="186" t="s">
        <v>822</v>
      </c>
      <c r="G380" s="172"/>
      <c r="H380" s="172"/>
      <c r="I380" s="175"/>
      <c r="J380" s="187">
        <f>BK380</f>
        <v>0</v>
      </c>
      <c r="K380" s="172"/>
      <c r="L380" s="177"/>
      <c r="M380" s="178"/>
      <c r="N380" s="179"/>
      <c r="O380" s="179"/>
      <c r="P380" s="180">
        <f>P381</f>
        <v>0</v>
      </c>
      <c r="Q380" s="179"/>
      <c r="R380" s="180">
        <f>R381</f>
        <v>0</v>
      </c>
      <c r="S380" s="179"/>
      <c r="T380" s="181">
        <f>T381</f>
        <v>0</v>
      </c>
      <c r="AR380" s="182" t="s">
        <v>477</v>
      </c>
      <c r="AT380" s="183" t="s">
        <v>468</v>
      </c>
      <c r="AU380" s="183" t="s">
        <v>477</v>
      </c>
      <c r="AY380" s="182" t="s">
        <v>529</v>
      </c>
      <c r="BK380" s="184">
        <f>BK381</f>
        <v>0</v>
      </c>
    </row>
    <row r="381" spans="2:65" s="1" customFormat="1" ht="22.5" customHeight="1">
      <c r="B381" s="41"/>
      <c r="C381" s="188" t="s">
        <v>823</v>
      </c>
      <c r="D381" s="188" t="s">
        <v>532</v>
      </c>
      <c r="E381" s="189" t="s">
        <v>824</v>
      </c>
      <c r="F381" s="190" t="s">
        <v>825</v>
      </c>
      <c r="G381" s="191" t="s">
        <v>548</v>
      </c>
      <c r="H381" s="192">
        <v>8.2490000000000006</v>
      </c>
      <c r="I381" s="193"/>
      <c r="J381" s="194">
        <f>ROUND(I381*H381,2)</f>
        <v>0</v>
      </c>
      <c r="K381" s="190" t="s">
        <v>419</v>
      </c>
      <c r="L381" s="61"/>
      <c r="M381" s="195" t="s">
        <v>419</v>
      </c>
      <c r="N381" s="196" t="s">
        <v>440</v>
      </c>
      <c r="O381" s="42"/>
      <c r="P381" s="197">
        <f>O381*H381</f>
        <v>0</v>
      </c>
      <c r="Q381" s="197">
        <v>0</v>
      </c>
      <c r="R381" s="197">
        <f>Q381*H381</f>
        <v>0</v>
      </c>
      <c r="S381" s="197">
        <v>0</v>
      </c>
      <c r="T381" s="198">
        <f>S381*H381</f>
        <v>0</v>
      </c>
      <c r="AR381" s="24" t="s">
        <v>536</v>
      </c>
      <c r="AT381" s="24" t="s">
        <v>532</v>
      </c>
      <c r="AU381" s="24" t="s">
        <v>479</v>
      </c>
      <c r="AY381" s="24" t="s">
        <v>529</v>
      </c>
      <c r="BE381" s="199">
        <f>IF(N381="základní",J381,0)</f>
        <v>0</v>
      </c>
      <c r="BF381" s="199">
        <f>IF(N381="snížená",J381,0)</f>
        <v>0</v>
      </c>
      <c r="BG381" s="199">
        <f>IF(N381="zákl. přenesená",J381,0)</f>
        <v>0</v>
      </c>
      <c r="BH381" s="199">
        <f>IF(N381="sníž. přenesená",J381,0)</f>
        <v>0</v>
      </c>
      <c r="BI381" s="199">
        <f>IF(N381="nulová",J381,0)</f>
        <v>0</v>
      </c>
      <c r="BJ381" s="24" t="s">
        <v>477</v>
      </c>
      <c r="BK381" s="199">
        <f>ROUND(I381*H381,2)</f>
        <v>0</v>
      </c>
      <c r="BL381" s="24" t="s">
        <v>536</v>
      </c>
      <c r="BM381" s="24" t="s">
        <v>826</v>
      </c>
    </row>
    <row r="382" spans="2:65" s="10" customFormat="1" ht="37.35" customHeight="1">
      <c r="B382" s="171"/>
      <c r="C382" s="172"/>
      <c r="D382" s="173" t="s">
        <v>468</v>
      </c>
      <c r="E382" s="174" t="s">
        <v>827</v>
      </c>
      <c r="F382" s="174" t="s">
        <v>828</v>
      </c>
      <c r="G382" s="172"/>
      <c r="H382" s="172"/>
      <c r="I382" s="175"/>
      <c r="J382" s="176">
        <f>BK382</f>
        <v>0</v>
      </c>
      <c r="K382" s="172"/>
      <c r="L382" s="177"/>
      <c r="M382" s="178"/>
      <c r="N382" s="179"/>
      <c r="O382" s="179"/>
      <c r="P382" s="180">
        <f>P383+P479+P494+P528</f>
        <v>0</v>
      </c>
      <c r="Q382" s="179"/>
      <c r="R382" s="180">
        <f>R383+R479+R494+R528</f>
        <v>4.4376945999999995</v>
      </c>
      <c r="S382" s="179"/>
      <c r="T382" s="181">
        <f>T383+T479+T494+T528</f>
        <v>0</v>
      </c>
      <c r="AR382" s="182" t="s">
        <v>479</v>
      </c>
      <c r="AT382" s="183" t="s">
        <v>468</v>
      </c>
      <c r="AU382" s="183" t="s">
        <v>469</v>
      </c>
      <c r="AY382" s="182" t="s">
        <v>529</v>
      </c>
      <c r="BK382" s="184">
        <f>BK383+BK479+BK494+BK528</f>
        <v>0</v>
      </c>
    </row>
    <row r="383" spans="2:65" s="10" customFormat="1" ht="19.899999999999999" customHeight="1">
      <c r="B383" s="171"/>
      <c r="C383" s="172"/>
      <c r="D383" s="185" t="s">
        <v>468</v>
      </c>
      <c r="E383" s="186" t="s">
        <v>829</v>
      </c>
      <c r="F383" s="186" t="s">
        <v>830</v>
      </c>
      <c r="G383" s="172"/>
      <c r="H383" s="172"/>
      <c r="I383" s="175"/>
      <c r="J383" s="187">
        <f>BK383</f>
        <v>0</v>
      </c>
      <c r="K383" s="172"/>
      <c r="L383" s="177"/>
      <c r="M383" s="178"/>
      <c r="N383" s="179"/>
      <c r="O383" s="179"/>
      <c r="P383" s="180">
        <f>SUM(P384:P478)</f>
        <v>0</v>
      </c>
      <c r="Q383" s="179"/>
      <c r="R383" s="180">
        <f>SUM(R384:R478)</f>
        <v>0.57708479999999995</v>
      </c>
      <c r="S383" s="179"/>
      <c r="T383" s="181">
        <f>SUM(T384:T478)</f>
        <v>0</v>
      </c>
      <c r="AR383" s="182" t="s">
        <v>479</v>
      </c>
      <c r="AT383" s="183" t="s">
        <v>468</v>
      </c>
      <c r="AU383" s="183" t="s">
        <v>477</v>
      </c>
      <c r="AY383" s="182" t="s">
        <v>529</v>
      </c>
      <c r="BK383" s="184">
        <f>SUM(BK384:BK478)</f>
        <v>0</v>
      </c>
    </row>
    <row r="384" spans="2:65" s="1" customFormat="1" ht="22.5" customHeight="1">
      <c r="B384" s="41"/>
      <c r="C384" s="188" t="s">
        <v>831</v>
      </c>
      <c r="D384" s="188" t="s">
        <v>532</v>
      </c>
      <c r="E384" s="189" t="s">
        <v>832</v>
      </c>
      <c r="F384" s="190" t="s">
        <v>833</v>
      </c>
      <c r="G384" s="191" t="s">
        <v>584</v>
      </c>
      <c r="H384" s="192">
        <v>60.113</v>
      </c>
      <c r="I384" s="193"/>
      <c r="J384" s="194">
        <f>ROUND(I384*H384,2)</f>
        <v>0</v>
      </c>
      <c r="K384" s="190" t="s">
        <v>606</v>
      </c>
      <c r="L384" s="61"/>
      <c r="M384" s="195" t="s">
        <v>419</v>
      </c>
      <c r="N384" s="196" t="s">
        <v>440</v>
      </c>
      <c r="O384" s="42"/>
      <c r="P384" s="197">
        <f>O384*H384</f>
        <v>0</v>
      </c>
      <c r="Q384" s="197">
        <v>0</v>
      </c>
      <c r="R384" s="197">
        <f>Q384*H384</f>
        <v>0</v>
      </c>
      <c r="S384" s="197">
        <v>0</v>
      </c>
      <c r="T384" s="198">
        <f>S384*H384</f>
        <v>0</v>
      </c>
      <c r="AR384" s="24" t="s">
        <v>671</v>
      </c>
      <c r="AT384" s="24" t="s">
        <v>532</v>
      </c>
      <c r="AU384" s="24" t="s">
        <v>479</v>
      </c>
      <c r="AY384" s="24" t="s">
        <v>529</v>
      </c>
      <c r="BE384" s="199">
        <f>IF(N384="základní",J384,0)</f>
        <v>0</v>
      </c>
      <c r="BF384" s="199">
        <f>IF(N384="snížená",J384,0)</f>
        <v>0</v>
      </c>
      <c r="BG384" s="199">
        <f>IF(N384="zákl. přenesená",J384,0)</f>
        <v>0</v>
      </c>
      <c r="BH384" s="199">
        <f>IF(N384="sníž. přenesená",J384,0)</f>
        <v>0</v>
      </c>
      <c r="BI384" s="199">
        <f>IF(N384="nulová",J384,0)</f>
        <v>0</v>
      </c>
      <c r="BJ384" s="24" t="s">
        <v>477</v>
      </c>
      <c r="BK384" s="199">
        <f>ROUND(I384*H384,2)</f>
        <v>0</v>
      </c>
      <c r="BL384" s="24" t="s">
        <v>671</v>
      </c>
      <c r="BM384" s="24" t="s">
        <v>834</v>
      </c>
    </row>
    <row r="385" spans="2:65" s="11" customFormat="1" ht="27">
      <c r="B385" s="200"/>
      <c r="C385" s="201"/>
      <c r="D385" s="202" t="s">
        <v>538</v>
      </c>
      <c r="E385" s="203" t="s">
        <v>419</v>
      </c>
      <c r="F385" s="204" t="s">
        <v>835</v>
      </c>
      <c r="G385" s="201"/>
      <c r="H385" s="205" t="s">
        <v>419</v>
      </c>
      <c r="I385" s="206"/>
      <c r="J385" s="201"/>
      <c r="K385" s="201"/>
      <c r="L385" s="207"/>
      <c r="M385" s="208"/>
      <c r="N385" s="209"/>
      <c r="O385" s="209"/>
      <c r="P385" s="209"/>
      <c r="Q385" s="209"/>
      <c r="R385" s="209"/>
      <c r="S385" s="209"/>
      <c r="T385" s="210"/>
      <c r="AT385" s="211" t="s">
        <v>538</v>
      </c>
      <c r="AU385" s="211" t="s">
        <v>479</v>
      </c>
      <c r="AV385" s="11" t="s">
        <v>477</v>
      </c>
      <c r="AW385" s="11" t="s">
        <v>433</v>
      </c>
      <c r="AX385" s="11" t="s">
        <v>469</v>
      </c>
      <c r="AY385" s="211" t="s">
        <v>529</v>
      </c>
    </row>
    <row r="386" spans="2:65" s="11" customFormat="1">
      <c r="B386" s="200"/>
      <c r="C386" s="201"/>
      <c r="D386" s="202" t="s">
        <v>538</v>
      </c>
      <c r="E386" s="203" t="s">
        <v>419</v>
      </c>
      <c r="F386" s="204" t="s">
        <v>836</v>
      </c>
      <c r="G386" s="201"/>
      <c r="H386" s="205" t="s">
        <v>419</v>
      </c>
      <c r="I386" s="206"/>
      <c r="J386" s="201"/>
      <c r="K386" s="201"/>
      <c r="L386" s="207"/>
      <c r="M386" s="208"/>
      <c r="N386" s="209"/>
      <c r="O386" s="209"/>
      <c r="P386" s="209"/>
      <c r="Q386" s="209"/>
      <c r="R386" s="209"/>
      <c r="S386" s="209"/>
      <c r="T386" s="210"/>
      <c r="AT386" s="211" t="s">
        <v>538</v>
      </c>
      <c r="AU386" s="211" t="s">
        <v>479</v>
      </c>
      <c r="AV386" s="11" t="s">
        <v>477</v>
      </c>
      <c r="AW386" s="11" t="s">
        <v>433</v>
      </c>
      <c r="AX386" s="11" t="s">
        <v>469</v>
      </c>
      <c r="AY386" s="211" t="s">
        <v>529</v>
      </c>
    </row>
    <row r="387" spans="2:65" s="11" customFormat="1">
      <c r="B387" s="200"/>
      <c r="C387" s="201"/>
      <c r="D387" s="202" t="s">
        <v>538</v>
      </c>
      <c r="E387" s="203" t="s">
        <v>419</v>
      </c>
      <c r="F387" s="204" t="s">
        <v>837</v>
      </c>
      <c r="G387" s="201"/>
      <c r="H387" s="205" t="s">
        <v>419</v>
      </c>
      <c r="I387" s="206"/>
      <c r="J387" s="201"/>
      <c r="K387" s="201"/>
      <c r="L387" s="207"/>
      <c r="M387" s="208"/>
      <c r="N387" s="209"/>
      <c r="O387" s="209"/>
      <c r="P387" s="209"/>
      <c r="Q387" s="209"/>
      <c r="R387" s="209"/>
      <c r="S387" s="209"/>
      <c r="T387" s="210"/>
      <c r="AT387" s="211" t="s">
        <v>538</v>
      </c>
      <c r="AU387" s="211" t="s">
        <v>479</v>
      </c>
      <c r="AV387" s="11" t="s">
        <v>477</v>
      </c>
      <c r="AW387" s="11" t="s">
        <v>433</v>
      </c>
      <c r="AX387" s="11" t="s">
        <v>469</v>
      </c>
      <c r="AY387" s="211" t="s">
        <v>529</v>
      </c>
    </row>
    <row r="388" spans="2:65" s="11" customFormat="1">
      <c r="B388" s="200"/>
      <c r="C388" s="201"/>
      <c r="D388" s="202" t="s">
        <v>538</v>
      </c>
      <c r="E388" s="203" t="s">
        <v>419</v>
      </c>
      <c r="F388" s="204" t="s">
        <v>542</v>
      </c>
      <c r="G388" s="201"/>
      <c r="H388" s="205" t="s">
        <v>419</v>
      </c>
      <c r="I388" s="206"/>
      <c r="J388" s="201"/>
      <c r="K388" s="201"/>
      <c r="L388" s="207"/>
      <c r="M388" s="208"/>
      <c r="N388" s="209"/>
      <c r="O388" s="209"/>
      <c r="P388" s="209"/>
      <c r="Q388" s="209"/>
      <c r="R388" s="209"/>
      <c r="S388" s="209"/>
      <c r="T388" s="210"/>
      <c r="AT388" s="211" t="s">
        <v>538</v>
      </c>
      <c r="AU388" s="211" t="s">
        <v>479</v>
      </c>
      <c r="AV388" s="11" t="s">
        <v>477</v>
      </c>
      <c r="AW388" s="11" t="s">
        <v>433</v>
      </c>
      <c r="AX388" s="11" t="s">
        <v>469</v>
      </c>
      <c r="AY388" s="211" t="s">
        <v>529</v>
      </c>
    </row>
    <row r="389" spans="2:65" s="11" customFormat="1">
      <c r="B389" s="200"/>
      <c r="C389" s="201"/>
      <c r="D389" s="202" t="s">
        <v>538</v>
      </c>
      <c r="E389" s="203" t="s">
        <v>419</v>
      </c>
      <c r="F389" s="204" t="s">
        <v>543</v>
      </c>
      <c r="G389" s="201"/>
      <c r="H389" s="205" t="s">
        <v>419</v>
      </c>
      <c r="I389" s="206"/>
      <c r="J389" s="201"/>
      <c r="K389" s="201"/>
      <c r="L389" s="207"/>
      <c r="M389" s="208"/>
      <c r="N389" s="209"/>
      <c r="O389" s="209"/>
      <c r="P389" s="209"/>
      <c r="Q389" s="209"/>
      <c r="R389" s="209"/>
      <c r="S389" s="209"/>
      <c r="T389" s="210"/>
      <c r="AT389" s="211" t="s">
        <v>538</v>
      </c>
      <c r="AU389" s="211" t="s">
        <v>479</v>
      </c>
      <c r="AV389" s="11" t="s">
        <v>477</v>
      </c>
      <c r="AW389" s="11" t="s">
        <v>433</v>
      </c>
      <c r="AX389" s="11" t="s">
        <v>469</v>
      </c>
      <c r="AY389" s="211" t="s">
        <v>529</v>
      </c>
    </row>
    <row r="390" spans="2:65" s="11" customFormat="1">
      <c r="B390" s="200"/>
      <c r="C390" s="201"/>
      <c r="D390" s="202" t="s">
        <v>538</v>
      </c>
      <c r="E390" s="203" t="s">
        <v>419</v>
      </c>
      <c r="F390" s="204" t="s">
        <v>628</v>
      </c>
      <c r="G390" s="201"/>
      <c r="H390" s="205" t="s">
        <v>419</v>
      </c>
      <c r="I390" s="206"/>
      <c r="J390" s="201"/>
      <c r="K390" s="201"/>
      <c r="L390" s="207"/>
      <c r="M390" s="208"/>
      <c r="N390" s="209"/>
      <c r="O390" s="209"/>
      <c r="P390" s="209"/>
      <c r="Q390" s="209"/>
      <c r="R390" s="209"/>
      <c r="S390" s="209"/>
      <c r="T390" s="210"/>
      <c r="AT390" s="211" t="s">
        <v>538</v>
      </c>
      <c r="AU390" s="211" t="s">
        <v>479</v>
      </c>
      <c r="AV390" s="11" t="s">
        <v>477</v>
      </c>
      <c r="AW390" s="11" t="s">
        <v>433</v>
      </c>
      <c r="AX390" s="11" t="s">
        <v>469</v>
      </c>
      <c r="AY390" s="211" t="s">
        <v>529</v>
      </c>
    </row>
    <row r="391" spans="2:65" s="12" customFormat="1">
      <c r="B391" s="212"/>
      <c r="C391" s="213"/>
      <c r="D391" s="202" t="s">
        <v>538</v>
      </c>
      <c r="E391" s="214" t="s">
        <v>419</v>
      </c>
      <c r="F391" s="215" t="s">
        <v>838</v>
      </c>
      <c r="G391" s="213"/>
      <c r="H391" s="216">
        <v>60.113</v>
      </c>
      <c r="I391" s="217"/>
      <c r="J391" s="213"/>
      <c r="K391" s="213"/>
      <c r="L391" s="218"/>
      <c r="M391" s="219"/>
      <c r="N391" s="220"/>
      <c r="O391" s="220"/>
      <c r="P391" s="220"/>
      <c r="Q391" s="220"/>
      <c r="R391" s="220"/>
      <c r="S391" s="220"/>
      <c r="T391" s="221"/>
      <c r="AT391" s="222" t="s">
        <v>538</v>
      </c>
      <c r="AU391" s="222" t="s">
        <v>479</v>
      </c>
      <c r="AV391" s="12" t="s">
        <v>479</v>
      </c>
      <c r="AW391" s="12" t="s">
        <v>433</v>
      </c>
      <c r="AX391" s="12" t="s">
        <v>469</v>
      </c>
      <c r="AY391" s="222" t="s">
        <v>529</v>
      </c>
    </row>
    <row r="392" spans="2:65" s="13" customFormat="1">
      <c r="B392" s="223"/>
      <c r="C392" s="224"/>
      <c r="D392" s="225" t="s">
        <v>538</v>
      </c>
      <c r="E392" s="226" t="s">
        <v>839</v>
      </c>
      <c r="F392" s="227" t="s">
        <v>545</v>
      </c>
      <c r="G392" s="224"/>
      <c r="H392" s="228">
        <v>60.113</v>
      </c>
      <c r="I392" s="229"/>
      <c r="J392" s="224"/>
      <c r="K392" s="224"/>
      <c r="L392" s="230"/>
      <c r="M392" s="231"/>
      <c r="N392" s="232"/>
      <c r="O392" s="232"/>
      <c r="P392" s="232"/>
      <c r="Q392" s="232"/>
      <c r="R392" s="232"/>
      <c r="S392" s="232"/>
      <c r="T392" s="233"/>
      <c r="AT392" s="234" t="s">
        <v>538</v>
      </c>
      <c r="AU392" s="234" t="s">
        <v>479</v>
      </c>
      <c r="AV392" s="13" t="s">
        <v>536</v>
      </c>
      <c r="AW392" s="13" t="s">
        <v>433</v>
      </c>
      <c r="AX392" s="13" t="s">
        <v>477</v>
      </c>
      <c r="AY392" s="234" t="s">
        <v>529</v>
      </c>
    </row>
    <row r="393" spans="2:65" s="1" customFormat="1" ht="22.5" customHeight="1">
      <c r="B393" s="41"/>
      <c r="C393" s="252" t="s">
        <v>840</v>
      </c>
      <c r="D393" s="252" t="s">
        <v>654</v>
      </c>
      <c r="E393" s="253" t="s">
        <v>841</v>
      </c>
      <c r="F393" s="254" t="s">
        <v>842</v>
      </c>
      <c r="G393" s="255" t="s">
        <v>548</v>
      </c>
      <c r="H393" s="256">
        <v>0.06</v>
      </c>
      <c r="I393" s="257"/>
      <c r="J393" s="258">
        <f>ROUND(I393*H393,2)</f>
        <v>0</v>
      </c>
      <c r="K393" s="254" t="s">
        <v>419</v>
      </c>
      <c r="L393" s="259"/>
      <c r="M393" s="260" t="s">
        <v>419</v>
      </c>
      <c r="N393" s="261" t="s">
        <v>440</v>
      </c>
      <c r="O393" s="42"/>
      <c r="P393" s="197">
        <f>O393*H393</f>
        <v>0</v>
      </c>
      <c r="Q393" s="197">
        <v>0</v>
      </c>
      <c r="R393" s="197">
        <f>Q393*H393</f>
        <v>0</v>
      </c>
      <c r="S393" s="197">
        <v>0</v>
      </c>
      <c r="T393" s="198">
        <f>S393*H393</f>
        <v>0</v>
      </c>
      <c r="AR393" s="24" t="s">
        <v>787</v>
      </c>
      <c r="AT393" s="24" t="s">
        <v>654</v>
      </c>
      <c r="AU393" s="24" t="s">
        <v>479</v>
      </c>
      <c r="AY393" s="24" t="s">
        <v>529</v>
      </c>
      <c r="BE393" s="199">
        <f>IF(N393="základní",J393,0)</f>
        <v>0</v>
      </c>
      <c r="BF393" s="199">
        <f>IF(N393="snížená",J393,0)</f>
        <v>0</v>
      </c>
      <c r="BG393" s="199">
        <f>IF(N393="zákl. přenesená",J393,0)</f>
        <v>0</v>
      </c>
      <c r="BH393" s="199">
        <f>IF(N393="sníž. přenesená",J393,0)</f>
        <v>0</v>
      </c>
      <c r="BI393" s="199">
        <f>IF(N393="nulová",J393,0)</f>
        <v>0</v>
      </c>
      <c r="BJ393" s="24" t="s">
        <v>477</v>
      </c>
      <c r="BK393" s="199">
        <f>ROUND(I393*H393,2)</f>
        <v>0</v>
      </c>
      <c r="BL393" s="24" t="s">
        <v>671</v>
      </c>
      <c r="BM393" s="24" t="s">
        <v>843</v>
      </c>
    </row>
    <row r="394" spans="2:65" s="11" customFormat="1" ht="27">
      <c r="B394" s="200"/>
      <c r="C394" s="201"/>
      <c r="D394" s="202" t="s">
        <v>538</v>
      </c>
      <c r="E394" s="203" t="s">
        <v>419</v>
      </c>
      <c r="F394" s="204" t="s">
        <v>835</v>
      </c>
      <c r="G394" s="201"/>
      <c r="H394" s="205" t="s">
        <v>419</v>
      </c>
      <c r="I394" s="206"/>
      <c r="J394" s="201"/>
      <c r="K394" s="201"/>
      <c r="L394" s="207"/>
      <c r="M394" s="208"/>
      <c r="N394" s="209"/>
      <c r="O394" s="209"/>
      <c r="P394" s="209"/>
      <c r="Q394" s="209"/>
      <c r="R394" s="209"/>
      <c r="S394" s="209"/>
      <c r="T394" s="210"/>
      <c r="AT394" s="211" t="s">
        <v>538</v>
      </c>
      <c r="AU394" s="211" t="s">
        <v>479</v>
      </c>
      <c r="AV394" s="11" t="s">
        <v>477</v>
      </c>
      <c r="AW394" s="11" t="s">
        <v>433</v>
      </c>
      <c r="AX394" s="11" t="s">
        <v>469</v>
      </c>
      <c r="AY394" s="211" t="s">
        <v>529</v>
      </c>
    </row>
    <row r="395" spans="2:65" s="11" customFormat="1">
      <c r="B395" s="200"/>
      <c r="C395" s="201"/>
      <c r="D395" s="202" t="s">
        <v>538</v>
      </c>
      <c r="E395" s="203" t="s">
        <v>419</v>
      </c>
      <c r="F395" s="204" t="s">
        <v>836</v>
      </c>
      <c r="G395" s="201"/>
      <c r="H395" s="205" t="s">
        <v>419</v>
      </c>
      <c r="I395" s="206"/>
      <c r="J395" s="201"/>
      <c r="K395" s="201"/>
      <c r="L395" s="207"/>
      <c r="M395" s="208"/>
      <c r="N395" s="209"/>
      <c r="O395" s="209"/>
      <c r="P395" s="209"/>
      <c r="Q395" s="209"/>
      <c r="R395" s="209"/>
      <c r="S395" s="209"/>
      <c r="T395" s="210"/>
      <c r="AT395" s="211" t="s">
        <v>538</v>
      </c>
      <c r="AU395" s="211" t="s">
        <v>479</v>
      </c>
      <c r="AV395" s="11" t="s">
        <v>477</v>
      </c>
      <c r="AW395" s="11" t="s">
        <v>433</v>
      </c>
      <c r="AX395" s="11" t="s">
        <v>469</v>
      </c>
      <c r="AY395" s="211" t="s">
        <v>529</v>
      </c>
    </row>
    <row r="396" spans="2:65" s="11" customFormat="1">
      <c r="B396" s="200"/>
      <c r="C396" s="201"/>
      <c r="D396" s="202" t="s">
        <v>538</v>
      </c>
      <c r="E396" s="203" t="s">
        <v>419</v>
      </c>
      <c r="F396" s="204" t="s">
        <v>837</v>
      </c>
      <c r="G396" s="201"/>
      <c r="H396" s="205" t="s">
        <v>419</v>
      </c>
      <c r="I396" s="206"/>
      <c r="J396" s="201"/>
      <c r="K396" s="201"/>
      <c r="L396" s="207"/>
      <c r="M396" s="208"/>
      <c r="N396" s="209"/>
      <c r="O396" s="209"/>
      <c r="P396" s="209"/>
      <c r="Q396" s="209"/>
      <c r="R396" s="209"/>
      <c r="S396" s="209"/>
      <c r="T396" s="210"/>
      <c r="AT396" s="211" t="s">
        <v>538</v>
      </c>
      <c r="AU396" s="211" t="s">
        <v>479</v>
      </c>
      <c r="AV396" s="11" t="s">
        <v>477</v>
      </c>
      <c r="AW396" s="11" t="s">
        <v>433</v>
      </c>
      <c r="AX396" s="11" t="s">
        <v>469</v>
      </c>
      <c r="AY396" s="211" t="s">
        <v>529</v>
      </c>
    </row>
    <row r="397" spans="2:65" s="11" customFormat="1">
      <c r="B397" s="200"/>
      <c r="C397" s="201"/>
      <c r="D397" s="202" t="s">
        <v>538</v>
      </c>
      <c r="E397" s="203" t="s">
        <v>419</v>
      </c>
      <c r="F397" s="204" t="s">
        <v>542</v>
      </c>
      <c r="G397" s="201"/>
      <c r="H397" s="205" t="s">
        <v>419</v>
      </c>
      <c r="I397" s="206"/>
      <c r="J397" s="201"/>
      <c r="K397" s="201"/>
      <c r="L397" s="207"/>
      <c r="M397" s="208"/>
      <c r="N397" s="209"/>
      <c r="O397" s="209"/>
      <c r="P397" s="209"/>
      <c r="Q397" s="209"/>
      <c r="R397" s="209"/>
      <c r="S397" s="209"/>
      <c r="T397" s="210"/>
      <c r="AT397" s="211" t="s">
        <v>538</v>
      </c>
      <c r="AU397" s="211" t="s">
        <v>479</v>
      </c>
      <c r="AV397" s="11" t="s">
        <v>477</v>
      </c>
      <c r="AW397" s="11" t="s">
        <v>433</v>
      </c>
      <c r="AX397" s="11" t="s">
        <v>469</v>
      </c>
      <c r="AY397" s="211" t="s">
        <v>529</v>
      </c>
    </row>
    <row r="398" spans="2:65" s="11" customFormat="1">
      <c r="B398" s="200"/>
      <c r="C398" s="201"/>
      <c r="D398" s="202" t="s">
        <v>538</v>
      </c>
      <c r="E398" s="203" t="s">
        <v>419</v>
      </c>
      <c r="F398" s="204" t="s">
        <v>543</v>
      </c>
      <c r="G398" s="201"/>
      <c r="H398" s="205" t="s">
        <v>419</v>
      </c>
      <c r="I398" s="206"/>
      <c r="J398" s="201"/>
      <c r="K398" s="201"/>
      <c r="L398" s="207"/>
      <c r="M398" s="208"/>
      <c r="N398" s="209"/>
      <c r="O398" s="209"/>
      <c r="P398" s="209"/>
      <c r="Q398" s="209"/>
      <c r="R398" s="209"/>
      <c r="S398" s="209"/>
      <c r="T398" s="210"/>
      <c r="AT398" s="211" t="s">
        <v>538</v>
      </c>
      <c r="AU398" s="211" t="s">
        <v>479</v>
      </c>
      <c r="AV398" s="11" t="s">
        <v>477</v>
      </c>
      <c r="AW398" s="11" t="s">
        <v>433</v>
      </c>
      <c r="AX398" s="11" t="s">
        <v>469</v>
      </c>
      <c r="AY398" s="211" t="s">
        <v>529</v>
      </c>
    </row>
    <row r="399" spans="2:65" s="11" customFormat="1">
      <c r="B399" s="200"/>
      <c r="C399" s="201"/>
      <c r="D399" s="202" t="s">
        <v>538</v>
      </c>
      <c r="E399" s="203" t="s">
        <v>419</v>
      </c>
      <c r="F399" s="204" t="s">
        <v>628</v>
      </c>
      <c r="G399" s="201"/>
      <c r="H399" s="205" t="s">
        <v>419</v>
      </c>
      <c r="I399" s="206"/>
      <c r="J399" s="201"/>
      <c r="K399" s="201"/>
      <c r="L399" s="207"/>
      <c r="M399" s="208"/>
      <c r="N399" s="209"/>
      <c r="O399" s="209"/>
      <c r="P399" s="209"/>
      <c r="Q399" s="209"/>
      <c r="R399" s="209"/>
      <c r="S399" s="209"/>
      <c r="T399" s="210"/>
      <c r="AT399" s="211" t="s">
        <v>538</v>
      </c>
      <c r="AU399" s="211" t="s">
        <v>479</v>
      </c>
      <c r="AV399" s="11" t="s">
        <v>477</v>
      </c>
      <c r="AW399" s="11" t="s">
        <v>433</v>
      </c>
      <c r="AX399" s="11" t="s">
        <v>469</v>
      </c>
      <c r="AY399" s="211" t="s">
        <v>529</v>
      </c>
    </row>
    <row r="400" spans="2:65" s="12" customFormat="1">
      <c r="B400" s="212"/>
      <c r="C400" s="213"/>
      <c r="D400" s="202" t="s">
        <v>538</v>
      </c>
      <c r="E400" s="214" t="s">
        <v>419</v>
      </c>
      <c r="F400" s="215" t="s">
        <v>838</v>
      </c>
      <c r="G400" s="213"/>
      <c r="H400" s="216">
        <v>60.113</v>
      </c>
      <c r="I400" s="217"/>
      <c r="J400" s="213"/>
      <c r="K400" s="213"/>
      <c r="L400" s="218"/>
      <c r="M400" s="219"/>
      <c r="N400" s="220"/>
      <c r="O400" s="220"/>
      <c r="P400" s="220"/>
      <c r="Q400" s="220"/>
      <c r="R400" s="220"/>
      <c r="S400" s="220"/>
      <c r="T400" s="221"/>
      <c r="AT400" s="222" t="s">
        <v>538</v>
      </c>
      <c r="AU400" s="222" t="s">
        <v>479</v>
      </c>
      <c r="AV400" s="12" t="s">
        <v>479</v>
      </c>
      <c r="AW400" s="12" t="s">
        <v>433</v>
      </c>
      <c r="AX400" s="12" t="s">
        <v>469</v>
      </c>
      <c r="AY400" s="222" t="s">
        <v>529</v>
      </c>
    </row>
    <row r="401" spans="2:65" s="13" customFormat="1">
      <c r="B401" s="223"/>
      <c r="C401" s="224"/>
      <c r="D401" s="202" t="s">
        <v>538</v>
      </c>
      <c r="E401" s="235" t="s">
        <v>419</v>
      </c>
      <c r="F401" s="236" t="s">
        <v>545</v>
      </c>
      <c r="G401" s="224"/>
      <c r="H401" s="237">
        <v>60.113</v>
      </c>
      <c r="I401" s="229"/>
      <c r="J401" s="224"/>
      <c r="K401" s="224"/>
      <c r="L401" s="230"/>
      <c r="M401" s="231"/>
      <c r="N401" s="232"/>
      <c r="O401" s="232"/>
      <c r="P401" s="232"/>
      <c r="Q401" s="232"/>
      <c r="R401" s="232"/>
      <c r="S401" s="232"/>
      <c r="T401" s="233"/>
      <c r="AT401" s="234" t="s">
        <v>538</v>
      </c>
      <c r="AU401" s="234" t="s">
        <v>479</v>
      </c>
      <c r="AV401" s="13" t="s">
        <v>536</v>
      </c>
      <c r="AW401" s="13" t="s">
        <v>433</v>
      </c>
      <c r="AX401" s="13" t="s">
        <v>477</v>
      </c>
      <c r="AY401" s="234" t="s">
        <v>529</v>
      </c>
    </row>
    <row r="402" spans="2:65" s="12" customFormat="1">
      <c r="B402" s="212"/>
      <c r="C402" s="213"/>
      <c r="D402" s="225" t="s">
        <v>538</v>
      </c>
      <c r="E402" s="213"/>
      <c r="F402" s="239" t="s">
        <v>844</v>
      </c>
      <c r="G402" s="213"/>
      <c r="H402" s="240">
        <v>0.06</v>
      </c>
      <c r="I402" s="217"/>
      <c r="J402" s="213"/>
      <c r="K402" s="213"/>
      <c r="L402" s="218"/>
      <c r="M402" s="219"/>
      <c r="N402" s="220"/>
      <c r="O402" s="220"/>
      <c r="P402" s="220"/>
      <c r="Q402" s="220"/>
      <c r="R402" s="220"/>
      <c r="S402" s="220"/>
      <c r="T402" s="221"/>
      <c r="AT402" s="222" t="s">
        <v>538</v>
      </c>
      <c r="AU402" s="222" t="s">
        <v>479</v>
      </c>
      <c r="AV402" s="12" t="s">
        <v>479</v>
      </c>
      <c r="AW402" s="12" t="s">
        <v>403</v>
      </c>
      <c r="AX402" s="12" t="s">
        <v>477</v>
      </c>
      <c r="AY402" s="222" t="s">
        <v>529</v>
      </c>
    </row>
    <row r="403" spans="2:65" s="1" customFormat="1" ht="22.5" customHeight="1">
      <c r="B403" s="41"/>
      <c r="C403" s="188" t="s">
        <v>845</v>
      </c>
      <c r="D403" s="188" t="s">
        <v>532</v>
      </c>
      <c r="E403" s="189" t="s">
        <v>846</v>
      </c>
      <c r="F403" s="190" t="s">
        <v>847</v>
      </c>
      <c r="G403" s="191" t="s">
        <v>584</v>
      </c>
      <c r="H403" s="192">
        <v>60.113</v>
      </c>
      <c r="I403" s="193"/>
      <c r="J403" s="194">
        <f>ROUND(I403*H403,2)</f>
        <v>0</v>
      </c>
      <c r="K403" s="190" t="s">
        <v>419</v>
      </c>
      <c r="L403" s="61"/>
      <c r="M403" s="195" t="s">
        <v>419</v>
      </c>
      <c r="N403" s="196" t="s">
        <v>440</v>
      </c>
      <c r="O403" s="42"/>
      <c r="P403" s="197">
        <f>O403*H403</f>
        <v>0</v>
      </c>
      <c r="Q403" s="197">
        <v>0</v>
      </c>
      <c r="R403" s="197">
        <f>Q403*H403</f>
        <v>0</v>
      </c>
      <c r="S403" s="197">
        <v>0</v>
      </c>
      <c r="T403" s="198">
        <f>S403*H403</f>
        <v>0</v>
      </c>
      <c r="AR403" s="24" t="s">
        <v>671</v>
      </c>
      <c r="AT403" s="24" t="s">
        <v>532</v>
      </c>
      <c r="AU403" s="24" t="s">
        <v>479</v>
      </c>
      <c r="AY403" s="24" t="s">
        <v>529</v>
      </c>
      <c r="BE403" s="199">
        <f>IF(N403="základní",J403,0)</f>
        <v>0</v>
      </c>
      <c r="BF403" s="199">
        <f>IF(N403="snížená",J403,0)</f>
        <v>0</v>
      </c>
      <c r="BG403" s="199">
        <f>IF(N403="zákl. přenesená",J403,0)</f>
        <v>0</v>
      </c>
      <c r="BH403" s="199">
        <f>IF(N403="sníž. přenesená",J403,0)</f>
        <v>0</v>
      </c>
      <c r="BI403" s="199">
        <f>IF(N403="nulová",J403,0)</f>
        <v>0</v>
      </c>
      <c r="BJ403" s="24" t="s">
        <v>477</v>
      </c>
      <c r="BK403" s="199">
        <f>ROUND(I403*H403,2)</f>
        <v>0</v>
      </c>
      <c r="BL403" s="24" t="s">
        <v>671</v>
      </c>
      <c r="BM403" s="24" t="s">
        <v>848</v>
      </c>
    </row>
    <row r="404" spans="2:65" s="11" customFormat="1" ht="27">
      <c r="B404" s="200"/>
      <c r="C404" s="201"/>
      <c r="D404" s="202" t="s">
        <v>538</v>
      </c>
      <c r="E404" s="203" t="s">
        <v>419</v>
      </c>
      <c r="F404" s="204" t="s">
        <v>835</v>
      </c>
      <c r="G404" s="201"/>
      <c r="H404" s="205" t="s">
        <v>419</v>
      </c>
      <c r="I404" s="206"/>
      <c r="J404" s="201"/>
      <c r="K404" s="201"/>
      <c r="L404" s="207"/>
      <c r="M404" s="208"/>
      <c r="N404" s="209"/>
      <c r="O404" s="209"/>
      <c r="P404" s="209"/>
      <c r="Q404" s="209"/>
      <c r="R404" s="209"/>
      <c r="S404" s="209"/>
      <c r="T404" s="210"/>
      <c r="AT404" s="211" t="s">
        <v>538</v>
      </c>
      <c r="AU404" s="211" t="s">
        <v>479</v>
      </c>
      <c r="AV404" s="11" t="s">
        <v>477</v>
      </c>
      <c r="AW404" s="11" t="s">
        <v>433</v>
      </c>
      <c r="AX404" s="11" t="s">
        <v>469</v>
      </c>
      <c r="AY404" s="211" t="s">
        <v>529</v>
      </c>
    </row>
    <row r="405" spans="2:65" s="11" customFormat="1">
      <c r="B405" s="200"/>
      <c r="C405" s="201"/>
      <c r="D405" s="202" t="s">
        <v>538</v>
      </c>
      <c r="E405" s="203" t="s">
        <v>419</v>
      </c>
      <c r="F405" s="204" t="s">
        <v>836</v>
      </c>
      <c r="G405" s="201"/>
      <c r="H405" s="205" t="s">
        <v>419</v>
      </c>
      <c r="I405" s="206"/>
      <c r="J405" s="201"/>
      <c r="K405" s="201"/>
      <c r="L405" s="207"/>
      <c r="M405" s="208"/>
      <c r="N405" s="209"/>
      <c r="O405" s="209"/>
      <c r="P405" s="209"/>
      <c r="Q405" s="209"/>
      <c r="R405" s="209"/>
      <c r="S405" s="209"/>
      <c r="T405" s="210"/>
      <c r="AT405" s="211" t="s">
        <v>538</v>
      </c>
      <c r="AU405" s="211" t="s">
        <v>479</v>
      </c>
      <c r="AV405" s="11" t="s">
        <v>477</v>
      </c>
      <c r="AW405" s="11" t="s">
        <v>433</v>
      </c>
      <c r="AX405" s="11" t="s">
        <v>469</v>
      </c>
      <c r="AY405" s="211" t="s">
        <v>529</v>
      </c>
    </row>
    <row r="406" spans="2:65" s="11" customFormat="1">
      <c r="B406" s="200"/>
      <c r="C406" s="201"/>
      <c r="D406" s="202" t="s">
        <v>538</v>
      </c>
      <c r="E406" s="203" t="s">
        <v>419</v>
      </c>
      <c r="F406" s="204" t="s">
        <v>849</v>
      </c>
      <c r="G406" s="201"/>
      <c r="H406" s="205" t="s">
        <v>419</v>
      </c>
      <c r="I406" s="206"/>
      <c r="J406" s="201"/>
      <c r="K406" s="201"/>
      <c r="L406" s="207"/>
      <c r="M406" s="208"/>
      <c r="N406" s="209"/>
      <c r="O406" s="209"/>
      <c r="P406" s="209"/>
      <c r="Q406" s="209"/>
      <c r="R406" s="209"/>
      <c r="S406" s="209"/>
      <c r="T406" s="210"/>
      <c r="AT406" s="211" t="s">
        <v>538</v>
      </c>
      <c r="AU406" s="211" t="s">
        <v>479</v>
      </c>
      <c r="AV406" s="11" t="s">
        <v>477</v>
      </c>
      <c r="AW406" s="11" t="s">
        <v>433</v>
      </c>
      <c r="AX406" s="11" t="s">
        <v>469</v>
      </c>
      <c r="AY406" s="211" t="s">
        <v>529</v>
      </c>
    </row>
    <row r="407" spans="2:65" s="11" customFormat="1">
      <c r="B407" s="200"/>
      <c r="C407" s="201"/>
      <c r="D407" s="202" t="s">
        <v>538</v>
      </c>
      <c r="E407" s="203" t="s">
        <v>419</v>
      </c>
      <c r="F407" s="204" t="s">
        <v>837</v>
      </c>
      <c r="G407" s="201"/>
      <c r="H407" s="205" t="s">
        <v>419</v>
      </c>
      <c r="I407" s="206"/>
      <c r="J407" s="201"/>
      <c r="K407" s="201"/>
      <c r="L407" s="207"/>
      <c r="M407" s="208"/>
      <c r="N407" s="209"/>
      <c r="O407" s="209"/>
      <c r="P407" s="209"/>
      <c r="Q407" s="209"/>
      <c r="R407" s="209"/>
      <c r="S407" s="209"/>
      <c r="T407" s="210"/>
      <c r="AT407" s="211" t="s">
        <v>538</v>
      </c>
      <c r="AU407" s="211" t="s">
        <v>479</v>
      </c>
      <c r="AV407" s="11" t="s">
        <v>477</v>
      </c>
      <c r="AW407" s="11" t="s">
        <v>433</v>
      </c>
      <c r="AX407" s="11" t="s">
        <v>469</v>
      </c>
      <c r="AY407" s="211" t="s">
        <v>529</v>
      </c>
    </row>
    <row r="408" spans="2:65" s="11" customFormat="1">
      <c r="B408" s="200"/>
      <c r="C408" s="201"/>
      <c r="D408" s="202" t="s">
        <v>538</v>
      </c>
      <c r="E408" s="203" t="s">
        <v>419</v>
      </c>
      <c r="F408" s="204" t="s">
        <v>542</v>
      </c>
      <c r="G408" s="201"/>
      <c r="H408" s="205" t="s">
        <v>419</v>
      </c>
      <c r="I408" s="206"/>
      <c r="J408" s="201"/>
      <c r="K408" s="201"/>
      <c r="L408" s="207"/>
      <c r="M408" s="208"/>
      <c r="N408" s="209"/>
      <c r="O408" s="209"/>
      <c r="P408" s="209"/>
      <c r="Q408" s="209"/>
      <c r="R408" s="209"/>
      <c r="S408" s="209"/>
      <c r="T408" s="210"/>
      <c r="AT408" s="211" t="s">
        <v>538</v>
      </c>
      <c r="AU408" s="211" t="s">
        <v>479</v>
      </c>
      <c r="AV408" s="11" t="s">
        <v>477</v>
      </c>
      <c r="AW408" s="11" t="s">
        <v>433</v>
      </c>
      <c r="AX408" s="11" t="s">
        <v>469</v>
      </c>
      <c r="AY408" s="211" t="s">
        <v>529</v>
      </c>
    </row>
    <row r="409" spans="2:65" s="11" customFormat="1">
      <c r="B409" s="200"/>
      <c r="C409" s="201"/>
      <c r="D409" s="202" t="s">
        <v>538</v>
      </c>
      <c r="E409" s="203" t="s">
        <v>419</v>
      </c>
      <c r="F409" s="204" t="s">
        <v>543</v>
      </c>
      <c r="G409" s="201"/>
      <c r="H409" s="205" t="s">
        <v>419</v>
      </c>
      <c r="I409" s="206"/>
      <c r="J409" s="201"/>
      <c r="K409" s="201"/>
      <c r="L409" s="207"/>
      <c r="M409" s="208"/>
      <c r="N409" s="209"/>
      <c r="O409" s="209"/>
      <c r="P409" s="209"/>
      <c r="Q409" s="209"/>
      <c r="R409" s="209"/>
      <c r="S409" s="209"/>
      <c r="T409" s="210"/>
      <c r="AT409" s="211" t="s">
        <v>538</v>
      </c>
      <c r="AU409" s="211" t="s">
        <v>479</v>
      </c>
      <c r="AV409" s="11" t="s">
        <v>477</v>
      </c>
      <c r="AW409" s="11" t="s">
        <v>433</v>
      </c>
      <c r="AX409" s="11" t="s">
        <v>469</v>
      </c>
      <c r="AY409" s="211" t="s">
        <v>529</v>
      </c>
    </row>
    <row r="410" spans="2:65" s="11" customFormat="1">
      <c r="B410" s="200"/>
      <c r="C410" s="201"/>
      <c r="D410" s="202" t="s">
        <v>538</v>
      </c>
      <c r="E410" s="203" t="s">
        <v>419</v>
      </c>
      <c r="F410" s="204" t="s">
        <v>628</v>
      </c>
      <c r="G410" s="201"/>
      <c r="H410" s="205" t="s">
        <v>419</v>
      </c>
      <c r="I410" s="206"/>
      <c r="J410" s="201"/>
      <c r="K410" s="201"/>
      <c r="L410" s="207"/>
      <c r="M410" s="208"/>
      <c r="N410" s="209"/>
      <c r="O410" s="209"/>
      <c r="P410" s="209"/>
      <c r="Q410" s="209"/>
      <c r="R410" s="209"/>
      <c r="S410" s="209"/>
      <c r="T410" s="210"/>
      <c r="AT410" s="211" t="s">
        <v>538</v>
      </c>
      <c r="AU410" s="211" t="s">
        <v>479</v>
      </c>
      <c r="AV410" s="11" t="s">
        <v>477</v>
      </c>
      <c r="AW410" s="11" t="s">
        <v>433</v>
      </c>
      <c r="AX410" s="11" t="s">
        <v>469</v>
      </c>
      <c r="AY410" s="211" t="s">
        <v>529</v>
      </c>
    </row>
    <row r="411" spans="2:65" s="12" customFormat="1">
      <c r="B411" s="212"/>
      <c r="C411" s="213"/>
      <c r="D411" s="225" t="s">
        <v>538</v>
      </c>
      <c r="E411" s="238" t="s">
        <v>419</v>
      </c>
      <c r="F411" s="239" t="s">
        <v>838</v>
      </c>
      <c r="G411" s="213"/>
      <c r="H411" s="240">
        <v>60.113</v>
      </c>
      <c r="I411" s="217"/>
      <c r="J411" s="213"/>
      <c r="K411" s="213"/>
      <c r="L411" s="218"/>
      <c r="M411" s="219"/>
      <c r="N411" s="220"/>
      <c r="O411" s="220"/>
      <c r="P411" s="220"/>
      <c r="Q411" s="220"/>
      <c r="R411" s="220"/>
      <c r="S411" s="220"/>
      <c r="T411" s="221"/>
      <c r="AT411" s="222" t="s">
        <v>538</v>
      </c>
      <c r="AU411" s="222" t="s">
        <v>479</v>
      </c>
      <c r="AV411" s="12" t="s">
        <v>479</v>
      </c>
      <c r="AW411" s="12" t="s">
        <v>433</v>
      </c>
      <c r="AX411" s="12" t="s">
        <v>477</v>
      </c>
      <c r="AY411" s="222" t="s">
        <v>529</v>
      </c>
    </row>
    <row r="412" spans="2:65" s="1" customFormat="1" ht="22.5" customHeight="1">
      <c r="B412" s="41"/>
      <c r="C412" s="252" t="s">
        <v>850</v>
      </c>
      <c r="D412" s="252" t="s">
        <v>654</v>
      </c>
      <c r="E412" s="253" t="s">
        <v>851</v>
      </c>
      <c r="F412" s="254" t="s">
        <v>852</v>
      </c>
      <c r="G412" s="255" t="s">
        <v>584</v>
      </c>
      <c r="H412" s="256">
        <v>60.113</v>
      </c>
      <c r="I412" s="257"/>
      <c r="J412" s="258">
        <f>ROUND(I412*H412,2)</f>
        <v>0</v>
      </c>
      <c r="K412" s="254" t="s">
        <v>419</v>
      </c>
      <c r="L412" s="259"/>
      <c r="M412" s="260" t="s">
        <v>419</v>
      </c>
      <c r="N412" s="261" t="s">
        <v>440</v>
      </c>
      <c r="O412" s="42"/>
      <c r="P412" s="197">
        <f>O412*H412</f>
        <v>0</v>
      </c>
      <c r="Q412" s="197">
        <v>4.0000000000000002E-4</v>
      </c>
      <c r="R412" s="197">
        <f>Q412*H412</f>
        <v>2.4045200000000003E-2</v>
      </c>
      <c r="S412" s="197">
        <v>0</v>
      </c>
      <c r="T412" s="198">
        <f>S412*H412</f>
        <v>0</v>
      </c>
      <c r="AR412" s="24" t="s">
        <v>787</v>
      </c>
      <c r="AT412" s="24" t="s">
        <v>654</v>
      </c>
      <c r="AU412" s="24" t="s">
        <v>479</v>
      </c>
      <c r="AY412" s="24" t="s">
        <v>529</v>
      </c>
      <c r="BE412" s="199">
        <f>IF(N412="základní",J412,0)</f>
        <v>0</v>
      </c>
      <c r="BF412" s="199">
        <f>IF(N412="snížená",J412,0)</f>
        <v>0</v>
      </c>
      <c r="BG412" s="199">
        <f>IF(N412="zákl. přenesená",J412,0)</f>
        <v>0</v>
      </c>
      <c r="BH412" s="199">
        <f>IF(N412="sníž. přenesená",J412,0)</f>
        <v>0</v>
      </c>
      <c r="BI412" s="199">
        <f>IF(N412="nulová",J412,0)</f>
        <v>0</v>
      </c>
      <c r="BJ412" s="24" t="s">
        <v>477</v>
      </c>
      <c r="BK412" s="199">
        <f>ROUND(I412*H412,2)</f>
        <v>0</v>
      </c>
      <c r="BL412" s="24" t="s">
        <v>671</v>
      </c>
      <c r="BM412" s="24" t="s">
        <v>853</v>
      </c>
    </row>
    <row r="413" spans="2:65" s="11" customFormat="1" ht="27">
      <c r="B413" s="200"/>
      <c r="C413" s="201"/>
      <c r="D413" s="202" t="s">
        <v>538</v>
      </c>
      <c r="E413" s="203" t="s">
        <v>419</v>
      </c>
      <c r="F413" s="204" t="s">
        <v>835</v>
      </c>
      <c r="G413" s="201"/>
      <c r="H413" s="205" t="s">
        <v>419</v>
      </c>
      <c r="I413" s="206"/>
      <c r="J413" s="201"/>
      <c r="K413" s="201"/>
      <c r="L413" s="207"/>
      <c r="M413" s="208"/>
      <c r="N413" s="209"/>
      <c r="O413" s="209"/>
      <c r="P413" s="209"/>
      <c r="Q413" s="209"/>
      <c r="R413" s="209"/>
      <c r="S413" s="209"/>
      <c r="T413" s="210"/>
      <c r="AT413" s="211" t="s">
        <v>538</v>
      </c>
      <c r="AU413" s="211" t="s">
        <v>479</v>
      </c>
      <c r="AV413" s="11" t="s">
        <v>477</v>
      </c>
      <c r="AW413" s="11" t="s">
        <v>433</v>
      </c>
      <c r="AX413" s="11" t="s">
        <v>469</v>
      </c>
      <c r="AY413" s="211" t="s">
        <v>529</v>
      </c>
    </row>
    <row r="414" spans="2:65" s="11" customFormat="1">
      <c r="B414" s="200"/>
      <c r="C414" s="201"/>
      <c r="D414" s="202" t="s">
        <v>538</v>
      </c>
      <c r="E414" s="203" t="s">
        <v>419</v>
      </c>
      <c r="F414" s="204" t="s">
        <v>836</v>
      </c>
      <c r="G414" s="201"/>
      <c r="H414" s="205" t="s">
        <v>419</v>
      </c>
      <c r="I414" s="206"/>
      <c r="J414" s="201"/>
      <c r="K414" s="201"/>
      <c r="L414" s="207"/>
      <c r="M414" s="208"/>
      <c r="N414" s="209"/>
      <c r="O414" s="209"/>
      <c r="P414" s="209"/>
      <c r="Q414" s="209"/>
      <c r="R414" s="209"/>
      <c r="S414" s="209"/>
      <c r="T414" s="210"/>
      <c r="AT414" s="211" t="s">
        <v>538</v>
      </c>
      <c r="AU414" s="211" t="s">
        <v>479</v>
      </c>
      <c r="AV414" s="11" t="s">
        <v>477</v>
      </c>
      <c r="AW414" s="11" t="s">
        <v>433</v>
      </c>
      <c r="AX414" s="11" t="s">
        <v>469</v>
      </c>
      <c r="AY414" s="211" t="s">
        <v>529</v>
      </c>
    </row>
    <row r="415" spans="2:65" s="11" customFormat="1">
      <c r="B415" s="200"/>
      <c r="C415" s="201"/>
      <c r="D415" s="202" t="s">
        <v>538</v>
      </c>
      <c r="E415" s="203" t="s">
        <v>419</v>
      </c>
      <c r="F415" s="204" t="s">
        <v>849</v>
      </c>
      <c r="G415" s="201"/>
      <c r="H415" s="205" t="s">
        <v>419</v>
      </c>
      <c r="I415" s="206"/>
      <c r="J415" s="201"/>
      <c r="K415" s="201"/>
      <c r="L415" s="207"/>
      <c r="M415" s="208"/>
      <c r="N415" s="209"/>
      <c r="O415" s="209"/>
      <c r="P415" s="209"/>
      <c r="Q415" s="209"/>
      <c r="R415" s="209"/>
      <c r="S415" s="209"/>
      <c r="T415" s="210"/>
      <c r="AT415" s="211" t="s">
        <v>538</v>
      </c>
      <c r="AU415" s="211" t="s">
        <v>479</v>
      </c>
      <c r="AV415" s="11" t="s">
        <v>477</v>
      </c>
      <c r="AW415" s="11" t="s">
        <v>433</v>
      </c>
      <c r="AX415" s="11" t="s">
        <v>469</v>
      </c>
      <c r="AY415" s="211" t="s">
        <v>529</v>
      </c>
    </row>
    <row r="416" spans="2:65" s="11" customFormat="1">
      <c r="B416" s="200"/>
      <c r="C416" s="201"/>
      <c r="D416" s="202" t="s">
        <v>538</v>
      </c>
      <c r="E416" s="203" t="s">
        <v>419</v>
      </c>
      <c r="F416" s="204" t="s">
        <v>837</v>
      </c>
      <c r="G416" s="201"/>
      <c r="H416" s="205" t="s">
        <v>419</v>
      </c>
      <c r="I416" s="206"/>
      <c r="J416" s="201"/>
      <c r="K416" s="201"/>
      <c r="L416" s="207"/>
      <c r="M416" s="208"/>
      <c r="N416" s="209"/>
      <c r="O416" s="209"/>
      <c r="P416" s="209"/>
      <c r="Q416" s="209"/>
      <c r="R416" s="209"/>
      <c r="S416" s="209"/>
      <c r="T416" s="210"/>
      <c r="AT416" s="211" t="s">
        <v>538</v>
      </c>
      <c r="AU416" s="211" t="s">
        <v>479</v>
      </c>
      <c r="AV416" s="11" t="s">
        <v>477</v>
      </c>
      <c r="AW416" s="11" t="s">
        <v>433</v>
      </c>
      <c r="AX416" s="11" t="s">
        <v>469</v>
      </c>
      <c r="AY416" s="211" t="s">
        <v>529</v>
      </c>
    </row>
    <row r="417" spans="2:65" s="11" customFormat="1">
      <c r="B417" s="200"/>
      <c r="C417" s="201"/>
      <c r="D417" s="202" t="s">
        <v>538</v>
      </c>
      <c r="E417" s="203" t="s">
        <v>419</v>
      </c>
      <c r="F417" s="204" t="s">
        <v>542</v>
      </c>
      <c r="G417" s="201"/>
      <c r="H417" s="205" t="s">
        <v>419</v>
      </c>
      <c r="I417" s="206"/>
      <c r="J417" s="201"/>
      <c r="K417" s="201"/>
      <c r="L417" s="207"/>
      <c r="M417" s="208"/>
      <c r="N417" s="209"/>
      <c r="O417" s="209"/>
      <c r="P417" s="209"/>
      <c r="Q417" s="209"/>
      <c r="R417" s="209"/>
      <c r="S417" s="209"/>
      <c r="T417" s="210"/>
      <c r="AT417" s="211" t="s">
        <v>538</v>
      </c>
      <c r="AU417" s="211" t="s">
        <v>479</v>
      </c>
      <c r="AV417" s="11" t="s">
        <v>477</v>
      </c>
      <c r="AW417" s="11" t="s">
        <v>433</v>
      </c>
      <c r="AX417" s="11" t="s">
        <v>469</v>
      </c>
      <c r="AY417" s="211" t="s">
        <v>529</v>
      </c>
    </row>
    <row r="418" spans="2:65" s="11" customFormat="1">
      <c r="B418" s="200"/>
      <c r="C418" s="201"/>
      <c r="D418" s="202" t="s">
        <v>538</v>
      </c>
      <c r="E418" s="203" t="s">
        <v>419</v>
      </c>
      <c r="F418" s="204" t="s">
        <v>543</v>
      </c>
      <c r="G418" s="201"/>
      <c r="H418" s="205" t="s">
        <v>419</v>
      </c>
      <c r="I418" s="206"/>
      <c r="J418" s="201"/>
      <c r="K418" s="201"/>
      <c r="L418" s="207"/>
      <c r="M418" s="208"/>
      <c r="N418" s="209"/>
      <c r="O418" s="209"/>
      <c r="P418" s="209"/>
      <c r="Q418" s="209"/>
      <c r="R418" s="209"/>
      <c r="S418" s="209"/>
      <c r="T418" s="210"/>
      <c r="AT418" s="211" t="s">
        <v>538</v>
      </c>
      <c r="AU418" s="211" t="s">
        <v>479</v>
      </c>
      <c r="AV418" s="11" t="s">
        <v>477</v>
      </c>
      <c r="AW418" s="11" t="s">
        <v>433</v>
      </c>
      <c r="AX418" s="11" t="s">
        <v>469</v>
      </c>
      <c r="AY418" s="211" t="s">
        <v>529</v>
      </c>
    </row>
    <row r="419" spans="2:65" s="11" customFormat="1">
      <c r="B419" s="200"/>
      <c r="C419" s="201"/>
      <c r="D419" s="202" t="s">
        <v>538</v>
      </c>
      <c r="E419" s="203" t="s">
        <v>419</v>
      </c>
      <c r="F419" s="204" t="s">
        <v>628</v>
      </c>
      <c r="G419" s="201"/>
      <c r="H419" s="205" t="s">
        <v>419</v>
      </c>
      <c r="I419" s="206"/>
      <c r="J419" s="201"/>
      <c r="K419" s="201"/>
      <c r="L419" s="207"/>
      <c r="M419" s="208"/>
      <c r="N419" s="209"/>
      <c r="O419" s="209"/>
      <c r="P419" s="209"/>
      <c r="Q419" s="209"/>
      <c r="R419" s="209"/>
      <c r="S419" s="209"/>
      <c r="T419" s="210"/>
      <c r="AT419" s="211" t="s">
        <v>538</v>
      </c>
      <c r="AU419" s="211" t="s">
        <v>479</v>
      </c>
      <c r="AV419" s="11" t="s">
        <v>477</v>
      </c>
      <c r="AW419" s="11" t="s">
        <v>433</v>
      </c>
      <c r="AX419" s="11" t="s">
        <v>469</v>
      </c>
      <c r="AY419" s="211" t="s">
        <v>529</v>
      </c>
    </row>
    <row r="420" spans="2:65" s="12" customFormat="1">
      <c r="B420" s="212"/>
      <c r="C420" s="213"/>
      <c r="D420" s="225" t="s">
        <v>538</v>
      </c>
      <c r="E420" s="238" t="s">
        <v>419</v>
      </c>
      <c r="F420" s="239" t="s">
        <v>838</v>
      </c>
      <c r="G420" s="213"/>
      <c r="H420" s="240">
        <v>60.113</v>
      </c>
      <c r="I420" s="217"/>
      <c r="J420" s="213"/>
      <c r="K420" s="213"/>
      <c r="L420" s="218"/>
      <c r="M420" s="219"/>
      <c r="N420" s="220"/>
      <c r="O420" s="220"/>
      <c r="P420" s="220"/>
      <c r="Q420" s="220"/>
      <c r="R420" s="220"/>
      <c r="S420" s="220"/>
      <c r="T420" s="221"/>
      <c r="AT420" s="222" t="s">
        <v>538</v>
      </c>
      <c r="AU420" s="222" t="s">
        <v>479</v>
      </c>
      <c r="AV420" s="12" t="s">
        <v>479</v>
      </c>
      <c r="AW420" s="12" t="s">
        <v>433</v>
      </c>
      <c r="AX420" s="12" t="s">
        <v>477</v>
      </c>
      <c r="AY420" s="222" t="s">
        <v>529</v>
      </c>
    </row>
    <row r="421" spans="2:65" s="1" customFormat="1" ht="22.5" customHeight="1">
      <c r="B421" s="41"/>
      <c r="C421" s="188" t="s">
        <v>854</v>
      </c>
      <c r="D421" s="188" t="s">
        <v>532</v>
      </c>
      <c r="E421" s="189" t="s">
        <v>855</v>
      </c>
      <c r="F421" s="190" t="s">
        <v>856</v>
      </c>
      <c r="G421" s="191" t="s">
        <v>584</v>
      </c>
      <c r="H421" s="192">
        <v>120.226</v>
      </c>
      <c r="I421" s="193"/>
      <c r="J421" s="194">
        <f>ROUND(I421*H421,2)</f>
        <v>0</v>
      </c>
      <c r="K421" s="190" t="s">
        <v>606</v>
      </c>
      <c r="L421" s="61"/>
      <c r="M421" s="195" t="s">
        <v>419</v>
      </c>
      <c r="N421" s="196" t="s">
        <v>440</v>
      </c>
      <c r="O421" s="42"/>
      <c r="P421" s="197">
        <f>O421*H421</f>
        <v>0</v>
      </c>
      <c r="Q421" s="197">
        <v>4.0000000000000002E-4</v>
      </c>
      <c r="R421" s="197">
        <f>Q421*H421</f>
        <v>4.8090400000000005E-2</v>
      </c>
      <c r="S421" s="197">
        <v>0</v>
      </c>
      <c r="T421" s="198">
        <f>S421*H421</f>
        <v>0</v>
      </c>
      <c r="AR421" s="24" t="s">
        <v>671</v>
      </c>
      <c r="AT421" s="24" t="s">
        <v>532</v>
      </c>
      <c r="AU421" s="24" t="s">
        <v>479</v>
      </c>
      <c r="AY421" s="24" t="s">
        <v>529</v>
      </c>
      <c r="BE421" s="199">
        <f>IF(N421="základní",J421,0)</f>
        <v>0</v>
      </c>
      <c r="BF421" s="199">
        <f>IF(N421="snížená",J421,0)</f>
        <v>0</v>
      </c>
      <c r="BG421" s="199">
        <f>IF(N421="zákl. přenesená",J421,0)</f>
        <v>0</v>
      </c>
      <c r="BH421" s="199">
        <f>IF(N421="sníž. přenesená",J421,0)</f>
        <v>0</v>
      </c>
      <c r="BI421" s="199">
        <f>IF(N421="nulová",J421,0)</f>
        <v>0</v>
      </c>
      <c r="BJ421" s="24" t="s">
        <v>477</v>
      </c>
      <c r="BK421" s="199">
        <f>ROUND(I421*H421,2)</f>
        <v>0</v>
      </c>
      <c r="BL421" s="24" t="s">
        <v>671</v>
      </c>
      <c r="BM421" s="24" t="s">
        <v>857</v>
      </c>
    </row>
    <row r="422" spans="2:65" s="11" customFormat="1" ht="27">
      <c r="B422" s="200"/>
      <c r="C422" s="201"/>
      <c r="D422" s="202" t="s">
        <v>538</v>
      </c>
      <c r="E422" s="203" t="s">
        <v>419</v>
      </c>
      <c r="F422" s="204" t="s">
        <v>835</v>
      </c>
      <c r="G422" s="201"/>
      <c r="H422" s="205" t="s">
        <v>419</v>
      </c>
      <c r="I422" s="206"/>
      <c r="J422" s="201"/>
      <c r="K422" s="201"/>
      <c r="L422" s="207"/>
      <c r="M422" s="208"/>
      <c r="N422" s="209"/>
      <c r="O422" s="209"/>
      <c r="P422" s="209"/>
      <c r="Q422" s="209"/>
      <c r="R422" s="209"/>
      <c r="S422" s="209"/>
      <c r="T422" s="210"/>
      <c r="AT422" s="211" t="s">
        <v>538</v>
      </c>
      <c r="AU422" s="211" t="s">
        <v>479</v>
      </c>
      <c r="AV422" s="11" t="s">
        <v>477</v>
      </c>
      <c r="AW422" s="11" t="s">
        <v>433</v>
      </c>
      <c r="AX422" s="11" t="s">
        <v>469</v>
      </c>
      <c r="AY422" s="211" t="s">
        <v>529</v>
      </c>
    </row>
    <row r="423" spans="2:65" s="11" customFormat="1">
      <c r="B423" s="200"/>
      <c r="C423" s="201"/>
      <c r="D423" s="202" t="s">
        <v>538</v>
      </c>
      <c r="E423" s="203" t="s">
        <v>419</v>
      </c>
      <c r="F423" s="204" t="s">
        <v>836</v>
      </c>
      <c r="G423" s="201"/>
      <c r="H423" s="205" t="s">
        <v>419</v>
      </c>
      <c r="I423" s="206"/>
      <c r="J423" s="201"/>
      <c r="K423" s="201"/>
      <c r="L423" s="207"/>
      <c r="M423" s="208"/>
      <c r="N423" s="209"/>
      <c r="O423" s="209"/>
      <c r="P423" s="209"/>
      <c r="Q423" s="209"/>
      <c r="R423" s="209"/>
      <c r="S423" s="209"/>
      <c r="T423" s="210"/>
      <c r="AT423" s="211" t="s">
        <v>538</v>
      </c>
      <c r="AU423" s="211" t="s">
        <v>479</v>
      </c>
      <c r="AV423" s="11" t="s">
        <v>477</v>
      </c>
      <c r="AW423" s="11" t="s">
        <v>433</v>
      </c>
      <c r="AX423" s="11" t="s">
        <v>469</v>
      </c>
      <c r="AY423" s="211" t="s">
        <v>529</v>
      </c>
    </row>
    <row r="424" spans="2:65" s="11" customFormat="1">
      <c r="B424" s="200"/>
      <c r="C424" s="201"/>
      <c r="D424" s="202" t="s">
        <v>538</v>
      </c>
      <c r="E424" s="203" t="s">
        <v>419</v>
      </c>
      <c r="F424" s="204" t="s">
        <v>837</v>
      </c>
      <c r="G424" s="201"/>
      <c r="H424" s="205" t="s">
        <v>419</v>
      </c>
      <c r="I424" s="206"/>
      <c r="J424" s="201"/>
      <c r="K424" s="201"/>
      <c r="L424" s="207"/>
      <c r="M424" s="208"/>
      <c r="N424" s="209"/>
      <c r="O424" s="209"/>
      <c r="P424" s="209"/>
      <c r="Q424" s="209"/>
      <c r="R424" s="209"/>
      <c r="S424" s="209"/>
      <c r="T424" s="210"/>
      <c r="AT424" s="211" t="s">
        <v>538</v>
      </c>
      <c r="AU424" s="211" t="s">
        <v>479</v>
      </c>
      <c r="AV424" s="11" t="s">
        <v>477</v>
      </c>
      <c r="AW424" s="11" t="s">
        <v>433</v>
      </c>
      <c r="AX424" s="11" t="s">
        <v>469</v>
      </c>
      <c r="AY424" s="211" t="s">
        <v>529</v>
      </c>
    </row>
    <row r="425" spans="2:65" s="11" customFormat="1" ht="27">
      <c r="B425" s="200"/>
      <c r="C425" s="201"/>
      <c r="D425" s="202" t="s">
        <v>538</v>
      </c>
      <c r="E425" s="203" t="s">
        <v>419</v>
      </c>
      <c r="F425" s="204" t="s">
        <v>858</v>
      </c>
      <c r="G425" s="201"/>
      <c r="H425" s="205" t="s">
        <v>419</v>
      </c>
      <c r="I425" s="206"/>
      <c r="J425" s="201"/>
      <c r="K425" s="201"/>
      <c r="L425" s="207"/>
      <c r="M425" s="208"/>
      <c r="N425" s="209"/>
      <c r="O425" s="209"/>
      <c r="P425" s="209"/>
      <c r="Q425" s="209"/>
      <c r="R425" s="209"/>
      <c r="S425" s="209"/>
      <c r="T425" s="210"/>
      <c r="AT425" s="211" t="s">
        <v>538</v>
      </c>
      <c r="AU425" s="211" t="s">
        <v>479</v>
      </c>
      <c r="AV425" s="11" t="s">
        <v>477</v>
      </c>
      <c r="AW425" s="11" t="s">
        <v>433</v>
      </c>
      <c r="AX425" s="11" t="s">
        <v>469</v>
      </c>
      <c r="AY425" s="211" t="s">
        <v>529</v>
      </c>
    </row>
    <row r="426" spans="2:65" s="11" customFormat="1">
      <c r="B426" s="200"/>
      <c r="C426" s="201"/>
      <c r="D426" s="202" t="s">
        <v>538</v>
      </c>
      <c r="E426" s="203" t="s">
        <v>419</v>
      </c>
      <c r="F426" s="204" t="s">
        <v>859</v>
      </c>
      <c r="G426" s="201"/>
      <c r="H426" s="205" t="s">
        <v>419</v>
      </c>
      <c r="I426" s="206"/>
      <c r="J426" s="201"/>
      <c r="K426" s="201"/>
      <c r="L426" s="207"/>
      <c r="M426" s="208"/>
      <c r="N426" s="209"/>
      <c r="O426" s="209"/>
      <c r="P426" s="209"/>
      <c r="Q426" s="209"/>
      <c r="R426" s="209"/>
      <c r="S426" s="209"/>
      <c r="T426" s="210"/>
      <c r="AT426" s="211" t="s">
        <v>538</v>
      </c>
      <c r="AU426" s="211" t="s">
        <v>479</v>
      </c>
      <c r="AV426" s="11" t="s">
        <v>477</v>
      </c>
      <c r="AW426" s="11" t="s">
        <v>433</v>
      </c>
      <c r="AX426" s="11" t="s">
        <v>469</v>
      </c>
      <c r="AY426" s="211" t="s">
        <v>529</v>
      </c>
    </row>
    <row r="427" spans="2:65" s="11" customFormat="1">
      <c r="B427" s="200"/>
      <c r="C427" s="201"/>
      <c r="D427" s="202" t="s">
        <v>538</v>
      </c>
      <c r="E427" s="203" t="s">
        <v>419</v>
      </c>
      <c r="F427" s="204" t="s">
        <v>860</v>
      </c>
      <c r="G427" s="201"/>
      <c r="H427" s="205" t="s">
        <v>419</v>
      </c>
      <c r="I427" s="206"/>
      <c r="J427" s="201"/>
      <c r="K427" s="201"/>
      <c r="L427" s="207"/>
      <c r="M427" s="208"/>
      <c r="N427" s="209"/>
      <c r="O427" s="209"/>
      <c r="P427" s="209"/>
      <c r="Q427" s="209"/>
      <c r="R427" s="209"/>
      <c r="S427" s="209"/>
      <c r="T427" s="210"/>
      <c r="AT427" s="211" t="s">
        <v>538</v>
      </c>
      <c r="AU427" s="211" t="s">
        <v>479</v>
      </c>
      <c r="AV427" s="11" t="s">
        <v>477</v>
      </c>
      <c r="AW427" s="11" t="s">
        <v>433</v>
      </c>
      <c r="AX427" s="11" t="s">
        <v>469</v>
      </c>
      <c r="AY427" s="211" t="s">
        <v>529</v>
      </c>
    </row>
    <row r="428" spans="2:65" s="11" customFormat="1">
      <c r="B428" s="200"/>
      <c r="C428" s="201"/>
      <c r="D428" s="202" t="s">
        <v>538</v>
      </c>
      <c r="E428" s="203" t="s">
        <v>419</v>
      </c>
      <c r="F428" s="204" t="s">
        <v>861</v>
      </c>
      <c r="G428" s="201"/>
      <c r="H428" s="205" t="s">
        <v>419</v>
      </c>
      <c r="I428" s="206"/>
      <c r="J428" s="201"/>
      <c r="K428" s="201"/>
      <c r="L428" s="207"/>
      <c r="M428" s="208"/>
      <c r="N428" s="209"/>
      <c r="O428" s="209"/>
      <c r="P428" s="209"/>
      <c r="Q428" s="209"/>
      <c r="R428" s="209"/>
      <c r="S428" s="209"/>
      <c r="T428" s="210"/>
      <c r="AT428" s="211" t="s">
        <v>538</v>
      </c>
      <c r="AU428" s="211" t="s">
        <v>479</v>
      </c>
      <c r="AV428" s="11" t="s">
        <v>477</v>
      </c>
      <c r="AW428" s="11" t="s">
        <v>433</v>
      </c>
      <c r="AX428" s="11" t="s">
        <v>469</v>
      </c>
      <c r="AY428" s="211" t="s">
        <v>529</v>
      </c>
    </row>
    <row r="429" spans="2:65" s="11" customFormat="1">
      <c r="B429" s="200"/>
      <c r="C429" s="201"/>
      <c r="D429" s="202" t="s">
        <v>538</v>
      </c>
      <c r="E429" s="203" t="s">
        <v>419</v>
      </c>
      <c r="F429" s="204" t="s">
        <v>862</v>
      </c>
      <c r="G429" s="201"/>
      <c r="H429" s="205" t="s">
        <v>419</v>
      </c>
      <c r="I429" s="206"/>
      <c r="J429" s="201"/>
      <c r="K429" s="201"/>
      <c r="L429" s="207"/>
      <c r="M429" s="208"/>
      <c r="N429" s="209"/>
      <c r="O429" s="209"/>
      <c r="P429" s="209"/>
      <c r="Q429" s="209"/>
      <c r="R429" s="209"/>
      <c r="S429" s="209"/>
      <c r="T429" s="210"/>
      <c r="AT429" s="211" t="s">
        <v>538</v>
      </c>
      <c r="AU429" s="211" t="s">
        <v>479</v>
      </c>
      <c r="AV429" s="11" t="s">
        <v>477</v>
      </c>
      <c r="AW429" s="11" t="s">
        <v>433</v>
      </c>
      <c r="AX429" s="11" t="s">
        <v>469</v>
      </c>
      <c r="AY429" s="211" t="s">
        <v>529</v>
      </c>
    </row>
    <row r="430" spans="2:65" s="11" customFormat="1">
      <c r="B430" s="200"/>
      <c r="C430" s="201"/>
      <c r="D430" s="202" t="s">
        <v>538</v>
      </c>
      <c r="E430" s="203" t="s">
        <v>419</v>
      </c>
      <c r="F430" s="204" t="s">
        <v>863</v>
      </c>
      <c r="G430" s="201"/>
      <c r="H430" s="205" t="s">
        <v>419</v>
      </c>
      <c r="I430" s="206"/>
      <c r="J430" s="201"/>
      <c r="K430" s="201"/>
      <c r="L430" s="207"/>
      <c r="M430" s="208"/>
      <c r="N430" s="209"/>
      <c r="O430" s="209"/>
      <c r="P430" s="209"/>
      <c r="Q430" s="209"/>
      <c r="R430" s="209"/>
      <c r="S430" s="209"/>
      <c r="T430" s="210"/>
      <c r="AT430" s="211" t="s">
        <v>538</v>
      </c>
      <c r="AU430" s="211" t="s">
        <v>479</v>
      </c>
      <c r="AV430" s="11" t="s">
        <v>477</v>
      </c>
      <c r="AW430" s="11" t="s">
        <v>433</v>
      </c>
      <c r="AX430" s="11" t="s">
        <v>469</v>
      </c>
      <c r="AY430" s="211" t="s">
        <v>529</v>
      </c>
    </row>
    <row r="431" spans="2:65" s="11" customFormat="1">
      <c r="B431" s="200"/>
      <c r="C431" s="201"/>
      <c r="D431" s="202" t="s">
        <v>538</v>
      </c>
      <c r="E431" s="203" t="s">
        <v>419</v>
      </c>
      <c r="F431" s="204" t="s">
        <v>542</v>
      </c>
      <c r="G431" s="201"/>
      <c r="H431" s="205" t="s">
        <v>419</v>
      </c>
      <c r="I431" s="206"/>
      <c r="J431" s="201"/>
      <c r="K431" s="201"/>
      <c r="L431" s="207"/>
      <c r="M431" s="208"/>
      <c r="N431" s="209"/>
      <c r="O431" s="209"/>
      <c r="P431" s="209"/>
      <c r="Q431" s="209"/>
      <c r="R431" s="209"/>
      <c r="S431" s="209"/>
      <c r="T431" s="210"/>
      <c r="AT431" s="211" t="s">
        <v>538</v>
      </c>
      <c r="AU431" s="211" t="s">
        <v>479</v>
      </c>
      <c r="AV431" s="11" t="s">
        <v>477</v>
      </c>
      <c r="AW431" s="11" t="s">
        <v>433</v>
      </c>
      <c r="AX431" s="11" t="s">
        <v>469</v>
      </c>
      <c r="AY431" s="211" t="s">
        <v>529</v>
      </c>
    </row>
    <row r="432" spans="2:65" s="11" customFormat="1">
      <c r="B432" s="200"/>
      <c r="C432" s="201"/>
      <c r="D432" s="202" t="s">
        <v>538</v>
      </c>
      <c r="E432" s="203" t="s">
        <v>419</v>
      </c>
      <c r="F432" s="204" t="s">
        <v>543</v>
      </c>
      <c r="G432" s="201"/>
      <c r="H432" s="205" t="s">
        <v>419</v>
      </c>
      <c r="I432" s="206"/>
      <c r="J432" s="201"/>
      <c r="K432" s="201"/>
      <c r="L432" s="207"/>
      <c r="M432" s="208"/>
      <c r="N432" s="209"/>
      <c r="O432" s="209"/>
      <c r="P432" s="209"/>
      <c r="Q432" s="209"/>
      <c r="R432" s="209"/>
      <c r="S432" s="209"/>
      <c r="T432" s="210"/>
      <c r="AT432" s="211" t="s">
        <v>538</v>
      </c>
      <c r="AU432" s="211" t="s">
        <v>479</v>
      </c>
      <c r="AV432" s="11" t="s">
        <v>477</v>
      </c>
      <c r="AW432" s="11" t="s">
        <v>433</v>
      </c>
      <c r="AX432" s="11" t="s">
        <v>469</v>
      </c>
      <c r="AY432" s="211" t="s">
        <v>529</v>
      </c>
    </row>
    <row r="433" spans="2:65" s="11" customFormat="1">
      <c r="B433" s="200"/>
      <c r="C433" s="201"/>
      <c r="D433" s="202" t="s">
        <v>538</v>
      </c>
      <c r="E433" s="203" t="s">
        <v>419</v>
      </c>
      <c r="F433" s="204" t="s">
        <v>628</v>
      </c>
      <c r="G433" s="201"/>
      <c r="H433" s="205" t="s">
        <v>419</v>
      </c>
      <c r="I433" s="206"/>
      <c r="J433" s="201"/>
      <c r="K433" s="201"/>
      <c r="L433" s="207"/>
      <c r="M433" s="208"/>
      <c r="N433" s="209"/>
      <c r="O433" s="209"/>
      <c r="P433" s="209"/>
      <c r="Q433" s="209"/>
      <c r="R433" s="209"/>
      <c r="S433" s="209"/>
      <c r="T433" s="210"/>
      <c r="AT433" s="211" t="s">
        <v>538</v>
      </c>
      <c r="AU433" s="211" t="s">
        <v>479</v>
      </c>
      <c r="AV433" s="11" t="s">
        <v>477</v>
      </c>
      <c r="AW433" s="11" t="s">
        <v>433</v>
      </c>
      <c r="AX433" s="11" t="s">
        <v>469</v>
      </c>
      <c r="AY433" s="211" t="s">
        <v>529</v>
      </c>
    </row>
    <row r="434" spans="2:65" s="12" customFormat="1">
      <c r="B434" s="212"/>
      <c r="C434" s="213"/>
      <c r="D434" s="202" t="s">
        <v>538</v>
      </c>
      <c r="E434" s="214" t="s">
        <v>419</v>
      </c>
      <c r="F434" s="215" t="s">
        <v>838</v>
      </c>
      <c r="G434" s="213"/>
      <c r="H434" s="216">
        <v>60.113</v>
      </c>
      <c r="I434" s="217"/>
      <c r="J434" s="213"/>
      <c r="K434" s="213"/>
      <c r="L434" s="218"/>
      <c r="M434" s="219"/>
      <c r="N434" s="220"/>
      <c r="O434" s="220"/>
      <c r="P434" s="220"/>
      <c r="Q434" s="220"/>
      <c r="R434" s="220"/>
      <c r="S434" s="220"/>
      <c r="T434" s="221"/>
      <c r="AT434" s="222" t="s">
        <v>538</v>
      </c>
      <c r="AU434" s="222" t="s">
        <v>479</v>
      </c>
      <c r="AV434" s="12" t="s">
        <v>479</v>
      </c>
      <c r="AW434" s="12" t="s">
        <v>433</v>
      </c>
      <c r="AX434" s="12" t="s">
        <v>469</v>
      </c>
      <c r="AY434" s="222" t="s">
        <v>529</v>
      </c>
    </row>
    <row r="435" spans="2:65" s="14" customFormat="1">
      <c r="B435" s="241"/>
      <c r="C435" s="242"/>
      <c r="D435" s="202" t="s">
        <v>538</v>
      </c>
      <c r="E435" s="243" t="s">
        <v>864</v>
      </c>
      <c r="F435" s="244" t="s">
        <v>630</v>
      </c>
      <c r="G435" s="242"/>
      <c r="H435" s="245">
        <v>60.113</v>
      </c>
      <c r="I435" s="246"/>
      <c r="J435" s="242"/>
      <c r="K435" s="242"/>
      <c r="L435" s="247"/>
      <c r="M435" s="248"/>
      <c r="N435" s="249"/>
      <c r="O435" s="249"/>
      <c r="P435" s="249"/>
      <c r="Q435" s="249"/>
      <c r="R435" s="249"/>
      <c r="S435" s="249"/>
      <c r="T435" s="250"/>
      <c r="AT435" s="251" t="s">
        <v>538</v>
      </c>
      <c r="AU435" s="251" t="s">
        <v>479</v>
      </c>
      <c r="AV435" s="14" t="s">
        <v>530</v>
      </c>
      <c r="AW435" s="14" t="s">
        <v>433</v>
      </c>
      <c r="AX435" s="14" t="s">
        <v>469</v>
      </c>
      <c r="AY435" s="251" t="s">
        <v>529</v>
      </c>
    </row>
    <row r="436" spans="2:65" s="11" customFormat="1" ht="27">
      <c r="B436" s="200"/>
      <c r="C436" s="201"/>
      <c r="D436" s="202" t="s">
        <v>538</v>
      </c>
      <c r="E436" s="203" t="s">
        <v>419</v>
      </c>
      <c r="F436" s="204" t="s">
        <v>865</v>
      </c>
      <c r="G436" s="201"/>
      <c r="H436" s="205" t="s">
        <v>419</v>
      </c>
      <c r="I436" s="206"/>
      <c r="J436" s="201"/>
      <c r="K436" s="201"/>
      <c r="L436" s="207"/>
      <c r="M436" s="208"/>
      <c r="N436" s="209"/>
      <c r="O436" s="209"/>
      <c r="P436" s="209"/>
      <c r="Q436" s="209"/>
      <c r="R436" s="209"/>
      <c r="S436" s="209"/>
      <c r="T436" s="210"/>
      <c r="AT436" s="211" t="s">
        <v>538</v>
      </c>
      <c r="AU436" s="211" t="s">
        <v>479</v>
      </c>
      <c r="AV436" s="11" t="s">
        <v>477</v>
      </c>
      <c r="AW436" s="11" t="s">
        <v>433</v>
      </c>
      <c r="AX436" s="11" t="s">
        <v>469</v>
      </c>
      <c r="AY436" s="211" t="s">
        <v>529</v>
      </c>
    </row>
    <row r="437" spans="2:65" s="11" customFormat="1">
      <c r="B437" s="200"/>
      <c r="C437" s="201"/>
      <c r="D437" s="202" t="s">
        <v>538</v>
      </c>
      <c r="E437" s="203" t="s">
        <v>419</v>
      </c>
      <c r="F437" s="204" t="s">
        <v>859</v>
      </c>
      <c r="G437" s="201"/>
      <c r="H437" s="205" t="s">
        <v>419</v>
      </c>
      <c r="I437" s="206"/>
      <c r="J437" s="201"/>
      <c r="K437" s="201"/>
      <c r="L437" s="207"/>
      <c r="M437" s="208"/>
      <c r="N437" s="209"/>
      <c r="O437" s="209"/>
      <c r="P437" s="209"/>
      <c r="Q437" s="209"/>
      <c r="R437" s="209"/>
      <c r="S437" s="209"/>
      <c r="T437" s="210"/>
      <c r="AT437" s="211" t="s">
        <v>538</v>
      </c>
      <c r="AU437" s="211" t="s">
        <v>479</v>
      </c>
      <c r="AV437" s="11" t="s">
        <v>477</v>
      </c>
      <c r="AW437" s="11" t="s">
        <v>433</v>
      </c>
      <c r="AX437" s="11" t="s">
        <v>469</v>
      </c>
      <c r="AY437" s="211" t="s">
        <v>529</v>
      </c>
    </row>
    <row r="438" spans="2:65" s="11" customFormat="1">
      <c r="B438" s="200"/>
      <c r="C438" s="201"/>
      <c r="D438" s="202" t="s">
        <v>538</v>
      </c>
      <c r="E438" s="203" t="s">
        <v>419</v>
      </c>
      <c r="F438" s="204" t="s">
        <v>860</v>
      </c>
      <c r="G438" s="201"/>
      <c r="H438" s="205" t="s">
        <v>419</v>
      </c>
      <c r="I438" s="206"/>
      <c r="J438" s="201"/>
      <c r="K438" s="201"/>
      <c r="L438" s="207"/>
      <c r="M438" s="208"/>
      <c r="N438" s="209"/>
      <c r="O438" s="209"/>
      <c r="P438" s="209"/>
      <c r="Q438" s="209"/>
      <c r="R438" s="209"/>
      <c r="S438" s="209"/>
      <c r="T438" s="210"/>
      <c r="AT438" s="211" t="s">
        <v>538</v>
      </c>
      <c r="AU438" s="211" t="s">
        <v>479</v>
      </c>
      <c r="AV438" s="11" t="s">
        <v>477</v>
      </c>
      <c r="AW438" s="11" t="s">
        <v>433</v>
      </c>
      <c r="AX438" s="11" t="s">
        <v>469</v>
      </c>
      <c r="AY438" s="211" t="s">
        <v>529</v>
      </c>
    </row>
    <row r="439" spans="2:65" s="11" customFormat="1">
      <c r="B439" s="200"/>
      <c r="C439" s="201"/>
      <c r="D439" s="202" t="s">
        <v>538</v>
      </c>
      <c r="E439" s="203" t="s">
        <v>419</v>
      </c>
      <c r="F439" s="204" t="s">
        <v>866</v>
      </c>
      <c r="G439" s="201"/>
      <c r="H439" s="205" t="s">
        <v>419</v>
      </c>
      <c r="I439" s="206"/>
      <c r="J439" s="201"/>
      <c r="K439" s="201"/>
      <c r="L439" s="207"/>
      <c r="M439" s="208"/>
      <c r="N439" s="209"/>
      <c r="O439" s="209"/>
      <c r="P439" s="209"/>
      <c r="Q439" s="209"/>
      <c r="R439" s="209"/>
      <c r="S439" s="209"/>
      <c r="T439" s="210"/>
      <c r="AT439" s="211" t="s">
        <v>538</v>
      </c>
      <c r="AU439" s="211" t="s">
        <v>479</v>
      </c>
      <c r="AV439" s="11" t="s">
        <v>477</v>
      </c>
      <c r="AW439" s="11" t="s">
        <v>433</v>
      </c>
      <c r="AX439" s="11" t="s">
        <v>469</v>
      </c>
      <c r="AY439" s="211" t="s">
        <v>529</v>
      </c>
    </row>
    <row r="440" spans="2:65" s="11" customFormat="1">
      <c r="B440" s="200"/>
      <c r="C440" s="201"/>
      <c r="D440" s="202" t="s">
        <v>538</v>
      </c>
      <c r="E440" s="203" t="s">
        <v>419</v>
      </c>
      <c r="F440" s="204" t="s">
        <v>862</v>
      </c>
      <c r="G440" s="201"/>
      <c r="H440" s="205" t="s">
        <v>419</v>
      </c>
      <c r="I440" s="206"/>
      <c r="J440" s="201"/>
      <c r="K440" s="201"/>
      <c r="L440" s="207"/>
      <c r="M440" s="208"/>
      <c r="N440" s="209"/>
      <c r="O440" s="209"/>
      <c r="P440" s="209"/>
      <c r="Q440" s="209"/>
      <c r="R440" s="209"/>
      <c r="S440" s="209"/>
      <c r="T440" s="210"/>
      <c r="AT440" s="211" t="s">
        <v>538</v>
      </c>
      <c r="AU440" s="211" t="s">
        <v>479</v>
      </c>
      <c r="AV440" s="11" t="s">
        <v>477</v>
      </c>
      <c r="AW440" s="11" t="s">
        <v>433</v>
      </c>
      <c r="AX440" s="11" t="s">
        <v>469</v>
      </c>
      <c r="AY440" s="211" t="s">
        <v>529</v>
      </c>
    </row>
    <row r="441" spans="2:65" s="11" customFormat="1">
      <c r="B441" s="200"/>
      <c r="C441" s="201"/>
      <c r="D441" s="202" t="s">
        <v>538</v>
      </c>
      <c r="E441" s="203" t="s">
        <v>419</v>
      </c>
      <c r="F441" s="204" t="s">
        <v>867</v>
      </c>
      <c r="G441" s="201"/>
      <c r="H441" s="205" t="s">
        <v>419</v>
      </c>
      <c r="I441" s="206"/>
      <c r="J441" s="201"/>
      <c r="K441" s="201"/>
      <c r="L441" s="207"/>
      <c r="M441" s="208"/>
      <c r="N441" s="209"/>
      <c r="O441" s="209"/>
      <c r="P441" s="209"/>
      <c r="Q441" s="209"/>
      <c r="R441" s="209"/>
      <c r="S441" s="209"/>
      <c r="T441" s="210"/>
      <c r="AT441" s="211" t="s">
        <v>538</v>
      </c>
      <c r="AU441" s="211" t="s">
        <v>479</v>
      </c>
      <c r="AV441" s="11" t="s">
        <v>477</v>
      </c>
      <c r="AW441" s="11" t="s">
        <v>433</v>
      </c>
      <c r="AX441" s="11" t="s">
        <v>469</v>
      </c>
      <c r="AY441" s="211" t="s">
        <v>529</v>
      </c>
    </row>
    <row r="442" spans="2:65" s="11" customFormat="1">
      <c r="B442" s="200"/>
      <c r="C442" s="201"/>
      <c r="D442" s="202" t="s">
        <v>538</v>
      </c>
      <c r="E442" s="203" t="s">
        <v>419</v>
      </c>
      <c r="F442" s="204" t="s">
        <v>542</v>
      </c>
      <c r="G442" s="201"/>
      <c r="H442" s="205" t="s">
        <v>419</v>
      </c>
      <c r="I442" s="206"/>
      <c r="J442" s="201"/>
      <c r="K442" s="201"/>
      <c r="L442" s="207"/>
      <c r="M442" s="208"/>
      <c r="N442" s="209"/>
      <c r="O442" s="209"/>
      <c r="P442" s="209"/>
      <c r="Q442" s="209"/>
      <c r="R442" s="209"/>
      <c r="S442" s="209"/>
      <c r="T442" s="210"/>
      <c r="AT442" s="211" t="s">
        <v>538</v>
      </c>
      <c r="AU442" s="211" t="s">
        <v>479</v>
      </c>
      <c r="AV442" s="11" t="s">
        <v>477</v>
      </c>
      <c r="AW442" s="11" t="s">
        <v>433</v>
      </c>
      <c r="AX442" s="11" t="s">
        <v>469</v>
      </c>
      <c r="AY442" s="211" t="s">
        <v>529</v>
      </c>
    </row>
    <row r="443" spans="2:65" s="11" customFormat="1">
      <c r="B443" s="200"/>
      <c r="C443" s="201"/>
      <c r="D443" s="202" t="s">
        <v>538</v>
      </c>
      <c r="E443" s="203" t="s">
        <v>419</v>
      </c>
      <c r="F443" s="204" t="s">
        <v>543</v>
      </c>
      <c r="G443" s="201"/>
      <c r="H443" s="205" t="s">
        <v>419</v>
      </c>
      <c r="I443" s="206"/>
      <c r="J443" s="201"/>
      <c r="K443" s="201"/>
      <c r="L443" s="207"/>
      <c r="M443" s="208"/>
      <c r="N443" s="209"/>
      <c r="O443" s="209"/>
      <c r="P443" s="209"/>
      <c r="Q443" s="209"/>
      <c r="R443" s="209"/>
      <c r="S443" s="209"/>
      <c r="T443" s="210"/>
      <c r="AT443" s="211" t="s">
        <v>538</v>
      </c>
      <c r="AU443" s="211" t="s">
        <v>479</v>
      </c>
      <c r="AV443" s="11" t="s">
        <v>477</v>
      </c>
      <c r="AW443" s="11" t="s">
        <v>433</v>
      </c>
      <c r="AX443" s="11" t="s">
        <v>469</v>
      </c>
      <c r="AY443" s="211" t="s">
        <v>529</v>
      </c>
    </row>
    <row r="444" spans="2:65" s="11" customFormat="1">
      <c r="B444" s="200"/>
      <c r="C444" s="201"/>
      <c r="D444" s="202" t="s">
        <v>538</v>
      </c>
      <c r="E444" s="203" t="s">
        <v>419</v>
      </c>
      <c r="F444" s="204" t="s">
        <v>628</v>
      </c>
      <c r="G444" s="201"/>
      <c r="H444" s="205" t="s">
        <v>419</v>
      </c>
      <c r="I444" s="206"/>
      <c r="J444" s="201"/>
      <c r="K444" s="201"/>
      <c r="L444" s="207"/>
      <c r="M444" s="208"/>
      <c r="N444" s="209"/>
      <c r="O444" s="209"/>
      <c r="P444" s="209"/>
      <c r="Q444" s="209"/>
      <c r="R444" s="209"/>
      <c r="S444" s="209"/>
      <c r="T444" s="210"/>
      <c r="AT444" s="211" t="s">
        <v>538</v>
      </c>
      <c r="AU444" s="211" t="s">
        <v>479</v>
      </c>
      <c r="AV444" s="11" t="s">
        <v>477</v>
      </c>
      <c r="AW444" s="11" t="s">
        <v>433</v>
      </c>
      <c r="AX444" s="11" t="s">
        <v>469</v>
      </c>
      <c r="AY444" s="211" t="s">
        <v>529</v>
      </c>
    </row>
    <row r="445" spans="2:65" s="12" customFormat="1">
      <c r="B445" s="212"/>
      <c r="C445" s="213"/>
      <c r="D445" s="202" t="s">
        <v>538</v>
      </c>
      <c r="E445" s="214" t="s">
        <v>419</v>
      </c>
      <c r="F445" s="215" t="s">
        <v>838</v>
      </c>
      <c r="G445" s="213"/>
      <c r="H445" s="216">
        <v>60.113</v>
      </c>
      <c r="I445" s="217"/>
      <c r="J445" s="213"/>
      <c r="K445" s="213"/>
      <c r="L445" s="218"/>
      <c r="M445" s="219"/>
      <c r="N445" s="220"/>
      <c r="O445" s="220"/>
      <c r="P445" s="220"/>
      <c r="Q445" s="220"/>
      <c r="R445" s="220"/>
      <c r="S445" s="220"/>
      <c r="T445" s="221"/>
      <c r="AT445" s="222" t="s">
        <v>538</v>
      </c>
      <c r="AU445" s="222" t="s">
        <v>479</v>
      </c>
      <c r="AV445" s="12" t="s">
        <v>479</v>
      </c>
      <c r="AW445" s="12" t="s">
        <v>433</v>
      </c>
      <c r="AX445" s="12" t="s">
        <v>469</v>
      </c>
      <c r="AY445" s="222" t="s">
        <v>529</v>
      </c>
    </row>
    <row r="446" spans="2:65" s="14" customFormat="1">
      <c r="B446" s="241"/>
      <c r="C446" s="242"/>
      <c r="D446" s="202" t="s">
        <v>538</v>
      </c>
      <c r="E446" s="243" t="s">
        <v>868</v>
      </c>
      <c r="F446" s="244" t="s">
        <v>630</v>
      </c>
      <c r="G446" s="242"/>
      <c r="H446" s="245">
        <v>60.113</v>
      </c>
      <c r="I446" s="246"/>
      <c r="J446" s="242"/>
      <c r="K446" s="242"/>
      <c r="L446" s="247"/>
      <c r="M446" s="248"/>
      <c r="N446" s="249"/>
      <c r="O446" s="249"/>
      <c r="P446" s="249"/>
      <c r="Q446" s="249"/>
      <c r="R446" s="249"/>
      <c r="S446" s="249"/>
      <c r="T446" s="250"/>
      <c r="AT446" s="251" t="s">
        <v>538</v>
      </c>
      <c r="AU446" s="251" t="s">
        <v>479</v>
      </c>
      <c r="AV446" s="14" t="s">
        <v>530</v>
      </c>
      <c r="AW446" s="14" t="s">
        <v>433</v>
      </c>
      <c r="AX446" s="14" t="s">
        <v>469</v>
      </c>
      <c r="AY446" s="251" t="s">
        <v>529</v>
      </c>
    </row>
    <row r="447" spans="2:65" s="13" customFormat="1">
      <c r="B447" s="223"/>
      <c r="C447" s="224"/>
      <c r="D447" s="225" t="s">
        <v>538</v>
      </c>
      <c r="E447" s="226" t="s">
        <v>419</v>
      </c>
      <c r="F447" s="227" t="s">
        <v>545</v>
      </c>
      <c r="G447" s="224"/>
      <c r="H447" s="228">
        <v>120.226</v>
      </c>
      <c r="I447" s="229"/>
      <c r="J447" s="224"/>
      <c r="K447" s="224"/>
      <c r="L447" s="230"/>
      <c r="M447" s="231"/>
      <c r="N447" s="232"/>
      <c r="O447" s="232"/>
      <c r="P447" s="232"/>
      <c r="Q447" s="232"/>
      <c r="R447" s="232"/>
      <c r="S447" s="232"/>
      <c r="T447" s="233"/>
      <c r="AT447" s="234" t="s">
        <v>538</v>
      </c>
      <c r="AU447" s="234" t="s">
        <v>479</v>
      </c>
      <c r="AV447" s="13" t="s">
        <v>536</v>
      </c>
      <c r="AW447" s="13" t="s">
        <v>433</v>
      </c>
      <c r="AX447" s="13" t="s">
        <v>477</v>
      </c>
      <c r="AY447" s="234" t="s">
        <v>529</v>
      </c>
    </row>
    <row r="448" spans="2:65" s="1" customFormat="1" ht="22.5" customHeight="1">
      <c r="B448" s="41"/>
      <c r="C448" s="252" t="s">
        <v>869</v>
      </c>
      <c r="D448" s="252" t="s">
        <v>654</v>
      </c>
      <c r="E448" s="253" t="s">
        <v>870</v>
      </c>
      <c r="F448" s="254" t="s">
        <v>871</v>
      </c>
      <c r="G448" s="255" t="s">
        <v>584</v>
      </c>
      <c r="H448" s="256">
        <v>60.113</v>
      </c>
      <c r="I448" s="257"/>
      <c r="J448" s="258">
        <f>ROUND(I448*H448,2)</f>
        <v>0</v>
      </c>
      <c r="K448" s="254" t="s">
        <v>419</v>
      </c>
      <c r="L448" s="259"/>
      <c r="M448" s="260" t="s">
        <v>419</v>
      </c>
      <c r="N448" s="261" t="s">
        <v>440</v>
      </c>
      <c r="O448" s="42"/>
      <c r="P448" s="197">
        <f>O448*H448</f>
        <v>0</v>
      </c>
      <c r="Q448" s="197">
        <v>4.1999999999999997E-3</v>
      </c>
      <c r="R448" s="197">
        <f>Q448*H448</f>
        <v>0.25247459999999999</v>
      </c>
      <c r="S448" s="197">
        <v>0</v>
      </c>
      <c r="T448" s="198">
        <f>S448*H448</f>
        <v>0</v>
      </c>
      <c r="AR448" s="24" t="s">
        <v>787</v>
      </c>
      <c r="AT448" s="24" t="s">
        <v>654</v>
      </c>
      <c r="AU448" s="24" t="s">
        <v>479</v>
      </c>
      <c r="AY448" s="24" t="s">
        <v>529</v>
      </c>
      <c r="BE448" s="199">
        <f>IF(N448="základní",J448,0)</f>
        <v>0</v>
      </c>
      <c r="BF448" s="199">
        <f>IF(N448="snížená",J448,0)</f>
        <v>0</v>
      </c>
      <c r="BG448" s="199">
        <f>IF(N448="zákl. přenesená",J448,0)</f>
        <v>0</v>
      </c>
      <c r="BH448" s="199">
        <f>IF(N448="sníž. přenesená",J448,0)</f>
        <v>0</v>
      </c>
      <c r="BI448" s="199">
        <f>IF(N448="nulová",J448,0)</f>
        <v>0</v>
      </c>
      <c r="BJ448" s="24" t="s">
        <v>477</v>
      </c>
      <c r="BK448" s="199">
        <f>ROUND(I448*H448,2)</f>
        <v>0</v>
      </c>
      <c r="BL448" s="24" t="s">
        <v>671</v>
      </c>
      <c r="BM448" s="24" t="s">
        <v>872</v>
      </c>
    </row>
    <row r="449" spans="2:65" s="11" customFormat="1" ht="27">
      <c r="B449" s="200"/>
      <c r="C449" s="201"/>
      <c r="D449" s="202" t="s">
        <v>538</v>
      </c>
      <c r="E449" s="203" t="s">
        <v>419</v>
      </c>
      <c r="F449" s="204" t="s">
        <v>835</v>
      </c>
      <c r="G449" s="201"/>
      <c r="H449" s="205" t="s">
        <v>419</v>
      </c>
      <c r="I449" s="206"/>
      <c r="J449" s="201"/>
      <c r="K449" s="201"/>
      <c r="L449" s="207"/>
      <c r="M449" s="208"/>
      <c r="N449" s="209"/>
      <c r="O449" s="209"/>
      <c r="P449" s="209"/>
      <c r="Q449" s="209"/>
      <c r="R449" s="209"/>
      <c r="S449" s="209"/>
      <c r="T449" s="210"/>
      <c r="AT449" s="211" t="s">
        <v>538</v>
      </c>
      <c r="AU449" s="211" t="s">
        <v>479</v>
      </c>
      <c r="AV449" s="11" t="s">
        <v>477</v>
      </c>
      <c r="AW449" s="11" t="s">
        <v>433</v>
      </c>
      <c r="AX449" s="11" t="s">
        <v>469</v>
      </c>
      <c r="AY449" s="211" t="s">
        <v>529</v>
      </c>
    </row>
    <row r="450" spans="2:65" s="11" customFormat="1">
      <c r="B450" s="200"/>
      <c r="C450" s="201"/>
      <c r="D450" s="202" t="s">
        <v>538</v>
      </c>
      <c r="E450" s="203" t="s">
        <v>419</v>
      </c>
      <c r="F450" s="204" t="s">
        <v>836</v>
      </c>
      <c r="G450" s="201"/>
      <c r="H450" s="205" t="s">
        <v>419</v>
      </c>
      <c r="I450" s="206"/>
      <c r="J450" s="201"/>
      <c r="K450" s="201"/>
      <c r="L450" s="207"/>
      <c r="M450" s="208"/>
      <c r="N450" s="209"/>
      <c r="O450" s="209"/>
      <c r="P450" s="209"/>
      <c r="Q450" s="209"/>
      <c r="R450" s="209"/>
      <c r="S450" s="209"/>
      <c r="T450" s="210"/>
      <c r="AT450" s="211" t="s">
        <v>538</v>
      </c>
      <c r="AU450" s="211" t="s">
        <v>479</v>
      </c>
      <c r="AV450" s="11" t="s">
        <v>477</v>
      </c>
      <c r="AW450" s="11" t="s">
        <v>433</v>
      </c>
      <c r="AX450" s="11" t="s">
        <v>469</v>
      </c>
      <c r="AY450" s="211" t="s">
        <v>529</v>
      </c>
    </row>
    <row r="451" spans="2:65" s="11" customFormat="1">
      <c r="B451" s="200"/>
      <c r="C451" s="201"/>
      <c r="D451" s="202" t="s">
        <v>538</v>
      </c>
      <c r="E451" s="203" t="s">
        <v>419</v>
      </c>
      <c r="F451" s="204" t="s">
        <v>837</v>
      </c>
      <c r="G451" s="201"/>
      <c r="H451" s="205" t="s">
        <v>419</v>
      </c>
      <c r="I451" s="206"/>
      <c r="J451" s="201"/>
      <c r="K451" s="201"/>
      <c r="L451" s="207"/>
      <c r="M451" s="208"/>
      <c r="N451" s="209"/>
      <c r="O451" s="209"/>
      <c r="P451" s="209"/>
      <c r="Q451" s="209"/>
      <c r="R451" s="209"/>
      <c r="S451" s="209"/>
      <c r="T451" s="210"/>
      <c r="AT451" s="211" t="s">
        <v>538</v>
      </c>
      <c r="AU451" s="211" t="s">
        <v>479</v>
      </c>
      <c r="AV451" s="11" t="s">
        <v>477</v>
      </c>
      <c r="AW451" s="11" t="s">
        <v>433</v>
      </c>
      <c r="AX451" s="11" t="s">
        <v>469</v>
      </c>
      <c r="AY451" s="211" t="s">
        <v>529</v>
      </c>
    </row>
    <row r="452" spans="2:65" s="11" customFormat="1" ht="27">
      <c r="B452" s="200"/>
      <c r="C452" s="201"/>
      <c r="D452" s="202" t="s">
        <v>538</v>
      </c>
      <c r="E452" s="203" t="s">
        <v>419</v>
      </c>
      <c r="F452" s="204" t="s">
        <v>865</v>
      </c>
      <c r="G452" s="201"/>
      <c r="H452" s="205" t="s">
        <v>419</v>
      </c>
      <c r="I452" s="206"/>
      <c r="J452" s="201"/>
      <c r="K452" s="201"/>
      <c r="L452" s="207"/>
      <c r="M452" s="208"/>
      <c r="N452" s="209"/>
      <c r="O452" s="209"/>
      <c r="P452" s="209"/>
      <c r="Q452" s="209"/>
      <c r="R452" s="209"/>
      <c r="S452" s="209"/>
      <c r="T452" s="210"/>
      <c r="AT452" s="211" t="s">
        <v>538</v>
      </c>
      <c r="AU452" s="211" t="s">
        <v>479</v>
      </c>
      <c r="AV452" s="11" t="s">
        <v>477</v>
      </c>
      <c r="AW452" s="11" t="s">
        <v>433</v>
      </c>
      <c r="AX452" s="11" t="s">
        <v>469</v>
      </c>
      <c r="AY452" s="211" t="s">
        <v>529</v>
      </c>
    </row>
    <row r="453" spans="2:65" s="11" customFormat="1">
      <c r="B453" s="200"/>
      <c r="C453" s="201"/>
      <c r="D453" s="202" t="s">
        <v>538</v>
      </c>
      <c r="E453" s="203" t="s">
        <v>419</v>
      </c>
      <c r="F453" s="204" t="s">
        <v>859</v>
      </c>
      <c r="G453" s="201"/>
      <c r="H453" s="205" t="s">
        <v>419</v>
      </c>
      <c r="I453" s="206"/>
      <c r="J453" s="201"/>
      <c r="K453" s="201"/>
      <c r="L453" s="207"/>
      <c r="M453" s="208"/>
      <c r="N453" s="209"/>
      <c r="O453" s="209"/>
      <c r="P453" s="209"/>
      <c r="Q453" s="209"/>
      <c r="R453" s="209"/>
      <c r="S453" s="209"/>
      <c r="T453" s="210"/>
      <c r="AT453" s="211" t="s">
        <v>538</v>
      </c>
      <c r="AU453" s="211" t="s">
        <v>479</v>
      </c>
      <c r="AV453" s="11" t="s">
        <v>477</v>
      </c>
      <c r="AW453" s="11" t="s">
        <v>433</v>
      </c>
      <c r="AX453" s="11" t="s">
        <v>469</v>
      </c>
      <c r="AY453" s="211" t="s">
        <v>529</v>
      </c>
    </row>
    <row r="454" spans="2:65" s="11" customFormat="1">
      <c r="B454" s="200"/>
      <c r="C454" s="201"/>
      <c r="D454" s="202" t="s">
        <v>538</v>
      </c>
      <c r="E454" s="203" t="s">
        <v>419</v>
      </c>
      <c r="F454" s="204" t="s">
        <v>860</v>
      </c>
      <c r="G454" s="201"/>
      <c r="H454" s="205" t="s">
        <v>419</v>
      </c>
      <c r="I454" s="206"/>
      <c r="J454" s="201"/>
      <c r="K454" s="201"/>
      <c r="L454" s="207"/>
      <c r="M454" s="208"/>
      <c r="N454" s="209"/>
      <c r="O454" s="209"/>
      <c r="P454" s="209"/>
      <c r="Q454" s="209"/>
      <c r="R454" s="209"/>
      <c r="S454" s="209"/>
      <c r="T454" s="210"/>
      <c r="AT454" s="211" t="s">
        <v>538</v>
      </c>
      <c r="AU454" s="211" t="s">
        <v>479</v>
      </c>
      <c r="AV454" s="11" t="s">
        <v>477</v>
      </c>
      <c r="AW454" s="11" t="s">
        <v>433</v>
      </c>
      <c r="AX454" s="11" t="s">
        <v>469</v>
      </c>
      <c r="AY454" s="211" t="s">
        <v>529</v>
      </c>
    </row>
    <row r="455" spans="2:65" s="11" customFormat="1">
      <c r="B455" s="200"/>
      <c r="C455" s="201"/>
      <c r="D455" s="202" t="s">
        <v>538</v>
      </c>
      <c r="E455" s="203" t="s">
        <v>419</v>
      </c>
      <c r="F455" s="204" t="s">
        <v>866</v>
      </c>
      <c r="G455" s="201"/>
      <c r="H455" s="205" t="s">
        <v>419</v>
      </c>
      <c r="I455" s="206"/>
      <c r="J455" s="201"/>
      <c r="K455" s="201"/>
      <c r="L455" s="207"/>
      <c r="M455" s="208"/>
      <c r="N455" s="209"/>
      <c r="O455" s="209"/>
      <c r="P455" s="209"/>
      <c r="Q455" s="209"/>
      <c r="R455" s="209"/>
      <c r="S455" s="209"/>
      <c r="T455" s="210"/>
      <c r="AT455" s="211" t="s">
        <v>538</v>
      </c>
      <c r="AU455" s="211" t="s">
        <v>479</v>
      </c>
      <c r="AV455" s="11" t="s">
        <v>477</v>
      </c>
      <c r="AW455" s="11" t="s">
        <v>433</v>
      </c>
      <c r="AX455" s="11" t="s">
        <v>469</v>
      </c>
      <c r="AY455" s="211" t="s">
        <v>529</v>
      </c>
    </row>
    <row r="456" spans="2:65" s="11" customFormat="1">
      <c r="B456" s="200"/>
      <c r="C456" s="201"/>
      <c r="D456" s="202" t="s">
        <v>538</v>
      </c>
      <c r="E456" s="203" t="s">
        <v>419</v>
      </c>
      <c r="F456" s="204" t="s">
        <v>862</v>
      </c>
      <c r="G456" s="201"/>
      <c r="H456" s="205" t="s">
        <v>419</v>
      </c>
      <c r="I456" s="206"/>
      <c r="J456" s="201"/>
      <c r="K456" s="201"/>
      <c r="L456" s="207"/>
      <c r="M456" s="208"/>
      <c r="N456" s="209"/>
      <c r="O456" s="209"/>
      <c r="P456" s="209"/>
      <c r="Q456" s="209"/>
      <c r="R456" s="209"/>
      <c r="S456" s="209"/>
      <c r="T456" s="210"/>
      <c r="AT456" s="211" t="s">
        <v>538</v>
      </c>
      <c r="AU456" s="211" t="s">
        <v>479</v>
      </c>
      <c r="AV456" s="11" t="s">
        <v>477</v>
      </c>
      <c r="AW456" s="11" t="s">
        <v>433</v>
      </c>
      <c r="AX456" s="11" t="s">
        <v>469</v>
      </c>
      <c r="AY456" s="211" t="s">
        <v>529</v>
      </c>
    </row>
    <row r="457" spans="2:65" s="11" customFormat="1">
      <c r="B457" s="200"/>
      <c r="C457" s="201"/>
      <c r="D457" s="202" t="s">
        <v>538</v>
      </c>
      <c r="E457" s="203" t="s">
        <v>419</v>
      </c>
      <c r="F457" s="204" t="s">
        <v>867</v>
      </c>
      <c r="G457" s="201"/>
      <c r="H457" s="205" t="s">
        <v>419</v>
      </c>
      <c r="I457" s="206"/>
      <c r="J457" s="201"/>
      <c r="K457" s="201"/>
      <c r="L457" s="207"/>
      <c r="M457" s="208"/>
      <c r="N457" s="209"/>
      <c r="O457" s="209"/>
      <c r="P457" s="209"/>
      <c r="Q457" s="209"/>
      <c r="R457" s="209"/>
      <c r="S457" s="209"/>
      <c r="T457" s="210"/>
      <c r="AT457" s="211" t="s">
        <v>538</v>
      </c>
      <c r="AU457" s="211" t="s">
        <v>479</v>
      </c>
      <c r="AV457" s="11" t="s">
        <v>477</v>
      </c>
      <c r="AW457" s="11" t="s">
        <v>433</v>
      </c>
      <c r="AX457" s="11" t="s">
        <v>469</v>
      </c>
      <c r="AY457" s="211" t="s">
        <v>529</v>
      </c>
    </row>
    <row r="458" spans="2:65" s="11" customFormat="1">
      <c r="B458" s="200"/>
      <c r="C458" s="201"/>
      <c r="D458" s="202" t="s">
        <v>538</v>
      </c>
      <c r="E458" s="203" t="s">
        <v>419</v>
      </c>
      <c r="F458" s="204" t="s">
        <v>542</v>
      </c>
      <c r="G458" s="201"/>
      <c r="H458" s="205" t="s">
        <v>419</v>
      </c>
      <c r="I458" s="206"/>
      <c r="J458" s="201"/>
      <c r="K458" s="201"/>
      <c r="L458" s="207"/>
      <c r="M458" s="208"/>
      <c r="N458" s="209"/>
      <c r="O458" s="209"/>
      <c r="P458" s="209"/>
      <c r="Q458" s="209"/>
      <c r="R458" s="209"/>
      <c r="S458" s="209"/>
      <c r="T458" s="210"/>
      <c r="AT458" s="211" t="s">
        <v>538</v>
      </c>
      <c r="AU458" s="211" t="s">
        <v>479</v>
      </c>
      <c r="AV458" s="11" t="s">
        <v>477</v>
      </c>
      <c r="AW458" s="11" t="s">
        <v>433</v>
      </c>
      <c r="AX458" s="11" t="s">
        <v>469</v>
      </c>
      <c r="AY458" s="211" t="s">
        <v>529</v>
      </c>
    </row>
    <row r="459" spans="2:65" s="11" customFormat="1">
      <c r="B459" s="200"/>
      <c r="C459" s="201"/>
      <c r="D459" s="202" t="s">
        <v>538</v>
      </c>
      <c r="E459" s="203" t="s">
        <v>419</v>
      </c>
      <c r="F459" s="204" t="s">
        <v>543</v>
      </c>
      <c r="G459" s="201"/>
      <c r="H459" s="205" t="s">
        <v>419</v>
      </c>
      <c r="I459" s="206"/>
      <c r="J459" s="201"/>
      <c r="K459" s="201"/>
      <c r="L459" s="207"/>
      <c r="M459" s="208"/>
      <c r="N459" s="209"/>
      <c r="O459" s="209"/>
      <c r="P459" s="209"/>
      <c r="Q459" s="209"/>
      <c r="R459" s="209"/>
      <c r="S459" s="209"/>
      <c r="T459" s="210"/>
      <c r="AT459" s="211" t="s">
        <v>538</v>
      </c>
      <c r="AU459" s="211" t="s">
        <v>479</v>
      </c>
      <c r="AV459" s="11" t="s">
        <v>477</v>
      </c>
      <c r="AW459" s="11" t="s">
        <v>433</v>
      </c>
      <c r="AX459" s="11" t="s">
        <v>469</v>
      </c>
      <c r="AY459" s="211" t="s">
        <v>529</v>
      </c>
    </row>
    <row r="460" spans="2:65" s="11" customFormat="1">
      <c r="B460" s="200"/>
      <c r="C460" s="201"/>
      <c r="D460" s="202" t="s">
        <v>538</v>
      </c>
      <c r="E460" s="203" t="s">
        <v>419</v>
      </c>
      <c r="F460" s="204" t="s">
        <v>628</v>
      </c>
      <c r="G460" s="201"/>
      <c r="H460" s="205" t="s">
        <v>419</v>
      </c>
      <c r="I460" s="206"/>
      <c r="J460" s="201"/>
      <c r="K460" s="201"/>
      <c r="L460" s="207"/>
      <c r="M460" s="208"/>
      <c r="N460" s="209"/>
      <c r="O460" s="209"/>
      <c r="P460" s="209"/>
      <c r="Q460" s="209"/>
      <c r="R460" s="209"/>
      <c r="S460" s="209"/>
      <c r="T460" s="210"/>
      <c r="AT460" s="211" t="s">
        <v>538</v>
      </c>
      <c r="AU460" s="211" t="s">
        <v>479</v>
      </c>
      <c r="AV460" s="11" t="s">
        <v>477</v>
      </c>
      <c r="AW460" s="11" t="s">
        <v>433</v>
      </c>
      <c r="AX460" s="11" t="s">
        <v>469</v>
      </c>
      <c r="AY460" s="211" t="s">
        <v>529</v>
      </c>
    </row>
    <row r="461" spans="2:65" s="12" customFormat="1">
      <c r="B461" s="212"/>
      <c r="C461" s="213"/>
      <c r="D461" s="202" t="s">
        <v>538</v>
      </c>
      <c r="E461" s="214" t="s">
        <v>419</v>
      </c>
      <c r="F461" s="215" t="s">
        <v>838</v>
      </c>
      <c r="G461" s="213"/>
      <c r="H461" s="216">
        <v>60.113</v>
      </c>
      <c r="I461" s="217"/>
      <c r="J461" s="213"/>
      <c r="K461" s="213"/>
      <c r="L461" s="218"/>
      <c r="M461" s="219"/>
      <c r="N461" s="220"/>
      <c r="O461" s="220"/>
      <c r="P461" s="220"/>
      <c r="Q461" s="220"/>
      <c r="R461" s="220"/>
      <c r="S461" s="220"/>
      <c r="T461" s="221"/>
      <c r="AT461" s="222" t="s">
        <v>538</v>
      </c>
      <c r="AU461" s="222" t="s">
        <v>479</v>
      </c>
      <c r="AV461" s="12" t="s">
        <v>479</v>
      </c>
      <c r="AW461" s="12" t="s">
        <v>433</v>
      </c>
      <c r="AX461" s="12" t="s">
        <v>469</v>
      </c>
      <c r="AY461" s="222" t="s">
        <v>529</v>
      </c>
    </row>
    <row r="462" spans="2:65" s="13" customFormat="1">
      <c r="B462" s="223"/>
      <c r="C462" s="224"/>
      <c r="D462" s="225" t="s">
        <v>538</v>
      </c>
      <c r="E462" s="226" t="s">
        <v>419</v>
      </c>
      <c r="F462" s="227" t="s">
        <v>545</v>
      </c>
      <c r="G462" s="224"/>
      <c r="H462" s="228">
        <v>60.113</v>
      </c>
      <c r="I462" s="229"/>
      <c r="J462" s="224"/>
      <c r="K462" s="224"/>
      <c r="L462" s="230"/>
      <c r="M462" s="231"/>
      <c r="N462" s="232"/>
      <c r="O462" s="232"/>
      <c r="P462" s="232"/>
      <c r="Q462" s="232"/>
      <c r="R462" s="232"/>
      <c r="S462" s="232"/>
      <c r="T462" s="233"/>
      <c r="AT462" s="234" t="s">
        <v>538</v>
      </c>
      <c r="AU462" s="234" t="s">
        <v>479</v>
      </c>
      <c r="AV462" s="13" t="s">
        <v>536</v>
      </c>
      <c r="AW462" s="13" t="s">
        <v>433</v>
      </c>
      <c r="AX462" s="13" t="s">
        <v>477</v>
      </c>
      <c r="AY462" s="234" t="s">
        <v>529</v>
      </c>
    </row>
    <row r="463" spans="2:65" s="1" customFormat="1" ht="22.5" customHeight="1">
      <c r="B463" s="41"/>
      <c r="C463" s="252" t="s">
        <v>873</v>
      </c>
      <c r="D463" s="252" t="s">
        <v>654</v>
      </c>
      <c r="E463" s="253" t="s">
        <v>874</v>
      </c>
      <c r="F463" s="254" t="s">
        <v>875</v>
      </c>
      <c r="G463" s="255" t="s">
        <v>584</v>
      </c>
      <c r="H463" s="256">
        <v>60.113</v>
      </c>
      <c r="I463" s="257"/>
      <c r="J463" s="258">
        <f>ROUND(I463*H463,2)</f>
        <v>0</v>
      </c>
      <c r="K463" s="254" t="s">
        <v>419</v>
      </c>
      <c r="L463" s="259"/>
      <c r="M463" s="260" t="s">
        <v>419</v>
      </c>
      <c r="N463" s="261" t="s">
        <v>440</v>
      </c>
      <c r="O463" s="42"/>
      <c r="P463" s="197">
        <f>O463*H463</f>
        <v>0</v>
      </c>
      <c r="Q463" s="197">
        <v>4.1999999999999997E-3</v>
      </c>
      <c r="R463" s="197">
        <f>Q463*H463</f>
        <v>0.25247459999999999</v>
      </c>
      <c r="S463" s="197">
        <v>0</v>
      </c>
      <c r="T463" s="198">
        <f>S463*H463</f>
        <v>0</v>
      </c>
      <c r="AR463" s="24" t="s">
        <v>787</v>
      </c>
      <c r="AT463" s="24" t="s">
        <v>654</v>
      </c>
      <c r="AU463" s="24" t="s">
        <v>479</v>
      </c>
      <c r="AY463" s="24" t="s">
        <v>529</v>
      </c>
      <c r="BE463" s="199">
        <f>IF(N463="základní",J463,0)</f>
        <v>0</v>
      </c>
      <c r="BF463" s="199">
        <f>IF(N463="snížená",J463,0)</f>
        <v>0</v>
      </c>
      <c r="BG463" s="199">
        <f>IF(N463="zákl. přenesená",J463,0)</f>
        <v>0</v>
      </c>
      <c r="BH463" s="199">
        <f>IF(N463="sníž. přenesená",J463,0)</f>
        <v>0</v>
      </c>
      <c r="BI463" s="199">
        <f>IF(N463="nulová",J463,0)</f>
        <v>0</v>
      </c>
      <c r="BJ463" s="24" t="s">
        <v>477</v>
      </c>
      <c r="BK463" s="199">
        <f>ROUND(I463*H463,2)</f>
        <v>0</v>
      </c>
      <c r="BL463" s="24" t="s">
        <v>671</v>
      </c>
      <c r="BM463" s="24" t="s">
        <v>876</v>
      </c>
    </row>
    <row r="464" spans="2:65" s="11" customFormat="1" ht="27">
      <c r="B464" s="200"/>
      <c r="C464" s="201"/>
      <c r="D464" s="202" t="s">
        <v>538</v>
      </c>
      <c r="E464" s="203" t="s">
        <v>419</v>
      </c>
      <c r="F464" s="204" t="s">
        <v>835</v>
      </c>
      <c r="G464" s="201"/>
      <c r="H464" s="205" t="s">
        <v>419</v>
      </c>
      <c r="I464" s="206"/>
      <c r="J464" s="201"/>
      <c r="K464" s="201"/>
      <c r="L464" s="207"/>
      <c r="M464" s="208"/>
      <c r="N464" s="209"/>
      <c r="O464" s="209"/>
      <c r="P464" s="209"/>
      <c r="Q464" s="209"/>
      <c r="R464" s="209"/>
      <c r="S464" s="209"/>
      <c r="T464" s="210"/>
      <c r="AT464" s="211" t="s">
        <v>538</v>
      </c>
      <c r="AU464" s="211" t="s">
        <v>479</v>
      </c>
      <c r="AV464" s="11" t="s">
        <v>477</v>
      </c>
      <c r="AW464" s="11" t="s">
        <v>433</v>
      </c>
      <c r="AX464" s="11" t="s">
        <v>469</v>
      </c>
      <c r="AY464" s="211" t="s">
        <v>529</v>
      </c>
    </row>
    <row r="465" spans="2:65" s="11" customFormat="1">
      <c r="B465" s="200"/>
      <c r="C465" s="201"/>
      <c r="D465" s="202" t="s">
        <v>538</v>
      </c>
      <c r="E465" s="203" t="s">
        <v>419</v>
      </c>
      <c r="F465" s="204" t="s">
        <v>836</v>
      </c>
      <c r="G465" s="201"/>
      <c r="H465" s="205" t="s">
        <v>419</v>
      </c>
      <c r="I465" s="206"/>
      <c r="J465" s="201"/>
      <c r="K465" s="201"/>
      <c r="L465" s="207"/>
      <c r="M465" s="208"/>
      <c r="N465" s="209"/>
      <c r="O465" s="209"/>
      <c r="P465" s="209"/>
      <c r="Q465" s="209"/>
      <c r="R465" s="209"/>
      <c r="S465" s="209"/>
      <c r="T465" s="210"/>
      <c r="AT465" s="211" t="s">
        <v>538</v>
      </c>
      <c r="AU465" s="211" t="s">
        <v>479</v>
      </c>
      <c r="AV465" s="11" t="s">
        <v>477</v>
      </c>
      <c r="AW465" s="11" t="s">
        <v>433</v>
      </c>
      <c r="AX465" s="11" t="s">
        <v>469</v>
      </c>
      <c r="AY465" s="211" t="s">
        <v>529</v>
      </c>
    </row>
    <row r="466" spans="2:65" s="11" customFormat="1">
      <c r="B466" s="200"/>
      <c r="C466" s="201"/>
      <c r="D466" s="202" t="s">
        <v>538</v>
      </c>
      <c r="E466" s="203" t="s">
        <v>419</v>
      </c>
      <c r="F466" s="204" t="s">
        <v>837</v>
      </c>
      <c r="G466" s="201"/>
      <c r="H466" s="205" t="s">
        <v>419</v>
      </c>
      <c r="I466" s="206"/>
      <c r="J466" s="201"/>
      <c r="K466" s="201"/>
      <c r="L466" s="207"/>
      <c r="M466" s="208"/>
      <c r="N466" s="209"/>
      <c r="O466" s="209"/>
      <c r="P466" s="209"/>
      <c r="Q466" s="209"/>
      <c r="R466" s="209"/>
      <c r="S466" s="209"/>
      <c r="T466" s="210"/>
      <c r="AT466" s="211" t="s">
        <v>538</v>
      </c>
      <c r="AU466" s="211" t="s">
        <v>479</v>
      </c>
      <c r="AV466" s="11" t="s">
        <v>477</v>
      </c>
      <c r="AW466" s="11" t="s">
        <v>433</v>
      </c>
      <c r="AX466" s="11" t="s">
        <v>469</v>
      </c>
      <c r="AY466" s="211" t="s">
        <v>529</v>
      </c>
    </row>
    <row r="467" spans="2:65" s="11" customFormat="1" ht="27">
      <c r="B467" s="200"/>
      <c r="C467" s="201"/>
      <c r="D467" s="202" t="s">
        <v>538</v>
      </c>
      <c r="E467" s="203" t="s">
        <v>419</v>
      </c>
      <c r="F467" s="204" t="s">
        <v>858</v>
      </c>
      <c r="G467" s="201"/>
      <c r="H467" s="205" t="s">
        <v>419</v>
      </c>
      <c r="I467" s="206"/>
      <c r="J467" s="201"/>
      <c r="K467" s="201"/>
      <c r="L467" s="207"/>
      <c r="M467" s="208"/>
      <c r="N467" s="209"/>
      <c r="O467" s="209"/>
      <c r="P467" s="209"/>
      <c r="Q467" s="209"/>
      <c r="R467" s="209"/>
      <c r="S467" s="209"/>
      <c r="T467" s="210"/>
      <c r="AT467" s="211" t="s">
        <v>538</v>
      </c>
      <c r="AU467" s="211" t="s">
        <v>479</v>
      </c>
      <c r="AV467" s="11" t="s">
        <v>477</v>
      </c>
      <c r="AW467" s="11" t="s">
        <v>433</v>
      </c>
      <c r="AX467" s="11" t="s">
        <v>469</v>
      </c>
      <c r="AY467" s="211" t="s">
        <v>529</v>
      </c>
    </row>
    <row r="468" spans="2:65" s="11" customFormat="1">
      <c r="B468" s="200"/>
      <c r="C468" s="201"/>
      <c r="D468" s="202" t="s">
        <v>538</v>
      </c>
      <c r="E468" s="203" t="s">
        <v>419</v>
      </c>
      <c r="F468" s="204" t="s">
        <v>859</v>
      </c>
      <c r="G468" s="201"/>
      <c r="H468" s="205" t="s">
        <v>419</v>
      </c>
      <c r="I468" s="206"/>
      <c r="J468" s="201"/>
      <c r="K468" s="201"/>
      <c r="L468" s="207"/>
      <c r="M468" s="208"/>
      <c r="N468" s="209"/>
      <c r="O468" s="209"/>
      <c r="P468" s="209"/>
      <c r="Q468" s="209"/>
      <c r="R468" s="209"/>
      <c r="S468" s="209"/>
      <c r="T468" s="210"/>
      <c r="AT468" s="211" t="s">
        <v>538</v>
      </c>
      <c r="AU468" s="211" t="s">
        <v>479</v>
      </c>
      <c r="AV468" s="11" t="s">
        <v>477</v>
      </c>
      <c r="AW468" s="11" t="s">
        <v>433</v>
      </c>
      <c r="AX468" s="11" t="s">
        <v>469</v>
      </c>
      <c r="AY468" s="211" t="s">
        <v>529</v>
      </c>
    </row>
    <row r="469" spans="2:65" s="11" customFormat="1">
      <c r="B469" s="200"/>
      <c r="C469" s="201"/>
      <c r="D469" s="202" t="s">
        <v>538</v>
      </c>
      <c r="E469" s="203" t="s">
        <v>419</v>
      </c>
      <c r="F469" s="204" t="s">
        <v>860</v>
      </c>
      <c r="G469" s="201"/>
      <c r="H469" s="205" t="s">
        <v>419</v>
      </c>
      <c r="I469" s="206"/>
      <c r="J469" s="201"/>
      <c r="K469" s="201"/>
      <c r="L469" s="207"/>
      <c r="M469" s="208"/>
      <c r="N469" s="209"/>
      <c r="O469" s="209"/>
      <c r="P469" s="209"/>
      <c r="Q469" s="209"/>
      <c r="R469" s="209"/>
      <c r="S469" s="209"/>
      <c r="T469" s="210"/>
      <c r="AT469" s="211" t="s">
        <v>538</v>
      </c>
      <c r="AU469" s="211" t="s">
        <v>479</v>
      </c>
      <c r="AV469" s="11" t="s">
        <v>477</v>
      </c>
      <c r="AW469" s="11" t="s">
        <v>433</v>
      </c>
      <c r="AX469" s="11" t="s">
        <v>469</v>
      </c>
      <c r="AY469" s="211" t="s">
        <v>529</v>
      </c>
    </row>
    <row r="470" spans="2:65" s="11" customFormat="1">
      <c r="B470" s="200"/>
      <c r="C470" s="201"/>
      <c r="D470" s="202" t="s">
        <v>538</v>
      </c>
      <c r="E470" s="203" t="s">
        <v>419</v>
      </c>
      <c r="F470" s="204" t="s">
        <v>861</v>
      </c>
      <c r="G470" s="201"/>
      <c r="H470" s="205" t="s">
        <v>419</v>
      </c>
      <c r="I470" s="206"/>
      <c r="J470" s="201"/>
      <c r="K470" s="201"/>
      <c r="L470" s="207"/>
      <c r="M470" s="208"/>
      <c r="N470" s="209"/>
      <c r="O470" s="209"/>
      <c r="P470" s="209"/>
      <c r="Q470" s="209"/>
      <c r="R470" s="209"/>
      <c r="S470" s="209"/>
      <c r="T470" s="210"/>
      <c r="AT470" s="211" t="s">
        <v>538</v>
      </c>
      <c r="AU470" s="211" t="s">
        <v>479</v>
      </c>
      <c r="AV470" s="11" t="s">
        <v>477</v>
      </c>
      <c r="AW470" s="11" t="s">
        <v>433</v>
      </c>
      <c r="AX470" s="11" t="s">
        <v>469</v>
      </c>
      <c r="AY470" s="211" t="s">
        <v>529</v>
      </c>
    </row>
    <row r="471" spans="2:65" s="11" customFormat="1">
      <c r="B471" s="200"/>
      <c r="C471" s="201"/>
      <c r="D471" s="202" t="s">
        <v>538</v>
      </c>
      <c r="E471" s="203" t="s">
        <v>419</v>
      </c>
      <c r="F471" s="204" t="s">
        <v>862</v>
      </c>
      <c r="G471" s="201"/>
      <c r="H471" s="205" t="s">
        <v>419</v>
      </c>
      <c r="I471" s="206"/>
      <c r="J471" s="201"/>
      <c r="K471" s="201"/>
      <c r="L471" s="207"/>
      <c r="M471" s="208"/>
      <c r="N471" s="209"/>
      <c r="O471" s="209"/>
      <c r="P471" s="209"/>
      <c r="Q471" s="209"/>
      <c r="R471" s="209"/>
      <c r="S471" s="209"/>
      <c r="T471" s="210"/>
      <c r="AT471" s="211" t="s">
        <v>538</v>
      </c>
      <c r="AU471" s="211" t="s">
        <v>479</v>
      </c>
      <c r="AV471" s="11" t="s">
        <v>477</v>
      </c>
      <c r="AW471" s="11" t="s">
        <v>433</v>
      </c>
      <c r="AX471" s="11" t="s">
        <v>469</v>
      </c>
      <c r="AY471" s="211" t="s">
        <v>529</v>
      </c>
    </row>
    <row r="472" spans="2:65" s="11" customFormat="1">
      <c r="B472" s="200"/>
      <c r="C472" s="201"/>
      <c r="D472" s="202" t="s">
        <v>538</v>
      </c>
      <c r="E472" s="203" t="s">
        <v>419</v>
      </c>
      <c r="F472" s="204" t="s">
        <v>863</v>
      </c>
      <c r="G472" s="201"/>
      <c r="H472" s="205" t="s">
        <v>419</v>
      </c>
      <c r="I472" s="206"/>
      <c r="J472" s="201"/>
      <c r="K472" s="201"/>
      <c r="L472" s="207"/>
      <c r="M472" s="208"/>
      <c r="N472" s="209"/>
      <c r="O472" s="209"/>
      <c r="P472" s="209"/>
      <c r="Q472" s="209"/>
      <c r="R472" s="209"/>
      <c r="S472" s="209"/>
      <c r="T472" s="210"/>
      <c r="AT472" s="211" t="s">
        <v>538</v>
      </c>
      <c r="AU472" s="211" t="s">
        <v>479</v>
      </c>
      <c r="AV472" s="11" t="s">
        <v>477</v>
      </c>
      <c r="AW472" s="11" t="s">
        <v>433</v>
      </c>
      <c r="AX472" s="11" t="s">
        <v>469</v>
      </c>
      <c r="AY472" s="211" t="s">
        <v>529</v>
      </c>
    </row>
    <row r="473" spans="2:65" s="11" customFormat="1">
      <c r="B473" s="200"/>
      <c r="C473" s="201"/>
      <c r="D473" s="202" t="s">
        <v>538</v>
      </c>
      <c r="E473" s="203" t="s">
        <v>419</v>
      </c>
      <c r="F473" s="204" t="s">
        <v>542</v>
      </c>
      <c r="G473" s="201"/>
      <c r="H473" s="205" t="s">
        <v>419</v>
      </c>
      <c r="I473" s="206"/>
      <c r="J473" s="201"/>
      <c r="K473" s="201"/>
      <c r="L473" s="207"/>
      <c r="M473" s="208"/>
      <c r="N473" s="209"/>
      <c r="O473" s="209"/>
      <c r="P473" s="209"/>
      <c r="Q473" s="209"/>
      <c r="R473" s="209"/>
      <c r="S473" s="209"/>
      <c r="T473" s="210"/>
      <c r="AT473" s="211" t="s">
        <v>538</v>
      </c>
      <c r="AU473" s="211" t="s">
        <v>479</v>
      </c>
      <c r="AV473" s="11" t="s">
        <v>477</v>
      </c>
      <c r="AW473" s="11" t="s">
        <v>433</v>
      </c>
      <c r="AX473" s="11" t="s">
        <v>469</v>
      </c>
      <c r="AY473" s="211" t="s">
        <v>529</v>
      </c>
    </row>
    <row r="474" spans="2:65" s="11" customFormat="1">
      <c r="B474" s="200"/>
      <c r="C474" s="201"/>
      <c r="D474" s="202" t="s">
        <v>538</v>
      </c>
      <c r="E474" s="203" t="s">
        <v>419</v>
      </c>
      <c r="F474" s="204" t="s">
        <v>543</v>
      </c>
      <c r="G474" s="201"/>
      <c r="H474" s="205" t="s">
        <v>419</v>
      </c>
      <c r="I474" s="206"/>
      <c r="J474" s="201"/>
      <c r="K474" s="201"/>
      <c r="L474" s="207"/>
      <c r="M474" s="208"/>
      <c r="N474" s="209"/>
      <c r="O474" s="209"/>
      <c r="P474" s="209"/>
      <c r="Q474" s="209"/>
      <c r="R474" s="209"/>
      <c r="S474" s="209"/>
      <c r="T474" s="210"/>
      <c r="AT474" s="211" t="s">
        <v>538</v>
      </c>
      <c r="AU474" s="211" t="s">
        <v>479</v>
      </c>
      <c r="AV474" s="11" t="s">
        <v>477</v>
      </c>
      <c r="AW474" s="11" t="s">
        <v>433</v>
      </c>
      <c r="AX474" s="11" t="s">
        <v>469</v>
      </c>
      <c r="AY474" s="211" t="s">
        <v>529</v>
      </c>
    </row>
    <row r="475" spans="2:65" s="11" customFormat="1">
      <c r="B475" s="200"/>
      <c r="C475" s="201"/>
      <c r="D475" s="202" t="s">
        <v>538</v>
      </c>
      <c r="E475" s="203" t="s">
        <v>419</v>
      </c>
      <c r="F475" s="204" t="s">
        <v>628</v>
      </c>
      <c r="G475" s="201"/>
      <c r="H475" s="205" t="s">
        <v>419</v>
      </c>
      <c r="I475" s="206"/>
      <c r="J475" s="201"/>
      <c r="K475" s="201"/>
      <c r="L475" s="207"/>
      <c r="M475" s="208"/>
      <c r="N475" s="209"/>
      <c r="O475" s="209"/>
      <c r="P475" s="209"/>
      <c r="Q475" s="209"/>
      <c r="R475" s="209"/>
      <c r="S475" s="209"/>
      <c r="T475" s="210"/>
      <c r="AT475" s="211" t="s">
        <v>538</v>
      </c>
      <c r="AU475" s="211" t="s">
        <v>479</v>
      </c>
      <c r="AV475" s="11" t="s">
        <v>477</v>
      </c>
      <c r="AW475" s="11" t="s">
        <v>433</v>
      </c>
      <c r="AX475" s="11" t="s">
        <v>469</v>
      </c>
      <c r="AY475" s="211" t="s">
        <v>529</v>
      </c>
    </row>
    <row r="476" spans="2:65" s="12" customFormat="1">
      <c r="B476" s="212"/>
      <c r="C476" s="213"/>
      <c r="D476" s="202" t="s">
        <v>538</v>
      </c>
      <c r="E476" s="214" t="s">
        <v>419</v>
      </c>
      <c r="F476" s="215" t="s">
        <v>838</v>
      </c>
      <c r="G476" s="213"/>
      <c r="H476" s="216">
        <v>60.113</v>
      </c>
      <c r="I476" s="217"/>
      <c r="J476" s="213"/>
      <c r="K476" s="213"/>
      <c r="L476" s="218"/>
      <c r="M476" s="219"/>
      <c r="N476" s="220"/>
      <c r="O476" s="220"/>
      <c r="P476" s="220"/>
      <c r="Q476" s="220"/>
      <c r="R476" s="220"/>
      <c r="S476" s="220"/>
      <c r="T476" s="221"/>
      <c r="AT476" s="222" t="s">
        <v>538</v>
      </c>
      <c r="AU476" s="222" t="s">
        <v>479</v>
      </c>
      <c r="AV476" s="12" t="s">
        <v>479</v>
      </c>
      <c r="AW476" s="12" t="s">
        <v>433</v>
      </c>
      <c r="AX476" s="12" t="s">
        <v>469</v>
      </c>
      <c r="AY476" s="222" t="s">
        <v>529</v>
      </c>
    </row>
    <row r="477" spans="2:65" s="13" customFormat="1">
      <c r="B477" s="223"/>
      <c r="C477" s="224"/>
      <c r="D477" s="225" t="s">
        <v>538</v>
      </c>
      <c r="E477" s="226" t="s">
        <v>419</v>
      </c>
      <c r="F477" s="227" t="s">
        <v>545</v>
      </c>
      <c r="G477" s="224"/>
      <c r="H477" s="228">
        <v>60.113</v>
      </c>
      <c r="I477" s="229"/>
      <c r="J477" s="224"/>
      <c r="K477" s="224"/>
      <c r="L477" s="230"/>
      <c r="M477" s="231"/>
      <c r="N477" s="232"/>
      <c r="O477" s="232"/>
      <c r="P477" s="232"/>
      <c r="Q477" s="232"/>
      <c r="R477" s="232"/>
      <c r="S477" s="232"/>
      <c r="T477" s="233"/>
      <c r="AT477" s="234" t="s">
        <v>538</v>
      </c>
      <c r="AU477" s="234" t="s">
        <v>479</v>
      </c>
      <c r="AV477" s="13" t="s">
        <v>536</v>
      </c>
      <c r="AW477" s="13" t="s">
        <v>433</v>
      </c>
      <c r="AX477" s="13" t="s">
        <v>477</v>
      </c>
      <c r="AY477" s="234" t="s">
        <v>529</v>
      </c>
    </row>
    <row r="478" spans="2:65" s="1" customFormat="1" ht="22.5" customHeight="1">
      <c r="B478" s="41"/>
      <c r="C478" s="188" t="s">
        <v>877</v>
      </c>
      <c r="D478" s="188" t="s">
        <v>532</v>
      </c>
      <c r="E478" s="189" t="s">
        <v>878</v>
      </c>
      <c r="F478" s="190" t="s">
        <v>879</v>
      </c>
      <c r="G478" s="191" t="s">
        <v>880</v>
      </c>
      <c r="H478" s="262"/>
      <c r="I478" s="193"/>
      <c r="J478" s="194">
        <f>ROUND(I478*H478,2)</f>
        <v>0</v>
      </c>
      <c r="K478" s="190" t="s">
        <v>606</v>
      </c>
      <c r="L478" s="61"/>
      <c r="M478" s="195" t="s">
        <v>419</v>
      </c>
      <c r="N478" s="196" t="s">
        <v>440</v>
      </c>
      <c r="O478" s="42"/>
      <c r="P478" s="197">
        <f>O478*H478</f>
        <v>0</v>
      </c>
      <c r="Q478" s="197">
        <v>0</v>
      </c>
      <c r="R478" s="197">
        <f>Q478*H478</f>
        <v>0</v>
      </c>
      <c r="S478" s="197">
        <v>0</v>
      </c>
      <c r="T478" s="198">
        <f>S478*H478</f>
        <v>0</v>
      </c>
      <c r="AR478" s="24" t="s">
        <v>671</v>
      </c>
      <c r="AT478" s="24" t="s">
        <v>532</v>
      </c>
      <c r="AU478" s="24" t="s">
        <v>479</v>
      </c>
      <c r="AY478" s="24" t="s">
        <v>529</v>
      </c>
      <c r="BE478" s="199">
        <f>IF(N478="základní",J478,0)</f>
        <v>0</v>
      </c>
      <c r="BF478" s="199">
        <f>IF(N478="snížená",J478,0)</f>
        <v>0</v>
      </c>
      <c r="BG478" s="199">
        <f>IF(N478="zákl. přenesená",J478,0)</f>
        <v>0</v>
      </c>
      <c r="BH478" s="199">
        <f>IF(N478="sníž. přenesená",J478,0)</f>
        <v>0</v>
      </c>
      <c r="BI478" s="199">
        <f>IF(N478="nulová",J478,0)</f>
        <v>0</v>
      </c>
      <c r="BJ478" s="24" t="s">
        <v>477</v>
      </c>
      <c r="BK478" s="199">
        <f>ROUND(I478*H478,2)</f>
        <v>0</v>
      </c>
      <c r="BL478" s="24" t="s">
        <v>671</v>
      </c>
      <c r="BM478" s="24" t="s">
        <v>881</v>
      </c>
    </row>
    <row r="479" spans="2:65" s="10" customFormat="1" ht="29.85" customHeight="1">
      <c r="B479" s="171"/>
      <c r="C479" s="172"/>
      <c r="D479" s="185" t="s">
        <v>468</v>
      </c>
      <c r="E479" s="186" t="s">
        <v>882</v>
      </c>
      <c r="F479" s="186" t="s">
        <v>883</v>
      </c>
      <c r="G479" s="172"/>
      <c r="H479" s="172"/>
      <c r="I479" s="175"/>
      <c r="J479" s="187">
        <f>BK479</f>
        <v>0</v>
      </c>
      <c r="K479" s="172"/>
      <c r="L479" s="177"/>
      <c r="M479" s="178"/>
      <c r="N479" s="179"/>
      <c r="O479" s="179"/>
      <c r="P479" s="180">
        <f>SUM(P480:P493)</f>
        <v>0</v>
      </c>
      <c r="Q479" s="179"/>
      <c r="R479" s="180">
        <f>SUM(R480:R493)</f>
        <v>0</v>
      </c>
      <c r="S479" s="179"/>
      <c r="T479" s="181">
        <f>SUM(T480:T493)</f>
        <v>0</v>
      </c>
      <c r="AR479" s="182" t="s">
        <v>479</v>
      </c>
      <c r="AT479" s="183" t="s">
        <v>468</v>
      </c>
      <c r="AU479" s="183" t="s">
        <v>477</v>
      </c>
      <c r="AY479" s="182" t="s">
        <v>529</v>
      </c>
      <c r="BK479" s="184">
        <f>SUM(BK480:BK493)</f>
        <v>0</v>
      </c>
    </row>
    <row r="480" spans="2:65" s="1" customFormat="1" ht="22.5" customHeight="1">
      <c r="B480" s="41"/>
      <c r="C480" s="188" t="s">
        <v>884</v>
      </c>
      <c r="D480" s="188" t="s">
        <v>532</v>
      </c>
      <c r="E480" s="189" t="s">
        <v>885</v>
      </c>
      <c r="F480" s="190" t="s">
        <v>886</v>
      </c>
      <c r="G480" s="191" t="s">
        <v>751</v>
      </c>
      <c r="H480" s="192">
        <v>12.9</v>
      </c>
      <c r="I480" s="193"/>
      <c r="J480" s="194">
        <f>ROUND(I480*H480,2)</f>
        <v>0</v>
      </c>
      <c r="K480" s="190" t="s">
        <v>419</v>
      </c>
      <c r="L480" s="61"/>
      <c r="M480" s="195" t="s">
        <v>419</v>
      </c>
      <c r="N480" s="196" t="s">
        <v>440</v>
      </c>
      <c r="O480" s="42"/>
      <c r="P480" s="197">
        <f>O480*H480</f>
        <v>0</v>
      </c>
      <c r="Q480" s="197">
        <v>0</v>
      </c>
      <c r="R480" s="197">
        <f>Q480*H480</f>
        <v>0</v>
      </c>
      <c r="S480" s="197">
        <v>0</v>
      </c>
      <c r="T480" s="198">
        <f>S480*H480</f>
        <v>0</v>
      </c>
      <c r="AR480" s="24" t="s">
        <v>671</v>
      </c>
      <c r="AT480" s="24" t="s">
        <v>532</v>
      </c>
      <c r="AU480" s="24" t="s">
        <v>479</v>
      </c>
      <c r="AY480" s="24" t="s">
        <v>529</v>
      </c>
      <c r="BE480" s="199">
        <f>IF(N480="základní",J480,0)</f>
        <v>0</v>
      </c>
      <c r="BF480" s="199">
        <f>IF(N480="snížená",J480,0)</f>
        <v>0</v>
      </c>
      <c r="BG480" s="199">
        <f>IF(N480="zákl. přenesená",J480,0)</f>
        <v>0</v>
      </c>
      <c r="BH480" s="199">
        <f>IF(N480="sníž. přenesená",J480,0)</f>
        <v>0</v>
      </c>
      <c r="BI480" s="199">
        <f>IF(N480="nulová",J480,0)</f>
        <v>0</v>
      </c>
      <c r="BJ480" s="24" t="s">
        <v>477</v>
      </c>
      <c r="BK480" s="199">
        <f>ROUND(I480*H480,2)</f>
        <v>0</v>
      </c>
      <c r="BL480" s="24" t="s">
        <v>671</v>
      </c>
      <c r="BM480" s="24" t="s">
        <v>887</v>
      </c>
    </row>
    <row r="481" spans="2:65" s="11" customFormat="1">
      <c r="B481" s="200"/>
      <c r="C481" s="201"/>
      <c r="D481" s="202" t="s">
        <v>538</v>
      </c>
      <c r="E481" s="203" t="s">
        <v>419</v>
      </c>
      <c r="F481" s="204" t="s">
        <v>888</v>
      </c>
      <c r="G481" s="201"/>
      <c r="H481" s="205" t="s">
        <v>419</v>
      </c>
      <c r="I481" s="206"/>
      <c r="J481" s="201"/>
      <c r="K481" s="201"/>
      <c r="L481" s="207"/>
      <c r="M481" s="208"/>
      <c r="N481" s="209"/>
      <c r="O481" s="209"/>
      <c r="P481" s="209"/>
      <c r="Q481" s="209"/>
      <c r="R481" s="209"/>
      <c r="S481" s="209"/>
      <c r="T481" s="210"/>
      <c r="AT481" s="211" t="s">
        <v>538</v>
      </c>
      <c r="AU481" s="211" t="s">
        <v>479</v>
      </c>
      <c r="AV481" s="11" t="s">
        <v>477</v>
      </c>
      <c r="AW481" s="11" t="s">
        <v>433</v>
      </c>
      <c r="AX481" s="11" t="s">
        <v>469</v>
      </c>
      <c r="AY481" s="211" t="s">
        <v>529</v>
      </c>
    </row>
    <row r="482" spans="2:65" s="12" customFormat="1">
      <c r="B482" s="212"/>
      <c r="C482" s="213"/>
      <c r="D482" s="202" t="s">
        <v>538</v>
      </c>
      <c r="E482" s="214" t="s">
        <v>419</v>
      </c>
      <c r="F482" s="215" t="s">
        <v>889</v>
      </c>
      <c r="G482" s="213"/>
      <c r="H482" s="216">
        <v>12.9</v>
      </c>
      <c r="I482" s="217"/>
      <c r="J482" s="213"/>
      <c r="K482" s="213"/>
      <c r="L482" s="218"/>
      <c r="M482" s="219"/>
      <c r="N482" s="220"/>
      <c r="O482" s="220"/>
      <c r="P482" s="220"/>
      <c r="Q482" s="220"/>
      <c r="R482" s="220"/>
      <c r="S482" s="220"/>
      <c r="T482" s="221"/>
      <c r="AT482" s="222" t="s">
        <v>538</v>
      </c>
      <c r="AU482" s="222" t="s">
        <v>479</v>
      </c>
      <c r="AV482" s="12" t="s">
        <v>479</v>
      </c>
      <c r="AW482" s="12" t="s">
        <v>433</v>
      </c>
      <c r="AX482" s="12" t="s">
        <v>469</v>
      </c>
      <c r="AY482" s="222" t="s">
        <v>529</v>
      </c>
    </row>
    <row r="483" spans="2:65" s="13" customFormat="1">
      <c r="B483" s="223"/>
      <c r="C483" s="224"/>
      <c r="D483" s="225" t="s">
        <v>538</v>
      </c>
      <c r="E483" s="226" t="s">
        <v>419</v>
      </c>
      <c r="F483" s="227" t="s">
        <v>545</v>
      </c>
      <c r="G483" s="224"/>
      <c r="H483" s="228">
        <v>12.9</v>
      </c>
      <c r="I483" s="229"/>
      <c r="J483" s="224"/>
      <c r="K483" s="224"/>
      <c r="L483" s="230"/>
      <c r="M483" s="231"/>
      <c r="N483" s="232"/>
      <c r="O483" s="232"/>
      <c r="P483" s="232"/>
      <c r="Q483" s="232"/>
      <c r="R483" s="232"/>
      <c r="S483" s="232"/>
      <c r="T483" s="233"/>
      <c r="AT483" s="234" t="s">
        <v>538</v>
      </c>
      <c r="AU483" s="234" t="s">
        <v>479</v>
      </c>
      <c r="AV483" s="13" t="s">
        <v>536</v>
      </c>
      <c r="AW483" s="13" t="s">
        <v>433</v>
      </c>
      <c r="AX483" s="13" t="s">
        <v>477</v>
      </c>
      <c r="AY483" s="234" t="s">
        <v>529</v>
      </c>
    </row>
    <row r="484" spans="2:65" s="1" customFormat="1" ht="22.5" customHeight="1">
      <c r="B484" s="41"/>
      <c r="C484" s="188" t="s">
        <v>890</v>
      </c>
      <c r="D484" s="188" t="s">
        <v>532</v>
      </c>
      <c r="E484" s="189" t="s">
        <v>891</v>
      </c>
      <c r="F484" s="190" t="s">
        <v>892</v>
      </c>
      <c r="G484" s="191" t="s">
        <v>751</v>
      </c>
      <c r="H484" s="192">
        <v>2</v>
      </c>
      <c r="I484" s="193"/>
      <c r="J484" s="194">
        <f>ROUND(I484*H484,2)</f>
        <v>0</v>
      </c>
      <c r="K484" s="190" t="s">
        <v>419</v>
      </c>
      <c r="L484" s="61"/>
      <c r="M484" s="195" t="s">
        <v>419</v>
      </c>
      <c r="N484" s="196" t="s">
        <v>440</v>
      </c>
      <c r="O484" s="42"/>
      <c r="P484" s="197">
        <f>O484*H484</f>
        <v>0</v>
      </c>
      <c r="Q484" s="197">
        <v>0</v>
      </c>
      <c r="R484" s="197">
        <f>Q484*H484</f>
        <v>0</v>
      </c>
      <c r="S484" s="197">
        <v>0</v>
      </c>
      <c r="T484" s="198">
        <f>S484*H484</f>
        <v>0</v>
      </c>
      <c r="AR484" s="24" t="s">
        <v>671</v>
      </c>
      <c r="AT484" s="24" t="s">
        <v>532</v>
      </c>
      <c r="AU484" s="24" t="s">
        <v>479</v>
      </c>
      <c r="AY484" s="24" t="s">
        <v>529</v>
      </c>
      <c r="BE484" s="199">
        <f>IF(N484="základní",J484,0)</f>
        <v>0</v>
      </c>
      <c r="BF484" s="199">
        <f>IF(N484="snížená",J484,0)</f>
        <v>0</v>
      </c>
      <c r="BG484" s="199">
        <f>IF(N484="zákl. přenesená",J484,0)</f>
        <v>0</v>
      </c>
      <c r="BH484" s="199">
        <f>IF(N484="sníž. přenesená",J484,0)</f>
        <v>0</v>
      </c>
      <c r="BI484" s="199">
        <f>IF(N484="nulová",J484,0)</f>
        <v>0</v>
      </c>
      <c r="BJ484" s="24" t="s">
        <v>477</v>
      </c>
      <c r="BK484" s="199">
        <f>ROUND(I484*H484,2)</f>
        <v>0</v>
      </c>
      <c r="BL484" s="24" t="s">
        <v>671</v>
      </c>
      <c r="BM484" s="24" t="s">
        <v>893</v>
      </c>
    </row>
    <row r="485" spans="2:65" s="11" customFormat="1">
      <c r="B485" s="200"/>
      <c r="C485" s="201"/>
      <c r="D485" s="202" t="s">
        <v>538</v>
      </c>
      <c r="E485" s="203" t="s">
        <v>419</v>
      </c>
      <c r="F485" s="204" t="s">
        <v>888</v>
      </c>
      <c r="G485" s="201"/>
      <c r="H485" s="205" t="s">
        <v>419</v>
      </c>
      <c r="I485" s="206"/>
      <c r="J485" s="201"/>
      <c r="K485" s="201"/>
      <c r="L485" s="207"/>
      <c r="M485" s="208"/>
      <c r="N485" s="209"/>
      <c r="O485" s="209"/>
      <c r="P485" s="209"/>
      <c r="Q485" s="209"/>
      <c r="R485" s="209"/>
      <c r="S485" s="209"/>
      <c r="T485" s="210"/>
      <c r="AT485" s="211" t="s">
        <v>538</v>
      </c>
      <c r="AU485" s="211" t="s">
        <v>479</v>
      </c>
      <c r="AV485" s="11" t="s">
        <v>477</v>
      </c>
      <c r="AW485" s="11" t="s">
        <v>433</v>
      </c>
      <c r="AX485" s="11" t="s">
        <v>469</v>
      </c>
      <c r="AY485" s="211" t="s">
        <v>529</v>
      </c>
    </row>
    <row r="486" spans="2:65" s="12" customFormat="1">
      <c r="B486" s="212"/>
      <c r="C486" s="213"/>
      <c r="D486" s="202" t="s">
        <v>538</v>
      </c>
      <c r="E486" s="214" t="s">
        <v>419</v>
      </c>
      <c r="F486" s="215" t="s">
        <v>894</v>
      </c>
      <c r="G486" s="213"/>
      <c r="H486" s="216">
        <v>2</v>
      </c>
      <c r="I486" s="217"/>
      <c r="J486" s="213"/>
      <c r="K486" s="213"/>
      <c r="L486" s="218"/>
      <c r="M486" s="219"/>
      <c r="N486" s="220"/>
      <c r="O486" s="220"/>
      <c r="P486" s="220"/>
      <c r="Q486" s="220"/>
      <c r="R486" s="220"/>
      <c r="S486" s="220"/>
      <c r="T486" s="221"/>
      <c r="AT486" s="222" t="s">
        <v>538</v>
      </c>
      <c r="AU486" s="222" t="s">
        <v>479</v>
      </c>
      <c r="AV486" s="12" t="s">
        <v>479</v>
      </c>
      <c r="AW486" s="12" t="s">
        <v>433</v>
      </c>
      <c r="AX486" s="12" t="s">
        <v>469</v>
      </c>
      <c r="AY486" s="222" t="s">
        <v>529</v>
      </c>
    </row>
    <row r="487" spans="2:65" s="13" customFormat="1">
      <c r="B487" s="223"/>
      <c r="C487" s="224"/>
      <c r="D487" s="225" t="s">
        <v>538</v>
      </c>
      <c r="E487" s="226" t="s">
        <v>419</v>
      </c>
      <c r="F487" s="227" t="s">
        <v>545</v>
      </c>
      <c r="G487" s="224"/>
      <c r="H487" s="228">
        <v>2</v>
      </c>
      <c r="I487" s="229"/>
      <c r="J487" s="224"/>
      <c r="K487" s="224"/>
      <c r="L487" s="230"/>
      <c r="M487" s="231"/>
      <c r="N487" s="232"/>
      <c r="O487" s="232"/>
      <c r="P487" s="232"/>
      <c r="Q487" s="232"/>
      <c r="R487" s="232"/>
      <c r="S487" s="232"/>
      <c r="T487" s="233"/>
      <c r="AT487" s="234" t="s">
        <v>538</v>
      </c>
      <c r="AU487" s="234" t="s">
        <v>479</v>
      </c>
      <c r="AV487" s="13" t="s">
        <v>536</v>
      </c>
      <c r="AW487" s="13" t="s">
        <v>433</v>
      </c>
      <c r="AX487" s="13" t="s">
        <v>477</v>
      </c>
      <c r="AY487" s="234" t="s">
        <v>529</v>
      </c>
    </row>
    <row r="488" spans="2:65" s="1" customFormat="1" ht="22.5" customHeight="1">
      <c r="B488" s="41"/>
      <c r="C488" s="188" t="s">
        <v>895</v>
      </c>
      <c r="D488" s="188" t="s">
        <v>532</v>
      </c>
      <c r="E488" s="189" t="s">
        <v>896</v>
      </c>
      <c r="F488" s="190" t="s">
        <v>897</v>
      </c>
      <c r="G488" s="191" t="s">
        <v>751</v>
      </c>
      <c r="H488" s="192">
        <v>13.95</v>
      </c>
      <c r="I488" s="193"/>
      <c r="J488" s="194">
        <f>ROUND(I488*H488,2)</f>
        <v>0</v>
      </c>
      <c r="K488" s="190" t="s">
        <v>419</v>
      </c>
      <c r="L488" s="61"/>
      <c r="M488" s="195" t="s">
        <v>419</v>
      </c>
      <c r="N488" s="196" t="s">
        <v>440</v>
      </c>
      <c r="O488" s="42"/>
      <c r="P488" s="197">
        <f>O488*H488</f>
        <v>0</v>
      </c>
      <c r="Q488" s="197">
        <v>0</v>
      </c>
      <c r="R488" s="197">
        <f>Q488*H488</f>
        <v>0</v>
      </c>
      <c r="S488" s="197">
        <v>0</v>
      </c>
      <c r="T488" s="198">
        <f>S488*H488</f>
        <v>0</v>
      </c>
      <c r="AR488" s="24" t="s">
        <v>671</v>
      </c>
      <c r="AT488" s="24" t="s">
        <v>532</v>
      </c>
      <c r="AU488" s="24" t="s">
        <v>479</v>
      </c>
      <c r="AY488" s="24" t="s">
        <v>529</v>
      </c>
      <c r="BE488" s="199">
        <f>IF(N488="základní",J488,0)</f>
        <v>0</v>
      </c>
      <c r="BF488" s="199">
        <f>IF(N488="snížená",J488,0)</f>
        <v>0</v>
      </c>
      <c r="BG488" s="199">
        <f>IF(N488="zákl. přenesená",J488,0)</f>
        <v>0</v>
      </c>
      <c r="BH488" s="199">
        <f>IF(N488="sníž. přenesená",J488,0)</f>
        <v>0</v>
      </c>
      <c r="BI488" s="199">
        <f>IF(N488="nulová",J488,0)</f>
        <v>0</v>
      </c>
      <c r="BJ488" s="24" t="s">
        <v>477</v>
      </c>
      <c r="BK488" s="199">
        <f>ROUND(I488*H488,2)</f>
        <v>0</v>
      </c>
      <c r="BL488" s="24" t="s">
        <v>671</v>
      </c>
      <c r="BM488" s="24" t="s">
        <v>898</v>
      </c>
    </row>
    <row r="489" spans="2:65" s="11" customFormat="1">
      <c r="B489" s="200"/>
      <c r="C489" s="201"/>
      <c r="D489" s="202" t="s">
        <v>538</v>
      </c>
      <c r="E489" s="203" t="s">
        <v>419</v>
      </c>
      <c r="F489" s="204" t="s">
        <v>899</v>
      </c>
      <c r="G489" s="201"/>
      <c r="H489" s="205" t="s">
        <v>419</v>
      </c>
      <c r="I489" s="206"/>
      <c r="J489" s="201"/>
      <c r="K489" s="201"/>
      <c r="L489" s="207"/>
      <c r="M489" s="208"/>
      <c r="N489" s="209"/>
      <c r="O489" s="209"/>
      <c r="P489" s="209"/>
      <c r="Q489" s="209"/>
      <c r="R489" s="209"/>
      <c r="S489" s="209"/>
      <c r="T489" s="210"/>
      <c r="AT489" s="211" t="s">
        <v>538</v>
      </c>
      <c r="AU489" s="211" t="s">
        <v>479</v>
      </c>
      <c r="AV489" s="11" t="s">
        <v>477</v>
      </c>
      <c r="AW489" s="11" t="s">
        <v>433</v>
      </c>
      <c r="AX489" s="11" t="s">
        <v>469</v>
      </c>
      <c r="AY489" s="211" t="s">
        <v>529</v>
      </c>
    </row>
    <row r="490" spans="2:65" s="11" customFormat="1">
      <c r="B490" s="200"/>
      <c r="C490" s="201"/>
      <c r="D490" s="202" t="s">
        <v>538</v>
      </c>
      <c r="E490" s="203" t="s">
        <v>419</v>
      </c>
      <c r="F490" s="204" t="s">
        <v>888</v>
      </c>
      <c r="G490" s="201"/>
      <c r="H490" s="205" t="s">
        <v>419</v>
      </c>
      <c r="I490" s="206"/>
      <c r="J490" s="201"/>
      <c r="K490" s="201"/>
      <c r="L490" s="207"/>
      <c r="M490" s="208"/>
      <c r="N490" s="209"/>
      <c r="O490" s="209"/>
      <c r="P490" s="209"/>
      <c r="Q490" s="209"/>
      <c r="R490" s="209"/>
      <c r="S490" s="209"/>
      <c r="T490" s="210"/>
      <c r="AT490" s="211" t="s">
        <v>538</v>
      </c>
      <c r="AU490" s="211" t="s">
        <v>479</v>
      </c>
      <c r="AV490" s="11" t="s">
        <v>477</v>
      </c>
      <c r="AW490" s="11" t="s">
        <v>433</v>
      </c>
      <c r="AX490" s="11" t="s">
        <v>469</v>
      </c>
      <c r="AY490" s="211" t="s">
        <v>529</v>
      </c>
    </row>
    <row r="491" spans="2:65" s="12" customFormat="1">
      <c r="B491" s="212"/>
      <c r="C491" s="213"/>
      <c r="D491" s="202" t="s">
        <v>538</v>
      </c>
      <c r="E491" s="214" t="s">
        <v>419</v>
      </c>
      <c r="F491" s="215" t="s">
        <v>900</v>
      </c>
      <c r="G491" s="213"/>
      <c r="H491" s="216">
        <v>13.95</v>
      </c>
      <c r="I491" s="217"/>
      <c r="J491" s="213"/>
      <c r="K491" s="213"/>
      <c r="L491" s="218"/>
      <c r="M491" s="219"/>
      <c r="N491" s="220"/>
      <c r="O491" s="220"/>
      <c r="P491" s="220"/>
      <c r="Q491" s="220"/>
      <c r="R491" s="220"/>
      <c r="S491" s="220"/>
      <c r="T491" s="221"/>
      <c r="AT491" s="222" t="s">
        <v>538</v>
      </c>
      <c r="AU491" s="222" t="s">
        <v>479</v>
      </c>
      <c r="AV491" s="12" t="s">
        <v>479</v>
      </c>
      <c r="AW491" s="12" t="s">
        <v>433</v>
      </c>
      <c r="AX491" s="12" t="s">
        <v>469</v>
      </c>
      <c r="AY491" s="222" t="s">
        <v>529</v>
      </c>
    </row>
    <row r="492" spans="2:65" s="13" customFormat="1">
      <c r="B492" s="223"/>
      <c r="C492" s="224"/>
      <c r="D492" s="225" t="s">
        <v>538</v>
      </c>
      <c r="E492" s="226" t="s">
        <v>419</v>
      </c>
      <c r="F492" s="227" t="s">
        <v>545</v>
      </c>
      <c r="G492" s="224"/>
      <c r="H492" s="228">
        <v>13.95</v>
      </c>
      <c r="I492" s="229"/>
      <c r="J492" s="224"/>
      <c r="K492" s="224"/>
      <c r="L492" s="230"/>
      <c r="M492" s="231"/>
      <c r="N492" s="232"/>
      <c r="O492" s="232"/>
      <c r="P492" s="232"/>
      <c r="Q492" s="232"/>
      <c r="R492" s="232"/>
      <c r="S492" s="232"/>
      <c r="T492" s="233"/>
      <c r="AT492" s="234" t="s">
        <v>538</v>
      </c>
      <c r="AU492" s="234" t="s">
        <v>479</v>
      </c>
      <c r="AV492" s="13" t="s">
        <v>536</v>
      </c>
      <c r="AW492" s="13" t="s">
        <v>433</v>
      </c>
      <c r="AX492" s="13" t="s">
        <v>477</v>
      </c>
      <c r="AY492" s="234" t="s">
        <v>529</v>
      </c>
    </row>
    <row r="493" spans="2:65" s="1" customFormat="1" ht="22.5" customHeight="1">
      <c r="B493" s="41"/>
      <c r="C493" s="188" t="s">
        <v>901</v>
      </c>
      <c r="D493" s="188" t="s">
        <v>532</v>
      </c>
      <c r="E493" s="189" t="s">
        <v>902</v>
      </c>
      <c r="F493" s="190" t="s">
        <v>903</v>
      </c>
      <c r="G493" s="191" t="s">
        <v>880</v>
      </c>
      <c r="H493" s="262"/>
      <c r="I493" s="193"/>
      <c r="J493" s="194">
        <f>ROUND(I493*H493,2)</f>
        <v>0</v>
      </c>
      <c r="K493" s="190" t="s">
        <v>606</v>
      </c>
      <c r="L493" s="61"/>
      <c r="M493" s="195" t="s">
        <v>419</v>
      </c>
      <c r="N493" s="196" t="s">
        <v>440</v>
      </c>
      <c r="O493" s="42"/>
      <c r="P493" s="197">
        <f>O493*H493</f>
        <v>0</v>
      </c>
      <c r="Q493" s="197">
        <v>0</v>
      </c>
      <c r="R493" s="197">
        <f>Q493*H493</f>
        <v>0</v>
      </c>
      <c r="S493" s="197">
        <v>0</v>
      </c>
      <c r="T493" s="198">
        <f>S493*H493</f>
        <v>0</v>
      </c>
      <c r="AR493" s="24" t="s">
        <v>671</v>
      </c>
      <c r="AT493" s="24" t="s">
        <v>532</v>
      </c>
      <c r="AU493" s="24" t="s">
        <v>479</v>
      </c>
      <c r="AY493" s="24" t="s">
        <v>529</v>
      </c>
      <c r="BE493" s="199">
        <f>IF(N493="základní",J493,0)</f>
        <v>0</v>
      </c>
      <c r="BF493" s="199">
        <f>IF(N493="snížená",J493,0)</f>
        <v>0</v>
      </c>
      <c r="BG493" s="199">
        <f>IF(N493="zákl. přenesená",J493,0)</f>
        <v>0</v>
      </c>
      <c r="BH493" s="199">
        <f>IF(N493="sníž. přenesená",J493,0)</f>
        <v>0</v>
      </c>
      <c r="BI493" s="199">
        <f>IF(N493="nulová",J493,0)</f>
        <v>0</v>
      </c>
      <c r="BJ493" s="24" t="s">
        <v>477</v>
      </c>
      <c r="BK493" s="199">
        <f>ROUND(I493*H493,2)</f>
        <v>0</v>
      </c>
      <c r="BL493" s="24" t="s">
        <v>671</v>
      </c>
      <c r="BM493" s="24" t="s">
        <v>904</v>
      </c>
    </row>
    <row r="494" spans="2:65" s="10" customFormat="1" ht="29.85" customHeight="1">
      <c r="B494" s="171"/>
      <c r="C494" s="172"/>
      <c r="D494" s="185" t="s">
        <v>468</v>
      </c>
      <c r="E494" s="186" t="s">
        <v>905</v>
      </c>
      <c r="F494" s="186" t="s">
        <v>906</v>
      </c>
      <c r="G494" s="172"/>
      <c r="H494" s="172"/>
      <c r="I494" s="175"/>
      <c r="J494" s="187">
        <f>BK494</f>
        <v>0</v>
      </c>
      <c r="K494" s="172"/>
      <c r="L494" s="177"/>
      <c r="M494" s="178"/>
      <c r="N494" s="179"/>
      <c r="O494" s="179"/>
      <c r="P494" s="180">
        <f>SUM(P495:P527)</f>
        <v>0</v>
      </c>
      <c r="Q494" s="179"/>
      <c r="R494" s="180">
        <f>SUM(R495:R527)</f>
        <v>3.1614610000000001</v>
      </c>
      <c r="S494" s="179"/>
      <c r="T494" s="181">
        <f>SUM(T495:T527)</f>
        <v>0</v>
      </c>
      <c r="AR494" s="182" t="s">
        <v>479</v>
      </c>
      <c r="AT494" s="183" t="s">
        <v>468</v>
      </c>
      <c r="AU494" s="183" t="s">
        <v>477</v>
      </c>
      <c r="AY494" s="182" t="s">
        <v>529</v>
      </c>
      <c r="BK494" s="184">
        <f>SUM(BK495:BK527)</f>
        <v>0</v>
      </c>
    </row>
    <row r="495" spans="2:65" s="1" customFormat="1" ht="31.5" customHeight="1">
      <c r="B495" s="41"/>
      <c r="C495" s="188" t="s">
        <v>907</v>
      </c>
      <c r="D495" s="188" t="s">
        <v>532</v>
      </c>
      <c r="E495" s="189" t="s">
        <v>908</v>
      </c>
      <c r="F495" s="190" t="s">
        <v>909</v>
      </c>
      <c r="G495" s="191" t="s">
        <v>584</v>
      </c>
      <c r="H495" s="192">
        <v>5.12</v>
      </c>
      <c r="I495" s="193"/>
      <c r="J495" s="194">
        <f>ROUND(I495*H495,2)</f>
        <v>0</v>
      </c>
      <c r="K495" s="190" t="s">
        <v>419</v>
      </c>
      <c r="L495" s="61"/>
      <c r="M495" s="195" t="s">
        <v>419</v>
      </c>
      <c r="N495" s="196" t="s">
        <v>440</v>
      </c>
      <c r="O495" s="42"/>
      <c r="P495" s="197">
        <f>O495*H495</f>
        <v>0</v>
      </c>
      <c r="Q495" s="197">
        <v>1.0999999999999999E-2</v>
      </c>
      <c r="R495" s="197">
        <f>Q495*H495</f>
        <v>5.6319999999999995E-2</v>
      </c>
      <c r="S495" s="197">
        <v>0</v>
      </c>
      <c r="T495" s="198">
        <f>S495*H495</f>
        <v>0</v>
      </c>
      <c r="AR495" s="24" t="s">
        <v>671</v>
      </c>
      <c r="AT495" s="24" t="s">
        <v>532</v>
      </c>
      <c r="AU495" s="24" t="s">
        <v>479</v>
      </c>
      <c r="AY495" s="24" t="s">
        <v>529</v>
      </c>
      <c r="BE495" s="199">
        <f>IF(N495="základní",J495,0)</f>
        <v>0</v>
      </c>
      <c r="BF495" s="199">
        <f>IF(N495="snížená",J495,0)</f>
        <v>0</v>
      </c>
      <c r="BG495" s="199">
        <f>IF(N495="zákl. přenesená",J495,0)</f>
        <v>0</v>
      </c>
      <c r="BH495" s="199">
        <f>IF(N495="sníž. přenesená",J495,0)</f>
        <v>0</v>
      </c>
      <c r="BI495" s="199">
        <f>IF(N495="nulová",J495,0)</f>
        <v>0</v>
      </c>
      <c r="BJ495" s="24" t="s">
        <v>477</v>
      </c>
      <c r="BK495" s="199">
        <f>ROUND(I495*H495,2)</f>
        <v>0</v>
      </c>
      <c r="BL495" s="24" t="s">
        <v>671</v>
      </c>
      <c r="BM495" s="24" t="s">
        <v>910</v>
      </c>
    </row>
    <row r="496" spans="2:65" s="11" customFormat="1" ht="27">
      <c r="B496" s="200"/>
      <c r="C496" s="201"/>
      <c r="D496" s="202" t="s">
        <v>538</v>
      </c>
      <c r="E496" s="203" t="s">
        <v>419</v>
      </c>
      <c r="F496" s="204" t="s">
        <v>911</v>
      </c>
      <c r="G496" s="201"/>
      <c r="H496" s="205" t="s">
        <v>419</v>
      </c>
      <c r="I496" s="206"/>
      <c r="J496" s="201"/>
      <c r="K496" s="201"/>
      <c r="L496" s="207"/>
      <c r="M496" s="208"/>
      <c r="N496" s="209"/>
      <c r="O496" s="209"/>
      <c r="P496" s="209"/>
      <c r="Q496" s="209"/>
      <c r="R496" s="209"/>
      <c r="S496" s="209"/>
      <c r="T496" s="210"/>
      <c r="AT496" s="211" t="s">
        <v>538</v>
      </c>
      <c r="AU496" s="211" t="s">
        <v>479</v>
      </c>
      <c r="AV496" s="11" t="s">
        <v>477</v>
      </c>
      <c r="AW496" s="11" t="s">
        <v>433</v>
      </c>
      <c r="AX496" s="11" t="s">
        <v>469</v>
      </c>
      <c r="AY496" s="211" t="s">
        <v>529</v>
      </c>
    </row>
    <row r="497" spans="2:65" s="11" customFormat="1">
      <c r="B497" s="200"/>
      <c r="C497" s="201"/>
      <c r="D497" s="202" t="s">
        <v>538</v>
      </c>
      <c r="E497" s="203" t="s">
        <v>419</v>
      </c>
      <c r="F497" s="204" t="s">
        <v>912</v>
      </c>
      <c r="G497" s="201"/>
      <c r="H497" s="205" t="s">
        <v>419</v>
      </c>
      <c r="I497" s="206"/>
      <c r="J497" s="201"/>
      <c r="K497" s="201"/>
      <c r="L497" s="207"/>
      <c r="M497" s="208"/>
      <c r="N497" s="209"/>
      <c r="O497" s="209"/>
      <c r="P497" s="209"/>
      <c r="Q497" s="209"/>
      <c r="R497" s="209"/>
      <c r="S497" s="209"/>
      <c r="T497" s="210"/>
      <c r="AT497" s="211" t="s">
        <v>538</v>
      </c>
      <c r="AU497" s="211" t="s">
        <v>479</v>
      </c>
      <c r="AV497" s="11" t="s">
        <v>477</v>
      </c>
      <c r="AW497" s="11" t="s">
        <v>433</v>
      </c>
      <c r="AX497" s="11" t="s">
        <v>469</v>
      </c>
      <c r="AY497" s="211" t="s">
        <v>529</v>
      </c>
    </row>
    <row r="498" spans="2:65" s="11" customFormat="1" ht="27">
      <c r="B498" s="200"/>
      <c r="C498" s="201"/>
      <c r="D498" s="202" t="s">
        <v>538</v>
      </c>
      <c r="E498" s="203" t="s">
        <v>419</v>
      </c>
      <c r="F498" s="204" t="s">
        <v>913</v>
      </c>
      <c r="G498" s="201"/>
      <c r="H498" s="205" t="s">
        <v>419</v>
      </c>
      <c r="I498" s="206"/>
      <c r="J498" s="201"/>
      <c r="K498" s="201"/>
      <c r="L498" s="207"/>
      <c r="M498" s="208"/>
      <c r="N498" s="209"/>
      <c r="O498" s="209"/>
      <c r="P498" s="209"/>
      <c r="Q498" s="209"/>
      <c r="R498" s="209"/>
      <c r="S498" s="209"/>
      <c r="T498" s="210"/>
      <c r="AT498" s="211" t="s">
        <v>538</v>
      </c>
      <c r="AU498" s="211" t="s">
        <v>479</v>
      </c>
      <c r="AV498" s="11" t="s">
        <v>477</v>
      </c>
      <c r="AW498" s="11" t="s">
        <v>433</v>
      </c>
      <c r="AX498" s="11" t="s">
        <v>469</v>
      </c>
      <c r="AY498" s="211" t="s">
        <v>529</v>
      </c>
    </row>
    <row r="499" spans="2:65" s="11" customFormat="1">
      <c r="B499" s="200"/>
      <c r="C499" s="201"/>
      <c r="D499" s="202" t="s">
        <v>538</v>
      </c>
      <c r="E499" s="203" t="s">
        <v>419</v>
      </c>
      <c r="F499" s="204" t="s">
        <v>565</v>
      </c>
      <c r="G499" s="201"/>
      <c r="H499" s="205" t="s">
        <v>419</v>
      </c>
      <c r="I499" s="206"/>
      <c r="J499" s="201"/>
      <c r="K499" s="201"/>
      <c r="L499" s="207"/>
      <c r="M499" s="208"/>
      <c r="N499" s="209"/>
      <c r="O499" s="209"/>
      <c r="P499" s="209"/>
      <c r="Q499" s="209"/>
      <c r="R499" s="209"/>
      <c r="S499" s="209"/>
      <c r="T499" s="210"/>
      <c r="AT499" s="211" t="s">
        <v>538</v>
      </c>
      <c r="AU499" s="211" t="s">
        <v>479</v>
      </c>
      <c r="AV499" s="11" t="s">
        <v>477</v>
      </c>
      <c r="AW499" s="11" t="s">
        <v>433</v>
      </c>
      <c r="AX499" s="11" t="s">
        <v>469</v>
      </c>
      <c r="AY499" s="211" t="s">
        <v>529</v>
      </c>
    </row>
    <row r="500" spans="2:65" s="11" customFormat="1">
      <c r="B500" s="200"/>
      <c r="C500" s="201"/>
      <c r="D500" s="202" t="s">
        <v>538</v>
      </c>
      <c r="E500" s="203" t="s">
        <v>419</v>
      </c>
      <c r="F500" s="204" t="s">
        <v>702</v>
      </c>
      <c r="G500" s="201"/>
      <c r="H500" s="205" t="s">
        <v>419</v>
      </c>
      <c r="I500" s="206"/>
      <c r="J500" s="201"/>
      <c r="K500" s="201"/>
      <c r="L500" s="207"/>
      <c r="M500" s="208"/>
      <c r="N500" s="209"/>
      <c r="O500" s="209"/>
      <c r="P500" s="209"/>
      <c r="Q500" s="209"/>
      <c r="R500" s="209"/>
      <c r="S500" s="209"/>
      <c r="T500" s="210"/>
      <c r="AT500" s="211" t="s">
        <v>538</v>
      </c>
      <c r="AU500" s="211" t="s">
        <v>479</v>
      </c>
      <c r="AV500" s="11" t="s">
        <v>477</v>
      </c>
      <c r="AW500" s="11" t="s">
        <v>433</v>
      </c>
      <c r="AX500" s="11" t="s">
        <v>469</v>
      </c>
      <c r="AY500" s="211" t="s">
        <v>529</v>
      </c>
    </row>
    <row r="501" spans="2:65" s="12" customFormat="1">
      <c r="B501" s="212"/>
      <c r="C501" s="213"/>
      <c r="D501" s="202" t="s">
        <v>538</v>
      </c>
      <c r="E501" s="214" t="s">
        <v>419</v>
      </c>
      <c r="F501" s="215" t="s">
        <v>703</v>
      </c>
      <c r="G501" s="213"/>
      <c r="H501" s="216">
        <v>5.12</v>
      </c>
      <c r="I501" s="217"/>
      <c r="J501" s="213"/>
      <c r="K501" s="213"/>
      <c r="L501" s="218"/>
      <c r="M501" s="219"/>
      <c r="N501" s="220"/>
      <c r="O501" s="220"/>
      <c r="P501" s="220"/>
      <c r="Q501" s="220"/>
      <c r="R501" s="220"/>
      <c r="S501" s="220"/>
      <c r="T501" s="221"/>
      <c r="AT501" s="222" t="s">
        <v>538</v>
      </c>
      <c r="AU501" s="222" t="s">
        <v>479</v>
      </c>
      <c r="AV501" s="12" t="s">
        <v>479</v>
      </c>
      <c r="AW501" s="12" t="s">
        <v>433</v>
      </c>
      <c r="AX501" s="12" t="s">
        <v>469</v>
      </c>
      <c r="AY501" s="222" t="s">
        <v>529</v>
      </c>
    </row>
    <row r="502" spans="2:65" s="13" customFormat="1">
      <c r="B502" s="223"/>
      <c r="C502" s="224"/>
      <c r="D502" s="225" t="s">
        <v>538</v>
      </c>
      <c r="E502" s="226" t="s">
        <v>419</v>
      </c>
      <c r="F502" s="227" t="s">
        <v>545</v>
      </c>
      <c r="G502" s="224"/>
      <c r="H502" s="228">
        <v>5.12</v>
      </c>
      <c r="I502" s="229"/>
      <c r="J502" s="224"/>
      <c r="K502" s="224"/>
      <c r="L502" s="230"/>
      <c r="M502" s="231"/>
      <c r="N502" s="232"/>
      <c r="O502" s="232"/>
      <c r="P502" s="232"/>
      <c r="Q502" s="232"/>
      <c r="R502" s="232"/>
      <c r="S502" s="232"/>
      <c r="T502" s="233"/>
      <c r="AT502" s="234" t="s">
        <v>538</v>
      </c>
      <c r="AU502" s="234" t="s">
        <v>479</v>
      </c>
      <c r="AV502" s="13" t="s">
        <v>536</v>
      </c>
      <c r="AW502" s="13" t="s">
        <v>433</v>
      </c>
      <c r="AX502" s="13" t="s">
        <v>477</v>
      </c>
      <c r="AY502" s="234" t="s">
        <v>529</v>
      </c>
    </row>
    <row r="503" spans="2:65" s="1" customFormat="1" ht="31.5" customHeight="1">
      <c r="B503" s="41"/>
      <c r="C503" s="188" t="s">
        <v>914</v>
      </c>
      <c r="D503" s="188" t="s">
        <v>532</v>
      </c>
      <c r="E503" s="189" t="s">
        <v>915</v>
      </c>
      <c r="F503" s="190" t="s">
        <v>916</v>
      </c>
      <c r="G503" s="191" t="s">
        <v>584</v>
      </c>
      <c r="H503" s="192">
        <v>55.948</v>
      </c>
      <c r="I503" s="193"/>
      <c r="J503" s="194">
        <f>ROUND(I503*H503,2)</f>
        <v>0</v>
      </c>
      <c r="K503" s="190" t="s">
        <v>419</v>
      </c>
      <c r="L503" s="61"/>
      <c r="M503" s="195" t="s">
        <v>419</v>
      </c>
      <c r="N503" s="196" t="s">
        <v>440</v>
      </c>
      <c r="O503" s="42"/>
      <c r="P503" s="197">
        <f>O503*H503</f>
        <v>0</v>
      </c>
      <c r="Q503" s="197">
        <v>4.2000000000000003E-2</v>
      </c>
      <c r="R503" s="197">
        <f>Q503*H503</f>
        <v>2.3498160000000001</v>
      </c>
      <c r="S503" s="197">
        <v>0</v>
      </c>
      <c r="T503" s="198">
        <f>S503*H503</f>
        <v>0</v>
      </c>
      <c r="AR503" s="24" t="s">
        <v>671</v>
      </c>
      <c r="AT503" s="24" t="s">
        <v>532</v>
      </c>
      <c r="AU503" s="24" t="s">
        <v>479</v>
      </c>
      <c r="AY503" s="24" t="s">
        <v>529</v>
      </c>
      <c r="BE503" s="199">
        <f>IF(N503="základní",J503,0)</f>
        <v>0</v>
      </c>
      <c r="BF503" s="199">
        <f>IF(N503="snížená",J503,0)</f>
        <v>0</v>
      </c>
      <c r="BG503" s="199">
        <f>IF(N503="zákl. přenesená",J503,0)</f>
        <v>0</v>
      </c>
      <c r="BH503" s="199">
        <f>IF(N503="sníž. přenesená",J503,0)</f>
        <v>0</v>
      </c>
      <c r="BI503" s="199">
        <f>IF(N503="nulová",J503,0)</f>
        <v>0</v>
      </c>
      <c r="BJ503" s="24" t="s">
        <v>477</v>
      </c>
      <c r="BK503" s="199">
        <f>ROUND(I503*H503,2)</f>
        <v>0</v>
      </c>
      <c r="BL503" s="24" t="s">
        <v>671</v>
      </c>
      <c r="BM503" s="24" t="s">
        <v>917</v>
      </c>
    </row>
    <row r="504" spans="2:65" s="11" customFormat="1" ht="27">
      <c r="B504" s="200"/>
      <c r="C504" s="201"/>
      <c r="D504" s="202" t="s">
        <v>538</v>
      </c>
      <c r="E504" s="203" t="s">
        <v>419</v>
      </c>
      <c r="F504" s="204" t="s">
        <v>918</v>
      </c>
      <c r="G504" s="201"/>
      <c r="H504" s="205" t="s">
        <v>419</v>
      </c>
      <c r="I504" s="206"/>
      <c r="J504" s="201"/>
      <c r="K504" s="201"/>
      <c r="L504" s="207"/>
      <c r="M504" s="208"/>
      <c r="N504" s="209"/>
      <c r="O504" s="209"/>
      <c r="P504" s="209"/>
      <c r="Q504" s="209"/>
      <c r="R504" s="209"/>
      <c r="S504" s="209"/>
      <c r="T504" s="210"/>
      <c r="AT504" s="211" t="s">
        <v>538</v>
      </c>
      <c r="AU504" s="211" t="s">
        <v>479</v>
      </c>
      <c r="AV504" s="11" t="s">
        <v>477</v>
      </c>
      <c r="AW504" s="11" t="s">
        <v>433</v>
      </c>
      <c r="AX504" s="11" t="s">
        <v>469</v>
      </c>
      <c r="AY504" s="211" t="s">
        <v>529</v>
      </c>
    </row>
    <row r="505" spans="2:65" s="11" customFormat="1">
      <c r="B505" s="200"/>
      <c r="C505" s="201"/>
      <c r="D505" s="202" t="s">
        <v>538</v>
      </c>
      <c r="E505" s="203" t="s">
        <v>419</v>
      </c>
      <c r="F505" s="204" t="s">
        <v>919</v>
      </c>
      <c r="G505" s="201"/>
      <c r="H505" s="205" t="s">
        <v>419</v>
      </c>
      <c r="I505" s="206"/>
      <c r="J505" s="201"/>
      <c r="K505" s="201"/>
      <c r="L505" s="207"/>
      <c r="M505" s="208"/>
      <c r="N505" s="209"/>
      <c r="O505" s="209"/>
      <c r="P505" s="209"/>
      <c r="Q505" s="209"/>
      <c r="R505" s="209"/>
      <c r="S505" s="209"/>
      <c r="T505" s="210"/>
      <c r="AT505" s="211" t="s">
        <v>538</v>
      </c>
      <c r="AU505" s="211" t="s">
        <v>479</v>
      </c>
      <c r="AV505" s="11" t="s">
        <v>477</v>
      </c>
      <c r="AW505" s="11" t="s">
        <v>433</v>
      </c>
      <c r="AX505" s="11" t="s">
        <v>469</v>
      </c>
      <c r="AY505" s="211" t="s">
        <v>529</v>
      </c>
    </row>
    <row r="506" spans="2:65" s="11" customFormat="1">
      <c r="B506" s="200"/>
      <c r="C506" s="201"/>
      <c r="D506" s="202" t="s">
        <v>538</v>
      </c>
      <c r="E506" s="203" t="s">
        <v>419</v>
      </c>
      <c r="F506" s="204" t="s">
        <v>920</v>
      </c>
      <c r="G506" s="201"/>
      <c r="H506" s="205" t="s">
        <v>419</v>
      </c>
      <c r="I506" s="206"/>
      <c r="J506" s="201"/>
      <c r="K506" s="201"/>
      <c r="L506" s="207"/>
      <c r="M506" s="208"/>
      <c r="N506" s="209"/>
      <c r="O506" s="209"/>
      <c r="P506" s="209"/>
      <c r="Q506" s="209"/>
      <c r="R506" s="209"/>
      <c r="S506" s="209"/>
      <c r="T506" s="210"/>
      <c r="AT506" s="211" t="s">
        <v>538</v>
      </c>
      <c r="AU506" s="211" t="s">
        <v>479</v>
      </c>
      <c r="AV506" s="11" t="s">
        <v>477</v>
      </c>
      <c r="AW506" s="11" t="s">
        <v>433</v>
      </c>
      <c r="AX506" s="11" t="s">
        <v>469</v>
      </c>
      <c r="AY506" s="211" t="s">
        <v>529</v>
      </c>
    </row>
    <row r="507" spans="2:65" s="11" customFormat="1">
      <c r="B507" s="200"/>
      <c r="C507" s="201"/>
      <c r="D507" s="202" t="s">
        <v>538</v>
      </c>
      <c r="E507" s="203" t="s">
        <v>419</v>
      </c>
      <c r="F507" s="204" t="s">
        <v>921</v>
      </c>
      <c r="G507" s="201"/>
      <c r="H507" s="205" t="s">
        <v>419</v>
      </c>
      <c r="I507" s="206"/>
      <c r="J507" s="201"/>
      <c r="K507" s="201"/>
      <c r="L507" s="207"/>
      <c r="M507" s="208"/>
      <c r="N507" s="209"/>
      <c r="O507" s="209"/>
      <c r="P507" s="209"/>
      <c r="Q507" s="209"/>
      <c r="R507" s="209"/>
      <c r="S507" s="209"/>
      <c r="T507" s="210"/>
      <c r="AT507" s="211" t="s">
        <v>538</v>
      </c>
      <c r="AU507" s="211" t="s">
        <v>479</v>
      </c>
      <c r="AV507" s="11" t="s">
        <v>477</v>
      </c>
      <c r="AW507" s="11" t="s">
        <v>433</v>
      </c>
      <c r="AX507" s="11" t="s">
        <v>469</v>
      </c>
      <c r="AY507" s="211" t="s">
        <v>529</v>
      </c>
    </row>
    <row r="508" spans="2:65" s="11" customFormat="1">
      <c r="B508" s="200"/>
      <c r="C508" s="201"/>
      <c r="D508" s="202" t="s">
        <v>538</v>
      </c>
      <c r="E508" s="203" t="s">
        <v>419</v>
      </c>
      <c r="F508" s="204" t="s">
        <v>922</v>
      </c>
      <c r="G508" s="201"/>
      <c r="H508" s="205" t="s">
        <v>419</v>
      </c>
      <c r="I508" s="206"/>
      <c r="J508" s="201"/>
      <c r="K508" s="201"/>
      <c r="L508" s="207"/>
      <c r="M508" s="208"/>
      <c r="N508" s="209"/>
      <c r="O508" s="209"/>
      <c r="P508" s="209"/>
      <c r="Q508" s="209"/>
      <c r="R508" s="209"/>
      <c r="S508" s="209"/>
      <c r="T508" s="210"/>
      <c r="AT508" s="211" t="s">
        <v>538</v>
      </c>
      <c r="AU508" s="211" t="s">
        <v>479</v>
      </c>
      <c r="AV508" s="11" t="s">
        <v>477</v>
      </c>
      <c r="AW508" s="11" t="s">
        <v>433</v>
      </c>
      <c r="AX508" s="11" t="s">
        <v>469</v>
      </c>
      <c r="AY508" s="211" t="s">
        <v>529</v>
      </c>
    </row>
    <row r="509" spans="2:65" s="11" customFormat="1">
      <c r="B509" s="200"/>
      <c r="C509" s="201"/>
      <c r="D509" s="202" t="s">
        <v>538</v>
      </c>
      <c r="E509" s="203" t="s">
        <v>419</v>
      </c>
      <c r="F509" s="204" t="s">
        <v>923</v>
      </c>
      <c r="G509" s="201"/>
      <c r="H509" s="205" t="s">
        <v>419</v>
      </c>
      <c r="I509" s="206"/>
      <c r="J509" s="201"/>
      <c r="K509" s="201"/>
      <c r="L509" s="207"/>
      <c r="M509" s="208"/>
      <c r="N509" s="209"/>
      <c r="O509" s="209"/>
      <c r="P509" s="209"/>
      <c r="Q509" s="209"/>
      <c r="R509" s="209"/>
      <c r="S509" s="209"/>
      <c r="T509" s="210"/>
      <c r="AT509" s="211" t="s">
        <v>538</v>
      </c>
      <c r="AU509" s="211" t="s">
        <v>479</v>
      </c>
      <c r="AV509" s="11" t="s">
        <v>477</v>
      </c>
      <c r="AW509" s="11" t="s">
        <v>433</v>
      </c>
      <c r="AX509" s="11" t="s">
        <v>469</v>
      </c>
      <c r="AY509" s="211" t="s">
        <v>529</v>
      </c>
    </row>
    <row r="510" spans="2:65" s="11" customFormat="1">
      <c r="B510" s="200"/>
      <c r="C510" s="201"/>
      <c r="D510" s="202" t="s">
        <v>538</v>
      </c>
      <c r="E510" s="203" t="s">
        <v>419</v>
      </c>
      <c r="F510" s="204" t="s">
        <v>565</v>
      </c>
      <c r="G510" s="201"/>
      <c r="H510" s="205" t="s">
        <v>419</v>
      </c>
      <c r="I510" s="206"/>
      <c r="J510" s="201"/>
      <c r="K510" s="201"/>
      <c r="L510" s="207"/>
      <c r="M510" s="208"/>
      <c r="N510" s="209"/>
      <c r="O510" s="209"/>
      <c r="P510" s="209"/>
      <c r="Q510" s="209"/>
      <c r="R510" s="209"/>
      <c r="S510" s="209"/>
      <c r="T510" s="210"/>
      <c r="AT510" s="211" t="s">
        <v>538</v>
      </c>
      <c r="AU510" s="211" t="s">
        <v>479</v>
      </c>
      <c r="AV510" s="11" t="s">
        <v>477</v>
      </c>
      <c r="AW510" s="11" t="s">
        <v>433</v>
      </c>
      <c r="AX510" s="11" t="s">
        <v>469</v>
      </c>
      <c r="AY510" s="211" t="s">
        <v>529</v>
      </c>
    </row>
    <row r="511" spans="2:65" s="11" customFormat="1">
      <c r="B511" s="200"/>
      <c r="C511" s="201"/>
      <c r="D511" s="202" t="s">
        <v>538</v>
      </c>
      <c r="E511" s="203" t="s">
        <v>419</v>
      </c>
      <c r="F511" s="204" t="s">
        <v>924</v>
      </c>
      <c r="G511" s="201"/>
      <c r="H511" s="205" t="s">
        <v>419</v>
      </c>
      <c r="I511" s="206"/>
      <c r="J511" s="201"/>
      <c r="K511" s="201"/>
      <c r="L511" s="207"/>
      <c r="M511" s="208"/>
      <c r="N511" s="209"/>
      <c r="O511" s="209"/>
      <c r="P511" s="209"/>
      <c r="Q511" s="209"/>
      <c r="R511" s="209"/>
      <c r="S511" s="209"/>
      <c r="T511" s="210"/>
      <c r="AT511" s="211" t="s">
        <v>538</v>
      </c>
      <c r="AU511" s="211" t="s">
        <v>479</v>
      </c>
      <c r="AV511" s="11" t="s">
        <v>477</v>
      </c>
      <c r="AW511" s="11" t="s">
        <v>433</v>
      </c>
      <c r="AX511" s="11" t="s">
        <v>469</v>
      </c>
      <c r="AY511" s="211" t="s">
        <v>529</v>
      </c>
    </row>
    <row r="512" spans="2:65" s="12" customFormat="1">
      <c r="B512" s="212"/>
      <c r="C512" s="213"/>
      <c r="D512" s="202" t="s">
        <v>538</v>
      </c>
      <c r="E512" s="214" t="s">
        <v>419</v>
      </c>
      <c r="F512" s="215" t="s">
        <v>925</v>
      </c>
      <c r="G512" s="213"/>
      <c r="H512" s="216">
        <v>55.948</v>
      </c>
      <c r="I512" s="217"/>
      <c r="J512" s="213"/>
      <c r="K512" s="213"/>
      <c r="L512" s="218"/>
      <c r="M512" s="219"/>
      <c r="N512" s="220"/>
      <c r="O512" s="220"/>
      <c r="P512" s="220"/>
      <c r="Q512" s="220"/>
      <c r="R512" s="220"/>
      <c r="S512" s="220"/>
      <c r="T512" s="221"/>
      <c r="AT512" s="222" t="s">
        <v>538</v>
      </c>
      <c r="AU512" s="222" t="s">
        <v>479</v>
      </c>
      <c r="AV512" s="12" t="s">
        <v>479</v>
      </c>
      <c r="AW512" s="12" t="s">
        <v>433</v>
      </c>
      <c r="AX512" s="12" t="s">
        <v>469</v>
      </c>
      <c r="AY512" s="222" t="s">
        <v>529</v>
      </c>
    </row>
    <row r="513" spans="2:65" s="13" customFormat="1">
      <c r="B513" s="223"/>
      <c r="C513" s="224"/>
      <c r="D513" s="225" t="s">
        <v>538</v>
      </c>
      <c r="E513" s="226" t="s">
        <v>419</v>
      </c>
      <c r="F513" s="227" t="s">
        <v>545</v>
      </c>
      <c r="G513" s="224"/>
      <c r="H513" s="228">
        <v>55.948</v>
      </c>
      <c r="I513" s="229"/>
      <c r="J513" s="224"/>
      <c r="K513" s="224"/>
      <c r="L513" s="230"/>
      <c r="M513" s="231"/>
      <c r="N513" s="232"/>
      <c r="O513" s="232"/>
      <c r="P513" s="232"/>
      <c r="Q513" s="232"/>
      <c r="R513" s="232"/>
      <c r="S513" s="232"/>
      <c r="T513" s="233"/>
      <c r="AT513" s="234" t="s">
        <v>538</v>
      </c>
      <c r="AU513" s="234" t="s">
        <v>479</v>
      </c>
      <c r="AV513" s="13" t="s">
        <v>536</v>
      </c>
      <c r="AW513" s="13" t="s">
        <v>433</v>
      </c>
      <c r="AX513" s="13" t="s">
        <v>477</v>
      </c>
      <c r="AY513" s="234" t="s">
        <v>529</v>
      </c>
    </row>
    <row r="514" spans="2:65" s="1" customFormat="1" ht="22.5" customHeight="1">
      <c r="B514" s="41"/>
      <c r="C514" s="252" t="s">
        <v>926</v>
      </c>
      <c r="D514" s="252" t="s">
        <v>654</v>
      </c>
      <c r="E514" s="253" t="s">
        <v>927</v>
      </c>
      <c r="F514" s="254" t="s">
        <v>928</v>
      </c>
      <c r="G514" s="255" t="s">
        <v>584</v>
      </c>
      <c r="H514" s="256">
        <v>5.5949999999999998</v>
      </c>
      <c r="I514" s="257"/>
      <c r="J514" s="258">
        <f>ROUND(I514*H514,2)</f>
        <v>0</v>
      </c>
      <c r="K514" s="254" t="s">
        <v>419</v>
      </c>
      <c r="L514" s="259"/>
      <c r="M514" s="260" t="s">
        <v>419</v>
      </c>
      <c r="N514" s="261" t="s">
        <v>440</v>
      </c>
      <c r="O514" s="42"/>
      <c r="P514" s="197">
        <f>O514*H514</f>
        <v>0</v>
      </c>
      <c r="Q514" s="197">
        <v>0.13500000000000001</v>
      </c>
      <c r="R514" s="197">
        <f>Q514*H514</f>
        <v>0.75532500000000002</v>
      </c>
      <c r="S514" s="197">
        <v>0</v>
      </c>
      <c r="T514" s="198">
        <f>S514*H514</f>
        <v>0</v>
      </c>
      <c r="AR514" s="24" t="s">
        <v>787</v>
      </c>
      <c r="AT514" s="24" t="s">
        <v>654</v>
      </c>
      <c r="AU514" s="24" t="s">
        <v>479</v>
      </c>
      <c r="AY514" s="24" t="s">
        <v>529</v>
      </c>
      <c r="BE514" s="199">
        <f>IF(N514="základní",J514,0)</f>
        <v>0</v>
      </c>
      <c r="BF514" s="199">
        <f>IF(N514="snížená",J514,0)</f>
        <v>0</v>
      </c>
      <c r="BG514" s="199">
        <f>IF(N514="zákl. přenesená",J514,0)</f>
        <v>0</v>
      </c>
      <c r="BH514" s="199">
        <f>IF(N514="sníž. přenesená",J514,0)</f>
        <v>0</v>
      </c>
      <c r="BI514" s="199">
        <f>IF(N514="nulová",J514,0)</f>
        <v>0</v>
      </c>
      <c r="BJ514" s="24" t="s">
        <v>477</v>
      </c>
      <c r="BK514" s="199">
        <f>ROUND(I514*H514,2)</f>
        <v>0</v>
      </c>
      <c r="BL514" s="24" t="s">
        <v>671</v>
      </c>
      <c r="BM514" s="24" t="s">
        <v>929</v>
      </c>
    </row>
    <row r="515" spans="2:65" s="11" customFormat="1" ht="27">
      <c r="B515" s="200"/>
      <c r="C515" s="201"/>
      <c r="D515" s="202" t="s">
        <v>538</v>
      </c>
      <c r="E515" s="203" t="s">
        <v>419</v>
      </c>
      <c r="F515" s="204" t="s">
        <v>918</v>
      </c>
      <c r="G515" s="201"/>
      <c r="H515" s="205" t="s">
        <v>419</v>
      </c>
      <c r="I515" s="206"/>
      <c r="J515" s="201"/>
      <c r="K515" s="201"/>
      <c r="L515" s="207"/>
      <c r="M515" s="208"/>
      <c r="N515" s="209"/>
      <c r="O515" s="209"/>
      <c r="P515" s="209"/>
      <c r="Q515" s="209"/>
      <c r="R515" s="209"/>
      <c r="S515" s="209"/>
      <c r="T515" s="210"/>
      <c r="AT515" s="211" t="s">
        <v>538</v>
      </c>
      <c r="AU515" s="211" t="s">
        <v>479</v>
      </c>
      <c r="AV515" s="11" t="s">
        <v>477</v>
      </c>
      <c r="AW515" s="11" t="s">
        <v>433</v>
      </c>
      <c r="AX515" s="11" t="s">
        <v>469</v>
      </c>
      <c r="AY515" s="211" t="s">
        <v>529</v>
      </c>
    </row>
    <row r="516" spans="2:65" s="11" customFormat="1" ht="27">
      <c r="B516" s="200"/>
      <c r="C516" s="201"/>
      <c r="D516" s="202" t="s">
        <v>538</v>
      </c>
      <c r="E516" s="203" t="s">
        <v>419</v>
      </c>
      <c r="F516" s="204" t="s">
        <v>930</v>
      </c>
      <c r="G516" s="201"/>
      <c r="H516" s="205" t="s">
        <v>419</v>
      </c>
      <c r="I516" s="206"/>
      <c r="J516" s="201"/>
      <c r="K516" s="201"/>
      <c r="L516" s="207"/>
      <c r="M516" s="208"/>
      <c r="N516" s="209"/>
      <c r="O516" s="209"/>
      <c r="P516" s="209"/>
      <c r="Q516" s="209"/>
      <c r="R516" s="209"/>
      <c r="S516" s="209"/>
      <c r="T516" s="210"/>
      <c r="AT516" s="211" t="s">
        <v>538</v>
      </c>
      <c r="AU516" s="211" t="s">
        <v>479</v>
      </c>
      <c r="AV516" s="11" t="s">
        <v>477</v>
      </c>
      <c r="AW516" s="11" t="s">
        <v>433</v>
      </c>
      <c r="AX516" s="11" t="s">
        <v>469</v>
      </c>
      <c r="AY516" s="211" t="s">
        <v>529</v>
      </c>
    </row>
    <row r="517" spans="2:65" s="11" customFormat="1">
      <c r="B517" s="200"/>
      <c r="C517" s="201"/>
      <c r="D517" s="202" t="s">
        <v>538</v>
      </c>
      <c r="E517" s="203" t="s">
        <v>419</v>
      </c>
      <c r="F517" s="204" t="s">
        <v>919</v>
      </c>
      <c r="G517" s="201"/>
      <c r="H517" s="205" t="s">
        <v>419</v>
      </c>
      <c r="I517" s="206"/>
      <c r="J517" s="201"/>
      <c r="K517" s="201"/>
      <c r="L517" s="207"/>
      <c r="M517" s="208"/>
      <c r="N517" s="209"/>
      <c r="O517" s="209"/>
      <c r="P517" s="209"/>
      <c r="Q517" s="209"/>
      <c r="R517" s="209"/>
      <c r="S517" s="209"/>
      <c r="T517" s="210"/>
      <c r="AT517" s="211" t="s">
        <v>538</v>
      </c>
      <c r="AU517" s="211" t="s">
        <v>479</v>
      </c>
      <c r="AV517" s="11" t="s">
        <v>477</v>
      </c>
      <c r="AW517" s="11" t="s">
        <v>433</v>
      </c>
      <c r="AX517" s="11" t="s">
        <v>469</v>
      </c>
      <c r="AY517" s="211" t="s">
        <v>529</v>
      </c>
    </row>
    <row r="518" spans="2:65" s="11" customFormat="1">
      <c r="B518" s="200"/>
      <c r="C518" s="201"/>
      <c r="D518" s="202" t="s">
        <v>538</v>
      </c>
      <c r="E518" s="203" t="s">
        <v>419</v>
      </c>
      <c r="F518" s="204" t="s">
        <v>920</v>
      </c>
      <c r="G518" s="201"/>
      <c r="H518" s="205" t="s">
        <v>419</v>
      </c>
      <c r="I518" s="206"/>
      <c r="J518" s="201"/>
      <c r="K518" s="201"/>
      <c r="L518" s="207"/>
      <c r="M518" s="208"/>
      <c r="N518" s="209"/>
      <c r="O518" s="209"/>
      <c r="P518" s="209"/>
      <c r="Q518" s="209"/>
      <c r="R518" s="209"/>
      <c r="S518" s="209"/>
      <c r="T518" s="210"/>
      <c r="AT518" s="211" t="s">
        <v>538</v>
      </c>
      <c r="AU518" s="211" t="s">
        <v>479</v>
      </c>
      <c r="AV518" s="11" t="s">
        <v>477</v>
      </c>
      <c r="AW518" s="11" t="s">
        <v>433</v>
      </c>
      <c r="AX518" s="11" t="s">
        <v>469</v>
      </c>
      <c r="AY518" s="211" t="s">
        <v>529</v>
      </c>
    </row>
    <row r="519" spans="2:65" s="11" customFormat="1">
      <c r="B519" s="200"/>
      <c r="C519" s="201"/>
      <c r="D519" s="202" t="s">
        <v>538</v>
      </c>
      <c r="E519" s="203" t="s">
        <v>419</v>
      </c>
      <c r="F519" s="204" t="s">
        <v>921</v>
      </c>
      <c r="G519" s="201"/>
      <c r="H519" s="205" t="s">
        <v>419</v>
      </c>
      <c r="I519" s="206"/>
      <c r="J519" s="201"/>
      <c r="K519" s="201"/>
      <c r="L519" s="207"/>
      <c r="M519" s="208"/>
      <c r="N519" s="209"/>
      <c r="O519" s="209"/>
      <c r="P519" s="209"/>
      <c r="Q519" s="209"/>
      <c r="R519" s="209"/>
      <c r="S519" s="209"/>
      <c r="T519" s="210"/>
      <c r="AT519" s="211" t="s">
        <v>538</v>
      </c>
      <c r="AU519" s="211" t="s">
        <v>479</v>
      </c>
      <c r="AV519" s="11" t="s">
        <v>477</v>
      </c>
      <c r="AW519" s="11" t="s">
        <v>433</v>
      </c>
      <c r="AX519" s="11" t="s">
        <v>469</v>
      </c>
      <c r="AY519" s="211" t="s">
        <v>529</v>
      </c>
    </row>
    <row r="520" spans="2:65" s="11" customFormat="1">
      <c r="B520" s="200"/>
      <c r="C520" s="201"/>
      <c r="D520" s="202" t="s">
        <v>538</v>
      </c>
      <c r="E520" s="203" t="s">
        <v>419</v>
      </c>
      <c r="F520" s="204" t="s">
        <v>922</v>
      </c>
      <c r="G520" s="201"/>
      <c r="H520" s="205" t="s">
        <v>419</v>
      </c>
      <c r="I520" s="206"/>
      <c r="J520" s="201"/>
      <c r="K520" s="201"/>
      <c r="L520" s="207"/>
      <c r="M520" s="208"/>
      <c r="N520" s="209"/>
      <c r="O520" s="209"/>
      <c r="P520" s="209"/>
      <c r="Q520" s="209"/>
      <c r="R520" s="209"/>
      <c r="S520" s="209"/>
      <c r="T520" s="210"/>
      <c r="AT520" s="211" t="s">
        <v>538</v>
      </c>
      <c r="AU520" s="211" t="s">
        <v>479</v>
      </c>
      <c r="AV520" s="11" t="s">
        <v>477</v>
      </c>
      <c r="AW520" s="11" t="s">
        <v>433</v>
      </c>
      <c r="AX520" s="11" t="s">
        <v>469</v>
      </c>
      <c r="AY520" s="211" t="s">
        <v>529</v>
      </c>
    </row>
    <row r="521" spans="2:65" s="11" customFormat="1">
      <c r="B521" s="200"/>
      <c r="C521" s="201"/>
      <c r="D521" s="202" t="s">
        <v>538</v>
      </c>
      <c r="E521" s="203" t="s">
        <v>419</v>
      </c>
      <c r="F521" s="204" t="s">
        <v>923</v>
      </c>
      <c r="G521" s="201"/>
      <c r="H521" s="205" t="s">
        <v>419</v>
      </c>
      <c r="I521" s="206"/>
      <c r="J521" s="201"/>
      <c r="K521" s="201"/>
      <c r="L521" s="207"/>
      <c r="M521" s="208"/>
      <c r="N521" s="209"/>
      <c r="O521" s="209"/>
      <c r="P521" s="209"/>
      <c r="Q521" s="209"/>
      <c r="R521" s="209"/>
      <c r="S521" s="209"/>
      <c r="T521" s="210"/>
      <c r="AT521" s="211" t="s">
        <v>538</v>
      </c>
      <c r="AU521" s="211" t="s">
        <v>479</v>
      </c>
      <c r="AV521" s="11" t="s">
        <v>477</v>
      </c>
      <c r="AW521" s="11" t="s">
        <v>433</v>
      </c>
      <c r="AX521" s="11" t="s">
        <v>469</v>
      </c>
      <c r="AY521" s="211" t="s">
        <v>529</v>
      </c>
    </row>
    <row r="522" spans="2:65" s="11" customFormat="1">
      <c r="B522" s="200"/>
      <c r="C522" s="201"/>
      <c r="D522" s="202" t="s">
        <v>538</v>
      </c>
      <c r="E522" s="203" t="s">
        <v>419</v>
      </c>
      <c r="F522" s="204" t="s">
        <v>565</v>
      </c>
      <c r="G522" s="201"/>
      <c r="H522" s="205" t="s">
        <v>419</v>
      </c>
      <c r="I522" s="206"/>
      <c r="J522" s="201"/>
      <c r="K522" s="201"/>
      <c r="L522" s="207"/>
      <c r="M522" s="208"/>
      <c r="N522" s="209"/>
      <c r="O522" s="209"/>
      <c r="P522" s="209"/>
      <c r="Q522" s="209"/>
      <c r="R522" s="209"/>
      <c r="S522" s="209"/>
      <c r="T522" s="210"/>
      <c r="AT522" s="211" t="s">
        <v>538</v>
      </c>
      <c r="AU522" s="211" t="s">
        <v>479</v>
      </c>
      <c r="AV522" s="11" t="s">
        <v>477</v>
      </c>
      <c r="AW522" s="11" t="s">
        <v>433</v>
      </c>
      <c r="AX522" s="11" t="s">
        <v>469</v>
      </c>
      <c r="AY522" s="211" t="s">
        <v>529</v>
      </c>
    </row>
    <row r="523" spans="2:65" s="11" customFormat="1">
      <c r="B523" s="200"/>
      <c r="C523" s="201"/>
      <c r="D523" s="202" t="s">
        <v>538</v>
      </c>
      <c r="E523" s="203" t="s">
        <v>419</v>
      </c>
      <c r="F523" s="204" t="s">
        <v>924</v>
      </c>
      <c r="G523" s="201"/>
      <c r="H523" s="205" t="s">
        <v>419</v>
      </c>
      <c r="I523" s="206"/>
      <c r="J523" s="201"/>
      <c r="K523" s="201"/>
      <c r="L523" s="207"/>
      <c r="M523" s="208"/>
      <c r="N523" s="209"/>
      <c r="O523" s="209"/>
      <c r="P523" s="209"/>
      <c r="Q523" s="209"/>
      <c r="R523" s="209"/>
      <c r="S523" s="209"/>
      <c r="T523" s="210"/>
      <c r="AT523" s="211" t="s">
        <v>538</v>
      </c>
      <c r="AU523" s="211" t="s">
        <v>479</v>
      </c>
      <c r="AV523" s="11" t="s">
        <v>477</v>
      </c>
      <c r="AW523" s="11" t="s">
        <v>433</v>
      </c>
      <c r="AX523" s="11" t="s">
        <v>469</v>
      </c>
      <c r="AY523" s="211" t="s">
        <v>529</v>
      </c>
    </row>
    <row r="524" spans="2:65" s="12" customFormat="1">
      <c r="B524" s="212"/>
      <c r="C524" s="213"/>
      <c r="D524" s="202" t="s">
        <v>538</v>
      </c>
      <c r="E524" s="214" t="s">
        <v>419</v>
      </c>
      <c r="F524" s="215" t="s">
        <v>925</v>
      </c>
      <c r="G524" s="213"/>
      <c r="H524" s="216">
        <v>55.948</v>
      </c>
      <c r="I524" s="217"/>
      <c r="J524" s="213"/>
      <c r="K524" s="213"/>
      <c r="L524" s="218"/>
      <c r="M524" s="219"/>
      <c r="N524" s="220"/>
      <c r="O524" s="220"/>
      <c r="P524" s="220"/>
      <c r="Q524" s="220"/>
      <c r="R524" s="220"/>
      <c r="S524" s="220"/>
      <c r="T524" s="221"/>
      <c r="AT524" s="222" t="s">
        <v>538</v>
      </c>
      <c r="AU524" s="222" t="s">
        <v>479</v>
      </c>
      <c r="AV524" s="12" t="s">
        <v>479</v>
      </c>
      <c r="AW524" s="12" t="s">
        <v>433</v>
      </c>
      <c r="AX524" s="12" t="s">
        <v>469</v>
      </c>
      <c r="AY524" s="222" t="s">
        <v>529</v>
      </c>
    </row>
    <row r="525" spans="2:65" s="14" customFormat="1">
      <c r="B525" s="241"/>
      <c r="C525" s="242"/>
      <c r="D525" s="202" t="s">
        <v>538</v>
      </c>
      <c r="E525" s="243" t="s">
        <v>419</v>
      </c>
      <c r="F525" s="244" t="s">
        <v>630</v>
      </c>
      <c r="G525" s="242"/>
      <c r="H525" s="245">
        <v>55.948</v>
      </c>
      <c r="I525" s="246"/>
      <c r="J525" s="242"/>
      <c r="K525" s="242"/>
      <c r="L525" s="247"/>
      <c r="M525" s="248"/>
      <c r="N525" s="249"/>
      <c r="O525" s="249"/>
      <c r="P525" s="249"/>
      <c r="Q525" s="249"/>
      <c r="R525" s="249"/>
      <c r="S525" s="249"/>
      <c r="T525" s="250"/>
      <c r="AT525" s="251" t="s">
        <v>538</v>
      </c>
      <c r="AU525" s="251" t="s">
        <v>479</v>
      </c>
      <c r="AV525" s="14" t="s">
        <v>530</v>
      </c>
      <c r="AW525" s="14" t="s">
        <v>433</v>
      </c>
      <c r="AX525" s="14" t="s">
        <v>469</v>
      </c>
      <c r="AY525" s="251" t="s">
        <v>529</v>
      </c>
    </row>
    <row r="526" spans="2:65" s="12" customFormat="1">
      <c r="B526" s="212"/>
      <c r="C526" s="213"/>
      <c r="D526" s="225" t="s">
        <v>538</v>
      </c>
      <c r="E526" s="238" t="s">
        <v>419</v>
      </c>
      <c r="F526" s="239" t="s">
        <v>931</v>
      </c>
      <c r="G526" s="213"/>
      <c r="H526" s="240">
        <v>5.5949999999999998</v>
      </c>
      <c r="I526" s="217"/>
      <c r="J526" s="213"/>
      <c r="K526" s="213"/>
      <c r="L526" s="218"/>
      <c r="M526" s="219"/>
      <c r="N526" s="220"/>
      <c r="O526" s="220"/>
      <c r="P526" s="220"/>
      <c r="Q526" s="220"/>
      <c r="R526" s="220"/>
      <c r="S526" s="220"/>
      <c r="T526" s="221"/>
      <c r="AT526" s="222" t="s">
        <v>538</v>
      </c>
      <c r="AU526" s="222" t="s">
        <v>479</v>
      </c>
      <c r="AV526" s="12" t="s">
        <v>479</v>
      </c>
      <c r="AW526" s="12" t="s">
        <v>433</v>
      </c>
      <c r="AX526" s="12" t="s">
        <v>477</v>
      </c>
      <c r="AY526" s="222" t="s">
        <v>529</v>
      </c>
    </row>
    <row r="527" spans="2:65" s="1" customFormat="1" ht="22.5" customHeight="1">
      <c r="B527" s="41"/>
      <c r="C527" s="188" t="s">
        <v>932</v>
      </c>
      <c r="D527" s="188" t="s">
        <v>532</v>
      </c>
      <c r="E527" s="189" t="s">
        <v>933</v>
      </c>
      <c r="F527" s="190" t="s">
        <v>934</v>
      </c>
      <c r="G527" s="191" t="s">
        <v>880</v>
      </c>
      <c r="H527" s="262"/>
      <c r="I527" s="193"/>
      <c r="J527" s="194">
        <f>ROUND(I527*H527,2)</f>
        <v>0</v>
      </c>
      <c r="K527" s="190" t="s">
        <v>606</v>
      </c>
      <c r="L527" s="61"/>
      <c r="M527" s="195" t="s">
        <v>419</v>
      </c>
      <c r="N527" s="196" t="s">
        <v>440</v>
      </c>
      <c r="O527" s="42"/>
      <c r="P527" s="197">
        <f>O527*H527</f>
        <v>0</v>
      </c>
      <c r="Q527" s="197">
        <v>0</v>
      </c>
      <c r="R527" s="197">
        <f>Q527*H527</f>
        <v>0</v>
      </c>
      <c r="S527" s="197">
        <v>0</v>
      </c>
      <c r="T527" s="198">
        <f>S527*H527</f>
        <v>0</v>
      </c>
      <c r="AR527" s="24" t="s">
        <v>671</v>
      </c>
      <c r="AT527" s="24" t="s">
        <v>532</v>
      </c>
      <c r="AU527" s="24" t="s">
        <v>479</v>
      </c>
      <c r="AY527" s="24" t="s">
        <v>529</v>
      </c>
      <c r="BE527" s="199">
        <f>IF(N527="základní",J527,0)</f>
        <v>0</v>
      </c>
      <c r="BF527" s="199">
        <f>IF(N527="snížená",J527,0)</f>
        <v>0</v>
      </c>
      <c r="BG527" s="199">
        <f>IF(N527="zákl. přenesená",J527,0)</f>
        <v>0</v>
      </c>
      <c r="BH527" s="199">
        <f>IF(N527="sníž. přenesená",J527,0)</f>
        <v>0</v>
      </c>
      <c r="BI527" s="199">
        <f>IF(N527="nulová",J527,0)</f>
        <v>0</v>
      </c>
      <c r="BJ527" s="24" t="s">
        <v>477</v>
      </c>
      <c r="BK527" s="199">
        <f>ROUND(I527*H527,2)</f>
        <v>0</v>
      </c>
      <c r="BL527" s="24" t="s">
        <v>671</v>
      </c>
      <c r="BM527" s="24" t="s">
        <v>935</v>
      </c>
    </row>
    <row r="528" spans="2:65" s="10" customFormat="1" ht="29.85" customHeight="1">
      <c r="B528" s="171"/>
      <c r="C528" s="172"/>
      <c r="D528" s="185" t="s">
        <v>468</v>
      </c>
      <c r="E528" s="186" t="s">
        <v>936</v>
      </c>
      <c r="F528" s="186" t="s">
        <v>937</v>
      </c>
      <c r="G528" s="172"/>
      <c r="H528" s="172"/>
      <c r="I528" s="175"/>
      <c r="J528" s="187">
        <f>BK528</f>
        <v>0</v>
      </c>
      <c r="K528" s="172"/>
      <c r="L528" s="177"/>
      <c r="M528" s="178"/>
      <c r="N528" s="179"/>
      <c r="O528" s="179"/>
      <c r="P528" s="180">
        <f>SUM(P529:P562)</f>
        <v>0</v>
      </c>
      <c r="Q528" s="179"/>
      <c r="R528" s="180">
        <f>SUM(R529:R562)</f>
        <v>0.69914880000000001</v>
      </c>
      <c r="S528" s="179"/>
      <c r="T528" s="181">
        <f>SUM(T529:T562)</f>
        <v>0</v>
      </c>
      <c r="AR528" s="182" t="s">
        <v>479</v>
      </c>
      <c r="AT528" s="183" t="s">
        <v>468</v>
      </c>
      <c r="AU528" s="183" t="s">
        <v>477</v>
      </c>
      <c r="AY528" s="182" t="s">
        <v>529</v>
      </c>
      <c r="BK528" s="184">
        <f>SUM(BK529:BK562)</f>
        <v>0</v>
      </c>
    </row>
    <row r="529" spans="2:65" s="1" customFormat="1" ht="22.5" customHeight="1">
      <c r="B529" s="41"/>
      <c r="C529" s="188" t="s">
        <v>938</v>
      </c>
      <c r="D529" s="188" t="s">
        <v>532</v>
      </c>
      <c r="E529" s="189" t="s">
        <v>939</v>
      </c>
      <c r="F529" s="190" t="s">
        <v>940</v>
      </c>
      <c r="G529" s="191" t="s">
        <v>584</v>
      </c>
      <c r="H529" s="192">
        <v>0.9</v>
      </c>
      <c r="I529" s="193"/>
      <c r="J529" s="194">
        <f>ROUND(I529*H529,2)</f>
        <v>0</v>
      </c>
      <c r="K529" s="190" t="s">
        <v>419</v>
      </c>
      <c r="L529" s="61"/>
      <c r="M529" s="195" t="s">
        <v>419</v>
      </c>
      <c r="N529" s="196" t="s">
        <v>440</v>
      </c>
      <c r="O529" s="42"/>
      <c r="P529" s="197">
        <f>O529*H529</f>
        <v>0</v>
      </c>
      <c r="Q529" s="197">
        <v>3.1759999999999997E-2</v>
      </c>
      <c r="R529" s="197">
        <f>Q529*H529</f>
        <v>2.8583999999999998E-2</v>
      </c>
      <c r="S529" s="197">
        <v>0</v>
      </c>
      <c r="T529" s="198">
        <f>S529*H529</f>
        <v>0</v>
      </c>
      <c r="AR529" s="24" t="s">
        <v>671</v>
      </c>
      <c r="AT529" s="24" t="s">
        <v>532</v>
      </c>
      <c r="AU529" s="24" t="s">
        <v>479</v>
      </c>
      <c r="AY529" s="24" t="s">
        <v>529</v>
      </c>
      <c r="BE529" s="199">
        <f>IF(N529="základní",J529,0)</f>
        <v>0</v>
      </c>
      <c r="BF529" s="199">
        <f>IF(N529="snížená",J529,0)</f>
        <v>0</v>
      </c>
      <c r="BG529" s="199">
        <f>IF(N529="zákl. přenesená",J529,0)</f>
        <v>0</v>
      </c>
      <c r="BH529" s="199">
        <f>IF(N529="sníž. přenesená",J529,0)</f>
        <v>0</v>
      </c>
      <c r="BI529" s="199">
        <f>IF(N529="nulová",J529,0)</f>
        <v>0</v>
      </c>
      <c r="BJ529" s="24" t="s">
        <v>477</v>
      </c>
      <c r="BK529" s="199">
        <f>ROUND(I529*H529,2)</f>
        <v>0</v>
      </c>
      <c r="BL529" s="24" t="s">
        <v>671</v>
      </c>
      <c r="BM529" s="24" t="s">
        <v>941</v>
      </c>
    </row>
    <row r="530" spans="2:65" s="11" customFormat="1" ht="27">
      <c r="B530" s="200"/>
      <c r="C530" s="201"/>
      <c r="D530" s="202" t="s">
        <v>538</v>
      </c>
      <c r="E530" s="203" t="s">
        <v>419</v>
      </c>
      <c r="F530" s="204" t="s">
        <v>911</v>
      </c>
      <c r="G530" s="201"/>
      <c r="H530" s="205" t="s">
        <v>419</v>
      </c>
      <c r="I530" s="206"/>
      <c r="J530" s="201"/>
      <c r="K530" s="201"/>
      <c r="L530" s="207"/>
      <c r="M530" s="208"/>
      <c r="N530" s="209"/>
      <c r="O530" s="209"/>
      <c r="P530" s="209"/>
      <c r="Q530" s="209"/>
      <c r="R530" s="209"/>
      <c r="S530" s="209"/>
      <c r="T530" s="210"/>
      <c r="AT530" s="211" t="s">
        <v>538</v>
      </c>
      <c r="AU530" s="211" t="s">
        <v>479</v>
      </c>
      <c r="AV530" s="11" t="s">
        <v>477</v>
      </c>
      <c r="AW530" s="11" t="s">
        <v>433</v>
      </c>
      <c r="AX530" s="11" t="s">
        <v>469</v>
      </c>
      <c r="AY530" s="211" t="s">
        <v>529</v>
      </c>
    </row>
    <row r="531" spans="2:65" s="11" customFormat="1">
      <c r="B531" s="200"/>
      <c r="C531" s="201"/>
      <c r="D531" s="202" t="s">
        <v>538</v>
      </c>
      <c r="E531" s="203" t="s">
        <v>419</v>
      </c>
      <c r="F531" s="204" t="s">
        <v>912</v>
      </c>
      <c r="G531" s="201"/>
      <c r="H531" s="205" t="s">
        <v>419</v>
      </c>
      <c r="I531" s="206"/>
      <c r="J531" s="201"/>
      <c r="K531" s="201"/>
      <c r="L531" s="207"/>
      <c r="M531" s="208"/>
      <c r="N531" s="209"/>
      <c r="O531" s="209"/>
      <c r="P531" s="209"/>
      <c r="Q531" s="209"/>
      <c r="R531" s="209"/>
      <c r="S531" s="209"/>
      <c r="T531" s="210"/>
      <c r="AT531" s="211" t="s">
        <v>538</v>
      </c>
      <c r="AU531" s="211" t="s">
        <v>479</v>
      </c>
      <c r="AV531" s="11" t="s">
        <v>477</v>
      </c>
      <c r="AW531" s="11" t="s">
        <v>433</v>
      </c>
      <c r="AX531" s="11" t="s">
        <v>469</v>
      </c>
      <c r="AY531" s="211" t="s">
        <v>529</v>
      </c>
    </row>
    <row r="532" spans="2:65" s="11" customFormat="1">
      <c r="B532" s="200"/>
      <c r="C532" s="201"/>
      <c r="D532" s="202" t="s">
        <v>538</v>
      </c>
      <c r="E532" s="203" t="s">
        <v>419</v>
      </c>
      <c r="F532" s="204" t="s">
        <v>942</v>
      </c>
      <c r="G532" s="201"/>
      <c r="H532" s="205" t="s">
        <v>419</v>
      </c>
      <c r="I532" s="206"/>
      <c r="J532" s="201"/>
      <c r="K532" s="201"/>
      <c r="L532" s="207"/>
      <c r="M532" s="208"/>
      <c r="N532" s="209"/>
      <c r="O532" s="209"/>
      <c r="P532" s="209"/>
      <c r="Q532" s="209"/>
      <c r="R532" s="209"/>
      <c r="S532" s="209"/>
      <c r="T532" s="210"/>
      <c r="AT532" s="211" t="s">
        <v>538</v>
      </c>
      <c r="AU532" s="211" t="s">
        <v>479</v>
      </c>
      <c r="AV532" s="11" t="s">
        <v>477</v>
      </c>
      <c r="AW532" s="11" t="s">
        <v>433</v>
      </c>
      <c r="AX532" s="11" t="s">
        <v>469</v>
      </c>
      <c r="AY532" s="211" t="s">
        <v>529</v>
      </c>
    </row>
    <row r="533" spans="2:65" s="11" customFormat="1">
      <c r="B533" s="200"/>
      <c r="C533" s="201"/>
      <c r="D533" s="202" t="s">
        <v>538</v>
      </c>
      <c r="E533" s="203" t="s">
        <v>419</v>
      </c>
      <c r="F533" s="204" t="s">
        <v>565</v>
      </c>
      <c r="G533" s="201"/>
      <c r="H533" s="205" t="s">
        <v>419</v>
      </c>
      <c r="I533" s="206"/>
      <c r="J533" s="201"/>
      <c r="K533" s="201"/>
      <c r="L533" s="207"/>
      <c r="M533" s="208"/>
      <c r="N533" s="209"/>
      <c r="O533" s="209"/>
      <c r="P533" s="209"/>
      <c r="Q533" s="209"/>
      <c r="R533" s="209"/>
      <c r="S533" s="209"/>
      <c r="T533" s="210"/>
      <c r="AT533" s="211" t="s">
        <v>538</v>
      </c>
      <c r="AU533" s="211" t="s">
        <v>479</v>
      </c>
      <c r="AV533" s="11" t="s">
        <v>477</v>
      </c>
      <c r="AW533" s="11" t="s">
        <v>433</v>
      </c>
      <c r="AX533" s="11" t="s">
        <v>469</v>
      </c>
      <c r="AY533" s="211" t="s">
        <v>529</v>
      </c>
    </row>
    <row r="534" spans="2:65" s="11" customFormat="1">
      <c r="B534" s="200"/>
      <c r="C534" s="201"/>
      <c r="D534" s="202" t="s">
        <v>538</v>
      </c>
      <c r="E534" s="203" t="s">
        <v>419</v>
      </c>
      <c r="F534" s="204" t="s">
        <v>709</v>
      </c>
      <c r="G534" s="201"/>
      <c r="H534" s="205" t="s">
        <v>419</v>
      </c>
      <c r="I534" s="206"/>
      <c r="J534" s="201"/>
      <c r="K534" s="201"/>
      <c r="L534" s="207"/>
      <c r="M534" s="208"/>
      <c r="N534" s="209"/>
      <c r="O534" s="209"/>
      <c r="P534" s="209"/>
      <c r="Q534" s="209"/>
      <c r="R534" s="209"/>
      <c r="S534" s="209"/>
      <c r="T534" s="210"/>
      <c r="AT534" s="211" t="s">
        <v>538</v>
      </c>
      <c r="AU534" s="211" t="s">
        <v>479</v>
      </c>
      <c r="AV534" s="11" t="s">
        <v>477</v>
      </c>
      <c r="AW534" s="11" t="s">
        <v>433</v>
      </c>
      <c r="AX534" s="11" t="s">
        <v>469</v>
      </c>
      <c r="AY534" s="211" t="s">
        <v>529</v>
      </c>
    </row>
    <row r="535" spans="2:65" s="12" customFormat="1">
      <c r="B535" s="212"/>
      <c r="C535" s="213"/>
      <c r="D535" s="202" t="s">
        <v>538</v>
      </c>
      <c r="E535" s="214" t="s">
        <v>419</v>
      </c>
      <c r="F535" s="215" t="s">
        <v>710</v>
      </c>
      <c r="G535" s="213"/>
      <c r="H535" s="216">
        <v>0.9</v>
      </c>
      <c r="I535" s="217"/>
      <c r="J535" s="213"/>
      <c r="K535" s="213"/>
      <c r="L535" s="218"/>
      <c r="M535" s="219"/>
      <c r="N535" s="220"/>
      <c r="O535" s="220"/>
      <c r="P535" s="220"/>
      <c r="Q535" s="220"/>
      <c r="R535" s="220"/>
      <c r="S535" s="220"/>
      <c r="T535" s="221"/>
      <c r="AT535" s="222" t="s">
        <v>538</v>
      </c>
      <c r="AU535" s="222" t="s">
        <v>479</v>
      </c>
      <c r="AV535" s="12" t="s">
        <v>479</v>
      </c>
      <c r="AW535" s="12" t="s">
        <v>433</v>
      </c>
      <c r="AX535" s="12" t="s">
        <v>469</v>
      </c>
      <c r="AY535" s="222" t="s">
        <v>529</v>
      </c>
    </row>
    <row r="536" spans="2:65" s="13" customFormat="1">
      <c r="B536" s="223"/>
      <c r="C536" s="224"/>
      <c r="D536" s="225" t="s">
        <v>538</v>
      </c>
      <c r="E536" s="226" t="s">
        <v>419</v>
      </c>
      <c r="F536" s="227" t="s">
        <v>545</v>
      </c>
      <c r="G536" s="224"/>
      <c r="H536" s="228">
        <v>0.9</v>
      </c>
      <c r="I536" s="229"/>
      <c r="J536" s="224"/>
      <c r="K536" s="224"/>
      <c r="L536" s="230"/>
      <c r="M536" s="231"/>
      <c r="N536" s="232"/>
      <c r="O536" s="232"/>
      <c r="P536" s="232"/>
      <c r="Q536" s="232"/>
      <c r="R536" s="232"/>
      <c r="S536" s="232"/>
      <c r="T536" s="233"/>
      <c r="AT536" s="234" t="s">
        <v>538</v>
      </c>
      <c r="AU536" s="234" t="s">
        <v>479</v>
      </c>
      <c r="AV536" s="13" t="s">
        <v>536</v>
      </c>
      <c r="AW536" s="13" t="s">
        <v>433</v>
      </c>
      <c r="AX536" s="13" t="s">
        <v>477</v>
      </c>
      <c r="AY536" s="234" t="s">
        <v>529</v>
      </c>
    </row>
    <row r="537" spans="2:65" s="1" customFormat="1" ht="31.5" customHeight="1">
      <c r="B537" s="41"/>
      <c r="C537" s="188" t="s">
        <v>943</v>
      </c>
      <c r="D537" s="188" t="s">
        <v>532</v>
      </c>
      <c r="E537" s="189" t="s">
        <v>944</v>
      </c>
      <c r="F537" s="190" t="s">
        <v>945</v>
      </c>
      <c r="G537" s="191" t="s">
        <v>584</v>
      </c>
      <c r="H537" s="192">
        <v>17.73</v>
      </c>
      <c r="I537" s="193"/>
      <c r="J537" s="194">
        <f>ROUND(I537*H537,2)</f>
        <v>0</v>
      </c>
      <c r="K537" s="190" t="s">
        <v>419</v>
      </c>
      <c r="L537" s="61"/>
      <c r="M537" s="195" t="s">
        <v>419</v>
      </c>
      <c r="N537" s="196" t="s">
        <v>440</v>
      </c>
      <c r="O537" s="42"/>
      <c r="P537" s="197">
        <f>O537*H537</f>
        <v>0</v>
      </c>
      <c r="Q537" s="197">
        <v>3.1759999999999997E-2</v>
      </c>
      <c r="R537" s="197">
        <f>Q537*H537</f>
        <v>0.56310479999999996</v>
      </c>
      <c r="S537" s="197">
        <v>0</v>
      </c>
      <c r="T537" s="198">
        <f>S537*H537</f>
        <v>0</v>
      </c>
      <c r="AR537" s="24" t="s">
        <v>671</v>
      </c>
      <c r="AT537" s="24" t="s">
        <v>532</v>
      </c>
      <c r="AU537" s="24" t="s">
        <v>479</v>
      </c>
      <c r="AY537" s="24" t="s">
        <v>529</v>
      </c>
      <c r="BE537" s="199">
        <f>IF(N537="základní",J537,0)</f>
        <v>0</v>
      </c>
      <c r="BF537" s="199">
        <f>IF(N537="snížená",J537,0)</f>
        <v>0</v>
      </c>
      <c r="BG537" s="199">
        <f>IF(N537="zákl. přenesená",J537,0)</f>
        <v>0</v>
      </c>
      <c r="BH537" s="199">
        <f>IF(N537="sníž. přenesená",J537,0)</f>
        <v>0</v>
      </c>
      <c r="BI537" s="199">
        <f>IF(N537="nulová",J537,0)</f>
        <v>0</v>
      </c>
      <c r="BJ537" s="24" t="s">
        <v>477</v>
      </c>
      <c r="BK537" s="199">
        <f>ROUND(I537*H537,2)</f>
        <v>0</v>
      </c>
      <c r="BL537" s="24" t="s">
        <v>671</v>
      </c>
      <c r="BM537" s="24" t="s">
        <v>946</v>
      </c>
    </row>
    <row r="538" spans="2:65" s="11" customFormat="1" ht="27">
      <c r="B538" s="200"/>
      <c r="C538" s="201"/>
      <c r="D538" s="202" t="s">
        <v>538</v>
      </c>
      <c r="E538" s="203" t="s">
        <v>419</v>
      </c>
      <c r="F538" s="204" t="s">
        <v>911</v>
      </c>
      <c r="G538" s="201"/>
      <c r="H538" s="205" t="s">
        <v>419</v>
      </c>
      <c r="I538" s="206"/>
      <c r="J538" s="201"/>
      <c r="K538" s="201"/>
      <c r="L538" s="207"/>
      <c r="M538" s="208"/>
      <c r="N538" s="209"/>
      <c r="O538" s="209"/>
      <c r="P538" s="209"/>
      <c r="Q538" s="209"/>
      <c r="R538" s="209"/>
      <c r="S538" s="209"/>
      <c r="T538" s="210"/>
      <c r="AT538" s="211" t="s">
        <v>538</v>
      </c>
      <c r="AU538" s="211" t="s">
        <v>479</v>
      </c>
      <c r="AV538" s="11" t="s">
        <v>477</v>
      </c>
      <c r="AW538" s="11" t="s">
        <v>433</v>
      </c>
      <c r="AX538" s="11" t="s">
        <v>469</v>
      </c>
      <c r="AY538" s="211" t="s">
        <v>529</v>
      </c>
    </row>
    <row r="539" spans="2:65" s="11" customFormat="1">
      <c r="B539" s="200"/>
      <c r="C539" s="201"/>
      <c r="D539" s="202" t="s">
        <v>538</v>
      </c>
      <c r="E539" s="203" t="s">
        <v>419</v>
      </c>
      <c r="F539" s="204" t="s">
        <v>912</v>
      </c>
      <c r="G539" s="201"/>
      <c r="H539" s="205" t="s">
        <v>419</v>
      </c>
      <c r="I539" s="206"/>
      <c r="J539" s="201"/>
      <c r="K539" s="201"/>
      <c r="L539" s="207"/>
      <c r="M539" s="208"/>
      <c r="N539" s="209"/>
      <c r="O539" s="209"/>
      <c r="P539" s="209"/>
      <c r="Q539" s="209"/>
      <c r="R539" s="209"/>
      <c r="S539" s="209"/>
      <c r="T539" s="210"/>
      <c r="AT539" s="211" t="s">
        <v>538</v>
      </c>
      <c r="AU539" s="211" t="s">
        <v>479</v>
      </c>
      <c r="AV539" s="11" t="s">
        <v>477</v>
      </c>
      <c r="AW539" s="11" t="s">
        <v>433</v>
      </c>
      <c r="AX539" s="11" t="s">
        <v>469</v>
      </c>
      <c r="AY539" s="211" t="s">
        <v>529</v>
      </c>
    </row>
    <row r="540" spans="2:65" s="11" customFormat="1">
      <c r="B540" s="200"/>
      <c r="C540" s="201"/>
      <c r="D540" s="202" t="s">
        <v>538</v>
      </c>
      <c r="E540" s="203" t="s">
        <v>419</v>
      </c>
      <c r="F540" s="204" t="s">
        <v>942</v>
      </c>
      <c r="G540" s="201"/>
      <c r="H540" s="205" t="s">
        <v>419</v>
      </c>
      <c r="I540" s="206"/>
      <c r="J540" s="201"/>
      <c r="K540" s="201"/>
      <c r="L540" s="207"/>
      <c r="M540" s="208"/>
      <c r="N540" s="209"/>
      <c r="O540" s="209"/>
      <c r="P540" s="209"/>
      <c r="Q540" s="209"/>
      <c r="R540" s="209"/>
      <c r="S540" s="209"/>
      <c r="T540" s="210"/>
      <c r="AT540" s="211" t="s">
        <v>538</v>
      </c>
      <c r="AU540" s="211" t="s">
        <v>479</v>
      </c>
      <c r="AV540" s="11" t="s">
        <v>477</v>
      </c>
      <c r="AW540" s="11" t="s">
        <v>433</v>
      </c>
      <c r="AX540" s="11" t="s">
        <v>469</v>
      </c>
      <c r="AY540" s="211" t="s">
        <v>529</v>
      </c>
    </row>
    <row r="541" spans="2:65" s="11" customFormat="1" ht="27">
      <c r="B541" s="200"/>
      <c r="C541" s="201"/>
      <c r="D541" s="202" t="s">
        <v>538</v>
      </c>
      <c r="E541" s="203" t="s">
        <v>419</v>
      </c>
      <c r="F541" s="204" t="s">
        <v>947</v>
      </c>
      <c r="G541" s="201"/>
      <c r="H541" s="205" t="s">
        <v>419</v>
      </c>
      <c r="I541" s="206"/>
      <c r="J541" s="201"/>
      <c r="K541" s="201"/>
      <c r="L541" s="207"/>
      <c r="M541" s="208"/>
      <c r="N541" s="209"/>
      <c r="O541" s="209"/>
      <c r="P541" s="209"/>
      <c r="Q541" s="209"/>
      <c r="R541" s="209"/>
      <c r="S541" s="209"/>
      <c r="T541" s="210"/>
      <c r="AT541" s="211" t="s">
        <v>538</v>
      </c>
      <c r="AU541" s="211" t="s">
        <v>479</v>
      </c>
      <c r="AV541" s="11" t="s">
        <v>477</v>
      </c>
      <c r="AW541" s="11" t="s">
        <v>433</v>
      </c>
      <c r="AX541" s="11" t="s">
        <v>469</v>
      </c>
      <c r="AY541" s="211" t="s">
        <v>529</v>
      </c>
    </row>
    <row r="542" spans="2:65" s="11" customFormat="1">
      <c r="B542" s="200"/>
      <c r="C542" s="201"/>
      <c r="D542" s="202" t="s">
        <v>538</v>
      </c>
      <c r="E542" s="203" t="s">
        <v>419</v>
      </c>
      <c r="F542" s="204" t="s">
        <v>565</v>
      </c>
      <c r="G542" s="201"/>
      <c r="H542" s="205" t="s">
        <v>419</v>
      </c>
      <c r="I542" s="206"/>
      <c r="J542" s="201"/>
      <c r="K542" s="201"/>
      <c r="L542" s="207"/>
      <c r="M542" s="208"/>
      <c r="N542" s="209"/>
      <c r="O542" s="209"/>
      <c r="P542" s="209"/>
      <c r="Q542" s="209"/>
      <c r="R542" s="209"/>
      <c r="S542" s="209"/>
      <c r="T542" s="210"/>
      <c r="AT542" s="211" t="s">
        <v>538</v>
      </c>
      <c r="AU542" s="211" t="s">
        <v>479</v>
      </c>
      <c r="AV542" s="11" t="s">
        <v>477</v>
      </c>
      <c r="AW542" s="11" t="s">
        <v>433</v>
      </c>
      <c r="AX542" s="11" t="s">
        <v>469</v>
      </c>
      <c r="AY542" s="211" t="s">
        <v>529</v>
      </c>
    </row>
    <row r="543" spans="2:65" s="11" customFormat="1">
      <c r="B543" s="200"/>
      <c r="C543" s="201"/>
      <c r="D543" s="202" t="s">
        <v>538</v>
      </c>
      <c r="E543" s="203" t="s">
        <v>419</v>
      </c>
      <c r="F543" s="204" t="s">
        <v>948</v>
      </c>
      <c r="G543" s="201"/>
      <c r="H543" s="205" t="s">
        <v>419</v>
      </c>
      <c r="I543" s="206"/>
      <c r="J543" s="201"/>
      <c r="K543" s="201"/>
      <c r="L543" s="207"/>
      <c r="M543" s="208"/>
      <c r="N543" s="209"/>
      <c r="O543" s="209"/>
      <c r="P543" s="209"/>
      <c r="Q543" s="209"/>
      <c r="R543" s="209"/>
      <c r="S543" s="209"/>
      <c r="T543" s="210"/>
      <c r="AT543" s="211" t="s">
        <v>538</v>
      </c>
      <c r="AU543" s="211" t="s">
        <v>479</v>
      </c>
      <c r="AV543" s="11" t="s">
        <v>477</v>
      </c>
      <c r="AW543" s="11" t="s">
        <v>433</v>
      </c>
      <c r="AX543" s="11" t="s">
        <v>469</v>
      </c>
      <c r="AY543" s="211" t="s">
        <v>529</v>
      </c>
    </row>
    <row r="544" spans="2:65" s="12" customFormat="1">
      <c r="B544" s="212"/>
      <c r="C544" s="213"/>
      <c r="D544" s="202" t="s">
        <v>538</v>
      </c>
      <c r="E544" s="214" t="s">
        <v>419</v>
      </c>
      <c r="F544" s="215" t="s">
        <v>718</v>
      </c>
      <c r="G544" s="213"/>
      <c r="H544" s="216">
        <v>17.73</v>
      </c>
      <c r="I544" s="217"/>
      <c r="J544" s="213"/>
      <c r="K544" s="213"/>
      <c r="L544" s="218"/>
      <c r="M544" s="219"/>
      <c r="N544" s="220"/>
      <c r="O544" s="220"/>
      <c r="P544" s="220"/>
      <c r="Q544" s="220"/>
      <c r="R544" s="220"/>
      <c r="S544" s="220"/>
      <c r="T544" s="221"/>
      <c r="AT544" s="222" t="s">
        <v>538</v>
      </c>
      <c r="AU544" s="222" t="s">
        <v>479</v>
      </c>
      <c r="AV544" s="12" t="s">
        <v>479</v>
      </c>
      <c r="AW544" s="12" t="s">
        <v>433</v>
      </c>
      <c r="AX544" s="12" t="s">
        <v>469</v>
      </c>
      <c r="AY544" s="222" t="s">
        <v>529</v>
      </c>
    </row>
    <row r="545" spans="2:65" s="13" customFormat="1">
      <c r="B545" s="223"/>
      <c r="C545" s="224"/>
      <c r="D545" s="225" t="s">
        <v>538</v>
      </c>
      <c r="E545" s="226" t="s">
        <v>419</v>
      </c>
      <c r="F545" s="227" t="s">
        <v>545</v>
      </c>
      <c r="G545" s="224"/>
      <c r="H545" s="228">
        <v>17.73</v>
      </c>
      <c r="I545" s="229"/>
      <c r="J545" s="224"/>
      <c r="K545" s="224"/>
      <c r="L545" s="230"/>
      <c r="M545" s="231"/>
      <c r="N545" s="232"/>
      <c r="O545" s="232"/>
      <c r="P545" s="232"/>
      <c r="Q545" s="232"/>
      <c r="R545" s="232"/>
      <c r="S545" s="232"/>
      <c r="T545" s="233"/>
      <c r="AT545" s="234" t="s">
        <v>538</v>
      </c>
      <c r="AU545" s="234" t="s">
        <v>479</v>
      </c>
      <c r="AV545" s="13" t="s">
        <v>536</v>
      </c>
      <c r="AW545" s="13" t="s">
        <v>433</v>
      </c>
      <c r="AX545" s="13" t="s">
        <v>477</v>
      </c>
      <c r="AY545" s="234" t="s">
        <v>529</v>
      </c>
    </row>
    <row r="546" spans="2:65" s="1" customFormat="1" ht="22.5" customHeight="1">
      <c r="B546" s="41"/>
      <c r="C546" s="252" t="s">
        <v>949</v>
      </c>
      <c r="D546" s="252" t="s">
        <v>654</v>
      </c>
      <c r="E546" s="253" t="s">
        <v>950</v>
      </c>
      <c r="F546" s="254" t="s">
        <v>951</v>
      </c>
      <c r="G546" s="255" t="s">
        <v>584</v>
      </c>
      <c r="H546" s="256">
        <v>3.5459999999999998</v>
      </c>
      <c r="I546" s="257"/>
      <c r="J546" s="258">
        <f>ROUND(I546*H546,2)</f>
        <v>0</v>
      </c>
      <c r="K546" s="254" t="s">
        <v>419</v>
      </c>
      <c r="L546" s="259"/>
      <c r="M546" s="260" t="s">
        <v>419</v>
      </c>
      <c r="N546" s="261" t="s">
        <v>440</v>
      </c>
      <c r="O546" s="42"/>
      <c r="P546" s="197">
        <f>O546*H546</f>
        <v>0</v>
      </c>
      <c r="Q546" s="197">
        <v>0.03</v>
      </c>
      <c r="R546" s="197">
        <f>Q546*H546</f>
        <v>0.10637999999999999</v>
      </c>
      <c r="S546" s="197">
        <v>0</v>
      </c>
      <c r="T546" s="198">
        <f>S546*H546</f>
        <v>0</v>
      </c>
      <c r="AR546" s="24" t="s">
        <v>787</v>
      </c>
      <c r="AT546" s="24" t="s">
        <v>654</v>
      </c>
      <c r="AU546" s="24" t="s">
        <v>479</v>
      </c>
      <c r="AY546" s="24" t="s">
        <v>529</v>
      </c>
      <c r="BE546" s="199">
        <f>IF(N546="základní",J546,0)</f>
        <v>0</v>
      </c>
      <c r="BF546" s="199">
        <f>IF(N546="snížená",J546,0)</f>
        <v>0</v>
      </c>
      <c r="BG546" s="199">
        <f>IF(N546="zákl. přenesená",J546,0)</f>
        <v>0</v>
      </c>
      <c r="BH546" s="199">
        <f>IF(N546="sníž. přenesená",J546,0)</f>
        <v>0</v>
      </c>
      <c r="BI546" s="199">
        <f>IF(N546="nulová",J546,0)</f>
        <v>0</v>
      </c>
      <c r="BJ546" s="24" t="s">
        <v>477</v>
      </c>
      <c r="BK546" s="199">
        <f>ROUND(I546*H546,2)</f>
        <v>0</v>
      </c>
      <c r="BL546" s="24" t="s">
        <v>671</v>
      </c>
      <c r="BM546" s="24" t="s">
        <v>952</v>
      </c>
    </row>
    <row r="547" spans="2:65" s="11" customFormat="1" ht="27">
      <c r="B547" s="200"/>
      <c r="C547" s="201"/>
      <c r="D547" s="202" t="s">
        <v>538</v>
      </c>
      <c r="E547" s="203" t="s">
        <v>419</v>
      </c>
      <c r="F547" s="204" t="s">
        <v>911</v>
      </c>
      <c r="G547" s="201"/>
      <c r="H547" s="205" t="s">
        <v>419</v>
      </c>
      <c r="I547" s="206"/>
      <c r="J547" s="201"/>
      <c r="K547" s="201"/>
      <c r="L547" s="207"/>
      <c r="M547" s="208"/>
      <c r="N547" s="209"/>
      <c r="O547" s="209"/>
      <c r="P547" s="209"/>
      <c r="Q547" s="209"/>
      <c r="R547" s="209"/>
      <c r="S547" s="209"/>
      <c r="T547" s="210"/>
      <c r="AT547" s="211" t="s">
        <v>538</v>
      </c>
      <c r="AU547" s="211" t="s">
        <v>479</v>
      </c>
      <c r="AV547" s="11" t="s">
        <v>477</v>
      </c>
      <c r="AW547" s="11" t="s">
        <v>433</v>
      </c>
      <c r="AX547" s="11" t="s">
        <v>469</v>
      </c>
      <c r="AY547" s="211" t="s">
        <v>529</v>
      </c>
    </row>
    <row r="548" spans="2:65" s="11" customFormat="1">
      <c r="B548" s="200"/>
      <c r="C548" s="201"/>
      <c r="D548" s="202" t="s">
        <v>538</v>
      </c>
      <c r="E548" s="203" t="s">
        <v>419</v>
      </c>
      <c r="F548" s="204" t="s">
        <v>912</v>
      </c>
      <c r="G548" s="201"/>
      <c r="H548" s="205" t="s">
        <v>419</v>
      </c>
      <c r="I548" s="206"/>
      <c r="J548" s="201"/>
      <c r="K548" s="201"/>
      <c r="L548" s="207"/>
      <c r="M548" s="208"/>
      <c r="N548" s="209"/>
      <c r="O548" s="209"/>
      <c r="P548" s="209"/>
      <c r="Q548" s="209"/>
      <c r="R548" s="209"/>
      <c r="S548" s="209"/>
      <c r="T548" s="210"/>
      <c r="AT548" s="211" t="s">
        <v>538</v>
      </c>
      <c r="AU548" s="211" t="s">
        <v>479</v>
      </c>
      <c r="AV548" s="11" t="s">
        <v>477</v>
      </c>
      <c r="AW548" s="11" t="s">
        <v>433</v>
      </c>
      <c r="AX548" s="11" t="s">
        <v>469</v>
      </c>
      <c r="AY548" s="211" t="s">
        <v>529</v>
      </c>
    </row>
    <row r="549" spans="2:65" s="11" customFormat="1">
      <c r="B549" s="200"/>
      <c r="C549" s="201"/>
      <c r="D549" s="202" t="s">
        <v>538</v>
      </c>
      <c r="E549" s="203" t="s">
        <v>419</v>
      </c>
      <c r="F549" s="204" t="s">
        <v>942</v>
      </c>
      <c r="G549" s="201"/>
      <c r="H549" s="205" t="s">
        <v>419</v>
      </c>
      <c r="I549" s="206"/>
      <c r="J549" s="201"/>
      <c r="K549" s="201"/>
      <c r="L549" s="207"/>
      <c r="M549" s="208"/>
      <c r="N549" s="209"/>
      <c r="O549" s="209"/>
      <c r="P549" s="209"/>
      <c r="Q549" s="209"/>
      <c r="R549" s="209"/>
      <c r="S549" s="209"/>
      <c r="T549" s="210"/>
      <c r="AT549" s="211" t="s">
        <v>538</v>
      </c>
      <c r="AU549" s="211" t="s">
        <v>479</v>
      </c>
      <c r="AV549" s="11" t="s">
        <v>477</v>
      </c>
      <c r="AW549" s="11" t="s">
        <v>433</v>
      </c>
      <c r="AX549" s="11" t="s">
        <v>469</v>
      </c>
      <c r="AY549" s="211" t="s">
        <v>529</v>
      </c>
    </row>
    <row r="550" spans="2:65" s="11" customFormat="1" ht="27">
      <c r="B550" s="200"/>
      <c r="C550" s="201"/>
      <c r="D550" s="202" t="s">
        <v>538</v>
      </c>
      <c r="E550" s="203" t="s">
        <v>419</v>
      </c>
      <c r="F550" s="204" t="s">
        <v>947</v>
      </c>
      <c r="G550" s="201"/>
      <c r="H550" s="205" t="s">
        <v>419</v>
      </c>
      <c r="I550" s="206"/>
      <c r="J550" s="201"/>
      <c r="K550" s="201"/>
      <c r="L550" s="207"/>
      <c r="M550" s="208"/>
      <c r="N550" s="209"/>
      <c r="O550" s="209"/>
      <c r="P550" s="209"/>
      <c r="Q550" s="209"/>
      <c r="R550" s="209"/>
      <c r="S550" s="209"/>
      <c r="T550" s="210"/>
      <c r="AT550" s="211" t="s">
        <v>538</v>
      </c>
      <c r="AU550" s="211" t="s">
        <v>479</v>
      </c>
      <c r="AV550" s="11" t="s">
        <v>477</v>
      </c>
      <c r="AW550" s="11" t="s">
        <v>433</v>
      </c>
      <c r="AX550" s="11" t="s">
        <v>469</v>
      </c>
      <c r="AY550" s="211" t="s">
        <v>529</v>
      </c>
    </row>
    <row r="551" spans="2:65" s="11" customFormat="1">
      <c r="B551" s="200"/>
      <c r="C551" s="201"/>
      <c r="D551" s="202" t="s">
        <v>538</v>
      </c>
      <c r="E551" s="203" t="s">
        <v>419</v>
      </c>
      <c r="F551" s="204" t="s">
        <v>565</v>
      </c>
      <c r="G551" s="201"/>
      <c r="H551" s="205" t="s">
        <v>419</v>
      </c>
      <c r="I551" s="206"/>
      <c r="J551" s="201"/>
      <c r="K551" s="201"/>
      <c r="L551" s="207"/>
      <c r="M551" s="208"/>
      <c r="N551" s="209"/>
      <c r="O551" s="209"/>
      <c r="P551" s="209"/>
      <c r="Q551" s="209"/>
      <c r="R551" s="209"/>
      <c r="S551" s="209"/>
      <c r="T551" s="210"/>
      <c r="AT551" s="211" t="s">
        <v>538</v>
      </c>
      <c r="AU551" s="211" t="s">
        <v>479</v>
      </c>
      <c r="AV551" s="11" t="s">
        <v>477</v>
      </c>
      <c r="AW551" s="11" t="s">
        <v>433</v>
      </c>
      <c r="AX551" s="11" t="s">
        <v>469</v>
      </c>
      <c r="AY551" s="211" t="s">
        <v>529</v>
      </c>
    </row>
    <row r="552" spans="2:65" s="11" customFormat="1">
      <c r="B552" s="200"/>
      <c r="C552" s="201"/>
      <c r="D552" s="202" t="s">
        <v>538</v>
      </c>
      <c r="E552" s="203" t="s">
        <v>419</v>
      </c>
      <c r="F552" s="204" t="s">
        <v>948</v>
      </c>
      <c r="G552" s="201"/>
      <c r="H552" s="205" t="s">
        <v>419</v>
      </c>
      <c r="I552" s="206"/>
      <c r="J552" s="201"/>
      <c r="K552" s="201"/>
      <c r="L552" s="207"/>
      <c r="M552" s="208"/>
      <c r="N552" s="209"/>
      <c r="O552" s="209"/>
      <c r="P552" s="209"/>
      <c r="Q552" s="209"/>
      <c r="R552" s="209"/>
      <c r="S552" s="209"/>
      <c r="T552" s="210"/>
      <c r="AT552" s="211" t="s">
        <v>538</v>
      </c>
      <c r="AU552" s="211" t="s">
        <v>479</v>
      </c>
      <c r="AV552" s="11" t="s">
        <v>477</v>
      </c>
      <c r="AW552" s="11" t="s">
        <v>433</v>
      </c>
      <c r="AX552" s="11" t="s">
        <v>469</v>
      </c>
      <c r="AY552" s="211" t="s">
        <v>529</v>
      </c>
    </row>
    <row r="553" spans="2:65" s="12" customFormat="1">
      <c r="B553" s="212"/>
      <c r="C553" s="213"/>
      <c r="D553" s="202" t="s">
        <v>538</v>
      </c>
      <c r="E553" s="214" t="s">
        <v>419</v>
      </c>
      <c r="F553" s="215" t="s">
        <v>953</v>
      </c>
      <c r="G553" s="213"/>
      <c r="H553" s="216">
        <v>3.5459999999999998</v>
      </c>
      <c r="I553" s="217"/>
      <c r="J553" s="213"/>
      <c r="K553" s="213"/>
      <c r="L553" s="218"/>
      <c r="M553" s="219"/>
      <c r="N553" s="220"/>
      <c r="O553" s="220"/>
      <c r="P553" s="220"/>
      <c r="Q553" s="220"/>
      <c r="R553" s="220"/>
      <c r="S553" s="220"/>
      <c r="T553" s="221"/>
      <c r="AT553" s="222" t="s">
        <v>538</v>
      </c>
      <c r="AU553" s="222" t="s">
        <v>479</v>
      </c>
      <c r="AV553" s="12" t="s">
        <v>479</v>
      </c>
      <c r="AW553" s="12" t="s">
        <v>433</v>
      </c>
      <c r="AX553" s="12" t="s">
        <v>469</v>
      </c>
      <c r="AY553" s="222" t="s">
        <v>529</v>
      </c>
    </row>
    <row r="554" spans="2:65" s="13" customFormat="1">
      <c r="B554" s="223"/>
      <c r="C554" s="224"/>
      <c r="D554" s="225" t="s">
        <v>538</v>
      </c>
      <c r="E554" s="226" t="s">
        <v>419</v>
      </c>
      <c r="F554" s="227" t="s">
        <v>545</v>
      </c>
      <c r="G554" s="224"/>
      <c r="H554" s="228">
        <v>3.5459999999999998</v>
      </c>
      <c r="I554" s="229"/>
      <c r="J554" s="224"/>
      <c r="K554" s="224"/>
      <c r="L554" s="230"/>
      <c r="M554" s="231"/>
      <c r="N554" s="232"/>
      <c r="O554" s="232"/>
      <c r="P554" s="232"/>
      <c r="Q554" s="232"/>
      <c r="R554" s="232"/>
      <c r="S554" s="232"/>
      <c r="T554" s="233"/>
      <c r="AT554" s="234" t="s">
        <v>538</v>
      </c>
      <c r="AU554" s="234" t="s">
        <v>479</v>
      </c>
      <c r="AV554" s="13" t="s">
        <v>536</v>
      </c>
      <c r="AW554" s="13" t="s">
        <v>433</v>
      </c>
      <c r="AX554" s="13" t="s">
        <v>477</v>
      </c>
      <c r="AY554" s="234" t="s">
        <v>529</v>
      </c>
    </row>
    <row r="555" spans="2:65" s="1" customFormat="1" ht="22.5" customHeight="1">
      <c r="B555" s="41"/>
      <c r="C555" s="188" t="s">
        <v>954</v>
      </c>
      <c r="D555" s="188" t="s">
        <v>532</v>
      </c>
      <c r="E555" s="189" t="s">
        <v>955</v>
      </c>
      <c r="F555" s="190" t="s">
        <v>956</v>
      </c>
      <c r="G555" s="191" t="s">
        <v>751</v>
      </c>
      <c r="H555" s="192">
        <v>9</v>
      </c>
      <c r="I555" s="193"/>
      <c r="J555" s="194">
        <f>ROUND(I555*H555,2)</f>
        <v>0</v>
      </c>
      <c r="K555" s="190" t="s">
        <v>606</v>
      </c>
      <c r="L555" s="61"/>
      <c r="M555" s="195" t="s">
        <v>419</v>
      </c>
      <c r="N555" s="196" t="s">
        <v>440</v>
      </c>
      <c r="O555" s="42"/>
      <c r="P555" s="197">
        <f>O555*H555</f>
        <v>0</v>
      </c>
      <c r="Q555" s="197">
        <v>1.2E-4</v>
      </c>
      <c r="R555" s="197">
        <f>Q555*H555</f>
        <v>1.08E-3</v>
      </c>
      <c r="S555" s="197">
        <v>0</v>
      </c>
      <c r="T555" s="198">
        <f>S555*H555</f>
        <v>0</v>
      </c>
      <c r="AR555" s="24" t="s">
        <v>671</v>
      </c>
      <c r="AT555" s="24" t="s">
        <v>532</v>
      </c>
      <c r="AU555" s="24" t="s">
        <v>479</v>
      </c>
      <c r="AY555" s="24" t="s">
        <v>529</v>
      </c>
      <c r="BE555" s="199">
        <f>IF(N555="základní",J555,0)</f>
        <v>0</v>
      </c>
      <c r="BF555" s="199">
        <f>IF(N555="snížená",J555,0)</f>
        <v>0</v>
      </c>
      <c r="BG555" s="199">
        <f>IF(N555="zákl. přenesená",J555,0)</f>
        <v>0</v>
      </c>
      <c r="BH555" s="199">
        <f>IF(N555="sníž. přenesená",J555,0)</f>
        <v>0</v>
      </c>
      <c r="BI555" s="199">
        <f>IF(N555="nulová",J555,0)</f>
        <v>0</v>
      </c>
      <c r="BJ555" s="24" t="s">
        <v>477</v>
      </c>
      <c r="BK555" s="199">
        <f>ROUND(I555*H555,2)</f>
        <v>0</v>
      </c>
      <c r="BL555" s="24" t="s">
        <v>671</v>
      </c>
      <c r="BM555" s="24" t="s">
        <v>957</v>
      </c>
    </row>
    <row r="556" spans="2:65" s="11" customFormat="1">
      <c r="B556" s="200"/>
      <c r="C556" s="201"/>
      <c r="D556" s="202" t="s">
        <v>538</v>
      </c>
      <c r="E556" s="203" t="s">
        <v>419</v>
      </c>
      <c r="F556" s="204" t="s">
        <v>958</v>
      </c>
      <c r="G556" s="201"/>
      <c r="H556" s="205" t="s">
        <v>419</v>
      </c>
      <c r="I556" s="206"/>
      <c r="J556" s="201"/>
      <c r="K556" s="201"/>
      <c r="L556" s="207"/>
      <c r="M556" s="208"/>
      <c r="N556" s="209"/>
      <c r="O556" s="209"/>
      <c r="P556" s="209"/>
      <c r="Q556" s="209"/>
      <c r="R556" s="209"/>
      <c r="S556" s="209"/>
      <c r="T556" s="210"/>
      <c r="AT556" s="211" t="s">
        <v>538</v>
      </c>
      <c r="AU556" s="211" t="s">
        <v>479</v>
      </c>
      <c r="AV556" s="11" t="s">
        <v>477</v>
      </c>
      <c r="AW556" s="11" t="s">
        <v>433</v>
      </c>
      <c r="AX556" s="11" t="s">
        <v>469</v>
      </c>
      <c r="AY556" s="211" t="s">
        <v>529</v>
      </c>
    </row>
    <row r="557" spans="2:65" s="11" customFormat="1">
      <c r="B557" s="200"/>
      <c r="C557" s="201"/>
      <c r="D557" s="202" t="s">
        <v>538</v>
      </c>
      <c r="E557" s="203" t="s">
        <v>419</v>
      </c>
      <c r="F557" s="204" t="s">
        <v>959</v>
      </c>
      <c r="G557" s="201"/>
      <c r="H557" s="205" t="s">
        <v>419</v>
      </c>
      <c r="I557" s="206"/>
      <c r="J557" s="201"/>
      <c r="K557" s="201"/>
      <c r="L557" s="207"/>
      <c r="M557" s="208"/>
      <c r="N557" s="209"/>
      <c r="O557" s="209"/>
      <c r="P557" s="209"/>
      <c r="Q557" s="209"/>
      <c r="R557" s="209"/>
      <c r="S557" s="209"/>
      <c r="T557" s="210"/>
      <c r="AT557" s="211" t="s">
        <v>538</v>
      </c>
      <c r="AU557" s="211" t="s">
        <v>479</v>
      </c>
      <c r="AV557" s="11" t="s">
        <v>477</v>
      </c>
      <c r="AW557" s="11" t="s">
        <v>433</v>
      </c>
      <c r="AX557" s="11" t="s">
        <v>469</v>
      </c>
      <c r="AY557" s="211" t="s">
        <v>529</v>
      </c>
    </row>
    <row r="558" spans="2:65" s="11" customFormat="1">
      <c r="B558" s="200"/>
      <c r="C558" s="201"/>
      <c r="D558" s="202" t="s">
        <v>538</v>
      </c>
      <c r="E558" s="203" t="s">
        <v>419</v>
      </c>
      <c r="F558" s="204" t="s">
        <v>565</v>
      </c>
      <c r="G558" s="201"/>
      <c r="H558" s="205" t="s">
        <v>419</v>
      </c>
      <c r="I558" s="206"/>
      <c r="J558" s="201"/>
      <c r="K558" s="201"/>
      <c r="L558" s="207"/>
      <c r="M558" s="208"/>
      <c r="N558" s="209"/>
      <c r="O558" s="209"/>
      <c r="P558" s="209"/>
      <c r="Q558" s="209"/>
      <c r="R558" s="209"/>
      <c r="S558" s="209"/>
      <c r="T558" s="210"/>
      <c r="AT558" s="211" t="s">
        <v>538</v>
      </c>
      <c r="AU558" s="211" t="s">
        <v>479</v>
      </c>
      <c r="AV558" s="11" t="s">
        <v>477</v>
      </c>
      <c r="AW558" s="11" t="s">
        <v>433</v>
      </c>
      <c r="AX558" s="11" t="s">
        <v>469</v>
      </c>
      <c r="AY558" s="211" t="s">
        <v>529</v>
      </c>
    </row>
    <row r="559" spans="2:65" s="11" customFormat="1">
      <c r="B559" s="200"/>
      <c r="C559" s="201"/>
      <c r="D559" s="202" t="s">
        <v>538</v>
      </c>
      <c r="E559" s="203" t="s">
        <v>419</v>
      </c>
      <c r="F559" s="204" t="s">
        <v>960</v>
      </c>
      <c r="G559" s="201"/>
      <c r="H559" s="205" t="s">
        <v>419</v>
      </c>
      <c r="I559" s="206"/>
      <c r="J559" s="201"/>
      <c r="K559" s="201"/>
      <c r="L559" s="207"/>
      <c r="M559" s="208"/>
      <c r="N559" s="209"/>
      <c r="O559" s="209"/>
      <c r="P559" s="209"/>
      <c r="Q559" s="209"/>
      <c r="R559" s="209"/>
      <c r="S559" s="209"/>
      <c r="T559" s="210"/>
      <c r="AT559" s="211" t="s">
        <v>538</v>
      </c>
      <c r="AU559" s="211" t="s">
        <v>479</v>
      </c>
      <c r="AV559" s="11" t="s">
        <v>477</v>
      </c>
      <c r="AW559" s="11" t="s">
        <v>433</v>
      </c>
      <c r="AX559" s="11" t="s">
        <v>469</v>
      </c>
      <c r="AY559" s="211" t="s">
        <v>529</v>
      </c>
    </row>
    <row r="560" spans="2:65" s="12" customFormat="1">
      <c r="B560" s="212"/>
      <c r="C560" s="213"/>
      <c r="D560" s="202" t="s">
        <v>538</v>
      </c>
      <c r="E560" s="214" t="s">
        <v>419</v>
      </c>
      <c r="F560" s="215" t="s">
        <v>961</v>
      </c>
      <c r="G560" s="213"/>
      <c r="H560" s="216">
        <v>9</v>
      </c>
      <c r="I560" s="217"/>
      <c r="J560" s="213"/>
      <c r="K560" s="213"/>
      <c r="L560" s="218"/>
      <c r="M560" s="219"/>
      <c r="N560" s="220"/>
      <c r="O560" s="220"/>
      <c r="P560" s="220"/>
      <c r="Q560" s="220"/>
      <c r="R560" s="220"/>
      <c r="S560" s="220"/>
      <c r="T560" s="221"/>
      <c r="AT560" s="222" t="s">
        <v>538</v>
      </c>
      <c r="AU560" s="222" t="s">
        <v>479</v>
      </c>
      <c r="AV560" s="12" t="s">
        <v>479</v>
      </c>
      <c r="AW560" s="12" t="s">
        <v>433</v>
      </c>
      <c r="AX560" s="12" t="s">
        <v>469</v>
      </c>
      <c r="AY560" s="222" t="s">
        <v>529</v>
      </c>
    </row>
    <row r="561" spans="2:65" s="13" customFormat="1">
      <c r="B561" s="223"/>
      <c r="C561" s="224"/>
      <c r="D561" s="225" t="s">
        <v>538</v>
      </c>
      <c r="E561" s="226" t="s">
        <v>419</v>
      </c>
      <c r="F561" s="227" t="s">
        <v>545</v>
      </c>
      <c r="G561" s="224"/>
      <c r="H561" s="228">
        <v>9</v>
      </c>
      <c r="I561" s="229"/>
      <c r="J561" s="224"/>
      <c r="K561" s="224"/>
      <c r="L561" s="230"/>
      <c r="M561" s="231"/>
      <c r="N561" s="232"/>
      <c r="O561" s="232"/>
      <c r="P561" s="232"/>
      <c r="Q561" s="232"/>
      <c r="R561" s="232"/>
      <c r="S561" s="232"/>
      <c r="T561" s="233"/>
      <c r="AT561" s="234" t="s">
        <v>538</v>
      </c>
      <c r="AU561" s="234" t="s">
        <v>479</v>
      </c>
      <c r="AV561" s="13" t="s">
        <v>536</v>
      </c>
      <c r="AW561" s="13" t="s">
        <v>433</v>
      </c>
      <c r="AX561" s="13" t="s">
        <v>477</v>
      </c>
      <c r="AY561" s="234" t="s">
        <v>529</v>
      </c>
    </row>
    <row r="562" spans="2:65" s="1" customFormat="1" ht="22.5" customHeight="1">
      <c r="B562" s="41"/>
      <c r="C562" s="188" t="s">
        <v>962</v>
      </c>
      <c r="D562" s="188" t="s">
        <v>532</v>
      </c>
      <c r="E562" s="189" t="s">
        <v>963</v>
      </c>
      <c r="F562" s="190" t="s">
        <v>964</v>
      </c>
      <c r="G562" s="191" t="s">
        <v>880</v>
      </c>
      <c r="H562" s="262"/>
      <c r="I562" s="193"/>
      <c r="J562" s="194">
        <f>ROUND(I562*H562,2)</f>
        <v>0</v>
      </c>
      <c r="K562" s="190" t="s">
        <v>606</v>
      </c>
      <c r="L562" s="61"/>
      <c r="M562" s="195" t="s">
        <v>419</v>
      </c>
      <c r="N562" s="196" t="s">
        <v>440</v>
      </c>
      <c r="O562" s="42"/>
      <c r="P562" s="197">
        <f>O562*H562</f>
        <v>0</v>
      </c>
      <c r="Q562" s="197">
        <v>0</v>
      </c>
      <c r="R562" s="197">
        <f>Q562*H562</f>
        <v>0</v>
      </c>
      <c r="S562" s="197">
        <v>0</v>
      </c>
      <c r="T562" s="198">
        <f>S562*H562</f>
        <v>0</v>
      </c>
      <c r="AR562" s="24" t="s">
        <v>671</v>
      </c>
      <c r="AT562" s="24" t="s">
        <v>532</v>
      </c>
      <c r="AU562" s="24" t="s">
        <v>479</v>
      </c>
      <c r="AY562" s="24" t="s">
        <v>529</v>
      </c>
      <c r="BE562" s="199">
        <f>IF(N562="základní",J562,0)</f>
        <v>0</v>
      </c>
      <c r="BF562" s="199">
        <f>IF(N562="snížená",J562,0)</f>
        <v>0</v>
      </c>
      <c r="BG562" s="199">
        <f>IF(N562="zákl. přenesená",J562,0)</f>
        <v>0</v>
      </c>
      <c r="BH562" s="199">
        <f>IF(N562="sníž. přenesená",J562,0)</f>
        <v>0</v>
      </c>
      <c r="BI562" s="199">
        <f>IF(N562="nulová",J562,0)</f>
        <v>0</v>
      </c>
      <c r="BJ562" s="24" t="s">
        <v>477</v>
      </c>
      <c r="BK562" s="199">
        <f>ROUND(I562*H562,2)</f>
        <v>0</v>
      </c>
      <c r="BL562" s="24" t="s">
        <v>671</v>
      </c>
      <c r="BM562" s="24" t="s">
        <v>965</v>
      </c>
    </row>
    <row r="563" spans="2:65" s="10" customFormat="1" ht="37.35" customHeight="1">
      <c r="B563" s="171"/>
      <c r="C563" s="172"/>
      <c r="D563" s="173" t="s">
        <v>468</v>
      </c>
      <c r="E563" s="174" t="s">
        <v>966</v>
      </c>
      <c r="F563" s="174" t="s">
        <v>967</v>
      </c>
      <c r="G563" s="172"/>
      <c r="H563" s="172"/>
      <c r="I563" s="175"/>
      <c r="J563" s="176">
        <f>BK563</f>
        <v>0</v>
      </c>
      <c r="K563" s="172"/>
      <c r="L563" s="177"/>
      <c r="M563" s="178"/>
      <c r="N563" s="179"/>
      <c r="O563" s="179"/>
      <c r="P563" s="180">
        <f>P564+P566+P568</f>
        <v>0</v>
      </c>
      <c r="Q563" s="179"/>
      <c r="R563" s="180">
        <f>R564+R566+R568</f>
        <v>0</v>
      </c>
      <c r="S563" s="179"/>
      <c r="T563" s="181">
        <f>T564+T566+T568</f>
        <v>0</v>
      </c>
      <c r="AR563" s="182" t="s">
        <v>581</v>
      </c>
      <c r="AT563" s="183" t="s">
        <v>468</v>
      </c>
      <c r="AU563" s="183" t="s">
        <v>469</v>
      </c>
      <c r="AY563" s="182" t="s">
        <v>529</v>
      </c>
      <c r="BK563" s="184">
        <f>BK564+BK566+BK568</f>
        <v>0</v>
      </c>
    </row>
    <row r="564" spans="2:65" s="10" customFormat="1" ht="19.899999999999999" customHeight="1">
      <c r="B564" s="171"/>
      <c r="C564" s="172"/>
      <c r="D564" s="185" t="s">
        <v>468</v>
      </c>
      <c r="E564" s="186" t="s">
        <v>968</v>
      </c>
      <c r="F564" s="186" t="s">
        <v>969</v>
      </c>
      <c r="G564" s="172"/>
      <c r="H564" s="172"/>
      <c r="I564" s="175"/>
      <c r="J564" s="187">
        <f>BK564</f>
        <v>0</v>
      </c>
      <c r="K564" s="172"/>
      <c r="L564" s="177"/>
      <c r="M564" s="178"/>
      <c r="N564" s="179"/>
      <c r="O564" s="179"/>
      <c r="P564" s="180">
        <f>P565</f>
        <v>0</v>
      </c>
      <c r="Q564" s="179"/>
      <c r="R564" s="180">
        <f>R565</f>
        <v>0</v>
      </c>
      <c r="S564" s="179"/>
      <c r="T564" s="181">
        <f>T565</f>
        <v>0</v>
      </c>
      <c r="AR564" s="182" t="s">
        <v>581</v>
      </c>
      <c r="AT564" s="183" t="s">
        <v>468</v>
      </c>
      <c r="AU564" s="183" t="s">
        <v>477</v>
      </c>
      <c r="AY564" s="182" t="s">
        <v>529</v>
      </c>
      <c r="BK564" s="184">
        <f>BK565</f>
        <v>0</v>
      </c>
    </row>
    <row r="565" spans="2:65" s="1" customFormat="1" ht="31.5" customHeight="1">
      <c r="B565" s="41"/>
      <c r="C565" s="188" t="s">
        <v>970</v>
      </c>
      <c r="D565" s="188" t="s">
        <v>532</v>
      </c>
      <c r="E565" s="189" t="s">
        <v>971</v>
      </c>
      <c r="F565" s="190" t="s">
        <v>972</v>
      </c>
      <c r="G565" s="191" t="s">
        <v>973</v>
      </c>
      <c r="H565" s="192">
        <v>1</v>
      </c>
      <c r="I565" s="193"/>
      <c r="J565" s="194">
        <f>ROUND(I565*H565,2)</f>
        <v>0</v>
      </c>
      <c r="K565" s="190" t="s">
        <v>974</v>
      </c>
      <c r="L565" s="61"/>
      <c r="M565" s="195" t="s">
        <v>419</v>
      </c>
      <c r="N565" s="196" t="s">
        <v>440</v>
      </c>
      <c r="O565" s="42"/>
      <c r="P565" s="197">
        <f>O565*H565</f>
        <v>0</v>
      </c>
      <c r="Q565" s="197">
        <v>0</v>
      </c>
      <c r="R565" s="197">
        <f>Q565*H565</f>
        <v>0</v>
      </c>
      <c r="S565" s="197">
        <v>0</v>
      </c>
      <c r="T565" s="198">
        <f>S565*H565</f>
        <v>0</v>
      </c>
      <c r="AR565" s="24" t="s">
        <v>975</v>
      </c>
      <c r="AT565" s="24" t="s">
        <v>532</v>
      </c>
      <c r="AU565" s="24" t="s">
        <v>479</v>
      </c>
      <c r="AY565" s="24" t="s">
        <v>529</v>
      </c>
      <c r="BE565" s="199">
        <f>IF(N565="základní",J565,0)</f>
        <v>0</v>
      </c>
      <c r="BF565" s="199">
        <f>IF(N565="snížená",J565,0)</f>
        <v>0</v>
      </c>
      <c r="BG565" s="199">
        <f>IF(N565="zákl. přenesená",J565,0)</f>
        <v>0</v>
      </c>
      <c r="BH565" s="199">
        <f>IF(N565="sníž. přenesená",J565,0)</f>
        <v>0</v>
      </c>
      <c r="BI565" s="199">
        <f>IF(N565="nulová",J565,0)</f>
        <v>0</v>
      </c>
      <c r="BJ565" s="24" t="s">
        <v>477</v>
      </c>
      <c r="BK565" s="199">
        <f>ROUND(I565*H565,2)</f>
        <v>0</v>
      </c>
      <c r="BL565" s="24" t="s">
        <v>975</v>
      </c>
      <c r="BM565" s="24" t="s">
        <v>976</v>
      </c>
    </row>
    <row r="566" spans="2:65" s="10" customFormat="1" ht="29.85" customHeight="1">
      <c r="B566" s="171"/>
      <c r="C566" s="172"/>
      <c r="D566" s="185" t="s">
        <v>468</v>
      </c>
      <c r="E566" s="186" t="s">
        <v>977</v>
      </c>
      <c r="F566" s="186" t="s">
        <v>978</v>
      </c>
      <c r="G566" s="172"/>
      <c r="H566" s="172"/>
      <c r="I566" s="175"/>
      <c r="J566" s="187">
        <f>BK566</f>
        <v>0</v>
      </c>
      <c r="K566" s="172"/>
      <c r="L566" s="177"/>
      <c r="M566" s="178"/>
      <c r="N566" s="179"/>
      <c r="O566" s="179"/>
      <c r="P566" s="180">
        <f>P567</f>
        <v>0</v>
      </c>
      <c r="Q566" s="179"/>
      <c r="R566" s="180">
        <f>R567</f>
        <v>0</v>
      </c>
      <c r="S566" s="179"/>
      <c r="T566" s="181">
        <f>T567</f>
        <v>0</v>
      </c>
      <c r="AR566" s="182" t="s">
        <v>581</v>
      </c>
      <c r="AT566" s="183" t="s">
        <v>468</v>
      </c>
      <c r="AU566" s="183" t="s">
        <v>477</v>
      </c>
      <c r="AY566" s="182" t="s">
        <v>529</v>
      </c>
      <c r="BK566" s="184">
        <f>BK567</f>
        <v>0</v>
      </c>
    </row>
    <row r="567" spans="2:65" s="1" customFormat="1" ht="22.5" customHeight="1">
      <c r="B567" s="41"/>
      <c r="C567" s="188" t="s">
        <v>979</v>
      </c>
      <c r="D567" s="188" t="s">
        <v>532</v>
      </c>
      <c r="E567" s="189" t="s">
        <v>980</v>
      </c>
      <c r="F567" s="190" t="s">
        <v>981</v>
      </c>
      <c r="G567" s="191" t="s">
        <v>973</v>
      </c>
      <c r="H567" s="192">
        <v>1</v>
      </c>
      <c r="I567" s="193"/>
      <c r="J567" s="194">
        <f>ROUND(I567*H567,2)</f>
        <v>0</v>
      </c>
      <c r="K567" s="190" t="s">
        <v>663</v>
      </c>
      <c r="L567" s="61"/>
      <c r="M567" s="195" t="s">
        <v>419</v>
      </c>
      <c r="N567" s="196" t="s">
        <v>440</v>
      </c>
      <c r="O567" s="42"/>
      <c r="P567" s="197">
        <f>O567*H567</f>
        <v>0</v>
      </c>
      <c r="Q567" s="197">
        <v>0</v>
      </c>
      <c r="R567" s="197">
        <f>Q567*H567</f>
        <v>0</v>
      </c>
      <c r="S567" s="197">
        <v>0</v>
      </c>
      <c r="T567" s="198">
        <f>S567*H567</f>
        <v>0</v>
      </c>
      <c r="AR567" s="24" t="s">
        <v>975</v>
      </c>
      <c r="AT567" s="24" t="s">
        <v>532</v>
      </c>
      <c r="AU567" s="24" t="s">
        <v>479</v>
      </c>
      <c r="AY567" s="24" t="s">
        <v>529</v>
      </c>
      <c r="BE567" s="199">
        <f>IF(N567="základní",J567,0)</f>
        <v>0</v>
      </c>
      <c r="BF567" s="199">
        <f>IF(N567="snížená",J567,0)</f>
        <v>0</v>
      </c>
      <c r="BG567" s="199">
        <f>IF(N567="zákl. přenesená",J567,0)</f>
        <v>0</v>
      </c>
      <c r="BH567" s="199">
        <f>IF(N567="sníž. přenesená",J567,0)</f>
        <v>0</v>
      </c>
      <c r="BI567" s="199">
        <f>IF(N567="nulová",J567,0)</f>
        <v>0</v>
      </c>
      <c r="BJ567" s="24" t="s">
        <v>477</v>
      </c>
      <c r="BK567" s="199">
        <f>ROUND(I567*H567,2)</f>
        <v>0</v>
      </c>
      <c r="BL567" s="24" t="s">
        <v>975</v>
      </c>
      <c r="BM567" s="24" t="s">
        <v>982</v>
      </c>
    </row>
    <row r="568" spans="2:65" s="10" customFormat="1" ht="29.85" customHeight="1">
      <c r="B568" s="171"/>
      <c r="C568" s="172"/>
      <c r="D568" s="185" t="s">
        <v>468</v>
      </c>
      <c r="E568" s="186" t="s">
        <v>983</v>
      </c>
      <c r="F568" s="186" t="s">
        <v>984</v>
      </c>
      <c r="G568" s="172"/>
      <c r="H568" s="172"/>
      <c r="I568" s="175"/>
      <c r="J568" s="187">
        <f>BK568</f>
        <v>0</v>
      </c>
      <c r="K568" s="172"/>
      <c r="L568" s="177"/>
      <c r="M568" s="178"/>
      <c r="N568" s="179"/>
      <c r="O568" s="179"/>
      <c r="P568" s="180">
        <f>P569</f>
        <v>0</v>
      </c>
      <c r="Q568" s="179"/>
      <c r="R568" s="180">
        <f>R569</f>
        <v>0</v>
      </c>
      <c r="S568" s="179"/>
      <c r="T568" s="181">
        <f>T569</f>
        <v>0</v>
      </c>
      <c r="AR568" s="182" t="s">
        <v>581</v>
      </c>
      <c r="AT568" s="183" t="s">
        <v>468</v>
      </c>
      <c r="AU568" s="183" t="s">
        <v>477</v>
      </c>
      <c r="AY568" s="182" t="s">
        <v>529</v>
      </c>
      <c r="BK568" s="184">
        <f>BK569</f>
        <v>0</v>
      </c>
    </row>
    <row r="569" spans="2:65" s="1" customFormat="1" ht="22.5" customHeight="1">
      <c r="B569" s="41"/>
      <c r="C569" s="188" t="s">
        <v>985</v>
      </c>
      <c r="D569" s="188" t="s">
        <v>532</v>
      </c>
      <c r="E569" s="189" t="s">
        <v>986</v>
      </c>
      <c r="F569" s="190" t="s">
        <v>984</v>
      </c>
      <c r="G569" s="191" t="s">
        <v>973</v>
      </c>
      <c r="H569" s="192">
        <v>1</v>
      </c>
      <c r="I569" s="193"/>
      <c r="J569" s="194">
        <f>ROUND(I569*H569,2)</f>
        <v>0</v>
      </c>
      <c r="K569" s="190" t="s">
        <v>606</v>
      </c>
      <c r="L569" s="61"/>
      <c r="M569" s="195" t="s">
        <v>419</v>
      </c>
      <c r="N569" s="263" t="s">
        <v>440</v>
      </c>
      <c r="O569" s="264"/>
      <c r="P569" s="265">
        <f>O569*H569</f>
        <v>0</v>
      </c>
      <c r="Q569" s="265">
        <v>0</v>
      </c>
      <c r="R569" s="265">
        <f>Q569*H569</f>
        <v>0</v>
      </c>
      <c r="S569" s="265">
        <v>0</v>
      </c>
      <c r="T569" s="266">
        <f>S569*H569</f>
        <v>0</v>
      </c>
      <c r="AR569" s="24" t="s">
        <v>975</v>
      </c>
      <c r="AT569" s="24" t="s">
        <v>532</v>
      </c>
      <c r="AU569" s="24" t="s">
        <v>479</v>
      </c>
      <c r="AY569" s="24" t="s">
        <v>529</v>
      </c>
      <c r="BE569" s="199">
        <f>IF(N569="základní",J569,0)</f>
        <v>0</v>
      </c>
      <c r="BF569" s="199">
        <f>IF(N569="snížená",J569,0)</f>
        <v>0</v>
      </c>
      <c r="BG569" s="199">
        <f>IF(N569="zákl. přenesená",J569,0)</f>
        <v>0</v>
      </c>
      <c r="BH569" s="199">
        <f>IF(N569="sníž. přenesená",J569,0)</f>
        <v>0</v>
      </c>
      <c r="BI569" s="199">
        <f>IF(N569="nulová",J569,0)</f>
        <v>0</v>
      </c>
      <c r="BJ569" s="24" t="s">
        <v>477</v>
      </c>
      <c r="BK569" s="199">
        <f>ROUND(I569*H569,2)</f>
        <v>0</v>
      </c>
      <c r="BL569" s="24" t="s">
        <v>975</v>
      </c>
      <c r="BM569" s="24" t="s">
        <v>987</v>
      </c>
    </row>
    <row r="570" spans="2:65" s="1" customFormat="1" ht="6.95" customHeight="1">
      <c r="B570" s="56"/>
      <c r="C570" s="57"/>
      <c r="D570" s="57"/>
      <c r="E570" s="57"/>
      <c r="F570" s="57"/>
      <c r="G570" s="57"/>
      <c r="H570" s="57"/>
      <c r="I570" s="135"/>
      <c r="J570" s="57"/>
      <c r="K570" s="57"/>
      <c r="L570" s="61"/>
    </row>
  </sheetData>
  <sheetProtection password="CC35" sheet="1" objects="1" scenarios="1" formatCells="0" formatColumns="0" formatRows="0" sort="0" autoFilter="0"/>
  <autoFilter ref="C91:K569"/>
  <mergeCells count="9">
    <mergeCell ref="E82:H82"/>
    <mergeCell ref="E84:H84"/>
    <mergeCell ref="G1:H1"/>
    <mergeCell ref="L2:V2"/>
    <mergeCell ref="E7:H7"/>
    <mergeCell ref="E9:H9"/>
    <mergeCell ref="E24:H24"/>
    <mergeCell ref="E45:H45"/>
    <mergeCell ref="E47:H47"/>
  </mergeCells>
  <phoneticPr fontId="50" type="noConversion"/>
  <hyperlinks>
    <hyperlink ref="F1:G1" location="C2" display="1) Krycí list soupisu"/>
    <hyperlink ref="G1:H1" location="C54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10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11"/>
      <c r="C1" s="111"/>
      <c r="D1" s="112" t="s">
        <v>398</v>
      </c>
      <c r="E1" s="111"/>
      <c r="F1" s="113" t="s">
        <v>483</v>
      </c>
      <c r="G1" s="387" t="s">
        <v>484</v>
      </c>
      <c r="H1" s="387"/>
      <c r="I1" s="114"/>
      <c r="J1" s="113" t="s">
        <v>485</v>
      </c>
      <c r="K1" s="112" t="s">
        <v>486</v>
      </c>
      <c r="L1" s="113" t="s">
        <v>487</v>
      </c>
      <c r="M1" s="113"/>
      <c r="N1" s="113"/>
      <c r="O1" s="113"/>
      <c r="P1" s="113"/>
      <c r="Q1" s="113"/>
      <c r="R1" s="113"/>
      <c r="S1" s="113"/>
      <c r="T1" s="11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24" t="s">
        <v>482</v>
      </c>
      <c r="AZ2" s="267" t="s">
        <v>988</v>
      </c>
      <c r="BA2" s="267" t="s">
        <v>419</v>
      </c>
      <c r="BB2" s="267" t="s">
        <v>419</v>
      </c>
      <c r="BC2" s="267" t="s">
        <v>989</v>
      </c>
      <c r="BD2" s="267" t="s">
        <v>479</v>
      </c>
    </row>
    <row r="3" spans="1:70" ht="6.95" customHeight="1">
      <c r="B3" s="25"/>
      <c r="C3" s="26"/>
      <c r="D3" s="26"/>
      <c r="E3" s="26"/>
      <c r="F3" s="26"/>
      <c r="G3" s="26"/>
      <c r="H3" s="26"/>
      <c r="I3" s="115"/>
      <c r="J3" s="26"/>
      <c r="K3" s="27"/>
      <c r="AT3" s="24" t="s">
        <v>479</v>
      </c>
    </row>
    <row r="4" spans="1:70" ht="36.950000000000003" customHeight="1">
      <c r="B4" s="28"/>
      <c r="C4" s="29"/>
      <c r="D4" s="30" t="s">
        <v>488</v>
      </c>
      <c r="E4" s="29"/>
      <c r="F4" s="29"/>
      <c r="G4" s="29"/>
      <c r="H4" s="29"/>
      <c r="I4" s="116"/>
      <c r="J4" s="29"/>
      <c r="K4" s="31"/>
      <c r="M4" s="32" t="s">
        <v>409</v>
      </c>
      <c r="AT4" s="24" t="s">
        <v>403</v>
      </c>
    </row>
    <row r="5" spans="1:70" ht="6.95" customHeight="1">
      <c r="B5" s="28"/>
      <c r="C5" s="29"/>
      <c r="D5" s="29"/>
      <c r="E5" s="29"/>
      <c r="F5" s="29"/>
      <c r="G5" s="29"/>
      <c r="H5" s="29"/>
      <c r="I5" s="116"/>
      <c r="J5" s="29"/>
      <c r="K5" s="31"/>
    </row>
    <row r="6" spans="1:70" ht="15">
      <c r="B6" s="28"/>
      <c r="C6" s="29"/>
      <c r="D6" s="37" t="s">
        <v>416</v>
      </c>
      <c r="E6" s="29"/>
      <c r="F6" s="29"/>
      <c r="G6" s="29"/>
      <c r="H6" s="29"/>
      <c r="I6" s="116"/>
      <c r="J6" s="29"/>
      <c r="K6" s="31"/>
    </row>
    <row r="7" spans="1:70" ht="22.5" customHeight="1">
      <c r="B7" s="28"/>
      <c r="C7" s="29"/>
      <c r="D7" s="29"/>
      <c r="E7" s="388" t="str">
        <f ca="1">'Rekapitulace stavby'!K6</f>
        <v>ODVLHČENÍ A SANACE SZ ČÁSTI SUTERÉNU DIVADLA Chrudim-REV.Č.1</v>
      </c>
      <c r="F7" s="389"/>
      <c r="G7" s="389"/>
      <c r="H7" s="389"/>
      <c r="I7" s="116"/>
      <c r="J7" s="29"/>
      <c r="K7" s="31"/>
    </row>
    <row r="8" spans="1:70" s="1" customFormat="1" ht="15">
      <c r="B8" s="41"/>
      <c r="C8" s="42"/>
      <c r="D8" s="37" t="s">
        <v>489</v>
      </c>
      <c r="E8" s="42"/>
      <c r="F8" s="42"/>
      <c r="G8" s="42"/>
      <c r="H8" s="42"/>
      <c r="I8" s="117"/>
      <c r="J8" s="42"/>
      <c r="K8" s="45"/>
    </row>
    <row r="9" spans="1:70" s="1" customFormat="1" ht="36.950000000000003" customHeight="1">
      <c r="B9" s="41"/>
      <c r="C9" s="42"/>
      <c r="D9" s="42"/>
      <c r="E9" s="390" t="s">
        <v>990</v>
      </c>
      <c r="F9" s="391"/>
      <c r="G9" s="391"/>
      <c r="H9" s="391"/>
      <c r="I9" s="117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17"/>
      <c r="J10" s="42"/>
      <c r="K10" s="45"/>
    </row>
    <row r="11" spans="1:70" s="1" customFormat="1" ht="14.45" customHeight="1">
      <c r="B11" s="41"/>
      <c r="C11" s="42"/>
      <c r="D11" s="37" t="s">
        <v>418</v>
      </c>
      <c r="E11" s="42"/>
      <c r="F11" s="35" t="s">
        <v>419</v>
      </c>
      <c r="G11" s="42"/>
      <c r="H11" s="42"/>
      <c r="I11" s="118" t="s">
        <v>420</v>
      </c>
      <c r="J11" s="35" t="s">
        <v>419</v>
      </c>
      <c r="K11" s="45"/>
    </row>
    <row r="12" spans="1:70" s="1" customFormat="1" ht="14.45" customHeight="1">
      <c r="B12" s="41"/>
      <c r="C12" s="42"/>
      <c r="D12" s="37" t="s">
        <v>421</v>
      </c>
      <c r="E12" s="42"/>
      <c r="F12" s="35" t="s">
        <v>491</v>
      </c>
      <c r="G12" s="42"/>
      <c r="H12" s="42"/>
      <c r="I12" s="118" t="s">
        <v>423</v>
      </c>
      <c r="J12" s="119" t="str">
        <f ca="1">'Rekapitulace stavby'!AN8</f>
        <v>11. 4. 2018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7"/>
      <c r="J13" s="42"/>
      <c r="K13" s="45"/>
    </row>
    <row r="14" spans="1:70" s="1" customFormat="1" ht="14.45" customHeight="1">
      <c r="B14" s="41"/>
      <c r="C14" s="42"/>
      <c r="D14" s="37" t="s">
        <v>425</v>
      </c>
      <c r="E14" s="42"/>
      <c r="F14" s="42"/>
      <c r="G14" s="42"/>
      <c r="H14" s="42"/>
      <c r="I14" s="118" t="s">
        <v>426</v>
      </c>
      <c r="J14" s="35" t="s">
        <v>419</v>
      </c>
      <c r="K14" s="45"/>
    </row>
    <row r="15" spans="1:70" s="1" customFormat="1" ht="18" customHeight="1">
      <c r="B15" s="41"/>
      <c r="C15" s="42"/>
      <c r="D15" s="42"/>
      <c r="E15" s="35" t="s">
        <v>427</v>
      </c>
      <c r="F15" s="42"/>
      <c r="G15" s="42"/>
      <c r="H15" s="42"/>
      <c r="I15" s="118" t="s">
        <v>428</v>
      </c>
      <c r="J15" s="35" t="s">
        <v>419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7"/>
      <c r="J16" s="42"/>
      <c r="K16" s="45"/>
    </row>
    <row r="17" spans="2:11" s="1" customFormat="1" ht="14.45" customHeight="1">
      <c r="B17" s="41"/>
      <c r="C17" s="42"/>
      <c r="D17" s="37" t="s">
        <v>429</v>
      </c>
      <c r="E17" s="42"/>
      <c r="F17" s="42"/>
      <c r="G17" s="42"/>
      <c r="H17" s="42"/>
      <c r="I17" s="118" t="s">
        <v>426</v>
      </c>
      <c r="J17" s="35" t="str">
        <f ca="1"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 ca="1">IF('Rekapitulace stavby'!E14="Vyplň údaj","",IF('Rekapitulace stavby'!E14="","",'Rekapitulace stavby'!E14))</f>
        <v/>
      </c>
      <c r="F18" s="42"/>
      <c r="G18" s="42"/>
      <c r="H18" s="42"/>
      <c r="I18" s="118" t="s">
        <v>428</v>
      </c>
      <c r="J18" s="35" t="str">
        <f ca="1"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7"/>
      <c r="J19" s="42"/>
      <c r="K19" s="45"/>
    </row>
    <row r="20" spans="2:11" s="1" customFormat="1" ht="14.45" customHeight="1">
      <c r="B20" s="41"/>
      <c r="C20" s="42"/>
      <c r="D20" s="37" t="s">
        <v>431</v>
      </c>
      <c r="E20" s="42"/>
      <c r="F20" s="42"/>
      <c r="G20" s="42"/>
      <c r="H20" s="42"/>
      <c r="I20" s="118" t="s">
        <v>426</v>
      </c>
      <c r="J20" s="35" t="s">
        <v>419</v>
      </c>
      <c r="K20" s="45"/>
    </row>
    <row r="21" spans="2:11" s="1" customFormat="1" ht="18" customHeight="1">
      <c r="B21" s="41"/>
      <c r="C21" s="42"/>
      <c r="D21" s="42"/>
      <c r="E21" s="35" t="s">
        <v>432</v>
      </c>
      <c r="F21" s="42"/>
      <c r="G21" s="42"/>
      <c r="H21" s="42"/>
      <c r="I21" s="118" t="s">
        <v>428</v>
      </c>
      <c r="J21" s="35" t="s">
        <v>419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7"/>
      <c r="J22" s="42"/>
      <c r="K22" s="45"/>
    </row>
    <row r="23" spans="2:11" s="1" customFormat="1" ht="14.45" customHeight="1">
      <c r="B23" s="41"/>
      <c r="C23" s="42"/>
      <c r="D23" s="37" t="s">
        <v>434</v>
      </c>
      <c r="E23" s="42"/>
      <c r="F23" s="42"/>
      <c r="G23" s="42"/>
      <c r="H23" s="42"/>
      <c r="I23" s="117"/>
      <c r="J23" s="42"/>
      <c r="K23" s="45"/>
    </row>
    <row r="24" spans="2:11" s="6" customFormat="1" ht="22.5" customHeight="1">
      <c r="B24" s="120"/>
      <c r="C24" s="121"/>
      <c r="D24" s="121"/>
      <c r="E24" s="383" t="s">
        <v>419</v>
      </c>
      <c r="F24" s="383"/>
      <c r="G24" s="383"/>
      <c r="H24" s="383"/>
      <c r="I24" s="122"/>
      <c r="J24" s="121"/>
      <c r="K24" s="12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7"/>
      <c r="J25" s="42"/>
      <c r="K25" s="45"/>
    </row>
    <row r="26" spans="2:11" s="1" customFormat="1" ht="6.95" customHeight="1">
      <c r="B26" s="41"/>
      <c r="C26" s="42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1"/>
      <c r="C27" s="42"/>
      <c r="D27" s="126" t="s">
        <v>435</v>
      </c>
      <c r="E27" s="42"/>
      <c r="F27" s="42"/>
      <c r="G27" s="42"/>
      <c r="H27" s="42"/>
      <c r="I27" s="117"/>
      <c r="J27" s="127">
        <f>ROUND(J95,2)</f>
        <v>0</v>
      </c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1"/>
      <c r="C29" s="42"/>
      <c r="D29" s="42"/>
      <c r="E29" s="42"/>
      <c r="F29" s="46" t="s">
        <v>437</v>
      </c>
      <c r="G29" s="42"/>
      <c r="H29" s="42"/>
      <c r="I29" s="128" t="s">
        <v>436</v>
      </c>
      <c r="J29" s="46" t="s">
        <v>438</v>
      </c>
      <c r="K29" s="45"/>
    </row>
    <row r="30" spans="2:11" s="1" customFormat="1" ht="14.45" customHeight="1">
      <c r="B30" s="41"/>
      <c r="C30" s="42"/>
      <c r="D30" s="49" t="s">
        <v>439</v>
      </c>
      <c r="E30" s="49" t="s">
        <v>440</v>
      </c>
      <c r="F30" s="129">
        <f>ROUND(SUM(BE95:BE509), 2)</f>
        <v>0</v>
      </c>
      <c r="G30" s="42"/>
      <c r="H30" s="42"/>
      <c r="I30" s="130">
        <v>0.21</v>
      </c>
      <c r="J30" s="129">
        <f>ROUND(ROUND((SUM(BE95:BE509)),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441</v>
      </c>
      <c r="F31" s="129">
        <f>ROUND(SUM(BF95:BF509), 2)</f>
        <v>0</v>
      </c>
      <c r="G31" s="42"/>
      <c r="H31" s="42"/>
      <c r="I31" s="130">
        <v>0.15</v>
      </c>
      <c r="J31" s="129">
        <f>ROUND(ROUND((SUM(BF95:BF509)),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442</v>
      </c>
      <c r="F32" s="129">
        <f>ROUND(SUM(BG95:BG509), 2)</f>
        <v>0</v>
      </c>
      <c r="G32" s="42"/>
      <c r="H32" s="42"/>
      <c r="I32" s="130">
        <v>0.21</v>
      </c>
      <c r="J32" s="12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443</v>
      </c>
      <c r="F33" s="129">
        <f>ROUND(SUM(BH95:BH509), 2)</f>
        <v>0</v>
      </c>
      <c r="G33" s="42"/>
      <c r="H33" s="42"/>
      <c r="I33" s="130">
        <v>0.15</v>
      </c>
      <c r="J33" s="12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444</v>
      </c>
      <c r="F34" s="129">
        <f>ROUND(SUM(BI95:BI509), 2)</f>
        <v>0</v>
      </c>
      <c r="G34" s="42"/>
      <c r="H34" s="42"/>
      <c r="I34" s="130">
        <v>0</v>
      </c>
      <c r="J34" s="12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7"/>
      <c r="J35" s="42"/>
      <c r="K35" s="45"/>
    </row>
    <row r="36" spans="2:11" s="1" customFormat="1" ht="25.35" customHeight="1">
      <c r="B36" s="41"/>
      <c r="C36" s="51"/>
      <c r="D36" s="52" t="s">
        <v>445</v>
      </c>
      <c r="E36" s="53"/>
      <c r="F36" s="53"/>
      <c r="G36" s="131" t="s">
        <v>446</v>
      </c>
      <c r="H36" s="54" t="s">
        <v>447</v>
      </c>
      <c r="I36" s="132"/>
      <c r="J36" s="133">
        <f>SUM(J27:J34)</f>
        <v>0</v>
      </c>
      <c r="K36" s="134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5"/>
      <c r="J37" s="57"/>
      <c r="K37" s="58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41"/>
      <c r="C42" s="30" t="s">
        <v>492</v>
      </c>
      <c r="D42" s="42"/>
      <c r="E42" s="42"/>
      <c r="F42" s="42"/>
      <c r="G42" s="42"/>
      <c r="H42" s="42"/>
      <c r="I42" s="117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7"/>
      <c r="J43" s="42"/>
      <c r="K43" s="45"/>
    </row>
    <row r="44" spans="2:11" s="1" customFormat="1" ht="14.45" customHeight="1">
      <c r="B44" s="41"/>
      <c r="C44" s="37" t="s">
        <v>416</v>
      </c>
      <c r="D44" s="42"/>
      <c r="E44" s="42"/>
      <c r="F44" s="42"/>
      <c r="G44" s="42"/>
      <c r="H44" s="42"/>
      <c r="I44" s="117"/>
      <c r="J44" s="42"/>
      <c r="K44" s="45"/>
    </row>
    <row r="45" spans="2:11" s="1" customFormat="1" ht="22.5" customHeight="1">
      <c r="B45" s="41"/>
      <c r="C45" s="42"/>
      <c r="D45" s="42"/>
      <c r="E45" s="388" t="str">
        <f>E7</f>
        <v>ODVLHČENÍ A SANACE SZ ČÁSTI SUTERÉNU DIVADLA Chrudim-REV.Č.1</v>
      </c>
      <c r="F45" s="389"/>
      <c r="G45" s="389"/>
      <c r="H45" s="389"/>
      <c r="I45" s="117"/>
      <c r="J45" s="42"/>
      <c r="K45" s="45"/>
    </row>
    <row r="46" spans="2:11" s="1" customFormat="1" ht="14.45" customHeight="1">
      <c r="B46" s="41"/>
      <c r="C46" s="37" t="s">
        <v>489</v>
      </c>
      <c r="D46" s="42"/>
      <c r="E46" s="42"/>
      <c r="F46" s="42"/>
      <c r="G46" s="42"/>
      <c r="H46" s="42"/>
      <c r="I46" s="117"/>
      <c r="J46" s="42"/>
      <c r="K46" s="45"/>
    </row>
    <row r="47" spans="2:11" s="1" customFormat="1" ht="23.25" customHeight="1">
      <c r="B47" s="41"/>
      <c r="C47" s="42"/>
      <c r="D47" s="42"/>
      <c r="E47" s="390" t="str">
        <f>E9</f>
        <v>D1 2 - D1 2 - Odvlhčení a sanace SZ části suterénu divadla - II.etapa</v>
      </c>
      <c r="F47" s="391"/>
      <c r="G47" s="391"/>
      <c r="H47" s="391"/>
      <c r="I47" s="117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7"/>
      <c r="J48" s="42"/>
      <c r="K48" s="45"/>
    </row>
    <row r="49" spans="2:47" s="1" customFormat="1" ht="18" customHeight="1">
      <c r="B49" s="41"/>
      <c r="C49" s="37" t="s">
        <v>421</v>
      </c>
      <c r="D49" s="42"/>
      <c r="E49" s="42"/>
      <c r="F49" s="35" t="str">
        <f>F12</f>
        <v>Chrudim</v>
      </c>
      <c r="G49" s="42"/>
      <c r="H49" s="42"/>
      <c r="I49" s="118" t="s">
        <v>423</v>
      </c>
      <c r="J49" s="119" t="str">
        <f>IF(J12="","",J12)</f>
        <v>11. 4. 2018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7"/>
      <c r="J50" s="42"/>
      <c r="K50" s="45"/>
    </row>
    <row r="51" spans="2:47" s="1" customFormat="1" ht="15">
      <c r="B51" s="41"/>
      <c r="C51" s="37" t="s">
        <v>425</v>
      </c>
      <c r="D51" s="42"/>
      <c r="E51" s="42"/>
      <c r="F51" s="35" t="str">
        <f>E15</f>
        <v>Město Chrudim, Resselovo nám., Chrudim</v>
      </c>
      <c r="G51" s="42"/>
      <c r="H51" s="42"/>
      <c r="I51" s="118" t="s">
        <v>431</v>
      </c>
      <c r="J51" s="35" t="str">
        <f>E21</f>
        <v>ing.Josef Dvořák, Městský park, Chrudim</v>
      </c>
      <c r="K51" s="45"/>
    </row>
    <row r="52" spans="2:47" s="1" customFormat="1" ht="14.45" customHeight="1">
      <c r="B52" s="41"/>
      <c r="C52" s="37" t="s">
        <v>429</v>
      </c>
      <c r="D52" s="42"/>
      <c r="E52" s="42"/>
      <c r="F52" s="35" t="str">
        <f>IF(E18="","",E18)</f>
        <v/>
      </c>
      <c r="G52" s="42"/>
      <c r="H52" s="42"/>
      <c r="I52" s="117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7"/>
      <c r="J53" s="42"/>
      <c r="K53" s="45"/>
    </row>
    <row r="54" spans="2:47" s="1" customFormat="1" ht="29.25" customHeight="1">
      <c r="B54" s="41"/>
      <c r="C54" s="140" t="s">
        <v>493</v>
      </c>
      <c r="D54" s="51"/>
      <c r="E54" s="51"/>
      <c r="F54" s="51"/>
      <c r="G54" s="51"/>
      <c r="H54" s="51"/>
      <c r="I54" s="141"/>
      <c r="J54" s="142" t="s">
        <v>494</v>
      </c>
      <c r="K54" s="55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7"/>
      <c r="J55" s="42"/>
      <c r="K55" s="45"/>
    </row>
    <row r="56" spans="2:47" s="1" customFormat="1" ht="29.25" customHeight="1">
      <c r="B56" s="41"/>
      <c r="C56" s="143" t="s">
        <v>495</v>
      </c>
      <c r="D56" s="42"/>
      <c r="E56" s="42"/>
      <c r="F56" s="42"/>
      <c r="G56" s="42"/>
      <c r="H56" s="42"/>
      <c r="I56" s="117"/>
      <c r="J56" s="127">
        <f>J95</f>
        <v>0</v>
      </c>
      <c r="K56" s="45"/>
      <c r="AU56" s="24" t="s">
        <v>496</v>
      </c>
    </row>
    <row r="57" spans="2:47" s="7" customFormat="1" ht="24.95" customHeight="1">
      <c r="B57" s="144"/>
      <c r="C57" s="145"/>
      <c r="D57" s="146" t="s">
        <v>497</v>
      </c>
      <c r="E57" s="147"/>
      <c r="F57" s="147"/>
      <c r="G57" s="147"/>
      <c r="H57" s="147"/>
      <c r="I57" s="148"/>
      <c r="J57" s="149">
        <f>J96</f>
        <v>0</v>
      </c>
      <c r="K57" s="150"/>
    </row>
    <row r="58" spans="2:47" s="8" customFormat="1" ht="19.899999999999999" customHeight="1">
      <c r="B58" s="151"/>
      <c r="C58" s="152"/>
      <c r="D58" s="153" t="s">
        <v>498</v>
      </c>
      <c r="E58" s="154"/>
      <c r="F58" s="154"/>
      <c r="G58" s="154"/>
      <c r="H58" s="154"/>
      <c r="I58" s="155"/>
      <c r="J58" s="156">
        <f>J97</f>
        <v>0</v>
      </c>
      <c r="K58" s="157"/>
    </row>
    <row r="59" spans="2:47" s="8" customFormat="1" ht="19.899999999999999" customHeight="1">
      <c r="B59" s="151"/>
      <c r="C59" s="152"/>
      <c r="D59" s="153" t="s">
        <v>500</v>
      </c>
      <c r="E59" s="154"/>
      <c r="F59" s="154"/>
      <c r="G59" s="154"/>
      <c r="H59" s="154"/>
      <c r="I59" s="155"/>
      <c r="J59" s="156">
        <f>J110</f>
        <v>0</v>
      </c>
      <c r="K59" s="157"/>
    </row>
    <row r="60" spans="2:47" s="8" customFormat="1" ht="19.899999999999999" customHeight="1">
      <c r="B60" s="151"/>
      <c r="C60" s="152"/>
      <c r="D60" s="153" t="s">
        <v>501</v>
      </c>
      <c r="E60" s="154"/>
      <c r="F60" s="154"/>
      <c r="G60" s="154"/>
      <c r="H60" s="154"/>
      <c r="I60" s="155"/>
      <c r="J60" s="156">
        <f>J241</f>
        <v>0</v>
      </c>
      <c r="K60" s="157"/>
    </row>
    <row r="61" spans="2:47" s="8" customFormat="1" ht="19.899999999999999" customHeight="1">
      <c r="B61" s="151"/>
      <c r="C61" s="152"/>
      <c r="D61" s="153" t="s">
        <v>502</v>
      </c>
      <c r="E61" s="154"/>
      <c r="F61" s="154"/>
      <c r="G61" s="154"/>
      <c r="H61" s="154"/>
      <c r="I61" s="155"/>
      <c r="J61" s="156">
        <f>J364</f>
        <v>0</v>
      </c>
      <c r="K61" s="157"/>
    </row>
    <row r="62" spans="2:47" s="8" customFormat="1" ht="19.899999999999999" customHeight="1">
      <c r="B62" s="151"/>
      <c r="C62" s="152"/>
      <c r="D62" s="153" t="s">
        <v>503</v>
      </c>
      <c r="E62" s="154"/>
      <c r="F62" s="154"/>
      <c r="G62" s="154"/>
      <c r="H62" s="154"/>
      <c r="I62" s="155"/>
      <c r="J62" s="156">
        <f>J370</f>
        <v>0</v>
      </c>
      <c r="K62" s="157"/>
    </row>
    <row r="63" spans="2:47" s="7" customFormat="1" ht="24.95" customHeight="1">
      <c r="B63" s="144"/>
      <c r="C63" s="145"/>
      <c r="D63" s="146" t="s">
        <v>504</v>
      </c>
      <c r="E63" s="147"/>
      <c r="F63" s="147"/>
      <c r="G63" s="147"/>
      <c r="H63" s="147"/>
      <c r="I63" s="148"/>
      <c r="J63" s="149">
        <f>J372</f>
        <v>0</v>
      </c>
      <c r="K63" s="150"/>
    </row>
    <row r="64" spans="2:47" s="8" customFormat="1" ht="19.899999999999999" customHeight="1">
      <c r="B64" s="151"/>
      <c r="C64" s="152"/>
      <c r="D64" s="153" t="s">
        <v>991</v>
      </c>
      <c r="E64" s="154"/>
      <c r="F64" s="154"/>
      <c r="G64" s="154"/>
      <c r="H64" s="154"/>
      <c r="I64" s="155"/>
      <c r="J64" s="156">
        <f>J373</f>
        <v>0</v>
      </c>
      <c r="K64" s="157"/>
    </row>
    <row r="65" spans="2:11" s="8" customFormat="1" ht="19.899999999999999" customHeight="1">
      <c r="B65" s="151"/>
      <c r="C65" s="152"/>
      <c r="D65" s="153" t="s">
        <v>992</v>
      </c>
      <c r="E65" s="154"/>
      <c r="F65" s="154"/>
      <c r="G65" s="154"/>
      <c r="H65" s="154"/>
      <c r="I65" s="155"/>
      <c r="J65" s="156">
        <f>J403</f>
        <v>0</v>
      </c>
      <c r="K65" s="157"/>
    </row>
    <row r="66" spans="2:11" s="8" customFormat="1" ht="19.899999999999999" customHeight="1">
      <c r="B66" s="151"/>
      <c r="C66" s="152"/>
      <c r="D66" s="153" t="s">
        <v>993</v>
      </c>
      <c r="E66" s="154"/>
      <c r="F66" s="154"/>
      <c r="G66" s="154"/>
      <c r="H66" s="154"/>
      <c r="I66" s="155"/>
      <c r="J66" s="156">
        <f>J430</f>
        <v>0</v>
      </c>
      <c r="K66" s="157"/>
    </row>
    <row r="67" spans="2:11" s="8" customFormat="1" ht="19.899999999999999" customHeight="1">
      <c r="B67" s="151"/>
      <c r="C67" s="152"/>
      <c r="D67" s="153" t="s">
        <v>994</v>
      </c>
      <c r="E67" s="154"/>
      <c r="F67" s="154"/>
      <c r="G67" s="154"/>
      <c r="H67" s="154"/>
      <c r="I67" s="155"/>
      <c r="J67" s="156">
        <f>J446</f>
        <v>0</v>
      </c>
      <c r="K67" s="157"/>
    </row>
    <row r="68" spans="2:11" s="8" customFormat="1" ht="19.899999999999999" customHeight="1">
      <c r="B68" s="151"/>
      <c r="C68" s="152"/>
      <c r="D68" s="153" t="s">
        <v>995</v>
      </c>
      <c r="E68" s="154"/>
      <c r="F68" s="154"/>
      <c r="G68" s="154"/>
      <c r="H68" s="154"/>
      <c r="I68" s="155"/>
      <c r="J68" s="156">
        <f>J458</f>
        <v>0</v>
      </c>
      <c r="K68" s="157"/>
    </row>
    <row r="69" spans="2:11" s="7" customFormat="1" ht="24.95" customHeight="1">
      <c r="B69" s="144"/>
      <c r="C69" s="145"/>
      <c r="D69" s="146" t="s">
        <v>996</v>
      </c>
      <c r="E69" s="147"/>
      <c r="F69" s="147"/>
      <c r="G69" s="147"/>
      <c r="H69" s="147"/>
      <c r="I69" s="148"/>
      <c r="J69" s="149">
        <f>J492</f>
        <v>0</v>
      </c>
      <c r="K69" s="150"/>
    </row>
    <row r="70" spans="2:11" s="8" customFormat="1" ht="19.899999999999999" customHeight="1">
      <c r="B70" s="151"/>
      <c r="C70" s="152"/>
      <c r="D70" s="153" t="s">
        <v>997</v>
      </c>
      <c r="E70" s="154"/>
      <c r="F70" s="154"/>
      <c r="G70" s="154"/>
      <c r="H70" s="154"/>
      <c r="I70" s="155"/>
      <c r="J70" s="156">
        <f>J493</f>
        <v>0</v>
      </c>
      <c r="K70" s="157"/>
    </row>
    <row r="71" spans="2:11" s="7" customFormat="1" ht="24.95" customHeight="1">
      <c r="B71" s="144"/>
      <c r="C71" s="145"/>
      <c r="D71" s="146" t="s">
        <v>509</v>
      </c>
      <c r="E71" s="147"/>
      <c r="F71" s="147"/>
      <c r="G71" s="147"/>
      <c r="H71" s="147"/>
      <c r="I71" s="148"/>
      <c r="J71" s="149">
        <f>J501</f>
        <v>0</v>
      </c>
      <c r="K71" s="150"/>
    </row>
    <row r="72" spans="2:11" s="8" customFormat="1" ht="19.899999999999999" customHeight="1">
      <c r="B72" s="151"/>
      <c r="C72" s="152"/>
      <c r="D72" s="153" t="s">
        <v>510</v>
      </c>
      <c r="E72" s="154"/>
      <c r="F72" s="154"/>
      <c r="G72" s="154"/>
      <c r="H72" s="154"/>
      <c r="I72" s="155"/>
      <c r="J72" s="156">
        <f>J502</f>
        <v>0</v>
      </c>
      <c r="K72" s="157"/>
    </row>
    <row r="73" spans="2:11" s="8" customFormat="1" ht="19.899999999999999" customHeight="1">
      <c r="B73" s="151"/>
      <c r="C73" s="152"/>
      <c r="D73" s="153" t="s">
        <v>511</v>
      </c>
      <c r="E73" s="154"/>
      <c r="F73" s="154"/>
      <c r="G73" s="154"/>
      <c r="H73" s="154"/>
      <c r="I73" s="155"/>
      <c r="J73" s="156">
        <f>J504</f>
        <v>0</v>
      </c>
      <c r="K73" s="157"/>
    </row>
    <row r="74" spans="2:11" s="8" customFormat="1" ht="19.899999999999999" customHeight="1">
      <c r="B74" s="151"/>
      <c r="C74" s="152"/>
      <c r="D74" s="153" t="s">
        <v>512</v>
      </c>
      <c r="E74" s="154"/>
      <c r="F74" s="154"/>
      <c r="G74" s="154"/>
      <c r="H74" s="154"/>
      <c r="I74" s="155"/>
      <c r="J74" s="156">
        <f>J506</f>
        <v>0</v>
      </c>
      <c r="K74" s="157"/>
    </row>
    <row r="75" spans="2:11" s="8" customFormat="1" ht="19.899999999999999" customHeight="1">
      <c r="B75" s="151"/>
      <c r="C75" s="152"/>
      <c r="D75" s="153" t="s">
        <v>998</v>
      </c>
      <c r="E75" s="154"/>
      <c r="F75" s="154"/>
      <c r="G75" s="154"/>
      <c r="H75" s="154"/>
      <c r="I75" s="155"/>
      <c r="J75" s="156">
        <f>J508</f>
        <v>0</v>
      </c>
      <c r="K75" s="157"/>
    </row>
    <row r="76" spans="2:11" s="1" customFormat="1" ht="21.75" customHeight="1">
      <c r="B76" s="41"/>
      <c r="C76" s="42"/>
      <c r="D76" s="42"/>
      <c r="E76" s="42"/>
      <c r="F76" s="42"/>
      <c r="G76" s="42"/>
      <c r="H76" s="42"/>
      <c r="I76" s="117"/>
      <c r="J76" s="42"/>
      <c r="K76" s="45"/>
    </row>
    <row r="77" spans="2:11" s="1" customFormat="1" ht="6.95" customHeight="1">
      <c r="B77" s="56"/>
      <c r="C77" s="57"/>
      <c r="D77" s="57"/>
      <c r="E77" s="57"/>
      <c r="F77" s="57"/>
      <c r="G77" s="57"/>
      <c r="H77" s="57"/>
      <c r="I77" s="135"/>
      <c r="J77" s="57"/>
      <c r="K77" s="58"/>
    </row>
    <row r="81" spans="2:63" s="1" customFormat="1" ht="6.95" customHeight="1">
      <c r="B81" s="59"/>
      <c r="C81" s="60"/>
      <c r="D81" s="60"/>
      <c r="E81" s="60"/>
      <c r="F81" s="60"/>
      <c r="G81" s="60"/>
      <c r="H81" s="60"/>
      <c r="I81" s="138"/>
      <c r="J81" s="60"/>
      <c r="K81" s="60"/>
      <c r="L81" s="61"/>
    </row>
    <row r="82" spans="2:63" s="1" customFormat="1" ht="36.950000000000003" customHeight="1">
      <c r="B82" s="41"/>
      <c r="C82" s="62" t="s">
        <v>513</v>
      </c>
      <c r="D82" s="63"/>
      <c r="E82" s="63"/>
      <c r="F82" s="63"/>
      <c r="G82" s="63"/>
      <c r="H82" s="63"/>
      <c r="I82" s="158"/>
      <c r="J82" s="63"/>
      <c r="K82" s="63"/>
      <c r="L82" s="61"/>
    </row>
    <row r="83" spans="2:63" s="1" customFormat="1" ht="6.95" customHeight="1">
      <c r="B83" s="41"/>
      <c r="C83" s="63"/>
      <c r="D83" s="63"/>
      <c r="E83" s="63"/>
      <c r="F83" s="63"/>
      <c r="G83" s="63"/>
      <c r="H83" s="63"/>
      <c r="I83" s="158"/>
      <c r="J83" s="63"/>
      <c r="K83" s="63"/>
      <c r="L83" s="61"/>
    </row>
    <row r="84" spans="2:63" s="1" customFormat="1" ht="14.45" customHeight="1">
      <c r="B84" s="41"/>
      <c r="C84" s="65" t="s">
        <v>416</v>
      </c>
      <c r="D84" s="63"/>
      <c r="E84" s="63"/>
      <c r="F84" s="63"/>
      <c r="G84" s="63"/>
      <c r="H84" s="63"/>
      <c r="I84" s="158"/>
      <c r="J84" s="63"/>
      <c r="K84" s="63"/>
      <c r="L84" s="61"/>
    </row>
    <row r="85" spans="2:63" s="1" customFormat="1" ht="22.5" customHeight="1">
      <c r="B85" s="41"/>
      <c r="C85" s="63"/>
      <c r="D85" s="63"/>
      <c r="E85" s="384" t="str">
        <f>E7</f>
        <v>ODVLHČENÍ A SANACE SZ ČÁSTI SUTERÉNU DIVADLA Chrudim-REV.Č.1</v>
      </c>
      <c r="F85" s="385"/>
      <c r="G85" s="385"/>
      <c r="H85" s="385"/>
      <c r="I85" s="158"/>
      <c r="J85" s="63"/>
      <c r="K85" s="63"/>
      <c r="L85" s="61"/>
    </row>
    <row r="86" spans="2:63" s="1" customFormat="1" ht="14.45" customHeight="1">
      <c r="B86" s="41"/>
      <c r="C86" s="65" t="s">
        <v>489</v>
      </c>
      <c r="D86" s="63"/>
      <c r="E86" s="63"/>
      <c r="F86" s="63"/>
      <c r="G86" s="63"/>
      <c r="H86" s="63"/>
      <c r="I86" s="158"/>
      <c r="J86" s="63"/>
      <c r="K86" s="63"/>
      <c r="L86" s="61"/>
    </row>
    <row r="87" spans="2:63" s="1" customFormat="1" ht="23.25" customHeight="1">
      <c r="B87" s="41"/>
      <c r="C87" s="63"/>
      <c r="D87" s="63"/>
      <c r="E87" s="360" t="str">
        <f>E9</f>
        <v>D1 2 - D1 2 - Odvlhčení a sanace SZ části suterénu divadla - II.etapa</v>
      </c>
      <c r="F87" s="386"/>
      <c r="G87" s="386"/>
      <c r="H87" s="386"/>
      <c r="I87" s="158"/>
      <c r="J87" s="63"/>
      <c r="K87" s="63"/>
      <c r="L87" s="61"/>
    </row>
    <row r="88" spans="2:63" s="1" customFormat="1" ht="6.95" customHeight="1">
      <c r="B88" s="41"/>
      <c r="C88" s="63"/>
      <c r="D88" s="63"/>
      <c r="E88" s="63"/>
      <c r="F88" s="63"/>
      <c r="G88" s="63"/>
      <c r="H88" s="63"/>
      <c r="I88" s="158"/>
      <c r="J88" s="63"/>
      <c r="K88" s="63"/>
      <c r="L88" s="61"/>
    </row>
    <row r="89" spans="2:63" s="1" customFormat="1" ht="18" customHeight="1">
      <c r="B89" s="41"/>
      <c r="C89" s="65" t="s">
        <v>421</v>
      </c>
      <c r="D89" s="63"/>
      <c r="E89" s="63"/>
      <c r="F89" s="159" t="str">
        <f>F12</f>
        <v>Chrudim</v>
      </c>
      <c r="G89" s="63"/>
      <c r="H89" s="63"/>
      <c r="I89" s="160" t="s">
        <v>423</v>
      </c>
      <c r="J89" s="73" t="str">
        <f>IF(J12="","",J12)</f>
        <v>11. 4. 2018</v>
      </c>
      <c r="K89" s="63"/>
      <c r="L89" s="61"/>
    </row>
    <row r="90" spans="2:63" s="1" customFormat="1" ht="6.95" customHeight="1">
      <c r="B90" s="41"/>
      <c r="C90" s="63"/>
      <c r="D90" s="63"/>
      <c r="E90" s="63"/>
      <c r="F90" s="63"/>
      <c r="G90" s="63"/>
      <c r="H90" s="63"/>
      <c r="I90" s="158"/>
      <c r="J90" s="63"/>
      <c r="K90" s="63"/>
      <c r="L90" s="61"/>
    </row>
    <row r="91" spans="2:63" s="1" customFormat="1" ht="15">
      <c r="B91" s="41"/>
      <c r="C91" s="65" t="s">
        <v>425</v>
      </c>
      <c r="D91" s="63"/>
      <c r="E91" s="63"/>
      <c r="F91" s="159" t="str">
        <f>E15</f>
        <v>Město Chrudim, Resselovo nám., Chrudim</v>
      </c>
      <c r="G91" s="63"/>
      <c r="H91" s="63"/>
      <c r="I91" s="160" t="s">
        <v>431</v>
      </c>
      <c r="J91" s="159" t="str">
        <f>E21</f>
        <v>ing.Josef Dvořák, Městský park, Chrudim</v>
      </c>
      <c r="K91" s="63"/>
      <c r="L91" s="61"/>
    </row>
    <row r="92" spans="2:63" s="1" customFormat="1" ht="14.45" customHeight="1">
      <c r="B92" s="41"/>
      <c r="C92" s="65" t="s">
        <v>429</v>
      </c>
      <c r="D92" s="63"/>
      <c r="E92" s="63"/>
      <c r="F92" s="159" t="str">
        <f>IF(E18="","",E18)</f>
        <v/>
      </c>
      <c r="G92" s="63"/>
      <c r="H92" s="63"/>
      <c r="I92" s="158"/>
      <c r="J92" s="63"/>
      <c r="K92" s="63"/>
      <c r="L92" s="61"/>
    </row>
    <row r="93" spans="2:63" s="1" customFormat="1" ht="10.35" customHeight="1">
      <c r="B93" s="41"/>
      <c r="C93" s="63"/>
      <c r="D93" s="63"/>
      <c r="E93" s="63"/>
      <c r="F93" s="63"/>
      <c r="G93" s="63"/>
      <c r="H93" s="63"/>
      <c r="I93" s="158"/>
      <c r="J93" s="63"/>
      <c r="K93" s="63"/>
      <c r="L93" s="61"/>
    </row>
    <row r="94" spans="2:63" s="9" customFormat="1" ht="29.25" customHeight="1">
      <c r="B94" s="161"/>
      <c r="C94" s="162" t="s">
        <v>514</v>
      </c>
      <c r="D94" s="163" t="s">
        <v>454</v>
      </c>
      <c r="E94" s="163" t="s">
        <v>450</v>
      </c>
      <c r="F94" s="163" t="s">
        <v>515</v>
      </c>
      <c r="G94" s="163" t="s">
        <v>516</v>
      </c>
      <c r="H94" s="163" t="s">
        <v>517</v>
      </c>
      <c r="I94" s="164" t="s">
        <v>518</v>
      </c>
      <c r="J94" s="163" t="s">
        <v>494</v>
      </c>
      <c r="K94" s="165" t="s">
        <v>519</v>
      </c>
      <c r="L94" s="166"/>
      <c r="M94" s="80" t="s">
        <v>520</v>
      </c>
      <c r="N94" s="81" t="s">
        <v>439</v>
      </c>
      <c r="O94" s="81" t="s">
        <v>521</v>
      </c>
      <c r="P94" s="81" t="s">
        <v>522</v>
      </c>
      <c r="Q94" s="81" t="s">
        <v>523</v>
      </c>
      <c r="R94" s="81" t="s">
        <v>524</v>
      </c>
      <c r="S94" s="81" t="s">
        <v>525</v>
      </c>
      <c r="T94" s="82" t="s">
        <v>526</v>
      </c>
    </row>
    <row r="95" spans="2:63" s="1" customFormat="1" ht="29.25" customHeight="1">
      <c r="B95" s="41"/>
      <c r="C95" s="86" t="s">
        <v>495</v>
      </c>
      <c r="D95" s="63"/>
      <c r="E95" s="63"/>
      <c r="F95" s="63"/>
      <c r="G95" s="63"/>
      <c r="H95" s="63"/>
      <c r="I95" s="158"/>
      <c r="J95" s="167">
        <f>BK95</f>
        <v>0</v>
      </c>
      <c r="K95" s="63"/>
      <c r="L95" s="61"/>
      <c r="M95" s="83"/>
      <c r="N95" s="84"/>
      <c r="O95" s="84"/>
      <c r="P95" s="168">
        <f>P96+P372+P492+P501</f>
        <v>0</v>
      </c>
      <c r="Q95" s="84"/>
      <c r="R95" s="168">
        <f>R96+R372+R492+R501</f>
        <v>6.1193327400000008</v>
      </c>
      <c r="S95" s="84"/>
      <c r="T95" s="169">
        <f>T96+T372+T492+T501</f>
        <v>11.784869999999998</v>
      </c>
      <c r="AT95" s="24" t="s">
        <v>468</v>
      </c>
      <c r="AU95" s="24" t="s">
        <v>496</v>
      </c>
      <c r="BK95" s="170">
        <f>BK96+BK372+BK492+BK501</f>
        <v>0</v>
      </c>
    </row>
    <row r="96" spans="2:63" s="10" customFormat="1" ht="37.35" customHeight="1">
      <c r="B96" s="171"/>
      <c r="C96" s="172"/>
      <c r="D96" s="173" t="s">
        <v>468</v>
      </c>
      <c r="E96" s="174" t="s">
        <v>527</v>
      </c>
      <c r="F96" s="174" t="s">
        <v>528</v>
      </c>
      <c r="G96" s="172"/>
      <c r="H96" s="172"/>
      <c r="I96" s="175"/>
      <c r="J96" s="176">
        <f>BK96</f>
        <v>0</v>
      </c>
      <c r="K96" s="172"/>
      <c r="L96" s="177"/>
      <c r="M96" s="178"/>
      <c r="N96" s="179"/>
      <c r="O96" s="179"/>
      <c r="P96" s="180">
        <f>P97+P110+P241+P364+P370</f>
        <v>0</v>
      </c>
      <c r="Q96" s="179"/>
      <c r="R96" s="180">
        <f>R97+R110+R241+R364+R370</f>
        <v>6.0223081800000005</v>
      </c>
      <c r="S96" s="179"/>
      <c r="T96" s="181">
        <f>T97+T110+T241+T364+T370</f>
        <v>11.684069999999998</v>
      </c>
      <c r="AR96" s="182" t="s">
        <v>477</v>
      </c>
      <c r="AT96" s="183" t="s">
        <v>468</v>
      </c>
      <c r="AU96" s="183" t="s">
        <v>469</v>
      </c>
      <c r="AY96" s="182" t="s">
        <v>529</v>
      </c>
      <c r="BK96" s="184">
        <f>BK97+BK110+BK241+BK364+BK370</f>
        <v>0</v>
      </c>
    </row>
    <row r="97" spans="2:65" s="10" customFormat="1" ht="19.899999999999999" customHeight="1">
      <c r="B97" s="171"/>
      <c r="C97" s="172"/>
      <c r="D97" s="185" t="s">
        <v>468</v>
      </c>
      <c r="E97" s="186" t="s">
        <v>530</v>
      </c>
      <c r="F97" s="186" t="s">
        <v>531</v>
      </c>
      <c r="G97" s="172"/>
      <c r="H97" s="172"/>
      <c r="I97" s="175"/>
      <c r="J97" s="187">
        <f>BK97</f>
        <v>0</v>
      </c>
      <c r="K97" s="172"/>
      <c r="L97" s="177"/>
      <c r="M97" s="178"/>
      <c r="N97" s="179"/>
      <c r="O97" s="179"/>
      <c r="P97" s="180">
        <f>SUM(P98:P109)</f>
        <v>0</v>
      </c>
      <c r="Q97" s="179"/>
      <c r="R97" s="180">
        <f>SUM(R98:R109)</f>
        <v>0.20154000000000002</v>
      </c>
      <c r="S97" s="179"/>
      <c r="T97" s="181">
        <f>SUM(T98:T109)</f>
        <v>0</v>
      </c>
      <c r="AR97" s="182" t="s">
        <v>477</v>
      </c>
      <c r="AT97" s="183" t="s">
        <v>468</v>
      </c>
      <c r="AU97" s="183" t="s">
        <v>477</v>
      </c>
      <c r="AY97" s="182" t="s">
        <v>529</v>
      </c>
      <c r="BK97" s="184">
        <f>SUM(BK98:BK109)</f>
        <v>0</v>
      </c>
    </row>
    <row r="98" spans="2:65" s="1" customFormat="1" ht="22.5" customHeight="1">
      <c r="B98" s="41"/>
      <c r="C98" s="188" t="s">
        <v>477</v>
      </c>
      <c r="D98" s="188" t="s">
        <v>532</v>
      </c>
      <c r="E98" s="189" t="s">
        <v>999</v>
      </c>
      <c r="F98" s="190" t="s">
        <v>1000</v>
      </c>
      <c r="G98" s="191" t="s">
        <v>558</v>
      </c>
      <c r="H98" s="192">
        <v>3</v>
      </c>
      <c r="I98" s="193"/>
      <c r="J98" s="194">
        <f>ROUND(I98*H98,2)</f>
        <v>0</v>
      </c>
      <c r="K98" s="190" t="s">
        <v>606</v>
      </c>
      <c r="L98" s="61"/>
      <c r="M98" s="195" t="s">
        <v>419</v>
      </c>
      <c r="N98" s="196" t="s">
        <v>440</v>
      </c>
      <c r="O98" s="42"/>
      <c r="P98" s="197">
        <f>O98*H98</f>
        <v>0</v>
      </c>
      <c r="Q98" s="197">
        <v>9.1800000000000007E-3</v>
      </c>
      <c r="R98" s="197">
        <f>Q98*H98</f>
        <v>2.7540000000000002E-2</v>
      </c>
      <c r="S98" s="197">
        <v>0</v>
      </c>
      <c r="T98" s="198">
        <f>S98*H98</f>
        <v>0</v>
      </c>
      <c r="AR98" s="24" t="s">
        <v>536</v>
      </c>
      <c r="AT98" s="24" t="s">
        <v>532</v>
      </c>
      <c r="AU98" s="24" t="s">
        <v>479</v>
      </c>
      <c r="AY98" s="24" t="s">
        <v>529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24" t="s">
        <v>477</v>
      </c>
      <c r="BK98" s="199">
        <f>ROUND(I98*H98,2)</f>
        <v>0</v>
      </c>
      <c r="BL98" s="24" t="s">
        <v>536</v>
      </c>
      <c r="BM98" s="24" t="s">
        <v>1001</v>
      </c>
    </row>
    <row r="99" spans="2:65" s="11" customFormat="1">
      <c r="B99" s="200"/>
      <c r="C99" s="201"/>
      <c r="D99" s="202" t="s">
        <v>538</v>
      </c>
      <c r="E99" s="203" t="s">
        <v>419</v>
      </c>
      <c r="F99" s="204" t="s">
        <v>1002</v>
      </c>
      <c r="G99" s="201"/>
      <c r="H99" s="205" t="s">
        <v>419</v>
      </c>
      <c r="I99" s="206"/>
      <c r="J99" s="201"/>
      <c r="K99" s="201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538</v>
      </c>
      <c r="AU99" s="211" t="s">
        <v>479</v>
      </c>
      <c r="AV99" s="11" t="s">
        <v>477</v>
      </c>
      <c r="AW99" s="11" t="s">
        <v>433</v>
      </c>
      <c r="AX99" s="11" t="s">
        <v>469</v>
      </c>
      <c r="AY99" s="211" t="s">
        <v>529</v>
      </c>
    </row>
    <row r="100" spans="2:65" s="11" customFormat="1">
      <c r="B100" s="200"/>
      <c r="C100" s="201"/>
      <c r="D100" s="202" t="s">
        <v>538</v>
      </c>
      <c r="E100" s="203" t="s">
        <v>419</v>
      </c>
      <c r="F100" s="204" t="s">
        <v>1003</v>
      </c>
      <c r="G100" s="201"/>
      <c r="H100" s="205" t="s">
        <v>419</v>
      </c>
      <c r="I100" s="206"/>
      <c r="J100" s="201"/>
      <c r="K100" s="201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538</v>
      </c>
      <c r="AU100" s="211" t="s">
        <v>479</v>
      </c>
      <c r="AV100" s="11" t="s">
        <v>477</v>
      </c>
      <c r="AW100" s="11" t="s">
        <v>433</v>
      </c>
      <c r="AX100" s="11" t="s">
        <v>469</v>
      </c>
      <c r="AY100" s="211" t="s">
        <v>529</v>
      </c>
    </row>
    <row r="101" spans="2:65" s="11" customFormat="1">
      <c r="B101" s="200"/>
      <c r="C101" s="201"/>
      <c r="D101" s="202" t="s">
        <v>538</v>
      </c>
      <c r="E101" s="203" t="s">
        <v>419</v>
      </c>
      <c r="F101" s="204" t="s">
        <v>542</v>
      </c>
      <c r="G101" s="201"/>
      <c r="H101" s="205" t="s">
        <v>419</v>
      </c>
      <c r="I101" s="206"/>
      <c r="J101" s="201"/>
      <c r="K101" s="201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538</v>
      </c>
      <c r="AU101" s="211" t="s">
        <v>479</v>
      </c>
      <c r="AV101" s="11" t="s">
        <v>477</v>
      </c>
      <c r="AW101" s="11" t="s">
        <v>433</v>
      </c>
      <c r="AX101" s="11" t="s">
        <v>469</v>
      </c>
      <c r="AY101" s="211" t="s">
        <v>529</v>
      </c>
    </row>
    <row r="102" spans="2:65" s="11" customFormat="1">
      <c r="B102" s="200"/>
      <c r="C102" s="201"/>
      <c r="D102" s="202" t="s">
        <v>538</v>
      </c>
      <c r="E102" s="203" t="s">
        <v>419</v>
      </c>
      <c r="F102" s="204" t="s">
        <v>1004</v>
      </c>
      <c r="G102" s="201"/>
      <c r="H102" s="205" t="s">
        <v>419</v>
      </c>
      <c r="I102" s="206"/>
      <c r="J102" s="201"/>
      <c r="K102" s="201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538</v>
      </c>
      <c r="AU102" s="211" t="s">
        <v>479</v>
      </c>
      <c r="AV102" s="11" t="s">
        <v>477</v>
      </c>
      <c r="AW102" s="11" t="s">
        <v>433</v>
      </c>
      <c r="AX102" s="11" t="s">
        <v>469</v>
      </c>
      <c r="AY102" s="211" t="s">
        <v>529</v>
      </c>
    </row>
    <row r="103" spans="2:65" s="12" customFormat="1">
      <c r="B103" s="212"/>
      <c r="C103" s="213"/>
      <c r="D103" s="202" t="s">
        <v>538</v>
      </c>
      <c r="E103" s="214" t="s">
        <v>419</v>
      </c>
      <c r="F103" s="215" t="s">
        <v>1005</v>
      </c>
      <c r="G103" s="213"/>
      <c r="H103" s="216">
        <v>3</v>
      </c>
      <c r="I103" s="217"/>
      <c r="J103" s="213"/>
      <c r="K103" s="213"/>
      <c r="L103" s="218"/>
      <c r="M103" s="219"/>
      <c r="N103" s="220"/>
      <c r="O103" s="220"/>
      <c r="P103" s="220"/>
      <c r="Q103" s="220"/>
      <c r="R103" s="220"/>
      <c r="S103" s="220"/>
      <c r="T103" s="221"/>
      <c r="AT103" s="222" t="s">
        <v>538</v>
      </c>
      <c r="AU103" s="222" t="s">
        <v>479</v>
      </c>
      <c r="AV103" s="12" t="s">
        <v>479</v>
      </c>
      <c r="AW103" s="12" t="s">
        <v>433</v>
      </c>
      <c r="AX103" s="12" t="s">
        <v>469</v>
      </c>
      <c r="AY103" s="222" t="s">
        <v>529</v>
      </c>
    </row>
    <row r="104" spans="2:65" s="13" customFormat="1">
      <c r="B104" s="223"/>
      <c r="C104" s="224"/>
      <c r="D104" s="225" t="s">
        <v>538</v>
      </c>
      <c r="E104" s="226" t="s">
        <v>419</v>
      </c>
      <c r="F104" s="227" t="s">
        <v>545</v>
      </c>
      <c r="G104" s="224"/>
      <c r="H104" s="228">
        <v>3</v>
      </c>
      <c r="I104" s="229"/>
      <c r="J104" s="224"/>
      <c r="K104" s="224"/>
      <c r="L104" s="230"/>
      <c r="M104" s="231"/>
      <c r="N104" s="232"/>
      <c r="O104" s="232"/>
      <c r="P104" s="232"/>
      <c r="Q104" s="232"/>
      <c r="R104" s="232"/>
      <c r="S104" s="232"/>
      <c r="T104" s="233"/>
      <c r="AT104" s="234" t="s">
        <v>538</v>
      </c>
      <c r="AU104" s="234" t="s">
        <v>479</v>
      </c>
      <c r="AV104" s="13" t="s">
        <v>536</v>
      </c>
      <c r="AW104" s="13" t="s">
        <v>433</v>
      </c>
      <c r="AX104" s="13" t="s">
        <v>477</v>
      </c>
      <c r="AY104" s="234" t="s">
        <v>529</v>
      </c>
    </row>
    <row r="105" spans="2:65" s="1" customFormat="1" ht="22.5" customHeight="1">
      <c r="B105" s="41"/>
      <c r="C105" s="252" t="s">
        <v>479</v>
      </c>
      <c r="D105" s="252" t="s">
        <v>654</v>
      </c>
      <c r="E105" s="253" t="s">
        <v>1006</v>
      </c>
      <c r="F105" s="254" t="s">
        <v>1007</v>
      </c>
      <c r="G105" s="255" t="s">
        <v>558</v>
      </c>
      <c r="H105" s="256">
        <v>3</v>
      </c>
      <c r="I105" s="257"/>
      <c r="J105" s="258">
        <f>ROUND(I105*H105,2)</f>
        <v>0</v>
      </c>
      <c r="K105" s="254" t="s">
        <v>606</v>
      </c>
      <c r="L105" s="259"/>
      <c r="M105" s="260" t="s">
        <v>419</v>
      </c>
      <c r="N105" s="261" t="s">
        <v>440</v>
      </c>
      <c r="O105" s="42"/>
      <c r="P105" s="197">
        <f>O105*H105</f>
        <v>0</v>
      </c>
      <c r="Q105" s="197">
        <v>5.8000000000000003E-2</v>
      </c>
      <c r="R105" s="197">
        <f>Q105*H105</f>
        <v>0.17400000000000002</v>
      </c>
      <c r="S105" s="197">
        <v>0</v>
      </c>
      <c r="T105" s="198">
        <f>S105*H105</f>
        <v>0</v>
      </c>
      <c r="AR105" s="24" t="s">
        <v>603</v>
      </c>
      <c r="AT105" s="24" t="s">
        <v>654</v>
      </c>
      <c r="AU105" s="24" t="s">
        <v>479</v>
      </c>
      <c r="AY105" s="24" t="s">
        <v>529</v>
      </c>
      <c r="BE105" s="199">
        <f>IF(N105="základní",J105,0)</f>
        <v>0</v>
      </c>
      <c r="BF105" s="199">
        <f>IF(N105="snížená",J105,0)</f>
        <v>0</v>
      </c>
      <c r="BG105" s="199">
        <f>IF(N105="zákl. přenesená",J105,0)</f>
        <v>0</v>
      </c>
      <c r="BH105" s="199">
        <f>IF(N105="sníž. přenesená",J105,0)</f>
        <v>0</v>
      </c>
      <c r="BI105" s="199">
        <f>IF(N105="nulová",J105,0)</f>
        <v>0</v>
      </c>
      <c r="BJ105" s="24" t="s">
        <v>477</v>
      </c>
      <c r="BK105" s="199">
        <f>ROUND(I105*H105,2)</f>
        <v>0</v>
      </c>
      <c r="BL105" s="24" t="s">
        <v>536</v>
      </c>
      <c r="BM105" s="24" t="s">
        <v>1008</v>
      </c>
    </row>
    <row r="106" spans="2:65" s="11" customFormat="1">
      <c r="B106" s="200"/>
      <c r="C106" s="201"/>
      <c r="D106" s="202" t="s">
        <v>538</v>
      </c>
      <c r="E106" s="203" t="s">
        <v>419</v>
      </c>
      <c r="F106" s="204" t="s">
        <v>542</v>
      </c>
      <c r="G106" s="201"/>
      <c r="H106" s="205" t="s">
        <v>419</v>
      </c>
      <c r="I106" s="206"/>
      <c r="J106" s="201"/>
      <c r="K106" s="201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538</v>
      </c>
      <c r="AU106" s="211" t="s">
        <v>479</v>
      </c>
      <c r="AV106" s="11" t="s">
        <v>477</v>
      </c>
      <c r="AW106" s="11" t="s">
        <v>433</v>
      </c>
      <c r="AX106" s="11" t="s">
        <v>469</v>
      </c>
      <c r="AY106" s="211" t="s">
        <v>529</v>
      </c>
    </row>
    <row r="107" spans="2:65" s="11" customFormat="1">
      <c r="B107" s="200"/>
      <c r="C107" s="201"/>
      <c r="D107" s="202" t="s">
        <v>538</v>
      </c>
      <c r="E107" s="203" t="s">
        <v>419</v>
      </c>
      <c r="F107" s="204" t="s">
        <v>1004</v>
      </c>
      <c r="G107" s="201"/>
      <c r="H107" s="205" t="s">
        <v>419</v>
      </c>
      <c r="I107" s="206"/>
      <c r="J107" s="201"/>
      <c r="K107" s="201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538</v>
      </c>
      <c r="AU107" s="211" t="s">
        <v>479</v>
      </c>
      <c r="AV107" s="11" t="s">
        <v>477</v>
      </c>
      <c r="AW107" s="11" t="s">
        <v>433</v>
      </c>
      <c r="AX107" s="11" t="s">
        <v>469</v>
      </c>
      <c r="AY107" s="211" t="s">
        <v>529</v>
      </c>
    </row>
    <row r="108" spans="2:65" s="12" customFormat="1">
      <c r="B108" s="212"/>
      <c r="C108" s="213"/>
      <c r="D108" s="202" t="s">
        <v>538</v>
      </c>
      <c r="E108" s="214" t="s">
        <v>419</v>
      </c>
      <c r="F108" s="215" t="s">
        <v>1005</v>
      </c>
      <c r="G108" s="213"/>
      <c r="H108" s="216">
        <v>3</v>
      </c>
      <c r="I108" s="217"/>
      <c r="J108" s="213"/>
      <c r="K108" s="213"/>
      <c r="L108" s="218"/>
      <c r="M108" s="219"/>
      <c r="N108" s="220"/>
      <c r="O108" s="220"/>
      <c r="P108" s="220"/>
      <c r="Q108" s="220"/>
      <c r="R108" s="220"/>
      <c r="S108" s="220"/>
      <c r="T108" s="221"/>
      <c r="AT108" s="222" t="s">
        <v>538</v>
      </c>
      <c r="AU108" s="222" t="s">
        <v>479</v>
      </c>
      <c r="AV108" s="12" t="s">
        <v>479</v>
      </c>
      <c r="AW108" s="12" t="s">
        <v>433</v>
      </c>
      <c r="AX108" s="12" t="s">
        <v>469</v>
      </c>
      <c r="AY108" s="222" t="s">
        <v>529</v>
      </c>
    </row>
    <row r="109" spans="2:65" s="13" customFormat="1">
      <c r="B109" s="223"/>
      <c r="C109" s="224"/>
      <c r="D109" s="202" t="s">
        <v>538</v>
      </c>
      <c r="E109" s="235" t="s">
        <v>419</v>
      </c>
      <c r="F109" s="236" t="s">
        <v>545</v>
      </c>
      <c r="G109" s="224"/>
      <c r="H109" s="237">
        <v>3</v>
      </c>
      <c r="I109" s="229"/>
      <c r="J109" s="224"/>
      <c r="K109" s="224"/>
      <c r="L109" s="230"/>
      <c r="M109" s="231"/>
      <c r="N109" s="232"/>
      <c r="O109" s="232"/>
      <c r="P109" s="232"/>
      <c r="Q109" s="232"/>
      <c r="R109" s="232"/>
      <c r="S109" s="232"/>
      <c r="T109" s="233"/>
      <c r="AT109" s="234" t="s">
        <v>538</v>
      </c>
      <c r="AU109" s="234" t="s">
        <v>479</v>
      </c>
      <c r="AV109" s="13" t="s">
        <v>536</v>
      </c>
      <c r="AW109" s="13" t="s">
        <v>433</v>
      </c>
      <c r="AX109" s="13" t="s">
        <v>477</v>
      </c>
      <c r="AY109" s="234" t="s">
        <v>529</v>
      </c>
    </row>
    <row r="110" spans="2:65" s="10" customFormat="1" ht="29.85" customHeight="1">
      <c r="B110" s="171"/>
      <c r="C110" s="172"/>
      <c r="D110" s="185" t="s">
        <v>468</v>
      </c>
      <c r="E110" s="186" t="s">
        <v>568</v>
      </c>
      <c r="F110" s="186" t="s">
        <v>569</v>
      </c>
      <c r="G110" s="172"/>
      <c r="H110" s="172"/>
      <c r="I110" s="175"/>
      <c r="J110" s="187">
        <f>BK110</f>
        <v>0</v>
      </c>
      <c r="K110" s="172"/>
      <c r="L110" s="177"/>
      <c r="M110" s="178"/>
      <c r="N110" s="179"/>
      <c r="O110" s="179"/>
      <c r="P110" s="180">
        <f>SUM(P111:P240)</f>
        <v>0</v>
      </c>
      <c r="Q110" s="179"/>
      <c r="R110" s="180">
        <f>SUM(R111:R240)</f>
        <v>3.2923348500000005</v>
      </c>
      <c r="S110" s="179"/>
      <c r="T110" s="181">
        <f>SUM(T111:T240)</f>
        <v>0</v>
      </c>
      <c r="AR110" s="182" t="s">
        <v>477</v>
      </c>
      <c r="AT110" s="183" t="s">
        <v>468</v>
      </c>
      <c r="AU110" s="183" t="s">
        <v>477</v>
      </c>
      <c r="AY110" s="182" t="s">
        <v>529</v>
      </c>
      <c r="BK110" s="184">
        <f>SUM(BK111:BK240)</f>
        <v>0</v>
      </c>
    </row>
    <row r="111" spans="2:65" s="1" customFormat="1" ht="31.5" customHeight="1">
      <c r="B111" s="41"/>
      <c r="C111" s="188" t="s">
        <v>530</v>
      </c>
      <c r="D111" s="188" t="s">
        <v>532</v>
      </c>
      <c r="E111" s="189" t="s">
        <v>1009</v>
      </c>
      <c r="F111" s="190" t="s">
        <v>1010</v>
      </c>
      <c r="G111" s="191" t="s">
        <v>572</v>
      </c>
      <c r="H111" s="192">
        <v>1</v>
      </c>
      <c r="I111" s="193"/>
      <c r="J111" s="194">
        <f>ROUND(I111*H111,2)</f>
        <v>0</v>
      </c>
      <c r="K111" s="190" t="s">
        <v>419</v>
      </c>
      <c r="L111" s="61"/>
      <c r="M111" s="195" t="s">
        <v>419</v>
      </c>
      <c r="N111" s="196" t="s">
        <v>440</v>
      </c>
      <c r="O111" s="42"/>
      <c r="P111" s="197">
        <f>O111*H111</f>
        <v>0</v>
      </c>
      <c r="Q111" s="197">
        <v>0</v>
      </c>
      <c r="R111" s="197">
        <f>Q111*H111</f>
        <v>0</v>
      </c>
      <c r="S111" s="197">
        <v>0</v>
      </c>
      <c r="T111" s="198">
        <f>S111*H111</f>
        <v>0</v>
      </c>
      <c r="AR111" s="24" t="s">
        <v>536</v>
      </c>
      <c r="AT111" s="24" t="s">
        <v>532</v>
      </c>
      <c r="AU111" s="24" t="s">
        <v>479</v>
      </c>
      <c r="AY111" s="24" t="s">
        <v>529</v>
      </c>
      <c r="BE111" s="199">
        <f>IF(N111="základní",J111,0)</f>
        <v>0</v>
      </c>
      <c r="BF111" s="199">
        <f>IF(N111="snížená",J111,0)</f>
        <v>0</v>
      </c>
      <c r="BG111" s="199">
        <f>IF(N111="zákl. přenesená",J111,0)</f>
        <v>0</v>
      </c>
      <c r="BH111" s="199">
        <f>IF(N111="sníž. přenesená",J111,0)</f>
        <v>0</v>
      </c>
      <c r="BI111" s="199">
        <f>IF(N111="nulová",J111,0)</f>
        <v>0</v>
      </c>
      <c r="BJ111" s="24" t="s">
        <v>477</v>
      </c>
      <c r="BK111" s="199">
        <f>ROUND(I111*H111,2)</f>
        <v>0</v>
      </c>
      <c r="BL111" s="24" t="s">
        <v>536</v>
      </c>
      <c r="BM111" s="24" t="s">
        <v>1011</v>
      </c>
    </row>
    <row r="112" spans="2:65" s="11" customFormat="1">
      <c r="B112" s="200"/>
      <c r="C112" s="201"/>
      <c r="D112" s="202" t="s">
        <v>538</v>
      </c>
      <c r="E112" s="203" t="s">
        <v>419</v>
      </c>
      <c r="F112" s="204" t="s">
        <v>577</v>
      </c>
      <c r="G112" s="201"/>
      <c r="H112" s="205" t="s">
        <v>419</v>
      </c>
      <c r="I112" s="206"/>
      <c r="J112" s="201"/>
      <c r="K112" s="201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538</v>
      </c>
      <c r="AU112" s="211" t="s">
        <v>479</v>
      </c>
      <c r="AV112" s="11" t="s">
        <v>477</v>
      </c>
      <c r="AW112" s="11" t="s">
        <v>433</v>
      </c>
      <c r="AX112" s="11" t="s">
        <v>469</v>
      </c>
      <c r="AY112" s="211" t="s">
        <v>529</v>
      </c>
    </row>
    <row r="113" spans="2:65" s="11" customFormat="1">
      <c r="B113" s="200"/>
      <c r="C113" s="201"/>
      <c r="D113" s="202" t="s">
        <v>538</v>
      </c>
      <c r="E113" s="203" t="s">
        <v>419</v>
      </c>
      <c r="F113" s="204" t="s">
        <v>578</v>
      </c>
      <c r="G113" s="201"/>
      <c r="H113" s="205" t="s">
        <v>419</v>
      </c>
      <c r="I113" s="206"/>
      <c r="J113" s="201"/>
      <c r="K113" s="201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538</v>
      </c>
      <c r="AU113" s="211" t="s">
        <v>479</v>
      </c>
      <c r="AV113" s="11" t="s">
        <v>477</v>
      </c>
      <c r="AW113" s="11" t="s">
        <v>433</v>
      </c>
      <c r="AX113" s="11" t="s">
        <v>469</v>
      </c>
      <c r="AY113" s="211" t="s">
        <v>529</v>
      </c>
    </row>
    <row r="114" spans="2:65" s="11" customFormat="1" ht="27">
      <c r="B114" s="200"/>
      <c r="C114" s="201"/>
      <c r="D114" s="202" t="s">
        <v>538</v>
      </c>
      <c r="E114" s="203" t="s">
        <v>419</v>
      </c>
      <c r="F114" s="204" t="s">
        <v>579</v>
      </c>
      <c r="G114" s="201"/>
      <c r="H114" s="205" t="s">
        <v>419</v>
      </c>
      <c r="I114" s="206"/>
      <c r="J114" s="201"/>
      <c r="K114" s="201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538</v>
      </c>
      <c r="AU114" s="211" t="s">
        <v>479</v>
      </c>
      <c r="AV114" s="11" t="s">
        <v>477</v>
      </c>
      <c r="AW114" s="11" t="s">
        <v>433</v>
      </c>
      <c r="AX114" s="11" t="s">
        <v>469</v>
      </c>
      <c r="AY114" s="211" t="s">
        <v>529</v>
      </c>
    </row>
    <row r="115" spans="2:65" s="11" customFormat="1">
      <c r="B115" s="200"/>
      <c r="C115" s="201"/>
      <c r="D115" s="202" t="s">
        <v>538</v>
      </c>
      <c r="E115" s="203" t="s">
        <v>419</v>
      </c>
      <c r="F115" s="204" t="s">
        <v>580</v>
      </c>
      <c r="G115" s="201"/>
      <c r="H115" s="205" t="s">
        <v>419</v>
      </c>
      <c r="I115" s="206"/>
      <c r="J115" s="201"/>
      <c r="K115" s="201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538</v>
      </c>
      <c r="AU115" s="211" t="s">
        <v>479</v>
      </c>
      <c r="AV115" s="11" t="s">
        <v>477</v>
      </c>
      <c r="AW115" s="11" t="s">
        <v>433</v>
      </c>
      <c r="AX115" s="11" t="s">
        <v>469</v>
      </c>
      <c r="AY115" s="211" t="s">
        <v>529</v>
      </c>
    </row>
    <row r="116" spans="2:65" s="12" customFormat="1">
      <c r="B116" s="212"/>
      <c r="C116" s="213"/>
      <c r="D116" s="225" t="s">
        <v>538</v>
      </c>
      <c r="E116" s="238" t="s">
        <v>419</v>
      </c>
      <c r="F116" s="239" t="s">
        <v>544</v>
      </c>
      <c r="G116" s="213"/>
      <c r="H116" s="240">
        <v>1</v>
      </c>
      <c r="I116" s="217"/>
      <c r="J116" s="213"/>
      <c r="K116" s="213"/>
      <c r="L116" s="218"/>
      <c r="M116" s="219"/>
      <c r="N116" s="220"/>
      <c r="O116" s="220"/>
      <c r="P116" s="220"/>
      <c r="Q116" s="220"/>
      <c r="R116" s="220"/>
      <c r="S116" s="220"/>
      <c r="T116" s="221"/>
      <c r="AT116" s="222" t="s">
        <v>538</v>
      </c>
      <c r="AU116" s="222" t="s">
        <v>479</v>
      </c>
      <c r="AV116" s="12" t="s">
        <v>479</v>
      </c>
      <c r="AW116" s="12" t="s">
        <v>433</v>
      </c>
      <c r="AX116" s="12" t="s">
        <v>477</v>
      </c>
      <c r="AY116" s="222" t="s">
        <v>529</v>
      </c>
    </row>
    <row r="117" spans="2:65" s="1" customFormat="1" ht="22.5" customHeight="1">
      <c r="B117" s="41"/>
      <c r="C117" s="188" t="s">
        <v>536</v>
      </c>
      <c r="D117" s="188" t="s">
        <v>532</v>
      </c>
      <c r="E117" s="189" t="s">
        <v>1012</v>
      </c>
      <c r="F117" s="190" t="s">
        <v>1013</v>
      </c>
      <c r="G117" s="191" t="s">
        <v>584</v>
      </c>
      <c r="H117" s="192">
        <v>35.429000000000002</v>
      </c>
      <c r="I117" s="193"/>
      <c r="J117" s="194">
        <f>ROUND(I117*H117,2)</f>
        <v>0</v>
      </c>
      <c r="K117" s="190" t="s">
        <v>419</v>
      </c>
      <c r="L117" s="61"/>
      <c r="M117" s="195" t="s">
        <v>419</v>
      </c>
      <c r="N117" s="196" t="s">
        <v>440</v>
      </c>
      <c r="O117" s="42"/>
      <c r="P117" s="197">
        <f>O117*H117</f>
        <v>0</v>
      </c>
      <c r="Q117" s="197">
        <v>7.3499999999999998E-3</v>
      </c>
      <c r="R117" s="197">
        <f>Q117*H117</f>
        <v>0.26040315000000003</v>
      </c>
      <c r="S117" s="197">
        <v>0</v>
      </c>
      <c r="T117" s="198">
        <f>S117*H117</f>
        <v>0</v>
      </c>
      <c r="AR117" s="24" t="s">
        <v>536</v>
      </c>
      <c r="AT117" s="24" t="s">
        <v>532</v>
      </c>
      <c r="AU117" s="24" t="s">
        <v>479</v>
      </c>
      <c r="AY117" s="24" t="s">
        <v>529</v>
      </c>
      <c r="BE117" s="199">
        <f>IF(N117="základní",J117,0)</f>
        <v>0</v>
      </c>
      <c r="BF117" s="199">
        <f>IF(N117="snížená",J117,0)</f>
        <v>0</v>
      </c>
      <c r="BG117" s="199">
        <f>IF(N117="zákl. přenesená",J117,0)</f>
        <v>0</v>
      </c>
      <c r="BH117" s="199">
        <f>IF(N117="sníž. přenesená",J117,0)</f>
        <v>0</v>
      </c>
      <c r="BI117" s="199">
        <f>IF(N117="nulová",J117,0)</f>
        <v>0</v>
      </c>
      <c r="BJ117" s="24" t="s">
        <v>477</v>
      </c>
      <c r="BK117" s="199">
        <f>ROUND(I117*H117,2)</f>
        <v>0</v>
      </c>
      <c r="BL117" s="24" t="s">
        <v>536</v>
      </c>
      <c r="BM117" s="24" t="s">
        <v>1014</v>
      </c>
    </row>
    <row r="118" spans="2:65" s="11" customFormat="1">
      <c r="B118" s="200"/>
      <c r="C118" s="201"/>
      <c r="D118" s="202" t="s">
        <v>538</v>
      </c>
      <c r="E118" s="203" t="s">
        <v>419</v>
      </c>
      <c r="F118" s="204" t="s">
        <v>1015</v>
      </c>
      <c r="G118" s="201"/>
      <c r="H118" s="205" t="s">
        <v>419</v>
      </c>
      <c r="I118" s="206"/>
      <c r="J118" s="201"/>
      <c r="K118" s="201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538</v>
      </c>
      <c r="AU118" s="211" t="s">
        <v>479</v>
      </c>
      <c r="AV118" s="11" t="s">
        <v>477</v>
      </c>
      <c r="AW118" s="11" t="s">
        <v>433</v>
      </c>
      <c r="AX118" s="11" t="s">
        <v>469</v>
      </c>
      <c r="AY118" s="211" t="s">
        <v>529</v>
      </c>
    </row>
    <row r="119" spans="2:65" s="11" customFormat="1" ht="27">
      <c r="B119" s="200"/>
      <c r="C119" s="201"/>
      <c r="D119" s="202" t="s">
        <v>538</v>
      </c>
      <c r="E119" s="203" t="s">
        <v>419</v>
      </c>
      <c r="F119" s="204" t="s">
        <v>1016</v>
      </c>
      <c r="G119" s="201"/>
      <c r="H119" s="205" t="s">
        <v>419</v>
      </c>
      <c r="I119" s="206"/>
      <c r="J119" s="201"/>
      <c r="K119" s="201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538</v>
      </c>
      <c r="AU119" s="211" t="s">
        <v>479</v>
      </c>
      <c r="AV119" s="11" t="s">
        <v>477</v>
      </c>
      <c r="AW119" s="11" t="s">
        <v>433</v>
      </c>
      <c r="AX119" s="11" t="s">
        <v>469</v>
      </c>
      <c r="AY119" s="211" t="s">
        <v>529</v>
      </c>
    </row>
    <row r="120" spans="2:65" s="11" customFormat="1">
      <c r="B120" s="200"/>
      <c r="C120" s="201"/>
      <c r="D120" s="202" t="s">
        <v>538</v>
      </c>
      <c r="E120" s="203" t="s">
        <v>419</v>
      </c>
      <c r="F120" s="204" t="s">
        <v>1017</v>
      </c>
      <c r="G120" s="201"/>
      <c r="H120" s="205" t="s">
        <v>419</v>
      </c>
      <c r="I120" s="206"/>
      <c r="J120" s="201"/>
      <c r="K120" s="201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538</v>
      </c>
      <c r="AU120" s="211" t="s">
        <v>479</v>
      </c>
      <c r="AV120" s="11" t="s">
        <v>477</v>
      </c>
      <c r="AW120" s="11" t="s">
        <v>433</v>
      </c>
      <c r="AX120" s="11" t="s">
        <v>469</v>
      </c>
      <c r="AY120" s="211" t="s">
        <v>529</v>
      </c>
    </row>
    <row r="121" spans="2:65" s="11" customFormat="1">
      <c r="B121" s="200"/>
      <c r="C121" s="201"/>
      <c r="D121" s="202" t="s">
        <v>538</v>
      </c>
      <c r="E121" s="203" t="s">
        <v>419</v>
      </c>
      <c r="F121" s="204" t="s">
        <v>1018</v>
      </c>
      <c r="G121" s="201"/>
      <c r="H121" s="205" t="s">
        <v>419</v>
      </c>
      <c r="I121" s="206"/>
      <c r="J121" s="201"/>
      <c r="K121" s="201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538</v>
      </c>
      <c r="AU121" s="211" t="s">
        <v>479</v>
      </c>
      <c r="AV121" s="11" t="s">
        <v>477</v>
      </c>
      <c r="AW121" s="11" t="s">
        <v>433</v>
      </c>
      <c r="AX121" s="11" t="s">
        <v>469</v>
      </c>
      <c r="AY121" s="211" t="s">
        <v>529</v>
      </c>
    </row>
    <row r="122" spans="2:65" s="11" customFormat="1">
      <c r="B122" s="200"/>
      <c r="C122" s="201"/>
      <c r="D122" s="202" t="s">
        <v>538</v>
      </c>
      <c r="E122" s="203" t="s">
        <v>419</v>
      </c>
      <c r="F122" s="204" t="s">
        <v>1019</v>
      </c>
      <c r="G122" s="201"/>
      <c r="H122" s="205" t="s">
        <v>419</v>
      </c>
      <c r="I122" s="206"/>
      <c r="J122" s="201"/>
      <c r="K122" s="201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538</v>
      </c>
      <c r="AU122" s="211" t="s">
        <v>479</v>
      </c>
      <c r="AV122" s="11" t="s">
        <v>477</v>
      </c>
      <c r="AW122" s="11" t="s">
        <v>433</v>
      </c>
      <c r="AX122" s="11" t="s">
        <v>469</v>
      </c>
      <c r="AY122" s="211" t="s">
        <v>529</v>
      </c>
    </row>
    <row r="123" spans="2:65" s="11" customFormat="1" ht="27">
      <c r="B123" s="200"/>
      <c r="C123" s="201"/>
      <c r="D123" s="202" t="s">
        <v>538</v>
      </c>
      <c r="E123" s="203" t="s">
        <v>419</v>
      </c>
      <c r="F123" s="204" t="s">
        <v>1020</v>
      </c>
      <c r="G123" s="201"/>
      <c r="H123" s="205" t="s">
        <v>419</v>
      </c>
      <c r="I123" s="206"/>
      <c r="J123" s="201"/>
      <c r="K123" s="201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538</v>
      </c>
      <c r="AU123" s="211" t="s">
        <v>479</v>
      </c>
      <c r="AV123" s="11" t="s">
        <v>477</v>
      </c>
      <c r="AW123" s="11" t="s">
        <v>433</v>
      </c>
      <c r="AX123" s="11" t="s">
        <v>469</v>
      </c>
      <c r="AY123" s="211" t="s">
        <v>529</v>
      </c>
    </row>
    <row r="124" spans="2:65" s="11" customFormat="1">
      <c r="B124" s="200"/>
      <c r="C124" s="201"/>
      <c r="D124" s="202" t="s">
        <v>538</v>
      </c>
      <c r="E124" s="203" t="s">
        <v>419</v>
      </c>
      <c r="F124" s="204" t="s">
        <v>1021</v>
      </c>
      <c r="G124" s="201"/>
      <c r="H124" s="205" t="s">
        <v>419</v>
      </c>
      <c r="I124" s="206"/>
      <c r="J124" s="201"/>
      <c r="K124" s="201"/>
      <c r="L124" s="207"/>
      <c r="M124" s="208"/>
      <c r="N124" s="209"/>
      <c r="O124" s="209"/>
      <c r="P124" s="209"/>
      <c r="Q124" s="209"/>
      <c r="R124" s="209"/>
      <c r="S124" s="209"/>
      <c r="T124" s="210"/>
      <c r="AT124" s="211" t="s">
        <v>538</v>
      </c>
      <c r="AU124" s="211" t="s">
        <v>479</v>
      </c>
      <c r="AV124" s="11" t="s">
        <v>477</v>
      </c>
      <c r="AW124" s="11" t="s">
        <v>433</v>
      </c>
      <c r="AX124" s="11" t="s">
        <v>469</v>
      </c>
      <c r="AY124" s="211" t="s">
        <v>529</v>
      </c>
    </row>
    <row r="125" spans="2:65" s="11" customFormat="1">
      <c r="B125" s="200"/>
      <c r="C125" s="201"/>
      <c r="D125" s="202" t="s">
        <v>538</v>
      </c>
      <c r="E125" s="203" t="s">
        <v>419</v>
      </c>
      <c r="F125" s="204" t="s">
        <v>1022</v>
      </c>
      <c r="G125" s="201"/>
      <c r="H125" s="205" t="s">
        <v>419</v>
      </c>
      <c r="I125" s="206"/>
      <c r="J125" s="201"/>
      <c r="K125" s="201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538</v>
      </c>
      <c r="AU125" s="211" t="s">
        <v>479</v>
      </c>
      <c r="AV125" s="11" t="s">
        <v>477</v>
      </c>
      <c r="AW125" s="11" t="s">
        <v>433</v>
      </c>
      <c r="AX125" s="11" t="s">
        <v>469</v>
      </c>
      <c r="AY125" s="211" t="s">
        <v>529</v>
      </c>
    </row>
    <row r="126" spans="2:65" s="11" customFormat="1">
      <c r="B126" s="200"/>
      <c r="C126" s="201"/>
      <c r="D126" s="202" t="s">
        <v>538</v>
      </c>
      <c r="E126" s="203" t="s">
        <v>419</v>
      </c>
      <c r="F126" s="204" t="s">
        <v>1023</v>
      </c>
      <c r="G126" s="201"/>
      <c r="H126" s="205" t="s">
        <v>419</v>
      </c>
      <c r="I126" s="206"/>
      <c r="J126" s="201"/>
      <c r="K126" s="201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538</v>
      </c>
      <c r="AU126" s="211" t="s">
        <v>479</v>
      </c>
      <c r="AV126" s="11" t="s">
        <v>477</v>
      </c>
      <c r="AW126" s="11" t="s">
        <v>433</v>
      </c>
      <c r="AX126" s="11" t="s">
        <v>469</v>
      </c>
      <c r="AY126" s="211" t="s">
        <v>529</v>
      </c>
    </row>
    <row r="127" spans="2:65" s="11" customFormat="1">
      <c r="B127" s="200"/>
      <c r="C127" s="201"/>
      <c r="D127" s="202" t="s">
        <v>538</v>
      </c>
      <c r="E127" s="203" t="s">
        <v>419</v>
      </c>
      <c r="F127" s="204" t="s">
        <v>1024</v>
      </c>
      <c r="G127" s="201"/>
      <c r="H127" s="205" t="s">
        <v>419</v>
      </c>
      <c r="I127" s="206"/>
      <c r="J127" s="201"/>
      <c r="K127" s="201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538</v>
      </c>
      <c r="AU127" s="211" t="s">
        <v>479</v>
      </c>
      <c r="AV127" s="11" t="s">
        <v>477</v>
      </c>
      <c r="AW127" s="11" t="s">
        <v>433</v>
      </c>
      <c r="AX127" s="11" t="s">
        <v>469</v>
      </c>
      <c r="AY127" s="211" t="s">
        <v>529</v>
      </c>
    </row>
    <row r="128" spans="2:65" s="11" customFormat="1">
      <c r="B128" s="200"/>
      <c r="C128" s="201"/>
      <c r="D128" s="202" t="s">
        <v>538</v>
      </c>
      <c r="E128" s="203" t="s">
        <v>419</v>
      </c>
      <c r="F128" s="204" t="s">
        <v>1025</v>
      </c>
      <c r="G128" s="201"/>
      <c r="H128" s="205" t="s">
        <v>419</v>
      </c>
      <c r="I128" s="206"/>
      <c r="J128" s="201"/>
      <c r="K128" s="201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538</v>
      </c>
      <c r="AU128" s="211" t="s">
        <v>479</v>
      </c>
      <c r="AV128" s="11" t="s">
        <v>477</v>
      </c>
      <c r="AW128" s="11" t="s">
        <v>433</v>
      </c>
      <c r="AX128" s="11" t="s">
        <v>469</v>
      </c>
      <c r="AY128" s="211" t="s">
        <v>529</v>
      </c>
    </row>
    <row r="129" spans="2:65" s="11" customFormat="1">
      <c r="B129" s="200"/>
      <c r="C129" s="201"/>
      <c r="D129" s="202" t="s">
        <v>538</v>
      </c>
      <c r="E129" s="203" t="s">
        <v>419</v>
      </c>
      <c r="F129" s="204" t="s">
        <v>1026</v>
      </c>
      <c r="G129" s="201"/>
      <c r="H129" s="205" t="s">
        <v>419</v>
      </c>
      <c r="I129" s="206"/>
      <c r="J129" s="201"/>
      <c r="K129" s="201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538</v>
      </c>
      <c r="AU129" s="211" t="s">
        <v>479</v>
      </c>
      <c r="AV129" s="11" t="s">
        <v>477</v>
      </c>
      <c r="AW129" s="11" t="s">
        <v>433</v>
      </c>
      <c r="AX129" s="11" t="s">
        <v>469</v>
      </c>
      <c r="AY129" s="211" t="s">
        <v>529</v>
      </c>
    </row>
    <row r="130" spans="2:65" s="11" customFormat="1" ht="27">
      <c r="B130" s="200"/>
      <c r="C130" s="201"/>
      <c r="D130" s="202" t="s">
        <v>538</v>
      </c>
      <c r="E130" s="203" t="s">
        <v>419</v>
      </c>
      <c r="F130" s="204" t="s">
        <v>1027</v>
      </c>
      <c r="G130" s="201"/>
      <c r="H130" s="205" t="s">
        <v>419</v>
      </c>
      <c r="I130" s="206"/>
      <c r="J130" s="201"/>
      <c r="K130" s="201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538</v>
      </c>
      <c r="AU130" s="211" t="s">
        <v>479</v>
      </c>
      <c r="AV130" s="11" t="s">
        <v>477</v>
      </c>
      <c r="AW130" s="11" t="s">
        <v>433</v>
      </c>
      <c r="AX130" s="11" t="s">
        <v>469</v>
      </c>
      <c r="AY130" s="211" t="s">
        <v>529</v>
      </c>
    </row>
    <row r="131" spans="2:65" s="11" customFormat="1">
      <c r="B131" s="200"/>
      <c r="C131" s="201"/>
      <c r="D131" s="202" t="s">
        <v>538</v>
      </c>
      <c r="E131" s="203" t="s">
        <v>419</v>
      </c>
      <c r="F131" s="204" t="s">
        <v>1028</v>
      </c>
      <c r="G131" s="201"/>
      <c r="H131" s="205" t="s">
        <v>419</v>
      </c>
      <c r="I131" s="206"/>
      <c r="J131" s="201"/>
      <c r="K131" s="201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538</v>
      </c>
      <c r="AU131" s="211" t="s">
        <v>479</v>
      </c>
      <c r="AV131" s="11" t="s">
        <v>477</v>
      </c>
      <c r="AW131" s="11" t="s">
        <v>433</v>
      </c>
      <c r="AX131" s="11" t="s">
        <v>469</v>
      </c>
      <c r="AY131" s="211" t="s">
        <v>529</v>
      </c>
    </row>
    <row r="132" spans="2:65" s="11" customFormat="1">
      <c r="B132" s="200"/>
      <c r="C132" s="201"/>
      <c r="D132" s="202" t="s">
        <v>538</v>
      </c>
      <c r="E132" s="203" t="s">
        <v>419</v>
      </c>
      <c r="F132" s="204" t="s">
        <v>1029</v>
      </c>
      <c r="G132" s="201"/>
      <c r="H132" s="205" t="s">
        <v>419</v>
      </c>
      <c r="I132" s="206"/>
      <c r="J132" s="201"/>
      <c r="K132" s="201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538</v>
      </c>
      <c r="AU132" s="211" t="s">
        <v>479</v>
      </c>
      <c r="AV132" s="11" t="s">
        <v>477</v>
      </c>
      <c r="AW132" s="11" t="s">
        <v>433</v>
      </c>
      <c r="AX132" s="11" t="s">
        <v>469</v>
      </c>
      <c r="AY132" s="211" t="s">
        <v>529</v>
      </c>
    </row>
    <row r="133" spans="2:65" s="12" customFormat="1">
      <c r="B133" s="212"/>
      <c r="C133" s="213"/>
      <c r="D133" s="202" t="s">
        <v>538</v>
      </c>
      <c r="E133" s="214" t="s">
        <v>419</v>
      </c>
      <c r="F133" s="215" t="s">
        <v>1030</v>
      </c>
      <c r="G133" s="213"/>
      <c r="H133" s="216">
        <v>2</v>
      </c>
      <c r="I133" s="217"/>
      <c r="J133" s="213"/>
      <c r="K133" s="213"/>
      <c r="L133" s="218"/>
      <c r="M133" s="219"/>
      <c r="N133" s="220"/>
      <c r="O133" s="220"/>
      <c r="P133" s="220"/>
      <c r="Q133" s="220"/>
      <c r="R133" s="220"/>
      <c r="S133" s="220"/>
      <c r="T133" s="221"/>
      <c r="AT133" s="222" t="s">
        <v>538</v>
      </c>
      <c r="AU133" s="222" t="s">
        <v>479</v>
      </c>
      <c r="AV133" s="12" t="s">
        <v>479</v>
      </c>
      <c r="AW133" s="12" t="s">
        <v>433</v>
      </c>
      <c r="AX133" s="12" t="s">
        <v>469</v>
      </c>
      <c r="AY133" s="222" t="s">
        <v>529</v>
      </c>
    </row>
    <row r="134" spans="2:65" s="11" customFormat="1" ht="27">
      <c r="B134" s="200"/>
      <c r="C134" s="201"/>
      <c r="D134" s="202" t="s">
        <v>538</v>
      </c>
      <c r="E134" s="203" t="s">
        <v>419</v>
      </c>
      <c r="F134" s="204" t="s">
        <v>1031</v>
      </c>
      <c r="G134" s="201"/>
      <c r="H134" s="205" t="s">
        <v>419</v>
      </c>
      <c r="I134" s="206"/>
      <c r="J134" s="201"/>
      <c r="K134" s="201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538</v>
      </c>
      <c r="AU134" s="211" t="s">
        <v>479</v>
      </c>
      <c r="AV134" s="11" t="s">
        <v>477</v>
      </c>
      <c r="AW134" s="11" t="s">
        <v>433</v>
      </c>
      <c r="AX134" s="11" t="s">
        <v>469</v>
      </c>
      <c r="AY134" s="211" t="s">
        <v>529</v>
      </c>
    </row>
    <row r="135" spans="2:65" s="11" customFormat="1" ht="27">
      <c r="B135" s="200"/>
      <c r="C135" s="201"/>
      <c r="D135" s="202" t="s">
        <v>538</v>
      </c>
      <c r="E135" s="203" t="s">
        <v>419</v>
      </c>
      <c r="F135" s="204" t="s">
        <v>1032</v>
      </c>
      <c r="G135" s="201"/>
      <c r="H135" s="205" t="s">
        <v>419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538</v>
      </c>
      <c r="AU135" s="211" t="s">
        <v>479</v>
      </c>
      <c r="AV135" s="11" t="s">
        <v>477</v>
      </c>
      <c r="AW135" s="11" t="s">
        <v>433</v>
      </c>
      <c r="AX135" s="11" t="s">
        <v>469</v>
      </c>
      <c r="AY135" s="211" t="s">
        <v>529</v>
      </c>
    </row>
    <row r="136" spans="2:65" s="11" customFormat="1">
      <c r="B136" s="200"/>
      <c r="C136" s="201"/>
      <c r="D136" s="202" t="s">
        <v>538</v>
      </c>
      <c r="E136" s="203" t="s">
        <v>419</v>
      </c>
      <c r="F136" s="204" t="s">
        <v>1033</v>
      </c>
      <c r="G136" s="201"/>
      <c r="H136" s="205" t="s">
        <v>419</v>
      </c>
      <c r="I136" s="206"/>
      <c r="J136" s="201"/>
      <c r="K136" s="201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538</v>
      </c>
      <c r="AU136" s="211" t="s">
        <v>479</v>
      </c>
      <c r="AV136" s="11" t="s">
        <v>477</v>
      </c>
      <c r="AW136" s="11" t="s">
        <v>433</v>
      </c>
      <c r="AX136" s="11" t="s">
        <v>469</v>
      </c>
      <c r="AY136" s="211" t="s">
        <v>529</v>
      </c>
    </row>
    <row r="137" spans="2:65" s="11" customFormat="1">
      <c r="B137" s="200"/>
      <c r="C137" s="201"/>
      <c r="D137" s="202" t="s">
        <v>538</v>
      </c>
      <c r="E137" s="203" t="s">
        <v>419</v>
      </c>
      <c r="F137" s="204" t="s">
        <v>589</v>
      </c>
      <c r="G137" s="201"/>
      <c r="H137" s="205" t="s">
        <v>419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538</v>
      </c>
      <c r="AU137" s="211" t="s">
        <v>479</v>
      </c>
      <c r="AV137" s="11" t="s">
        <v>477</v>
      </c>
      <c r="AW137" s="11" t="s">
        <v>433</v>
      </c>
      <c r="AX137" s="11" t="s">
        <v>469</v>
      </c>
      <c r="AY137" s="211" t="s">
        <v>529</v>
      </c>
    </row>
    <row r="138" spans="2:65" s="11" customFormat="1">
      <c r="B138" s="200"/>
      <c r="C138" s="201"/>
      <c r="D138" s="202" t="s">
        <v>538</v>
      </c>
      <c r="E138" s="203" t="s">
        <v>419</v>
      </c>
      <c r="F138" s="204" t="s">
        <v>1034</v>
      </c>
      <c r="G138" s="201"/>
      <c r="H138" s="205" t="s">
        <v>419</v>
      </c>
      <c r="I138" s="206"/>
      <c r="J138" s="201"/>
      <c r="K138" s="201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538</v>
      </c>
      <c r="AU138" s="211" t="s">
        <v>479</v>
      </c>
      <c r="AV138" s="11" t="s">
        <v>477</v>
      </c>
      <c r="AW138" s="11" t="s">
        <v>433</v>
      </c>
      <c r="AX138" s="11" t="s">
        <v>469</v>
      </c>
      <c r="AY138" s="211" t="s">
        <v>529</v>
      </c>
    </row>
    <row r="139" spans="2:65" s="11" customFormat="1">
      <c r="B139" s="200"/>
      <c r="C139" s="201"/>
      <c r="D139" s="202" t="s">
        <v>538</v>
      </c>
      <c r="E139" s="203" t="s">
        <v>419</v>
      </c>
      <c r="F139" s="204" t="s">
        <v>782</v>
      </c>
      <c r="G139" s="201"/>
      <c r="H139" s="205" t="s">
        <v>419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538</v>
      </c>
      <c r="AU139" s="211" t="s">
        <v>479</v>
      </c>
      <c r="AV139" s="11" t="s">
        <v>477</v>
      </c>
      <c r="AW139" s="11" t="s">
        <v>433</v>
      </c>
      <c r="AX139" s="11" t="s">
        <v>469</v>
      </c>
      <c r="AY139" s="211" t="s">
        <v>529</v>
      </c>
    </row>
    <row r="140" spans="2:65" s="12" customFormat="1">
      <c r="B140" s="212"/>
      <c r="C140" s="213"/>
      <c r="D140" s="202" t="s">
        <v>538</v>
      </c>
      <c r="E140" s="214" t="s">
        <v>419</v>
      </c>
      <c r="F140" s="215" t="s">
        <v>1035</v>
      </c>
      <c r="G140" s="213"/>
      <c r="H140" s="216">
        <v>30.928999999999998</v>
      </c>
      <c r="I140" s="217"/>
      <c r="J140" s="213"/>
      <c r="K140" s="213"/>
      <c r="L140" s="218"/>
      <c r="M140" s="219"/>
      <c r="N140" s="220"/>
      <c r="O140" s="220"/>
      <c r="P140" s="220"/>
      <c r="Q140" s="220"/>
      <c r="R140" s="220"/>
      <c r="S140" s="220"/>
      <c r="T140" s="221"/>
      <c r="AT140" s="222" t="s">
        <v>538</v>
      </c>
      <c r="AU140" s="222" t="s">
        <v>479</v>
      </c>
      <c r="AV140" s="12" t="s">
        <v>479</v>
      </c>
      <c r="AW140" s="12" t="s">
        <v>433</v>
      </c>
      <c r="AX140" s="12" t="s">
        <v>469</v>
      </c>
      <c r="AY140" s="222" t="s">
        <v>529</v>
      </c>
    </row>
    <row r="141" spans="2:65" s="12" customFormat="1">
      <c r="B141" s="212"/>
      <c r="C141" s="213"/>
      <c r="D141" s="202" t="s">
        <v>538</v>
      </c>
      <c r="E141" s="214" t="s">
        <v>419</v>
      </c>
      <c r="F141" s="215" t="s">
        <v>1036</v>
      </c>
      <c r="G141" s="213"/>
      <c r="H141" s="216">
        <v>2.5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538</v>
      </c>
      <c r="AU141" s="222" t="s">
        <v>479</v>
      </c>
      <c r="AV141" s="12" t="s">
        <v>479</v>
      </c>
      <c r="AW141" s="12" t="s">
        <v>433</v>
      </c>
      <c r="AX141" s="12" t="s">
        <v>469</v>
      </c>
      <c r="AY141" s="222" t="s">
        <v>529</v>
      </c>
    </row>
    <row r="142" spans="2:65" s="13" customFormat="1">
      <c r="B142" s="223"/>
      <c r="C142" s="224"/>
      <c r="D142" s="225" t="s">
        <v>538</v>
      </c>
      <c r="E142" s="226" t="s">
        <v>419</v>
      </c>
      <c r="F142" s="227" t="s">
        <v>545</v>
      </c>
      <c r="G142" s="224"/>
      <c r="H142" s="228">
        <v>35.429000000000002</v>
      </c>
      <c r="I142" s="229"/>
      <c r="J142" s="224"/>
      <c r="K142" s="224"/>
      <c r="L142" s="230"/>
      <c r="M142" s="231"/>
      <c r="N142" s="232"/>
      <c r="O142" s="232"/>
      <c r="P142" s="232"/>
      <c r="Q142" s="232"/>
      <c r="R142" s="232"/>
      <c r="S142" s="232"/>
      <c r="T142" s="233"/>
      <c r="AT142" s="234" t="s">
        <v>538</v>
      </c>
      <c r="AU142" s="234" t="s">
        <v>479</v>
      </c>
      <c r="AV142" s="13" t="s">
        <v>536</v>
      </c>
      <c r="AW142" s="13" t="s">
        <v>433</v>
      </c>
      <c r="AX142" s="13" t="s">
        <v>477</v>
      </c>
      <c r="AY142" s="234" t="s">
        <v>529</v>
      </c>
    </row>
    <row r="143" spans="2:65" s="1" customFormat="1" ht="22.5" customHeight="1">
      <c r="B143" s="41"/>
      <c r="C143" s="188" t="s">
        <v>581</v>
      </c>
      <c r="D143" s="188" t="s">
        <v>532</v>
      </c>
      <c r="E143" s="189" t="s">
        <v>1037</v>
      </c>
      <c r="F143" s="190" t="s">
        <v>1038</v>
      </c>
      <c r="G143" s="191" t="s">
        <v>584</v>
      </c>
      <c r="H143" s="192">
        <v>65.951999999999998</v>
      </c>
      <c r="I143" s="193"/>
      <c r="J143" s="194">
        <f>ROUND(I143*H143,2)</f>
        <v>0</v>
      </c>
      <c r="K143" s="190" t="s">
        <v>419</v>
      </c>
      <c r="L143" s="61"/>
      <c r="M143" s="195" t="s">
        <v>419</v>
      </c>
      <c r="N143" s="196" t="s">
        <v>440</v>
      </c>
      <c r="O143" s="42"/>
      <c r="P143" s="197">
        <f>O143*H143</f>
        <v>0</v>
      </c>
      <c r="Q143" s="197">
        <v>7.3499999999999998E-3</v>
      </c>
      <c r="R143" s="197">
        <f>Q143*H143</f>
        <v>0.48474719999999999</v>
      </c>
      <c r="S143" s="197">
        <v>0</v>
      </c>
      <c r="T143" s="198">
        <f>S143*H143</f>
        <v>0</v>
      </c>
      <c r="AR143" s="24" t="s">
        <v>536</v>
      </c>
      <c r="AT143" s="24" t="s">
        <v>532</v>
      </c>
      <c r="AU143" s="24" t="s">
        <v>479</v>
      </c>
      <c r="AY143" s="24" t="s">
        <v>529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24" t="s">
        <v>477</v>
      </c>
      <c r="BK143" s="199">
        <f>ROUND(I143*H143,2)</f>
        <v>0</v>
      </c>
      <c r="BL143" s="24" t="s">
        <v>536</v>
      </c>
      <c r="BM143" s="24" t="s">
        <v>1039</v>
      </c>
    </row>
    <row r="144" spans="2:65" s="11" customFormat="1">
      <c r="B144" s="200"/>
      <c r="C144" s="201"/>
      <c r="D144" s="202" t="s">
        <v>538</v>
      </c>
      <c r="E144" s="203" t="s">
        <v>419</v>
      </c>
      <c r="F144" s="204" t="s">
        <v>1040</v>
      </c>
      <c r="G144" s="201"/>
      <c r="H144" s="205" t="s">
        <v>419</v>
      </c>
      <c r="I144" s="206"/>
      <c r="J144" s="201"/>
      <c r="K144" s="201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538</v>
      </c>
      <c r="AU144" s="211" t="s">
        <v>479</v>
      </c>
      <c r="AV144" s="11" t="s">
        <v>477</v>
      </c>
      <c r="AW144" s="11" t="s">
        <v>433</v>
      </c>
      <c r="AX144" s="11" t="s">
        <v>469</v>
      </c>
      <c r="AY144" s="211" t="s">
        <v>529</v>
      </c>
    </row>
    <row r="145" spans="2:51" s="11" customFormat="1" ht="27">
      <c r="B145" s="200"/>
      <c r="C145" s="201"/>
      <c r="D145" s="202" t="s">
        <v>538</v>
      </c>
      <c r="E145" s="203" t="s">
        <v>419</v>
      </c>
      <c r="F145" s="204" t="s">
        <v>1016</v>
      </c>
      <c r="G145" s="201"/>
      <c r="H145" s="205" t="s">
        <v>419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538</v>
      </c>
      <c r="AU145" s="211" t="s">
        <v>479</v>
      </c>
      <c r="AV145" s="11" t="s">
        <v>477</v>
      </c>
      <c r="AW145" s="11" t="s">
        <v>433</v>
      </c>
      <c r="AX145" s="11" t="s">
        <v>469</v>
      </c>
      <c r="AY145" s="211" t="s">
        <v>529</v>
      </c>
    </row>
    <row r="146" spans="2:51" s="11" customFormat="1">
      <c r="B146" s="200"/>
      <c r="C146" s="201"/>
      <c r="D146" s="202" t="s">
        <v>538</v>
      </c>
      <c r="E146" s="203" t="s">
        <v>419</v>
      </c>
      <c r="F146" s="204" t="s">
        <v>1041</v>
      </c>
      <c r="G146" s="201"/>
      <c r="H146" s="205" t="s">
        <v>419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538</v>
      </c>
      <c r="AU146" s="211" t="s">
        <v>479</v>
      </c>
      <c r="AV146" s="11" t="s">
        <v>477</v>
      </c>
      <c r="AW146" s="11" t="s">
        <v>433</v>
      </c>
      <c r="AX146" s="11" t="s">
        <v>469</v>
      </c>
      <c r="AY146" s="211" t="s">
        <v>529</v>
      </c>
    </row>
    <row r="147" spans="2:51" s="11" customFormat="1">
      <c r="B147" s="200"/>
      <c r="C147" s="201"/>
      <c r="D147" s="202" t="s">
        <v>538</v>
      </c>
      <c r="E147" s="203" t="s">
        <v>419</v>
      </c>
      <c r="F147" s="204" t="s">
        <v>1018</v>
      </c>
      <c r="G147" s="201"/>
      <c r="H147" s="205" t="s">
        <v>419</v>
      </c>
      <c r="I147" s="206"/>
      <c r="J147" s="201"/>
      <c r="K147" s="201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538</v>
      </c>
      <c r="AU147" s="211" t="s">
        <v>479</v>
      </c>
      <c r="AV147" s="11" t="s">
        <v>477</v>
      </c>
      <c r="AW147" s="11" t="s">
        <v>433</v>
      </c>
      <c r="AX147" s="11" t="s">
        <v>469</v>
      </c>
      <c r="AY147" s="211" t="s">
        <v>529</v>
      </c>
    </row>
    <row r="148" spans="2:51" s="11" customFormat="1">
      <c r="B148" s="200"/>
      <c r="C148" s="201"/>
      <c r="D148" s="202" t="s">
        <v>538</v>
      </c>
      <c r="E148" s="203" t="s">
        <v>419</v>
      </c>
      <c r="F148" s="204" t="s">
        <v>1042</v>
      </c>
      <c r="G148" s="201"/>
      <c r="H148" s="205" t="s">
        <v>419</v>
      </c>
      <c r="I148" s="206"/>
      <c r="J148" s="201"/>
      <c r="K148" s="201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538</v>
      </c>
      <c r="AU148" s="211" t="s">
        <v>479</v>
      </c>
      <c r="AV148" s="11" t="s">
        <v>477</v>
      </c>
      <c r="AW148" s="11" t="s">
        <v>433</v>
      </c>
      <c r="AX148" s="11" t="s">
        <v>469</v>
      </c>
      <c r="AY148" s="211" t="s">
        <v>529</v>
      </c>
    </row>
    <row r="149" spans="2:51" s="11" customFormat="1" ht="27">
      <c r="B149" s="200"/>
      <c r="C149" s="201"/>
      <c r="D149" s="202" t="s">
        <v>538</v>
      </c>
      <c r="E149" s="203" t="s">
        <v>419</v>
      </c>
      <c r="F149" s="204" t="s">
        <v>1043</v>
      </c>
      <c r="G149" s="201"/>
      <c r="H149" s="205" t="s">
        <v>419</v>
      </c>
      <c r="I149" s="206"/>
      <c r="J149" s="201"/>
      <c r="K149" s="201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538</v>
      </c>
      <c r="AU149" s="211" t="s">
        <v>479</v>
      </c>
      <c r="AV149" s="11" t="s">
        <v>477</v>
      </c>
      <c r="AW149" s="11" t="s">
        <v>433</v>
      </c>
      <c r="AX149" s="11" t="s">
        <v>469</v>
      </c>
      <c r="AY149" s="211" t="s">
        <v>529</v>
      </c>
    </row>
    <row r="150" spans="2:51" s="11" customFormat="1" ht="27">
      <c r="B150" s="200"/>
      <c r="C150" s="201"/>
      <c r="D150" s="202" t="s">
        <v>538</v>
      </c>
      <c r="E150" s="203" t="s">
        <v>419</v>
      </c>
      <c r="F150" s="204" t="s">
        <v>1044</v>
      </c>
      <c r="G150" s="201"/>
      <c r="H150" s="205" t="s">
        <v>419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538</v>
      </c>
      <c r="AU150" s="211" t="s">
        <v>479</v>
      </c>
      <c r="AV150" s="11" t="s">
        <v>477</v>
      </c>
      <c r="AW150" s="11" t="s">
        <v>433</v>
      </c>
      <c r="AX150" s="11" t="s">
        <v>469</v>
      </c>
      <c r="AY150" s="211" t="s">
        <v>529</v>
      </c>
    </row>
    <row r="151" spans="2:51" s="11" customFormat="1" ht="27">
      <c r="B151" s="200"/>
      <c r="C151" s="201"/>
      <c r="D151" s="202" t="s">
        <v>538</v>
      </c>
      <c r="E151" s="203" t="s">
        <v>419</v>
      </c>
      <c r="F151" s="204" t="s">
        <v>1045</v>
      </c>
      <c r="G151" s="201"/>
      <c r="H151" s="205" t="s">
        <v>419</v>
      </c>
      <c r="I151" s="206"/>
      <c r="J151" s="201"/>
      <c r="K151" s="201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538</v>
      </c>
      <c r="AU151" s="211" t="s">
        <v>479</v>
      </c>
      <c r="AV151" s="11" t="s">
        <v>477</v>
      </c>
      <c r="AW151" s="11" t="s">
        <v>433</v>
      </c>
      <c r="AX151" s="11" t="s">
        <v>469</v>
      </c>
      <c r="AY151" s="211" t="s">
        <v>529</v>
      </c>
    </row>
    <row r="152" spans="2:51" s="11" customFormat="1" ht="27">
      <c r="B152" s="200"/>
      <c r="C152" s="201"/>
      <c r="D152" s="202" t="s">
        <v>538</v>
      </c>
      <c r="E152" s="203" t="s">
        <v>419</v>
      </c>
      <c r="F152" s="204" t="s">
        <v>1046</v>
      </c>
      <c r="G152" s="201"/>
      <c r="H152" s="205" t="s">
        <v>419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538</v>
      </c>
      <c r="AU152" s="211" t="s">
        <v>479</v>
      </c>
      <c r="AV152" s="11" t="s">
        <v>477</v>
      </c>
      <c r="AW152" s="11" t="s">
        <v>433</v>
      </c>
      <c r="AX152" s="11" t="s">
        <v>469</v>
      </c>
      <c r="AY152" s="211" t="s">
        <v>529</v>
      </c>
    </row>
    <row r="153" spans="2:51" s="11" customFormat="1">
      <c r="B153" s="200"/>
      <c r="C153" s="201"/>
      <c r="D153" s="202" t="s">
        <v>538</v>
      </c>
      <c r="E153" s="203" t="s">
        <v>419</v>
      </c>
      <c r="F153" s="204" t="s">
        <v>1047</v>
      </c>
      <c r="G153" s="201"/>
      <c r="H153" s="205" t="s">
        <v>419</v>
      </c>
      <c r="I153" s="206"/>
      <c r="J153" s="201"/>
      <c r="K153" s="201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538</v>
      </c>
      <c r="AU153" s="211" t="s">
        <v>479</v>
      </c>
      <c r="AV153" s="11" t="s">
        <v>477</v>
      </c>
      <c r="AW153" s="11" t="s">
        <v>433</v>
      </c>
      <c r="AX153" s="11" t="s">
        <v>469</v>
      </c>
      <c r="AY153" s="211" t="s">
        <v>529</v>
      </c>
    </row>
    <row r="154" spans="2:51" s="11" customFormat="1">
      <c r="B154" s="200"/>
      <c r="C154" s="201"/>
      <c r="D154" s="202" t="s">
        <v>538</v>
      </c>
      <c r="E154" s="203" t="s">
        <v>419</v>
      </c>
      <c r="F154" s="204" t="s">
        <v>1026</v>
      </c>
      <c r="G154" s="201"/>
      <c r="H154" s="205" t="s">
        <v>419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538</v>
      </c>
      <c r="AU154" s="211" t="s">
        <v>479</v>
      </c>
      <c r="AV154" s="11" t="s">
        <v>477</v>
      </c>
      <c r="AW154" s="11" t="s">
        <v>433</v>
      </c>
      <c r="AX154" s="11" t="s">
        <v>469</v>
      </c>
      <c r="AY154" s="211" t="s">
        <v>529</v>
      </c>
    </row>
    <row r="155" spans="2:51" s="11" customFormat="1" ht="27">
      <c r="B155" s="200"/>
      <c r="C155" s="201"/>
      <c r="D155" s="202" t="s">
        <v>538</v>
      </c>
      <c r="E155" s="203" t="s">
        <v>419</v>
      </c>
      <c r="F155" s="204" t="s">
        <v>1027</v>
      </c>
      <c r="G155" s="201"/>
      <c r="H155" s="205" t="s">
        <v>419</v>
      </c>
      <c r="I155" s="206"/>
      <c r="J155" s="201"/>
      <c r="K155" s="201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538</v>
      </c>
      <c r="AU155" s="211" t="s">
        <v>479</v>
      </c>
      <c r="AV155" s="11" t="s">
        <v>477</v>
      </c>
      <c r="AW155" s="11" t="s">
        <v>433</v>
      </c>
      <c r="AX155" s="11" t="s">
        <v>469</v>
      </c>
      <c r="AY155" s="211" t="s">
        <v>529</v>
      </c>
    </row>
    <row r="156" spans="2:51" s="11" customFormat="1">
      <c r="B156" s="200"/>
      <c r="C156" s="201"/>
      <c r="D156" s="202" t="s">
        <v>538</v>
      </c>
      <c r="E156" s="203" t="s">
        <v>419</v>
      </c>
      <c r="F156" s="204" t="s">
        <v>1029</v>
      </c>
      <c r="G156" s="201"/>
      <c r="H156" s="205" t="s">
        <v>419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538</v>
      </c>
      <c r="AU156" s="211" t="s">
        <v>479</v>
      </c>
      <c r="AV156" s="11" t="s">
        <v>477</v>
      </c>
      <c r="AW156" s="11" t="s">
        <v>433</v>
      </c>
      <c r="AX156" s="11" t="s">
        <v>469</v>
      </c>
      <c r="AY156" s="211" t="s">
        <v>529</v>
      </c>
    </row>
    <row r="157" spans="2:51" s="12" customFormat="1">
      <c r="B157" s="212"/>
      <c r="C157" s="213"/>
      <c r="D157" s="202" t="s">
        <v>538</v>
      </c>
      <c r="E157" s="214" t="s">
        <v>419</v>
      </c>
      <c r="F157" s="215" t="s">
        <v>1030</v>
      </c>
      <c r="G157" s="213"/>
      <c r="H157" s="216">
        <v>2</v>
      </c>
      <c r="I157" s="217"/>
      <c r="J157" s="213"/>
      <c r="K157" s="213"/>
      <c r="L157" s="218"/>
      <c r="M157" s="219"/>
      <c r="N157" s="220"/>
      <c r="O157" s="220"/>
      <c r="P157" s="220"/>
      <c r="Q157" s="220"/>
      <c r="R157" s="220"/>
      <c r="S157" s="220"/>
      <c r="T157" s="221"/>
      <c r="AT157" s="222" t="s">
        <v>538</v>
      </c>
      <c r="AU157" s="222" t="s">
        <v>479</v>
      </c>
      <c r="AV157" s="12" t="s">
        <v>479</v>
      </c>
      <c r="AW157" s="12" t="s">
        <v>433</v>
      </c>
      <c r="AX157" s="12" t="s">
        <v>469</v>
      </c>
      <c r="AY157" s="222" t="s">
        <v>529</v>
      </c>
    </row>
    <row r="158" spans="2:51" s="11" customFormat="1">
      <c r="B158" s="200"/>
      <c r="C158" s="201"/>
      <c r="D158" s="202" t="s">
        <v>538</v>
      </c>
      <c r="E158" s="203" t="s">
        <v>419</v>
      </c>
      <c r="F158" s="204" t="s">
        <v>1033</v>
      </c>
      <c r="G158" s="201"/>
      <c r="H158" s="205" t="s">
        <v>419</v>
      </c>
      <c r="I158" s="206"/>
      <c r="J158" s="201"/>
      <c r="K158" s="201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538</v>
      </c>
      <c r="AU158" s="211" t="s">
        <v>479</v>
      </c>
      <c r="AV158" s="11" t="s">
        <v>477</v>
      </c>
      <c r="AW158" s="11" t="s">
        <v>433</v>
      </c>
      <c r="AX158" s="11" t="s">
        <v>469</v>
      </c>
      <c r="AY158" s="211" t="s">
        <v>529</v>
      </c>
    </row>
    <row r="159" spans="2:51" s="11" customFormat="1">
      <c r="B159" s="200"/>
      <c r="C159" s="201"/>
      <c r="D159" s="202" t="s">
        <v>538</v>
      </c>
      <c r="E159" s="203" t="s">
        <v>419</v>
      </c>
      <c r="F159" s="204" t="s">
        <v>589</v>
      </c>
      <c r="G159" s="201"/>
      <c r="H159" s="205" t="s">
        <v>419</v>
      </c>
      <c r="I159" s="206"/>
      <c r="J159" s="201"/>
      <c r="K159" s="201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538</v>
      </c>
      <c r="AU159" s="211" t="s">
        <v>479</v>
      </c>
      <c r="AV159" s="11" t="s">
        <v>477</v>
      </c>
      <c r="AW159" s="11" t="s">
        <v>433</v>
      </c>
      <c r="AX159" s="11" t="s">
        <v>469</v>
      </c>
      <c r="AY159" s="211" t="s">
        <v>529</v>
      </c>
    </row>
    <row r="160" spans="2:51" s="11" customFormat="1">
      <c r="B160" s="200"/>
      <c r="C160" s="201"/>
      <c r="D160" s="202" t="s">
        <v>538</v>
      </c>
      <c r="E160" s="203" t="s">
        <v>419</v>
      </c>
      <c r="F160" s="204" t="s">
        <v>1048</v>
      </c>
      <c r="G160" s="201"/>
      <c r="H160" s="205" t="s">
        <v>419</v>
      </c>
      <c r="I160" s="206"/>
      <c r="J160" s="201"/>
      <c r="K160" s="201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538</v>
      </c>
      <c r="AU160" s="211" t="s">
        <v>479</v>
      </c>
      <c r="AV160" s="11" t="s">
        <v>477</v>
      </c>
      <c r="AW160" s="11" t="s">
        <v>433</v>
      </c>
      <c r="AX160" s="11" t="s">
        <v>469</v>
      </c>
      <c r="AY160" s="211" t="s">
        <v>529</v>
      </c>
    </row>
    <row r="161" spans="2:65" s="11" customFormat="1">
      <c r="B161" s="200"/>
      <c r="C161" s="201"/>
      <c r="D161" s="202" t="s">
        <v>538</v>
      </c>
      <c r="E161" s="203" t="s">
        <v>419</v>
      </c>
      <c r="F161" s="204" t="s">
        <v>782</v>
      </c>
      <c r="G161" s="201"/>
      <c r="H161" s="205" t="s">
        <v>419</v>
      </c>
      <c r="I161" s="206"/>
      <c r="J161" s="201"/>
      <c r="K161" s="201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538</v>
      </c>
      <c r="AU161" s="211" t="s">
        <v>479</v>
      </c>
      <c r="AV161" s="11" t="s">
        <v>477</v>
      </c>
      <c r="AW161" s="11" t="s">
        <v>433</v>
      </c>
      <c r="AX161" s="11" t="s">
        <v>469</v>
      </c>
      <c r="AY161" s="211" t="s">
        <v>529</v>
      </c>
    </row>
    <row r="162" spans="2:65" s="12" customFormat="1">
      <c r="B162" s="212"/>
      <c r="C162" s="213"/>
      <c r="D162" s="202" t="s">
        <v>538</v>
      </c>
      <c r="E162" s="214" t="s">
        <v>419</v>
      </c>
      <c r="F162" s="215" t="s">
        <v>1049</v>
      </c>
      <c r="G162" s="213"/>
      <c r="H162" s="216">
        <v>23.27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538</v>
      </c>
      <c r="AU162" s="222" t="s">
        <v>479</v>
      </c>
      <c r="AV162" s="12" t="s">
        <v>479</v>
      </c>
      <c r="AW162" s="12" t="s">
        <v>433</v>
      </c>
      <c r="AX162" s="12" t="s">
        <v>469</v>
      </c>
      <c r="AY162" s="222" t="s">
        <v>529</v>
      </c>
    </row>
    <row r="163" spans="2:65" s="12" customFormat="1">
      <c r="B163" s="212"/>
      <c r="C163" s="213"/>
      <c r="D163" s="202" t="s">
        <v>538</v>
      </c>
      <c r="E163" s="214" t="s">
        <v>419</v>
      </c>
      <c r="F163" s="215" t="s">
        <v>1050</v>
      </c>
      <c r="G163" s="213"/>
      <c r="H163" s="216">
        <v>24.576000000000001</v>
      </c>
      <c r="I163" s="217"/>
      <c r="J163" s="213"/>
      <c r="K163" s="213"/>
      <c r="L163" s="218"/>
      <c r="M163" s="219"/>
      <c r="N163" s="220"/>
      <c r="O163" s="220"/>
      <c r="P163" s="220"/>
      <c r="Q163" s="220"/>
      <c r="R163" s="220"/>
      <c r="S163" s="220"/>
      <c r="T163" s="221"/>
      <c r="AT163" s="222" t="s">
        <v>538</v>
      </c>
      <c r="AU163" s="222" t="s">
        <v>479</v>
      </c>
      <c r="AV163" s="12" t="s">
        <v>479</v>
      </c>
      <c r="AW163" s="12" t="s">
        <v>433</v>
      </c>
      <c r="AX163" s="12" t="s">
        <v>469</v>
      </c>
      <c r="AY163" s="222" t="s">
        <v>529</v>
      </c>
    </row>
    <row r="164" spans="2:65" s="12" customFormat="1">
      <c r="B164" s="212"/>
      <c r="C164" s="213"/>
      <c r="D164" s="202" t="s">
        <v>538</v>
      </c>
      <c r="E164" s="214" t="s">
        <v>419</v>
      </c>
      <c r="F164" s="215" t="s">
        <v>1051</v>
      </c>
      <c r="G164" s="213"/>
      <c r="H164" s="216">
        <v>11.106</v>
      </c>
      <c r="I164" s="217"/>
      <c r="J164" s="213"/>
      <c r="K164" s="213"/>
      <c r="L164" s="218"/>
      <c r="M164" s="219"/>
      <c r="N164" s="220"/>
      <c r="O164" s="220"/>
      <c r="P164" s="220"/>
      <c r="Q164" s="220"/>
      <c r="R164" s="220"/>
      <c r="S164" s="220"/>
      <c r="T164" s="221"/>
      <c r="AT164" s="222" t="s">
        <v>538</v>
      </c>
      <c r="AU164" s="222" t="s">
        <v>479</v>
      </c>
      <c r="AV164" s="12" t="s">
        <v>479</v>
      </c>
      <c r="AW164" s="12" t="s">
        <v>433</v>
      </c>
      <c r="AX164" s="12" t="s">
        <v>469</v>
      </c>
      <c r="AY164" s="222" t="s">
        <v>529</v>
      </c>
    </row>
    <row r="165" spans="2:65" s="12" customFormat="1">
      <c r="B165" s="212"/>
      <c r="C165" s="213"/>
      <c r="D165" s="202" t="s">
        <v>538</v>
      </c>
      <c r="E165" s="214" t="s">
        <v>419</v>
      </c>
      <c r="F165" s="215" t="s">
        <v>1052</v>
      </c>
      <c r="G165" s="213"/>
      <c r="H165" s="216">
        <v>5</v>
      </c>
      <c r="I165" s="217"/>
      <c r="J165" s="213"/>
      <c r="K165" s="213"/>
      <c r="L165" s="218"/>
      <c r="M165" s="219"/>
      <c r="N165" s="220"/>
      <c r="O165" s="220"/>
      <c r="P165" s="220"/>
      <c r="Q165" s="220"/>
      <c r="R165" s="220"/>
      <c r="S165" s="220"/>
      <c r="T165" s="221"/>
      <c r="AT165" s="222" t="s">
        <v>538</v>
      </c>
      <c r="AU165" s="222" t="s">
        <v>479</v>
      </c>
      <c r="AV165" s="12" t="s">
        <v>479</v>
      </c>
      <c r="AW165" s="12" t="s">
        <v>433</v>
      </c>
      <c r="AX165" s="12" t="s">
        <v>469</v>
      </c>
      <c r="AY165" s="222" t="s">
        <v>529</v>
      </c>
    </row>
    <row r="166" spans="2:65" s="13" customFormat="1">
      <c r="B166" s="223"/>
      <c r="C166" s="224"/>
      <c r="D166" s="225" t="s">
        <v>538</v>
      </c>
      <c r="E166" s="226" t="s">
        <v>419</v>
      </c>
      <c r="F166" s="227" t="s">
        <v>545</v>
      </c>
      <c r="G166" s="224"/>
      <c r="H166" s="228">
        <v>65.951999999999998</v>
      </c>
      <c r="I166" s="229"/>
      <c r="J166" s="224"/>
      <c r="K166" s="224"/>
      <c r="L166" s="230"/>
      <c r="M166" s="231"/>
      <c r="N166" s="232"/>
      <c r="O166" s="232"/>
      <c r="P166" s="232"/>
      <c r="Q166" s="232"/>
      <c r="R166" s="232"/>
      <c r="S166" s="232"/>
      <c r="T166" s="233"/>
      <c r="AT166" s="234" t="s">
        <v>538</v>
      </c>
      <c r="AU166" s="234" t="s">
        <v>479</v>
      </c>
      <c r="AV166" s="13" t="s">
        <v>536</v>
      </c>
      <c r="AW166" s="13" t="s">
        <v>433</v>
      </c>
      <c r="AX166" s="13" t="s">
        <v>477</v>
      </c>
      <c r="AY166" s="234" t="s">
        <v>529</v>
      </c>
    </row>
    <row r="167" spans="2:65" s="1" customFormat="1" ht="22.5" customHeight="1">
      <c r="B167" s="41"/>
      <c r="C167" s="188" t="s">
        <v>568</v>
      </c>
      <c r="D167" s="188" t="s">
        <v>532</v>
      </c>
      <c r="E167" s="189" t="s">
        <v>1053</v>
      </c>
      <c r="F167" s="190" t="s">
        <v>1054</v>
      </c>
      <c r="G167" s="191" t="s">
        <v>584</v>
      </c>
      <c r="H167" s="192">
        <v>33.137999999999998</v>
      </c>
      <c r="I167" s="193"/>
      <c r="J167" s="194">
        <f>ROUND(I167*H167,2)</f>
        <v>0</v>
      </c>
      <c r="K167" s="190" t="s">
        <v>419</v>
      </c>
      <c r="L167" s="61"/>
      <c r="M167" s="195" t="s">
        <v>419</v>
      </c>
      <c r="N167" s="196" t="s">
        <v>440</v>
      </c>
      <c r="O167" s="42"/>
      <c r="P167" s="197">
        <f>O167*H167</f>
        <v>0</v>
      </c>
      <c r="Q167" s="197">
        <v>7.3499999999999998E-3</v>
      </c>
      <c r="R167" s="197">
        <f>Q167*H167</f>
        <v>0.24356429999999998</v>
      </c>
      <c r="S167" s="197">
        <v>0</v>
      </c>
      <c r="T167" s="198">
        <f>S167*H167</f>
        <v>0</v>
      </c>
      <c r="AR167" s="24" t="s">
        <v>536</v>
      </c>
      <c r="AT167" s="24" t="s">
        <v>532</v>
      </c>
      <c r="AU167" s="24" t="s">
        <v>479</v>
      </c>
      <c r="AY167" s="24" t="s">
        <v>529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24" t="s">
        <v>477</v>
      </c>
      <c r="BK167" s="199">
        <f>ROUND(I167*H167,2)</f>
        <v>0</v>
      </c>
      <c r="BL167" s="24" t="s">
        <v>536</v>
      </c>
      <c r="BM167" s="24" t="s">
        <v>1055</v>
      </c>
    </row>
    <row r="168" spans="2:65" s="11" customFormat="1">
      <c r="B168" s="200"/>
      <c r="C168" s="201"/>
      <c r="D168" s="202" t="s">
        <v>538</v>
      </c>
      <c r="E168" s="203" t="s">
        <v>419</v>
      </c>
      <c r="F168" s="204" t="s">
        <v>1056</v>
      </c>
      <c r="G168" s="201"/>
      <c r="H168" s="205" t="s">
        <v>419</v>
      </c>
      <c r="I168" s="206"/>
      <c r="J168" s="201"/>
      <c r="K168" s="201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538</v>
      </c>
      <c r="AU168" s="211" t="s">
        <v>479</v>
      </c>
      <c r="AV168" s="11" t="s">
        <v>477</v>
      </c>
      <c r="AW168" s="11" t="s">
        <v>433</v>
      </c>
      <c r="AX168" s="11" t="s">
        <v>469</v>
      </c>
      <c r="AY168" s="211" t="s">
        <v>529</v>
      </c>
    </row>
    <row r="169" spans="2:65" s="11" customFormat="1" ht="27">
      <c r="B169" s="200"/>
      <c r="C169" s="201"/>
      <c r="D169" s="202" t="s">
        <v>538</v>
      </c>
      <c r="E169" s="203" t="s">
        <v>419</v>
      </c>
      <c r="F169" s="204" t="s">
        <v>1016</v>
      </c>
      <c r="G169" s="201"/>
      <c r="H169" s="205" t="s">
        <v>419</v>
      </c>
      <c r="I169" s="206"/>
      <c r="J169" s="201"/>
      <c r="K169" s="201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538</v>
      </c>
      <c r="AU169" s="211" t="s">
        <v>479</v>
      </c>
      <c r="AV169" s="11" t="s">
        <v>477</v>
      </c>
      <c r="AW169" s="11" t="s">
        <v>433</v>
      </c>
      <c r="AX169" s="11" t="s">
        <v>469</v>
      </c>
      <c r="AY169" s="211" t="s">
        <v>529</v>
      </c>
    </row>
    <row r="170" spans="2:65" s="11" customFormat="1">
      <c r="B170" s="200"/>
      <c r="C170" s="201"/>
      <c r="D170" s="202" t="s">
        <v>538</v>
      </c>
      <c r="E170" s="203" t="s">
        <v>419</v>
      </c>
      <c r="F170" s="204" t="s">
        <v>1017</v>
      </c>
      <c r="G170" s="201"/>
      <c r="H170" s="205" t="s">
        <v>419</v>
      </c>
      <c r="I170" s="206"/>
      <c r="J170" s="201"/>
      <c r="K170" s="201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538</v>
      </c>
      <c r="AU170" s="211" t="s">
        <v>479</v>
      </c>
      <c r="AV170" s="11" t="s">
        <v>477</v>
      </c>
      <c r="AW170" s="11" t="s">
        <v>433</v>
      </c>
      <c r="AX170" s="11" t="s">
        <v>469</v>
      </c>
      <c r="AY170" s="211" t="s">
        <v>529</v>
      </c>
    </row>
    <row r="171" spans="2:65" s="11" customFormat="1">
      <c r="B171" s="200"/>
      <c r="C171" s="201"/>
      <c r="D171" s="202" t="s">
        <v>538</v>
      </c>
      <c r="E171" s="203" t="s">
        <v>419</v>
      </c>
      <c r="F171" s="204" t="s">
        <v>1018</v>
      </c>
      <c r="G171" s="201"/>
      <c r="H171" s="205" t="s">
        <v>419</v>
      </c>
      <c r="I171" s="206"/>
      <c r="J171" s="201"/>
      <c r="K171" s="201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538</v>
      </c>
      <c r="AU171" s="211" t="s">
        <v>479</v>
      </c>
      <c r="AV171" s="11" t="s">
        <v>477</v>
      </c>
      <c r="AW171" s="11" t="s">
        <v>433</v>
      </c>
      <c r="AX171" s="11" t="s">
        <v>469</v>
      </c>
      <c r="AY171" s="211" t="s">
        <v>529</v>
      </c>
    </row>
    <row r="172" spans="2:65" s="11" customFormat="1">
      <c r="B172" s="200"/>
      <c r="C172" s="201"/>
      <c r="D172" s="202" t="s">
        <v>538</v>
      </c>
      <c r="E172" s="203" t="s">
        <v>419</v>
      </c>
      <c r="F172" s="204" t="s">
        <v>1019</v>
      </c>
      <c r="G172" s="201"/>
      <c r="H172" s="205" t="s">
        <v>419</v>
      </c>
      <c r="I172" s="206"/>
      <c r="J172" s="201"/>
      <c r="K172" s="201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538</v>
      </c>
      <c r="AU172" s="211" t="s">
        <v>479</v>
      </c>
      <c r="AV172" s="11" t="s">
        <v>477</v>
      </c>
      <c r="AW172" s="11" t="s">
        <v>433</v>
      </c>
      <c r="AX172" s="11" t="s">
        <v>469</v>
      </c>
      <c r="AY172" s="211" t="s">
        <v>529</v>
      </c>
    </row>
    <row r="173" spans="2:65" s="11" customFormat="1" ht="27">
      <c r="B173" s="200"/>
      <c r="C173" s="201"/>
      <c r="D173" s="202" t="s">
        <v>538</v>
      </c>
      <c r="E173" s="203" t="s">
        <v>419</v>
      </c>
      <c r="F173" s="204" t="s">
        <v>1057</v>
      </c>
      <c r="G173" s="201"/>
      <c r="H173" s="205" t="s">
        <v>419</v>
      </c>
      <c r="I173" s="206"/>
      <c r="J173" s="201"/>
      <c r="K173" s="201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538</v>
      </c>
      <c r="AU173" s="211" t="s">
        <v>479</v>
      </c>
      <c r="AV173" s="11" t="s">
        <v>477</v>
      </c>
      <c r="AW173" s="11" t="s">
        <v>433</v>
      </c>
      <c r="AX173" s="11" t="s">
        <v>469</v>
      </c>
      <c r="AY173" s="211" t="s">
        <v>529</v>
      </c>
    </row>
    <row r="174" spans="2:65" s="11" customFormat="1" ht="27">
      <c r="B174" s="200"/>
      <c r="C174" s="201"/>
      <c r="D174" s="202" t="s">
        <v>538</v>
      </c>
      <c r="E174" s="203" t="s">
        <v>419</v>
      </c>
      <c r="F174" s="204" t="s">
        <v>1058</v>
      </c>
      <c r="G174" s="201"/>
      <c r="H174" s="205" t="s">
        <v>419</v>
      </c>
      <c r="I174" s="206"/>
      <c r="J174" s="201"/>
      <c r="K174" s="201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538</v>
      </c>
      <c r="AU174" s="211" t="s">
        <v>479</v>
      </c>
      <c r="AV174" s="11" t="s">
        <v>477</v>
      </c>
      <c r="AW174" s="11" t="s">
        <v>433</v>
      </c>
      <c r="AX174" s="11" t="s">
        <v>469</v>
      </c>
      <c r="AY174" s="211" t="s">
        <v>529</v>
      </c>
    </row>
    <row r="175" spans="2:65" s="11" customFormat="1">
      <c r="B175" s="200"/>
      <c r="C175" s="201"/>
      <c r="D175" s="202" t="s">
        <v>538</v>
      </c>
      <c r="E175" s="203" t="s">
        <v>419</v>
      </c>
      <c r="F175" s="204" t="s">
        <v>1059</v>
      </c>
      <c r="G175" s="201"/>
      <c r="H175" s="205" t="s">
        <v>419</v>
      </c>
      <c r="I175" s="206"/>
      <c r="J175" s="201"/>
      <c r="K175" s="201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538</v>
      </c>
      <c r="AU175" s="211" t="s">
        <v>479</v>
      </c>
      <c r="AV175" s="11" t="s">
        <v>477</v>
      </c>
      <c r="AW175" s="11" t="s">
        <v>433</v>
      </c>
      <c r="AX175" s="11" t="s">
        <v>469</v>
      </c>
      <c r="AY175" s="211" t="s">
        <v>529</v>
      </c>
    </row>
    <row r="176" spans="2:65" s="11" customFormat="1">
      <c r="B176" s="200"/>
      <c r="C176" s="201"/>
      <c r="D176" s="202" t="s">
        <v>538</v>
      </c>
      <c r="E176" s="203" t="s">
        <v>419</v>
      </c>
      <c r="F176" s="204" t="s">
        <v>1060</v>
      </c>
      <c r="G176" s="201"/>
      <c r="H176" s="205" t="s">
        <v>419</v>
      </c>
      <c r="I176" s="206"/>
      <c r="J176" s="201"/>
      <c r="K176" s="201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538</v>
      </c>
      <c r="AU176" s="211" t="s">
        <v>479</v>
      </c>
      <c r="AV176" s="11" t="s">
        <v>477</v>
      </c>
      <c r="AW176" s="11" t="s">
        <v>433</v>
      </c>
      <c r="AX176" s="11" t="s">
        <v>469</v>
      </c>
      <c r="AY176" s="211" t="s">
        <v>529</v>
      </c>
    </row>
    <row r="177" spans="2:51" s="11" customFormat="1">
      <c r="B177" s="200"/>
      <c r="C177" s="201"/>
      <c r="D177" s="202" t="s">
        <v>538</v>
      </c>
      <c r="E177" s="203" t="s">
        <v>419</v>
      </c>
      <c r="F177" s="204" t="s">
        <v>1023</v>
      </c>
      <c r="G177" s="201"/>
      <c r="H177" s="205" t="s">
        <v>419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538</v>
      </c>
      <c r="AU177" s="211" t="s">
        <v>479</v>
      </c>
      <c r="AV177" s="11" t="s">
        <v>477</v>
      </c>
      <c r="AW177" s="11" t="s">
        <v>433</v>
      </c>
      <c r="AX177" s="11" t="s">
        <v>469</v>
      </c>
      <c r="AY177" s="211" t="s">
        <v>529</v>
      </c>
    </row>
    <row r="178" spans="2:51" s="11" customFormat="1">
      <c r="B178" s="200"/>
      <c r="C178" s="201"/>
      <c r="D178" s="202" t="s">
        <v>538</v>
      </c>
      <c r="E178" s="203" t="s">
        <v>419</v>
      </c>
      <c r="F178" s="204" t="s">
        <v>1024</v>
      </c>
      <c r="G178" s="201"/>
      <c r="H178" s="205" t="s">
        <v>419</v>
      </c>
      <c r="I178" s="206"/>
      <c r="J178" s="201"/>
      <c r="K178" s="201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538</v>
      </c>
      <c r="AU178" s="211" t="s">
        <v>479</v>
      </c>
      <c r="AV178" s="11" t="s">
        <v>477</v>
      </c>
      <c r="AW178" s="11" t="s">
        <v>433</v>
      </c>
      <c r="AX178" s="11" t="s">
        <v>469</v>
      </c>
      <c r="AY178" s="211" t="s">
        <v>529</v>
      </c>
    </row>
    <row r="179" spans="2:51" s="11" customFormat="1">
      <c r="B179" s="200"/>
      <c r="C179" s="201"/>
      <c r="D179" s="202" t="s">
        <v>538</v>
      </c>
      <c r="E179" s="203" t="s">
        <v>419</v>
      </c>
      <c r="F179" s="204" t="s">
        <v>1025</v>
      </c>
      <c r="G179" s="201"/>
      <c r="H179" s="205" t="s">
        <v>419</v>
      </c>
      <c r="I179" s="206"/>
      <c r="J179" s="201"/>
      <c r="K179" s="201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538</v>
      </c>
      <c r="AU179" s="211" t="s">
        <v>479</v>
      </c>
      <c r="AV179" s="11" t="s">
        <v>477</v>
      </c>
      <c r="AW179" s="11" t="s">
        <v>433</v>
      </c>
      <c r="AX179" s="11" t="s">
        <v>469</v>
      </c>
      <c r="AY179" s="211" t="s">
        <v>529</v>
      </c>
    </row>
    <row r="180" spans="2:51" s="11" customFormat="1">
      <c r="B180" s="200"/>
      <c r="C180" s="201"/>
      <c r="D180" s="202" t="s">
        <v>538</v>
      </c>
      <c r="E180" s="203" t="s">
        <v>419</v>
      </c>
      <c r="F180" s="204" t="s">
        <v>1026</v>
      </c>
      <c r="G180" s="201"/>
      <c r="H180" s="205" t="s">
        <v>419</v>
      </c>
      <c r="I180" s="206"/>
      <c r="J180" s="201"/>
      <c r="K180" s="201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538</v>
      </c>
      <c r="AU180" s="211" t="s">
        <v>479</v>
      </c>
      <c r="AV180" s="11" t="s">
        <v>477</v>
      </c>
      <c r="AW180" s="11" t="s">
        <v>433</v>
      </c>
      <c r="AX180" s="11" t="s">
        <v>469</v>
      </c>
      <c r="AY180" s="211" t="s">
        <v>529</v>
      </c>
    </row>
    <row r="181" spans="2:51" s="11" customFormat="1" ht="27">
      <c r="B181" s="200"/>
      <c r="C181" s="201"/>
      <c r="D181" s="202" t="s">
        <v>538</v>
      </c>
      <c r="E181" s="203" t="s">
        <v>419</v>
      </c>
      <c r="F181" s="204" t="s">
        <v>1027</v>
      </c>
      <c r="G181" s="201"/>
      <c r="H181" s="205" t="s">
        <v>419</v>
      </c>
      <c r="I181" s="206"/>
      <c r="J181" s="201"/>
      <c r="K181" s="201"/>
      <c r="L181" s="207"/>
      <c r="M181" s="208"/>
      <c r="N181" s="209"/>
      <c r="O181" s="209"/>
      <c r="P181" s="209"/>
      <c r="Q181" s="209"/>
      <c r="R181" s="209"/>
      <c r="S181" s="209"/>
      <c r="T181" s="210"/>
      <c r="AT181" s="211" t="s">
        <v>538</v>
      </c>
      <c r="AU181" s="211" t="s">
        <v>479</v>
      </c>
      <c r="AV181" s="11" t="s">
        <v>477</v>
      </c>
      <c r="AW181" s="11" t="s">
        <v>433</v>
      </c>
      <c r="AX181" s="11" t="s">
        <v>469</v>
      </c>
      <c r="AY181" s="211" t="s">
        <v>529</v>
      </c>
    </row>
    <row r="182" spans="2:51" s="11" customFormat="1">
      <c r="B182" s="200"/>
      <c r="C182" s="201"/>
      <c r="D182" s="202" t="s">
        <v>538</v>
      </c>
      <c r="E182" s="203" t="s">
        <v>419</v>
      </c>
      <c r="F182" s="204" t="s">
        <v>1061</v>
      </c>
      <c r="G182" s="201"/>
      <c r="H182" s="205" t="s">
        <v>419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538</v>
      </c>
      <c r="AU182" s="211" t="s">
        <v>479</v>
      </c>
      <c r="AV182" s="11" t="s">
        <v>477</v>
      </c>
      <c r="AW182" s="11" t="s">
        <v>433</v>
      </c>
      <c r="AX182" s="11" t="s">
        <v>469</v>
      </c>
      <c r="AY182" s="211" t="s">
        <v>529</v>
      </c>
    </row>
    <row r="183" spans="2:51" s="11" customFormat="1">
      <c r="B183" s="200"/>
      <c r="C183" s="201"/>
      <c r="D183" s="202" t="s">
        <v>538</v>
      </c>
      <c r="E183" s="203" t="s">
        <v>419</v>
      </c>
      <c r="F183" s="204" t="s">
        <v>1062</v>
      </c>
      <c r="G183" s="201"/>
      <c r="H183" s="205" t="s">
        <v>419</v>
      </c>
      <c r="I183" s="206"/>
      <c r="J183" s="201"/>
      <c r="K183" s="201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538</v>
      </c>
      <c r="AU183" s="211" t="s">
        <v>479</v>
      </c>
      <c r="AV183" s="11" t="s">
        <v>477</v>
      </c>
      <c r="AW183" s="11" t="s">
        <v>433</v>
      </c>
      <c r="AX183" s="11" t="s">
        <v>469</v>
      </c>
      <c r="AY183" s="211" t="s">
        <v>529</v>
      </c>
    </row>
    <row r="184" spans="2:51" s="11" customFormat="1">
      <c r="B184" s="200"/>
      <c r="C184" s="201"/>
      <c r="D184" s="202" t="s">
        <v>538</v>
      </c>
      <c r="E184" s="203" t="s">
        <v>419</v>
      </c>
      <c r="F184" s="204" t="s">
        <v>1063</v>
      </c>
      <c r="G184" s="201"/>
      <c r="H184" s="205" t="s">
        <v>419</v>
      </c>
      <c r="I184" s="206"/>
      <c r="J184" s="201"/>
      <c r="K184" s="201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538</v>
      </c>
      <c r="AU184" s="211" t="s">
        <v>479</v>
      </c>
      <c r="AV184" s="11" t="s">
        <v>477</v>
      </c>
      <c r="AW184" s="11" t="s">
        <v>433</v>
      </c>
      <c r="AX184" s="11" t="s">
        <v>469</v>
      </c>
      <c r="AY184" s="211" t="s">
        <v>529</v>
      </c>
    </row>
    <row r="185" spans="2:51" s="11" customFormat="1">
      <c r="B185" s="200"/>
      <c r="C185" s="201"/>
      <c r="D185" s="202" t="s">
        <v>538</v>
      </c>
      <c r="E185" s="203" t="s">
        <v>419</v>
      </c>
      <c r="F185" s="204" t="s">
        <v>1064</v>
      </c>
      <c r="G185" s="201"/>
      <c r="H185" s="205" t="s">
        <v>419</v>
      </c>
      <c r="I185" s="206"/>
      <c r="J185" s="201"/>
      <c r="K185" s="201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538</v>
      </c>
      <c r="AU185" s="211" t="s">
        <v>479</v>
      </c>
      <c r="AV185" s="11" t="s">
        <v>477</v>
      </c>
      <c r="AW185" s="11" t="s">
        <v>433</v>
      </c>
      <c r="AX185" s="11" t="s">
        <v>469</v>
      </c>
      <c r="AY185" s="211" t="s">
        <v>529</v>
      </c>
    </row>
    <row r="186" spans="2:51" s="11" customFormat="1">
      <c r="B186" s="200"/>
      <c r="C186" s="201"/>
      <c r="D186" s="202" t="s">
        <v>538</v>
      </c>
      <c r="E186" s="203" t="s">
        <v>419</v>
      </c>
      <c r="F186" s="204" t="s">
        <v>1029</v>
      </c>
      <c r="G186" s="201"/>
      <c r="H186" s="205" t="s">
        <v>419</v>
      </c>
      <c r="I186" s="206"/>
      <c r="J186" s="201"/>
      <c r="K186" s="201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538</v>
      </c>
      <c r="AU186" s="211" t="s">
        <v>479</v>
      </c>
      <c r="AV186" s="11" t="s">
        <v>477</v>
      </c>
      <c r="AW186" s="11" t="s">
        <v>433</v>
      </c>
      <c r="AX186" s="11" t="s">
        <v>469</v>
      </c>
      <c r="AY186" s="211" t="s">
        <v>529</v>
      </c>
    </row>
    <row r="187" spans="2:51" s="12" customFormat="1">
      <c r="B187" s="212"/>
      <c r="C187" s="213"/>
      <c r="D187" s="202" t="s">
        <v>538</v>
      </c>
      <c r="E187" s="214" t="s">
        <v>419</v>
      </c>
      <c r="F187" s="215" t="s">
        <v>1030</v>
      </c>
      <c r="G187" s="213"/>
      <c r="H187" s="216">
        <v>2</v>
      </c>
      <c r="I187" s="217"/>
      <c r="J187" s="213"/>
      <c r="K187" s="213"/>
      <c r="L187" s="218"/>
      <c r="M187" s="219"/>
      <c r="N187" s="220"/>
      <c r="O187" s="220"/>
      <c r="P187" s="220"/>
      <c r="Q187" s="220"/>
      <c r="R187" s="220"/>
      <c r="S187" s="220"/>
      <c r="T187" s="221"/>
      <c r="AT187" s="222" t="s">
        <v>538</v>
      </c>
      <c r="AU187" s="222" t="s">
        <v>479</v>
      </c>
      <c r="AV187" s="12" t="s">
        <v>479</v>
      </c>
      <c r="AW187" s="12" t="s">
        <v>433</v>
      </c>
      <c r="AX187" s="12" t="s">
        <v>469</v>
      </c>
      <c r="AY187" s="222" t="s">
        <v>529</v>
      </c>
    </row>
    <row r="188" spans="2:51" s="11" customFormat="1" ht="27">
      <c r="B188" s="200"/>
      <c r="C188" s="201"/>
      <c r="D188" s="202" t="s">
        <v>538</v>
      </c>
      <c r="E188" s="203" t="s">
        <v>419</v>
      </c>
      <c r="F188" s="204" t="s">
        <v>1031</v>
      </c>
      <c r="G188" s="201"/>
      <c r="H188" s="205" t="s">
        <v>419</v>
      </c>
      <c r="I188" s="206"/>
      <c r="J188" s="201"/>
      <c r="K188" s="201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538</v>
      </c>
      <c r="AU188" s="211" t="s">
        <v>479</v>
      </c>
      <c r="AV188" s="11" t="s">
        <v>477</v>
      </c>
      <c r="AW188" s="11" t="s">
        <v>433</v>
      </c>
      <c r="AX188" s="11" t="s">
        <v>469</v>
      </c>
      <c r="AY188" s="211" t="s">
        <v>529</v>
      </c>
    </row>
    <row r="189" spans="2:51" s="11" customFormat="1" ht="27">
      <c r="B189" s="200"/>
      <c r="C189" s="201"/>
      <c r="D189" s="202" t="s">
        <v>538</v>
      </c>
      <c r="E189" s="203" t="s">
        <v>419</v>
      </c>
      <c r="F189" s="204" t="s">
        <v>1032</v>
      </c>
      <c r="G189" s="201"/>
      <c r="H189" s="205" t="s">
        <v>419</v>
      </c>
      <c r="I189" s="206"/>
      <c r="J189" s="201"/>
      <c r="K189" s="201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538</v>
      </c>
      <c r="AU189" s="211" t="s">
        <v>479</v>
      </c>
      <c r="AV189" s="11" t="s">
        <v>477</v>
      </c>
      <c r="AW189" s="11" t="s">
        <v>433</v>
      </c>
      <c r="AX189" s="11" t="s">
        <v>469</v>
      </c>
      <c r="AY189" s="211" t="s">
        <v>529</v>
      </c>
    </row>
    <row r="190" spans="2:51" s="11" customFormat="1">
      <c r="B190" s="200"/>
      <c r="C190" s="201"/>
      <c r="D190" s="202" t="s">
        <v>538</v>
      </c>
      <c r="E190" s="203" t="s">
        <v>419</v>
      </c>
      <c r="F190" s="204" t="s">
        <v>1033</v>
      </c>
      <c r="G190" s="201"/>
      <c r="H190" s="205" t="s">
        <v>419</v>
      </c>
      <c r="I190" s="206"/>
      <c r="J190" s="201"/>
      <c r="K190" s="201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538</v>
      </c>
      <c r="AU190" s="211" t="s">
        <v>479</v>
      </c>
      <c r="AV190" s="11" t="s">
        <v>477</v>
      </c>
      <c r="AW190" s="11" t="s">
        <v>433</v>
      </c>
      <c r="AX190" s="11" t="s">
        <v>469</v>
      </c>
      <c r="AY190" s="211" t="s">
        <v>529</v>
      </c>
    </row>
    <row r="191" spans="2:51" s="11" customFormat="1">
      <c r="B191" s="200"/>
      <c r="C191" s="201"/>
      <c r="D191" s="202" t="s">
        <v>538</v>
      </c>
      <c r="E191" s="203" t="s">
        <v>419</v>
      </c>
      <c r="F191" s="204" t="s">
        <v>589</v>
      </c>
      <c r="G191" s="201"/>
      <c r="H191" s="205" t="s">
        <v>419</v>
      </c>
      <c r="I191" s="206"/>
      <c r="J191" s="201"/>
      <c r="K191" s="201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538</v>
      </c>
      <c r="AU191" s="211" t="s">
        <v>479</v>
      </c>
      <c r="AV191" s="11" t="s">
        <v>477</v>
      </c>
      <c r="AW191" s="11" t="s">
        <v>433</v>
      </c>
      <c r="AX191" s="11" t="s">
        <v>469</v>
      </c>
      <c r="AY191" s="211" t="s">
        <v>529</v>
      </c>
    </row>
    <row r="192" spans="2:51" s="11" customFormat="1">
      <c r="B192" s="200"/>
      <c r="C192" s="201"/>
      <c r="D192" s="202" t="s">
        <v>538</v>
      </c>
      <c r="E192" s="203" t="s">
        <v>419</v>
      </c>
      <c r="F192" s="204" t="s">
        <v>1034</v>
      </c>
      <c r="G192" s="201"/>
      <c r="H192" s="205" t="s">
        <v>419</v>
      </c>
      <c r="I192" s="206"/>
      <c r="J192" s="201"/>
      <c r="K192" s="201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538</v>
      </c>
      <c r="AU192" s="211" t="s">
        <v>479</v>
      </c>
      <c r="AV192" s="11" t="s">
        <v>477</v>
      </c>
      <c r="AW192" s="11" t="s">
        <v>433</v>
      </c>
      <c r="AX192" s="11" t="s">
        <v>469</v>
      </c>
      <c r="AY192" s="211" t="s">
        <v>529</v>
      </c>
    </row>
    <row r="193" spans="2:65" s="11" customFormat="1">
      <c r="B193" s="200"/>
      <c r="C193" s="201"/>
      <c r="D193" s="202" t="s">
        <v>538</v>
      </c>
      <c r="E193" s="203" t="s">
        <v>419</v>
      </c>
      <c r="F193" s="204" t="s">
        <v>782</v>
      </c>
      <c r="G193" s="201"/>
      <c r="H193" s="205" t="s">
        <v>419</v>
      </c>
      <c r="I193" s="206"/>
      <c r="J193" s="201"/>
      <c r="K193" s="201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538</v>
      </c>
      <c r="AU193" s="211" t="s">
        <v>479</v>
      </c>
      <c r="AV193" s="11" t="s">
        <v>477</v>
      </c>
      <c r="AW193" s="11" t="s">
        <v>433</v>
      </c>
      <c r="AX193" s="11" t="s">
        <v>469</v>
      </c>
      <c r="AY193" s="211" t="s">
        <v>529</v>
      </c>
    </row>
    <row r="194" spans="2:65" s="12" customFormat="1">
      <c r="B194" s="212"/>
      <c r="C194" s="213"/>
      <c r="D194" s="202" t="s">
        <v>538</v>
      </c>
      <c r="E194" s="214" t="s">
        <v>419</v>
      </c>
      <c r="F194" s="215" t="s">
        <v>1065</v>
      </c>
      <c r="G194" s="213"/>
      <c r="H194" s="216">
        <v>28.638000000000002</v>
      </c>
      <c r="I194" s="217"/>
      <c r="J194" s="213"/>
      <c r="K194" s="213"/>
      <c r="L194" s="218"/>
      <c r="M194" s="219"/>
      <c r="N194" s="220"/>
      <c r="O194" s="220"/>
      <c r="P194" s="220"/>
      <c r="Q194" s="220"/>
      <c r="R194" s="220"/>
      <c r="S194" s="220"/>
      <c r="T194" s="221"/>
      <c r="AT194" s="222" t="s">
        <v>538</v>
      </c>
      <c r="AU194" s="222" t="s">
        <v>479</v>
      </c>
      <c r="AV194" s="12" t="s">
        <v>479</v>
      </c>
      <c r="AW194" s="12" t="s">
        <v>433</v>
      </c>
      <c r="AX194" s="12" t="s">
        <v>469</v>
      </c>
      <c r="AY194" s="222" t="s">
        <v>529</v>
      </c>
    </row>
    <row r="195" spans="2:65" s="12" customFormat="1">
      <c r="B195" s="212"/>
      <c r="C195" s="213"/>
      <c r="D195" s="202" t="s">
        <v>538</v>
      </c>
      <c r="E195" s="214" t="s">
        <v>419</v>
      </c>
      <c r="F195" s="215" t="s">
        <v>1036</v>
      </c>
      <c r="G195" s="213"/>
      <c r="H195" s="216">
        <v>2.5</v>
      </c>
      <c r="I195" s="217"/>
      <c r="J195" s="213"/>
      <c r="K195" s="213"/>
      <c r="L195" s="218"/>
      <c r="M195" s="219"/>
      <c r="N195" s="220"/>
      <c r="O195" s="220"/>
      <c r="P195" s="220"/>
      <c r="Q195" s="220"/>
      <c r="R195" s="220"/>
      <c r="S195" s="220"/>
      <c r="T195" s="221"/>
      <c r="AT195" s="222" t="s">
        <v>538</v>
      </c>
      <c r="AU195" s="222" t="s">
        <v>479</v>
      </c>
      <c r="AV195" s="12" t="s">
        <v>479</v>
      </c>
      <c r="AW195" s="12" t="s">
        <v>433</v>
      </c>
      <c r="AX195" s="12" t="s">
        <v>469</v>
      </c>
      <c r="AY195" s="222" t="s">
        <v>529</v>
      </c>
    </row>
    <row r="196" spans="2:65" s="13" customFormat="1">
      <c r="B196" s="223"/>
      <c r="C196" s="224"/>
      <c r="D196" s="225" t="s">
        <v>538</v>
      </c>
      <c r="E196" s="226" t="s">
        <v>419</v>
      </c>
      <c r="F196" s="227" t="s">
        <v>545</v>
      </c>
      <c r="G196" s="224"/>
      <c r="H196" s="228">
        <v>33.137999999999998</v>
      </c>
      <c r="I196" s="229"/>
      <c r="J196" s="224"/>
      <c r="K196" s="224"/>
      <c r="L196" s="230"/>
      <c r="M196" s="231"/>
      <c r="N196" s="232"/>
      <c r="O196" s="232"/>
      <c r="P196" s="232"/>
      <c r="Q196" s="232"/>
      <c r="R196" s="232"/>
      <c r="S196" s="232"/>
      <c r="T196" s="233"/>
      <c r="AT196" s="234" t="s">
        <v>538</v>
      </c>
      <c r="AU196" s="234" t="s">
        <v>479</v>
      </c>
      <c r="AV196" s="13" t="s">
        <v>536</v>
      </c>
      <c r="AW196" s="13" t="s">
        <v>433</v>
      </c>
      <c r="AX196" s="13" t="s">
        <v>477</v>
      </c>
      <c r="AY196" s="234" t="s">
        <v>529</v>
      </c>
    </row>
    <row r="197" spans="2:65" s="1" customFormat="1" ht="22.5" customHeight="1">
      <c r="B197" s="41"/>
      <c r="C197" s="188" t="s">
        <v>598</v>
      </c>
      <c r="D197" s="188" t="s">
        <v>532</v>
      </c>
      <c r="E197" s="189" t="s">
        <v>582</v>
      </c>
      <c r="F197" s="190" t="s">
        <v>583</v>
      </c>
      <c r="G197" s="191" t="s">
        <v>584</v>
      </c>
      <c r="H197" s="192">
        <v>2</v>
      </c>
      <c r="I197" s="193"/>
      <c r="J197" s="194">
        <f>ROUND(I197*H197,2)</f>
        <v>0</v>
      </c>
      <c r="K197" s="190" t="s">
        <v>419</v>
      </c>
      <c r="L197" s="61"/>
      <c r="M197" s="195" t="s">
        <v>419</v>
      </c>
      <c r="N197" s="196" t="s">
        <v>440</v>
      </c>
      <c r="O197" s="42"/>
      <c r="P197" s="197">
        <f>O197*H197</f>
        <v>0</v>
      </c>
      <c r="Q197" s="197">
        <v>7.3499999999999998E-3</v>
      </c>
      <c r="R197" s="197">
        <f>Q197*H197</f>
        <v>1.47E-2</v>
      </c>
      <c r="S197" s="197">
        <v>0</v>
      </c>
      <c r="T197" s="198">
        <f>S197*H197</f>
        <v>0</v>
      </c>
      <c r="AR197" s="24" t="s">
        <v>536</v>
      </c>
      <c r="AT197" s="24" t="s">
        <v>532</v>
      </c>
      <c r="AU197" s="24" t="s">
        <v>479</v>
      </c>
      <c r="AY197" s="24" t="s">
        <v>529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24" t="s">
        <v>477</v>
      </c>
      <c r="BK197" s="199">
        <f>ROUND(I197*H197,2)</f>
        <v>0</v>
      </c>
      <c r="BL197" s="24" t="s">
        <v>536</v>
      </c>
      <c r="BM197" s="24" t="s">
        <v>1066</v>
      </c>
    </row>
    <row r="198" spans="2:65" s="11" customFormat="1">
      <c r="B198" s="200"/>
      <c r="C198" s="201"/>
      <c r="D198" s="202" t="s">
        <v>538</v>
      </c>
      <c r="E198" s="203" t="s">
        <v>419</v>
      </c>
      <c r="F198" s="204" t="s">
        <v>587</v>
      </c>
      <c r="G198" s="201"/>
      <c r="H198" s="205" t="s">
        <v>419</v>
      </c>
      <c r="I198" s="206"/>
      <c r="J198" s="201"/>
      <c r="K198" s="201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538</v>
      </c>
      <c r="AU198" s="211" t="s">
        <v>479</v>
      </c>
      <c r="AV198" s="11" t="s">
        <v>477</v>
      </c>
      <c r="AW198" s="11" t="s">
        <v>433</v>
      </c>
      <c r="AX198" s="11" t="s">
        <v>469</v>
      </c>
      <c r="AY198" s="211" t="s">
        <v>529</v>
      </c>
    </row>
    <row r="199" spans="2:65" s="11" customFormat="1">
      <c r="B199" s="200"/>
      <c r="C199" s="201"/>
      <c r="D199" s="202" t="s">
        <v>538</v>
      </c>
      <c r="E199" s="203" t="s">
        <v>419</v>
      </c>
      <c r="F199" s="204" t="s">
        <v>542</v>
      </c>
      <c r="G199" s="201"/>
      <c r="H199" s="205" t="s">
        <v>419</v>
      </c>
      <c r="I199" s="206"/>
      <c r="J199" s="201"/>
      <c r="K199" s="201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538</v>
      </c>
      <c r="AU199" s="211" t="s">
        <v>479</v>
      </c>
      <c r="AV199" s="11" t="s">
        <v>477</v>
      </c>
      <c r="AW199" s="11" t="s">
        <v>433</v>
      </c>
      <c r="AX199" s="11" t="s">
        <v>469</v>
      </c>
      <c r="AY199" s="211" t="s">
        <v>529</v>
      </c>
    </row>
    <row r="200" spans="2:65" s="12" customFormat="1">
      <c r="B200" s="212"/>
      <c r="C200" s="213"/>
      <c r="D200" s="202" t="s">
        <v>538</v>
      </c>
      <c r="E200" s="214" t="s">
        <v>419</v>
      </c>
      <c r="F200" s="215" t="s">
        <v>1067</v>
      </c>
      <c r="G200" s="213"/>
      <c r="H200" s="216">
        <v>2</v>
      </c>
      <c r="I200" s="217"/>
      <c r="J200" s="213"/>
      <c r="K200" s="213"/>
      <c r="L200" s="218"/>
      <c r="M200" s="219"/>
      <c r="N200" s="220"/>
      <c r="O200" s="220"/>
      <c r="P200" s="220"/>
      <c r="Q200" s="220"/>
      <c r="R200" s="220"/>
      <c r="S200" s="220"/>
      <c r="T200" s="221"/>
      <c r="AT200" s="222" t="s">
        <v>538</v>
      </c>
      <c r="AU200" s="222" t="s">
        <v>479</v>
      </c>
      <c r="AV200" s="12" t="s">
        <v>479</v>
      </c>
      <c r="AW200" s="12" t="s">
        <v>433</v>
      </c>
      <c r="AX200" s="12" t="s">
        <v>469</v>
      </c>
      <c r="AY200" s="222" t="s">
        <v>529</v>
      </c>
    </row>
    <row r="201" spans="2:65" s="13" customFormat="1">
      <c r="B201" s="223"/>
      <c r="C201" s="224"/>
      <c r="D201" s="225" t="s">
        <v>538</v>
      </c>
      <c r="E201" s="226" t="s">
        <v>419</v>
      </c>
      <c r="F201" s="227" t="s">
        <v>545</v>
      </c>
      <c r="G201" s="224"/>
      <c r="H201" s="228">
        <v>2</v>
      </c>
      <c r="I201" s="229"/>
      <c r="J201" s="224"/>
      <c r="K201" s="224"/>
      <c r="L201" s="230"/>
      <c r="M201" s="231"/>
      <c r="N201" s="232"/>
      <c r="O201" s="232"/>
      <c r="P201" s="232"/>
      <c r="Q201" s="232"/>
      <c r="R201" s="232"/>
      <c r="S201" s="232"/>
      <c r="T201" s="233"/>
      <c r="AT201" s="234" t="s">
        <v>538</v>
      </c>
      <c r="AU201" s="234" t="s">
        <v>479</v>
      </c>
      <c r="AV201" s="13" t="s">
        <v>536</v>
      </c>
      <c r="AW201" s="13" t="s">
        <v>433</v>
      </c>
      <c r="AX201" s="13" t="s">
        <v>477</v>
      </c>
      <c r="AY201" s="234" t="s">
        <v>529</v>
      </c>
    </row>
    <row r="202" spans="2:65" s="1" customFormat="1" ht="22.5" customHeight="1">
      <c r="B202" s="41"/>
      <c r="C202" s="188" t="s">
        <v>603</v>
      </c>
      <c r="D202" s="188" t="s">
        <v>532</v>
      </c>
      <c r="E202" s="189" t="s">
        <v>595</v>
      </c>
      <c r="F202" s="190" t="s">
        <v>596</v>
      </c>
      <c r="G202" s="191" t="s">
        <v>584</v>
      </c>
      <c r="H202" s="192">
        <v>2</v>
      </c>
      <c r="I202" s="193"/>
      <c r="J202" s="194">
        <f>ROUND(I202*H202,2)</f>
        <v>0</v>
      </c>
      <c r="K202" s="190" t="s">
        <v>419</v>
      </c>
      <c r="L202" s="61"/>
      <c r="M202" s="195" t="s">
        <v>419</v>
      </c>
      <c r="N202" s="196" t="s">
        <v>440</v>
      </c>
      <c r="O202" s="42"/>
      <c r="P202" s="197">
        <f>O202*H202</f>
        <v>0</v>
      </c>
      <c r="Q202" s="197">
        <v>7.3499999999999998E-3</v>
      </c>
      <c r="R202" s="197">
        <f>Q202*H202</f>
        <v>1.47E-2</v>
      </c>
      <c r="S202" s="197">
        <v>0</v>
      </c>
      <c r="T202" s="198">
        <f>S202*H202</f>
        <v>0</v>
      </c>
      <c r="AR202" s="24" t="s">
        <v>536</v>
      </c>
      <c r="AT202" s="24" t="s">
        <v>532</v>
      </c>
      <c r="AU202" s="24" t="s">
        <v>479</v>
      </c>
      <c r="AY202" s="24" t="s">
        <v>529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24" t="s">
        <v>477</v>
      </c>
      <c r="BK202" s="199">
        <f>ROUND(I202*H202,2)</f>
        <v>0</v>
      </c>
      <c r="BL202" s="24" t="s">
        <v>536</v>
      </c>
      <c r="BM202" s="24" t="s">
        <v>1068</v>
      </c>
    </row>
    <row r="203" spans="2:65" s="11" customFormat="1">
      <c r="B203" s="200"/>
      <c r="C203" s="201"/>
      <c r="D203" s="202" t="s">
        <v>538</v>
      </c>
      <c r="E203" s="203" t="s">
        <v>419</v>
      </c>
      <c r="F203" s="204" t="s">
        <v>587</v>
      </c>
      <c r="G203" s="201"/>
      <c r="H203" s="205" t="s">
        <v>419</v>
      </c>
      <c r="I203" s="206"/>
      <c r="J203" s="201"/>
      <c r="K203" s="201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538</v>
      </c>
      <c r="AU203" s="211" t="s">
        <v>479</v>
      </c>
      <c r="AV203" s="11" t="s">
        <v>477</v>
      </c>
      <c r="AW203" s="11" t="s">
        <v>433</v>
      </c>
      <c r="AX203" s="11" t="s">
        <v>469</v>
      </c>
      <c r="AY203" s="211" t="s">
        <v>529</v>
      </c>
    </row>
    <row r="204" spans="2:65" s="11" customFormat="1">
      <c r="B204" s="200"/>
      <c r="C204" s="201"/>
      <c r="D204" s="202" t="s">
        <v>538</v>
      </c>
      <c r="E204" s="203" t="s">
        <v>419</v>
      </c>
      <c r="F204" s="204" t="s">
        <v>542</v>
      </c>
      <c r="G204" s="201"/>
      <c r="H204" s="205" t="s">
        <v>419</v>
      </c>
      <c r="I204" s="206"/>
      <c r="J204" s="201"/>
      <c r="K204" s="201"/>
      <c r="L204" s="207"/>
      <c r="M204" s="208"/>
      <c r="N204" s="209"/>
      <c r="O204" s="209"/>
      <c r="P204" s="209"/>
      <c r="Q204" s="209"/>
      <c r="R204" s="209"/>
      <c r="S204" s="209"/>
      <c r="T204" s="210"/>
      <c r="AT204" s="211" t="s">
        <v>538</v>
      </c>
      <c r="AU204" s="211" t="s">
        <v>479</v>
      </c>
      <c r="AV204" s="11" t="s">
        <v>477</v>
      </c>
      <c r="AW204" s="11" t="s">
        <v>433</v>
      </c>
      <c r="AX204" s="11" t="s">
        <v>469</v>
      </c>
      <c r="AY204" s="211" t="s">
        <v>529</v>
      </c>
    </row>
    <row r="205" spans="2:65" s="12" customFormat="1">
      <c r="B205" s="212"/>
      <c r="C205" s="213"/>
      <c r="D205" s="202" t="s">
        <v>538</v>
      </c>
      <c r="E205" s="214" t="s">
        <v>419</v>
      </c>
      <c r="F205" s="215" t="s">
        <v>1067</v>
      </c>
      <c r="G205" s="213"/>
      <c r="H205" s="216">
        <v>2</v>
      </c>
      <c r="I205" s="217"/>
      <c r="J205" s="213"/>
      <c r="K205" s="213"/>
      <c r="L205" s="218"/>
      <c r="M205" s="219"/>
      <c r="N205" s="220"/>
      <c r="O205" s="220"/>
      <c r="P205" s="220"/>
      <c r="Q205" s="220"/>
      <c r="R205" s="220"/>
      <c r="S205" s="220"/>
      <c r="T205" s="221"/>
      <c r="AT205" s="222" t="s">
        <v>538</v>
      </c>
      <c r="AU205" s="222" t="s">
        <v>479</v>
      </c>
      <c r="AV205" s="12" t="s">
        <v>479</v>
      </c>
      <c r="AW205" s="12" t="s">
        <v>433</v>
      </c>
      <c r="AX205" s="12" t="s">
        <v>469</v>
      </c>
      <c r="AY205" s="222" t="s">
        <v>529</v>
      </c>
    </row>
    <row r="206" spans="2:65" s="13" customFormat="1">
      <c r="B206" s="223"/>
      <c r="C206" s="224"/>
      <c r="D206" s="225" t="s">
        <v>538</v>
      </c>
      <c r="E206" s="226" t="s">
        <v>419</v>
      </c>
      <c r="F206" s="227" t="s">
        <v>545</v>
      </c>
      <c r="G206" s="224"/>
      <c r="H206" s="228">
        <v>2</v>
      </c>
      <c r="I206" s="229"/>
      <c r="J206" s="224"/>
      <c r="K206" s="224"/>
      <c r="L206" s="230"/>
      <c r="M206" s="231"/>
      <c r="N206" s="232"/>
      <c r="O206" s="232"/>
      <c r="P206" s="232"/>
      <c r="Q206" s="232"/>
      <c r="R206" s="232"/>
      <c r="S206" s="232"/>
      <c r="T206" s="233"/>
      <c r="AT206" s="234" t="s">
        <v>538</v>
      </c>
      <c r="AU206" s="234" t="s">
        <v>479</v>
      </c>
      <c r="AV206" s="13" t="s">
        <v>536</v>
      </c>
      <c r="AW206" s="13" t="s">
        <v>433</v>
      </c>
      <c r="AX206" s="13" t="s">
        <v>477</v>
      </c>
      <c r="AY206" s="234" t="s">
        <v>529</v>
      </c>
    </row>
    <row r="207" spans="2:65" s="1" customFormat="1" ht="22.5" customHeight="1">
      <c r="B207" s="41"/>
      <c r="C207" s="188" t="s">
        <v>611</v>
      </c>
      <c r="D207" s="188" t="s">
        <v>532</v>
      </c>
      <c r="E207" s="189" t="s">
        <v>1069</v>
      </c>
      <c r="F207" s="190" t="s">
        <v>1070</v>
      </c>
      <c r="G207" s="191" t="s">
        <v>1071</v>
      </c>
      <c r="H207" s="192">
        <v>4</v>
      </c>
      <c r="I207" s="193"/>
      <c r="J207" s="194">
        <f>ROUND(I207*H207,2)</f>
        <v>0</v>
      </c>
      <c r="K207" s="190" t="s">
        <v>419</v>
      </c>
      <c r="L207" s="61"/>
      <c r="M207" s="195" t="s">
        <v>419</v>
      </c>
      <c r="N207" s="196" t="s">
        <v>440</v>
      </c>
      <c r="O207" s="42"/>
      <c r="P207" s="197">
        <f>O207*H207</f>
        <v>0</v>
      </c>
      <c r="Q207" s="197">
        <v>0</v>
      </c>
      <c r="R207" s="197">
        <f>Q207*H207</f>
        <v>0</v>
      </c>
      <c r="S207" s="197">
        <v>0</v>
      </c>
      <c r="T207" s="198">
        <f>S207*H207</f>
        <v>0</v>
      </c>
      <c r="AR207" s="24" t="s">
        <v>536</v>
      </c>
      <c r="AT207" s="24" t="s">
        <v>532</v>
      </c>
      <c r="AU207" s="24" t="s">
        <v>479</v>
      </c>
      <c r="AY207" s="24" t="s">
        <v>529</v>
      </c>
      <c r="BE207" s="199">
        <f>IF(N207="základní",J207,0)</f>
        <v>0</v>
      </c>
      <c r="BF207" s="199">
        <f>IF(N207="snížená",J207,0)</f>
        <v>0</v>
      </c>
      <c r="BG207" s="199">
        <f>IF(N207="zákl. přenesená",J207,0)</f>
        <v>0</v>
      </c>
      <c r="BH207" s="199">
        <f>IF(N207="sníž. přenesená",J207,0)</f>
        <v>0</v>
      </c>
      <c r="BI207" s="199">
        <f>IF(N207="nulová",J207,0)</f>
        <v>0</v>
      </c>
      <c r="BJ207" s="24" t="s">
        <v>477</v>
      </c>
      <c r="BK207" s="199">
        <f>ROUND(I207*H207,2)</f>
        <v>0</v>
      </c>
      <c r="BL207" s="24" t="s">
        <v>536</v>
      </c>
      <c r="BM207" s="24" t="s">
        <v>1072</v>
      </c>
    </row>
    <row r="208" spans="2:65" s="11" customFormat="1">
      <c r="B208" s="200"/>
      <c r="C208" s="201"/>
      <c r="D208" s="202" t="s">
        <v>538</v>
      </c>
      <c r="E208" s="203" t="s">
        <v>419</v>
      </c>
      <c r="F208" s="204" t="s">
        <v>0</v>
      </c>
      <c r="G208" s="201"/>
      <c r="H208" s="205" t="s">
        <v>419</v>
      </c>
      <c r="I208" s="206"/>
      <c r="J208" s="201"/>
      <c r="K208" s="201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538</v>
      </c>
      <c r="AU208" s="211" t="s">
        <v>479</v>
      </c>
      <c r="AV208" s="11" t="s">
        <v>477</v>
      </c>
      <c r="AW208" s="11" t="s">
        <v>433</v>
      </c>
      <c r="AX208" s="11" t="s">
        <v>469</v>
      </c>
      <c r="AY208" s="211" t="s">
        <v>529</v>
      </c>
    </row>
    <row r="209" spans="2:65" s="11" customFormat="1">
      <c r="B209" s="200"/>
      <c r="C209" s="201"/>
      <c r="D209" s="202" t="s">
        <v>538</v>
      </c>
      <c r="E209" s="203" t="s">
        <v>419</v>
      </c>
      <c r="F209" s="204" t="s">
        <v>542</v>
      </c>
      <c r="G209" s="201"/>
      <c r="H209" s="205" t="s">
        <v>419</v>
      </c>
      <c r="I209" s="206"/>
      <c r="J209" s="201"/>
      <c r="K209" s="201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538</v>
      </c>
      <c r="AU209" s="211" t="s">
        <v>479</v>
      </c>
      <c r="AV209" s="11" t="s">
        <v>477</v>
      </c>
      <c r="AW209" s="11" t="s">
        <v>433</v>
      </c>
      <c r="AX209" s="11" t="s">
        <v>469</v>
      </c>
      <c r="AY209" s="211" t="s">
        <v>529</v>
      </c>
    </row>
    <row r="210" spans="2:65" s="12" customFormat="1">
      <c r="B210" s="212"/>
      <c r="C210" s="213"/>
      <c r="D210" s="202" t="s">
        <v>538</v>
      </c>
      <c r="E210" s="214" t="s">
        <v>419</v>
      </c>
      <c r="F210" s="215" t="s">
        <v>1</v>
      </c>
      <c r="G210" s="213"/>
      <c r="H210" s="216">
        <v>4</v>
      </c>
      <c r="I210" s="217"/>
      <c r="J210" s="213"/>
      <c r="K210" s="213"/>
      <c r="L210" s="218"/>
      <c r="M210" s="219"/>
      <c r="N210" s="220"/>
      <c r="O210" s="220"/>
      <c r="P210" s="220"/>
      <c r="Q210" s="220"/>
      <c r="R210" s="220"/>
      <c r="S210" s="220"/>
      <c r="T210" s="221"/>
      <c r="AT210" s="222" t="s">
        <v>538</v>
      </c>
      <c r="AU210" s="222" t="s">
        <v>479</v>
      </c>
      <c r="AV210" s="12" t="s">
        <v>479</v>
      </c>
      <c r="AW210" s="12" t="s">
        <v>433</v>
      </c>
      <c r="AX210" s="12" t="s">
        <v>469</v>
      </c>
      <c r="AY210" s="222" t="s">
        <v>529</v>
      </c>
    </row>
    <row r="211" spans="2:65" s="13" customFormat="1">
      <c r="B211" s="223"/>
      <c r="C211" s="224"/>
      <c r="D211" s="225" t="s">
        <v>538</v>
      </c>
      <c r="E211" s="226" t="s">
        <v>419</v>
      </c>
      <c r="F211" s="227" t="s">
        <v>545</v>
      </c>
      <c r="G211" s="224"/>
      <c r="H211" s="228">
        <v>4</v>
      </c>
      <c r="I211" s="229"/>
      <c r="J211" s="224"/>
      <c r="K211" s="224"/>
      <c r="L211" s="230"/>
      <c r="M211" s="231"/>
      <c r="N211" s="232"/>
      <c r="O211" s="232"/>
      <c r="P211" s="232"/>
      <c r="Q211" s="232"/>
      <c r="R211" s="232"/>
      <c r="S211" s="232"/>
      <c r="T211" s="233"/>
      <c r="AT211" s="234" t="s">
        <v>538</v>
      </c>
      <c r="AU211" s="234" t="s">
        <v>479</v>
      </c>
      <c r="AV211" s="13" t="s">
        <v>536</v>
      </c>
      <c r="AW211" s="13" t="s">
        <v>433</v>
      </c>
      <c r="AX211" s="13" t="s">
        <v>477</v>
      </c>
      <c r="AY211" s="234" t="s">
        <v>529</v>
      </c>
    </row>
    <row r="212" spans="2:65" s="1" customFormat="1" ht="22.5" customHeight="1">
      <c r="B212" s="41"/>
      <c r="C212" s="188" t="s">
        <v>618</v>
      </c>
      <c r="D212" s="188" t="s">
        <v>532</v>
      </c>
      <c r="E212" s="189" t="s">
        <v>2</v>
      </c>
      <c r="F212" s="190" t="s">
        <v>3</v>
      </c>
      <c r="G212" s="191" t="s">
        <v>584</v>
      </c>
      <c r="H212" s="192">
        <v>0.375</v>
      </c>
      <c r="I212" s="193"/>
      <c r="J212" s="194">
        <f>ROUND(I212*H212,2)</f>
        <v>0</v>
      </c>
      <c r="K212" s="190" t="s">
        <v>606</v>
      </c>
      <c r="L212" s="61"/>
      <c r="M212" s="195" t="s">
        <v>419</v>
      </c>
      <c r="N212" s="196" t="s">
        <v>440</v>
      </c>
      <c r="O212" s="42"/>
      <c r="P212" s="197">
        <f>O212*H212</f>
        <v>0</v>
      </c>
      <c r="Q212" s="197">
        <v>4.4679999999999997E-2</v>
      </c>
      <c r="R212" s="197">
        <f>Q212*H212</f>
        <v>1.6754999999999999E-2</v>
      </c>
      <c r="S212" s="197">
        <v>0</v>
      </c>
      <c r="T212" s="198">
        <f>S212*H212</f>
        <v>0</v>
      </c>
      <c r="AR212" s="24" t="s">
        <v>536</v>
      </c>
      <c r="AT212" s="24" t="s">
        <v>532</v>
      </c>
      <c r="AU212" s="24" t="s">
        <v>479</v>
      </c>
      <c r="AY212" s="24" t="s">
        <v>529</v>
      </c>
      <c r="BE212" s="199">
        <f>IF(N212="základní",J212,0)</f>
        <v>0</v>
      </c>
      <c r="BF212" s="199">
        <f>IF(N212="snížená",J212,0)</f>
        <v>0</v>
      </c>
      <c r="BG212" s="199">
        <f>IF(N212="zákl. přenesená",J212,0)</f>
        <v>0</v>
      </c>
      <c r="BH212" s="199">
        <f>IF(N212="sníž. přenesená",J212,0)</f>
        <v>0</v>
      </c>
      <c r="BI212" s="199">
        <f>IF(N212="nulová",J212,0)</f>
        <v>0</v>
      </c>
      <c r="BJ212" s="24" t="s">
        <v>477</v>
      </c>
      <c r="BK212" s="199">
        <f>ROUND(I212*H212,2)</f>
        <v>0</v>
      </c>
      <c r="BL212" s="24" t="s">
        <v>536</v>
      </c>
      <c r="BM212" s="24" t="s">
        <v>4</v>
      </c>
    </row>
    <row r="213" spans="2:65" s="11" customFormat="1">
      <c r="B213" s="200"/>
      <c r="C213" s="201"/>
      <c r="D213" s="202" t="s">
        <v>538</v>
      </c>
      <c r="E213" s="203" t="s">
        <v>419</v>
      </c>
      <c r="F213" s="204" t="s">
        <v>5</v>
      </c>
      <c r="G213" s="201"/>
      <c r="H213" s="205" t="s">
        <v>419</v>
      </c>
      <c r="I213" s="206"/>
      <c r="J213" s="201"/>
      <c r="K213" s="201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538</v>
      </c>
      <c r="AU213" s="211" t="s">
        <v>479</v>
      </c>
      <c r="AV213" s="11" t="s">
        <v>477</v>
      </c>
      <c r="AW213" s="11" t="s">
        <v>433</v>
      </c>
      <c r="AX213" s="11" t="s">
        <v>469</v>
      </c>
      <c r="AY213" s="211" t="s">
        <v>529</v>
      </c>
    </row>
    <row r="214" spans="2:65" s="11" customFormat="1">
      <c r="B214" s="200"/>
      <c r="C214" s="201"/>
      <c r="D214" s="202" t="s">
        <v>538</v>
      </c>
      <c r="E214" s="203" t="s">
        <v>419</v>
      </c>
      <c r="F214" s="204" t="s">
        <v>565</v>
      </c>
      <c r="G214" s="201"/>
      <c r="H214" s="205" t="s">
        <v>419</v>
      </c>
      <c r="I214" s="206"/>
      <c r="J214" s="201"/>
      <c r="K214" s="201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538</v>
      </c>
      <c r="AU214" s="211" t="s">
        <v>479</v>
      </c>
      <c r="AV214" s="11" t="s">
        <v>477</v>
      </c>
      <c r="AW214" s="11" t="s">
        <v>433</v>
      </c>
      <c r="AX214" s="11" t="s">
        <v>469</v>
      </c>
      <c r="AY214" s="211" t="s">
        <v>529</v>
      </c>
    </row>
    <row r="215" spans="2:65" s="12" customFormat="1">
      <c r="B215" s="212"/>
      <c r="C215" s="213"/>
      <c r="D215" s="202" t="s">
        <v>538</v>
      </c>
      <c r="E215" s="214" t="s">
        <v>419</v>
      </c>
      <c r="F215" s="215" t="s">
        <v>6</v>
      </c>
      <c r="G215" s="213"/>
      <c r="H215" s="216">
        <v>0.375</v>
      </c>
      <c r="I215" s="217"/>
      <c r="J215" s="213"/>
      <c r="K215" s="213"/>
      <c r="L215" s="218"/>
      <c r="M215" s="219"/>
      <c r="N215" s="220"/>
      <c r="O215" s="220"/>
      <c r="P215" s="220"/>
      <c r="Q215" s="220"/>
      <c r="R215" s="220"/>
      <c r="S215" s="220"/>
      <c r="T215" s="221"/>
      <c r="AT215" s="222" t="s">
        <v>538</v>
      </c>
      <c r="AU215" s="222" t="s">
        <v>479</v>
      </c>
      <c r="AV215" s="12" t="s">
        <v>479</v>
      </c>
      <c r="AW215" s="12" t="s">
        <v>433</v>
      </c>
      <c r="AX215" s="12" t="s">
        <v>469</v>
      </c>
      <c r="AY215" s="222" t="s">
        <v>529</v>
      </c>
    </row>
    <row r="216" spans="2:65" s="13" customFormat="1">
      <c r="B216" s="223"/>
      <c r="C216" s="224"/>
      <c r="D216" s="225" t="s">
        <v>538</v>
      </c>
      <c r="E216" s="226" t="s">
        <v>419</v>
      </c>
      <c r="F216" s="227" t="s">
        <v>545</v>
      </c>
      <c r="G216" s="224"/>
      <c r="H216" s="228">
        <v>0.375</v>
      </c>
      <c r="I216" s="229"/>
      <c r="J216" s="224"/>
      <c r="K216" s="224"/>
      <c r="L216" s="230"/>
      <c r="M216" s="231"/>
      <c r="N216" s="232"/>
      <c r="O216" s="232"/>
      <c r="P216" s="232"/>
      <c r="Q216" s="232"/>
      <c r="R216" s="232"/>
      <c r="S216" s="232"/>
      <c r="T216" s="233"/>
      <c r="AT216" s="234" t="s">
        <v>538</v>
      </c>
      <c r="AU216" s="234" t="s">
        <v>479</v>
      </c>
      <c r="AV216" s="13" t="s">
        <v>536</v>
      </c>
      <c r="AW216" s="13" t="s">
        <v>433</v>
      </c>
      <c r="AX216" s="13" t="s">
        <v>477</v>
      </c>
      <c r="AY216" s="234" t="s">
        <v>529</v>
      </c>
    </row>
    <row r="217" spans="2:65" s="1" customFormat="1" ht="31.5" customHeight="1">
      <c r="B217" s="41"/>
      <c r="C217" s="188" t="s">
        <v>632</v>
      </c>
      <c r="D217" s="188" t="s">
        <v>532</v>
      </c>
      <c r="E217" s="189" t="s">
        <v>7</v>
      </c>
      <c r="F217" s="190" t="s">
        <v>8</v>
      </c>
      <c r="G217" s="191" t="s">
        <v>584</v>
      </c>
      <c r="H217" s="192">
        <v>49.89</v>
      </c>
      <c r="I217" s="193"/>
      <c r="J217" s="194">
        <f>ROUND(I217*H217,2)</f>
        <v>0</v>
      </c>
      <c r="K217" s="190" t="s">
        <v>419</v>
      </c>
      <c r="L217" s="61"/>
      <c r="M217" s="195" t="s">
        <v>419</v>
      </c>
      <c r="N217" s="196" t="s">
        <v>440</v>
      </c>
      <c r="O217" s="42"/>
      <c r="P217" s="197">
        <f>O217*H217</f>
        <v>0</v>
      </c>
      <c r="Q217" s="197">
        <v>4.4679999999999997E-2</v>
      </c>
      <c r="R217" s="197">
        <f>Q217*H217</f>
        <v>2.2290852000000001</v>
      </c>
      <c r="S217" s="197">
        <v>0</v>
      </c>
      <c r="T217" s="198">
        <f>S217*H217</f>
        <v>0</v>
      </c>
      <c r="AR217" s="24" t="s">
        <v>536</v>
      </c>
      <c r="AT217" s="24" t="s">
        <v>532</v>
      </c>
      <c r="AU217" s="24" t="s">
        <v>479</v>
      </c>
      <c r="AY217" s="24" t="s">
        <v>529</v>
      </c>
      <c r="BE217" s="199">
        <f>IF(N217="základní",J217,0)</f>
        <v>0</v>
      </c>
      <c r="BF217" s="199">
        <f>IF(N217="snížená",J217,0)</f>
        <v>0</v>
      </c>
      <c r="BG217" s="199">
        <f>IF(N217="zákl. přenesená",J217,0)</f>
        <v>0</v>
      </c>
      <c r="BH217" s="199">
        <f>IF(N217="sníž. přenesená",J217,0)</f>
        <v>0</v>
      </c>
      <c r="BI217" s="199">
        <f>IF(N217="nulová",J217,0)</f>
        <v>0</v>
      </c>
      <c r="BJ217" s="24" t="s">
        <v>477</v>
      </c>
      <c r="BK217" s="199">
        <f>ROUND(I217*H217,2)</f>
        <v>0</v>
      </c>
      <c r="BL217" s="24" t="s">
        <v>536</v>
      </c>
      <c r="BM217" s="24" t="s">
        <v>9</v>
      </c>
    </row>
    <row r="218" spans="2:65" s="11" customFormat="1" ht="27">
      <c r="B218" s="200"/>
      <c r="C218" s="201"/>
      <c r="D218" s="202" t="s">
        <v>538</v>
      </c>
      <c r="E218" s="203" t="s">
        <v>419</v>
      </c>
      <c r="F218" s="204" t="s">
        <v>10</v>
      </c>
      <c r="G218" s="201"/>
      <c r="H218" s="205" t="s">
        <v>419</v>
      </c>
      <c r="I218" s="206"/>
      <c r="J218" s="201"/>
      <c r="K218" s="201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538</v>
      </c>
      <c r="AU218" s="211" t="s">
        <v>479</v>
      </c>
      <c r="AV218" s="11" t="s">
        <v>477</v>
      </c>
      <c r="AW218" s="11" t="s">
        <v>433</v>
      </c>
      <c r="AX218" s="11" t="s">
        <v>469</v>
      </c>
      <c r="AY218" s="211" t="s">
        <v>529</v>
      </c>
    </row>
    <row r="219" spans="2:65" s="11" customFormat="1" ht="27">
      <c r="B219" s="200"/>
      <c r="C219" s="201"/>
      <c r="D219" s="202" t="s">
        <v>538</v>
      </c>
      <c r="E219" s="203" t="s">
        <v>419</v>
      </c>
      <c r="F219" s="204" t="s">
        <v>11</v>
      </c>
      <c r="G219" s="201"/>
      <c r="H219" s="205" t="s">
        <v>419</v>
      </c>
      <c r="I219" s="206"/>
      <c r="J219" s="201"/>
      <c r="K219" s="201"/>
      <c r="L219" s="207"/>
      <c r="M219" s="208"/>
      <c r="N219" s="209"/>
      <c r="O219" s="209"/>
      <c r="P219" s="209"/>
      <c r="Q219" s="209"/>
      <c r="R219" s="209"/>
      <c r="S219" s="209"/>
      <c r="T219" s="210"/>
      <c r="AT219" s="211" t="s">
        <v>538</v>
      </c>
      <c r="AU219" s="211" t="s">
        <v>479</v>
      </c>
      <c r="AV219" s="11" t="s">
        <v>477</v>
      </c>
      <c r="AW219" s="11" t="s">
        <v>433</v>
      </c>
      <c r="AX219" s="11" t="s">
        <v>469</v>
      </c>
      <c r="AY219" s="211" t="s">
        <v>529</v>
      </c>
    </row>
    <row r="220" spans="2:65" s="11" customFormat="1">
      <c r="B220" s="200"/>
      <c r="C220" s="201"/>
      <c r="D220" s="202" t="s">
        <v>538</v>
      </c>
      <c r="E220" s="203" t="s">
        <v>419</v>
      </c>
      <c r="F220" s="204" t="s">
        <v>12</v>
      </c>
      <c r="G220" s="201"/>
      <c r="H220" s="205" t="s">
        <v>419</v>
      </c>
      <c r="I220" s="206"/>
      <c r="J220" s="201"/>
      <c r="K220" s="201"/>
      <c r="L220" s="207"/>
      <c r="M220" s="208"/>
      <c r="N220" s="209"/>
      <c r="O220" s="209"/>
      <c r="P220" s="209"/>
      <c r="Q220" s="209"/>
      <c r="R220" s="209"/>
      <c r="S220" s="209"/>
      <c r="T220" s="210"/>
      <c r="AT220" s="211" t="s">
        <v>538</v>
      </c>
      <c r="AU220" s="211" t="s">
        <v>479</v>
      </c>
      <c r="AV220" s="11" t="s">
        <v>477</v>
      </c>
      <c r="AW220" s="11" t="s">
        <v>433</v>
      </c>
      <c r="AX220" s="11" t="s">
        <v>469</v>
      </c>
      <c r="AY220" s="211" t="s">
        <v>529</v>
      </c>
    </row>
    <row r="221" spans="2:65" s="11" customFormat="1">
      <c r="B221" s="200"/>
      <c r="C221" s="201"/>
      <c r="D221" s="202" t="s">
        <v>538</v>
      </c>
      <c r="E221" s="203" t="s">
        <v>419</v>
      </c>
      <c r="F221" s="204" t="s">
        <v>13</v>
      </c>
      <c r="G221" s="201"/>
      <c r="H221" s="205" t="s">
        <v>419</v>
      </c>
      <c r="I221" s="206"/>
      <c r="J221" s="201"/>
      <c r="K221" s="201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538</v>
      </c>
      <c r="AU221" s="211" t="s">
        <v>479</v>
      </c>
      <c r="AV221" s="11" t="s">
        <v>477</v>
      </c>
      <c r="AW221" s="11" t="s">
        <v>433</v>
      </c>
      <c r="AX221" s="11" t="s">
        <v>469</v>
      </c>
      <c r="AY221" s="211" t="s">
        <v>529</v>
      </c>
    </row>
    <row r="222" spans="2:65" s="11" customFormat="1" ht="27">
      <c r="B222" s="200"/>
      <c r="C222" s="201"/>
      <c r="D222" s="202" t="s">
        <v>538</v>
      </c>
      <c r="E222" s="203" t="s">
        <v>419</v>
      </c>
      <c r="F222" s="204" t="s">
        <v>14</v>
      </c>
      <c r="G222" s="201"/>
      <c r="H222" s="205" t="s">
        <v>419</v>
      </c>
      <c r="I222" s="206"/>
      <c r="J222" s="201"/>
      <c r="K222" s="201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538</v>
      </c>
      <c r="AU222" s="211" t="s">
        <v>479</v>
      </c>
      <c r="AV222" s="11" t="s">
        <v>477</v>
      </c>
      <c r="AW222" s="11" t="s">
        <v>433</v>
      </c>
      <c r="AX222" s="11" t="s">
        <v>469</v>
      </c>
      <c r="AY222" s="211" t="s">
        <v>529</v>
      </c>
    </row>
    <row r="223" spans="2:65" s="11" customFormat="1">
      <c r="B223" s="200"/>
      <c r="C223" s="201"/>
      <c r="D223" s="202" t="s">
        <v>538</v>
      </c>
      <c r="E223" s="203" t="s">
        <v>419</v>
      </c>
      <c r="F223" s="204" t="s">
        <v>15</v>
      </c>
      <c r="G223" s="201"/>
      <c r="H223" s="205" t="s">
        <v>419</v>
      </c>
      <c r="I223" s="206"/>
      <c r="J223" s="201"/>
      <c r="K223" s="201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538</v>
      </c>
      <c r="AU223" s="211" t="s">
        <v>479</v>
      </c>
      <c r="AV223" s="11" t="s">
        <v>477</v>
      </c>
      <c r="AW223" s="11" t="s">
        <v>433</v>
      </c>
      <c r="AX223" s="11" t="s">
        <v>469</v>
      </c>
      <c r="AY223" s="211" t="s">
        <v>529</v>
      </c>
    </row>
    <row r="224" spans="2:65" s="11" customFormat="1">
      <c r="B224" s="200"/>
      <c r="C224" s="201"/>
      <c r="D224" s="202" t="s">
        <v>538</v>
      </c>
      <c r="E224" s="203" t="s">
        <v>419</v>
      </c>
      <c r="F224" s="204" t="s">
        <v>16</v>
      </c>
      <c r="G224" s="201"/>
      <c r="H224" s="205" t="s">
        <v>419</v>
      </c>
      <c r="I224" s="206"/>
      <c r="J224" s="201"/>
      <c r="K224" s="201"/>
      <c r="L224" s="207"/>
      <c r="M224" s="208"/>
      <c r="N224" s="209"/>
      <c r="O224" s="209"/>
      <c r="P224" s="209"/>
      <c r="Q224" s="209"/>
      <c r="R224" s="209"/>
      <c r="S224" s="209"/>
      <c r="T224" s="210"/>
      <c r="AT224" s="211" t="s">
        <v>538</v>
      </c>
      <c r="AU224" s="211" t="s">
        <v>479</v>
      </c>
      <c r="AV224" s="11" t="s">
        <v>477</v>
      </c>
      <c r="AW224" s="11" t="s">
        <v>433</v>
      </c>
      <c r="AX224" s="11" t="s">
        <v>469</v>
      </c>
      <c r="AY224" s="211" t="s">
        <v>529</v>
      </c>
    </row>
    <row r="225" spans="2:65" s="11" customFormat="1">
      <c r="B225" s="200"/>
      <c r="C225" s="201"/>
      <c r="D225" s="202" t="s">
        <v>538</v>
      </c>
      <c r="E225" s="203" t="s">
        <v>419</v>
      </c>
      <c r="F225" s="204" t="s">
        <v>17</v>
      </c>
      <c r="G225" s="201"/>
      <c r="H225" s="205" t="s">
        <v>419</v>
      </c>
      <c r="I225" s="206"/>
      <c r="J225" s="201"/>
      <c r="K225" s="201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538</v>
      </c>
      <c r="AU225" s="211" t="s">
        <v>479</v>
      </c>
      <c r="AV225" s="11" t="s">
        <v>477</v>
      </c>
      <c r="AW225" s="11" t="s">
        <v>433</v>
      </c>
      <c r="AX225" s="11" t="s">
        <v>469</v>
      </c>
      <c r="AY225" s="211" t="s">
        <v>529</v>
      </c>
    </row>
    <row r="226" spans="2:65" s="11" customFormat="1">
      <c r="B226" s="200"/>
      <c r="C226" s="201"/>
      <c r="D226" s="202" t="s">
        <v>538</v>
      </c>
      <c r="E226" s="203" t="s">
        <v>419</v>
      </c>
      <c r="F226" s="204" t="s">
        <v>782</v>
      </c>
      <c r="G226" s="201"/>
      <c r="H226" s="205" t="s">
        <v>419</v>
      </c>
      <c r="I226" s="206"/>
      <c r="J226" s="201"/>
      <c r="K226" s="201"/>
      <c r="L226" s="207"/>
      <c r="M226" s="208"/>
      <c r="N226" s="209"/>
      <c r="O226" s="209"/>
      <c r="P226" s="209"/>
      <c r="Q226" s="209"/>
      <c r="R226" s="209"/>
      <c r="S226" s="209"/>
      <c r="T226" s="210"/>
      <c r="AT226" s="211" t="s">
        <v>538</v>
      </c>
      <c r="AU226" s="211" t="s">
        <v>479</v>
      </c>
      <c r="AV226" s="11" t="s">
        <v>477</v>
      </c>
      <c r="AW226" s="11" t="s">
        <v>433</v>
      </c>
      <c r="AX226" s="11" t="s">
        <v>469</v>
      </c>
      <c r="AY226" s="211" t="s">
        <v>529</v>
      </c>
    </row>
    <row r="227" spans="2:65" s="12" customFormat="1">
      <c r="B227" s="212"/>
      <c r="C227" s="213"/>
      <c r="D227" s="202" t="s">
        <v>538</v>
      </c>
      <c r="E227" s="214" t="s">
        <v>419</v>
      </c>
      <c r="F227" s="215" t="s">
        <v>18</v>
      </c>
      <c r="G227" s="213"/>
      <c r="H227" s="216">
        <v>15.851000000000001</v>
      </c>
      <c r="I227" s="217"/>
      <c r="J227" s="213"/>
      <c r="K227" s="213"/>
      <c r="L227" s="218"/>
      <c r="M227" s="219"/>
      <c r="N227" s="220"/>
      <c r="O227" s="220"/>
      <c r="P227" s="220"/>
      <c r="Q227" s="220"/>
      <c r="R227" s="220"/>
      <c r="S227" s="220"/>
      <c r="T227" s="221"/>
      <c r="AT227" s="222" t="s">
        <v>538</v>
      </c>
      <c r="AU227" s="222" t="s">
        <v>479</v>
      </c>
      <c r="AV227" s="12" t="s">
        <v>479</v>
      </c>
      <c r="AW227" s="12" t="s">
        <v>433</v>
      </c>
      <c r="AX227" s="12" t="s">
        <v>469</v>
      </c>
      <c r="AY227" s="222" t="s">
        <v>529</v>
      </c>
    </row>
    <row r="228" spans="2:65" s="12" customFormat="1">
      <c r="B228" s="212"/>
      <c r="C228" s="213"/>
      <c r="D228" s="202" t="s">
        <v>538</v>
      </c>
      <c r="E228" s="214" t="s">
        <v>419</v>
      </c>
      <c r="F228" s="215" t="s">
        <v>19</v>
      </c>
      <c r="G228" s="213"/>
      <c r="H228" s="216">
        <v>15.462999999999999</v>
      </c>
      <c r="I228" s="217"/>
      <c r="J228" s="213"/>
      <c r="K228" s="213"/>
      <c r="L228" s="218"/>
      <c r="M228" s="219"/>
      <c r="N228" s="220"/>
      <c r="O228" s="220"/>
      <c r="P228" s="220"/>
      <c r="Q228" s="220"/>
      <c r="R228" s="220"/>
      <c r="S228" s="220"/>
      <c r="T228" s="221"/>
      <c r="AT228" s="222" t="s">
        <v>538</v>
      </c>
      <c r="AU228" s="222" t="s">
        <v>479</v>
      </c>
      <c r="AV228" s="12" t="s">
        <v>479</v>
      </c>
      <c r="AW228" s="12" t="s">
        <v>433</v>
      </c>
      <c r="AX228" s="12" t="s">
        <v>469</v>
      </c>
      <c r="AY228" s="222" t="s">
        <v>529</v>
      </c>
    </row>
    <row r="229" spans="2:65" s="12" customFormat="1">
      <c r="B229" s="212"/>
      <c r="C229" s="213"/>
      <c r="D229" s="202" t="s">
        <v>538</v>
      </c>
      <c r="E229" s="214" t="s">
        <v>419</v>
      </c>
      <c r="F229" s="215" t="s">
        <v>20</v>
      </c>
      <c r="G229" s="213"/>
      <c r="H229" s="216">
        <v>16.076000000000001</v>
      </c>
      <c r="I229" s="217"/>
      <c r="J229" s="213"/>
      <c r="K229" s="213"/>
      <c r="L229" s="218"/>
      <c r="M229" s="219"/>
      <c r="N229" s="220"/>
      <c r="O229" s="220"/>
      <c r="P229" s="220"/>
      <c r="Q229" s="220"/>
      <c r="R229" s="220"/>
      <c r="S229" s="220"/>
      <c r="T229" s="221"/>
      <c r="AT229" s="222" t="s">
        <v>538</v>
      </c>
      <c r="AU229" s="222" t="s">
        <v>479</v>
      </c>
      <c r="AV229" s="12" t="s">
        <v>479</v>
      </c>
      <c r="AW229" s="12" t="s">
        <v>433</v>
      </c>
      <c r="AX229" s="12" t="s">
        <v>469</v>
      </c>
      <c r="AY229" s="222" t="s">
        <v>529</v>
      </c>
    </row>
    <row r="230" spans="2:65" s="12" customFormat="1">
      <c r="B230" s="212"/>
      <c r="C230" s="213"/>
      <c r="D230" s="202" t="s">
        <v>538</v>
      </c>
      <c r="E230" s="214" t="s">
        <v>419</v>
      </c>
      <c r="F230" s="215" t="s">
        <v>1036</v>
      </c>
      <c r="G230" s="213"/>
      <c r="H230" s="216">
        <v>2.5</v>
      </c>
      <c r="I230" s="217"/>
      <c r="J230" s="213"/>
      <c r="K230" s="213"/>
      <c r="L230" s="218"/>
      <c r="M230" s="219"/>
      <c r="N230" s="220"/>
      <c r="O230" s="220"/>
      <c r="P230" s="220"/>
      <c r="Q230" s="220"/>
      <c r="R230" s="220"/>
      <c r="S230" s="220"/>
      <c r="T230" s="221"/>
      <c r="AT230" s="222" t="s">
        <v>538</v>
      </c>
      <c r="AU230" s="222" t="s">
        <v>479</v>
      </c>
      <c r="AV230" s="12" t="s">
        <v>479</v>
      </c>
      <c r="AW230" s="12" t="s">
        <v>433</v>
      </c>
      <c r="AX230" s="12" t="s">
        <v>469</v>
      </c>
      <c r="AY230" s="222" t="s">
        <v>529</v>
      </c>
    </row>
    <row r="231" spans="2:65" s="13" customFormat="1">
      <c r="B231" s="223"/>
      <c r="C231" s="224"/>
      <c r="D231" s="225" t="s">
        <v>538</v>
      </c>
      <c r="E231" s="226" t="s">
        <v>419</v>
      </c>
      <c r="F231" s="227" t="s">
        <v>545</v>
      </c>
      <c r="G231" s="224"/>
      <c r="H231" s="228">
        <v>49.89</v>
      </c>
      <c r="I231" s="229"/>
      <c r="J231" s="224"/>
      <c r="K231" s="224"/>
      <c r="L231" s="230"/>
      <c r="M231" s="231"/>
      <c r="N231" s="232"/>
      <c r="O231" s="232"/>
      <c r="P231" s="232"/>
      <c r="Q231" s="232"/>
      <c r="R231" s="232"/>
      <c r="S231" s="232"/>
      <c r="T231" s="233"/>
      <c r="AT231" s="234" t="s">
        <v>538</v>
      </c>
      <c r="AU231" s="234" t="s">
        <v>479</v>
      </c>
      <c r="AV231" s="13" t="s">
        <v>536</v>
      </c>
      <c r="AW231" s="13" t="s">
        <v>433</v>
      </c>
      <c r="AX231" s="13" t="s">
        <v>477</v>
      </c>
      <c r="AY231" s="234" t="s">
        <v>529</v>
      </c>
    </row>
    <row r="232" spans="2:65" s="1" customFormat="1" ht="22.5" customHeight="1">
      <c r="B232" s="41"/>
      <c r="C232" s="188" t="s">
        <v>644</v>
      </c>
      <c r="D232" s="188" t="s">
        <v>532</v>
      </c>
      <c r="E232" s="189" t="s">
        <v>21</v>
      </c>
      <c r="F232" s="190" t="s">
        <v>22</v>
      </c>
      <c r="G232" s="191" t="s">
        <v>558</v>
      </c>
      <c r="H232" s="192">
        <v>1</v>
      </c>
      <c r="I232" s="193"/>
      <c r="J232" s="194">
        <f>ROUND(I232*H232,2)</f>
        <v>0</v>
      </c>
      <c r="K232" s="190" t="s">
        <v>606</v>
      </c>
      <c r="L232" s="61"/>
      <c r="M232" s="195" t="s">
        <v>419</v>
      </c>
      <c r="N232" s="196" t="s">
        <v>440</v>
      </c>
      <c r="O232" s="42"/>
      <c r="P232" s="197">
        <f>O232*H232</f>
        <v>0</v>
      </c>
      <c r="Q232" s="197">
        <v>1.6979999999999999E-2</v>
      </c>
      <c r="R232" s="197">
        <f>Q232*H232</f>
        <v>1.6979999999999999E-2</v>
      </c>
      <c r="S232" s="197">
        <v>0</v>
      </c>
      <c r="T232" s="198">
        <f>S232*H232</f>
        <v>0</v>
      </c>
      <c r="AR232" s="24" t="s">
        <v>536</v>
      </c>
      <c r="AT232" s="24" t="s">
        <v>532</v>
      </c>
      <c r="AU232" s="24" t="s">
        <v>479</v>
      </c>
      <c r="AY232" s="24" t="s">
        <v>529</v>
      </c>
      <c r="BE232" s="199">
        <f>IF(N232="základní",J232,0)</f>
        <v>0</v>
      </c>
      <c r="BF232" s="199">
        <f>IF(N232="snížená",J232,0)</f>
        <v>0</v>
      </c>
      <c r="BG232" s="199">
        <f>IF(N232="zákl. přenesená",J232,0)</f>
        <v>0</v>
      </c>
      <c r="BH232" s="199">
        <f>IF(N232="sníž. přenesená",J232,0)</f>
        <v>0</v>
      </c>
      <c r="BI232" s="199">
        <f>IF(N232="nulová",J232,0)</f>
        <v>0</v>
      </c>
      <c r="BJ232" s="24" t="s">
        <v>477</v>
      </c>
      <c r="BK232" s="199">
        <f>ROUND(I232*H232,2)</f>
        <v>0</v>
      </c>
      <c r="BL232" s="24" t="s">
        <v>536</v>
      </c>
      <c r="BM232" s="24" t="s">
        <v>23</v>
      </c>
    </row>
    <row r="233" spans="2:65" s="11" customFormat="1" ht="27">
      <c r="B233" s="200"/>
      <c r="C233" s="201"/>
      <c r="D233" s="202" t="s">
        <v>538</v>
      </c>
      <c r="E233" s="203" t="s">
        <v>419</v>
      </c>
      <c r="F233" s="204" t="s">
        <v>24</v>
      </c>
      <c r="G233" s="201"/>
      <c r="H233" s="205" t="s">
        <v>419</v>
      </c>
      <c r="I233" s="206"/>
      <c r="J233" s="201"/>
      <c r="K233" s="201"/>
      <c r="L233" s="207"/>
      <c r="M233" s="208"/>
      <c r="N233" s="209"/>
      <c r="O233" s="209"/>
      <c r="P233" s="209"/>
      <c r="Q233" s="209"/>
      <c r="R233" s="209"/>
      <c r="S233" s="209"/>
      <c r="T233" s="210"/>
      <c r="AT233" s="211" t="s">
        <v>538</v>
      </c>
      <c r="AU233" s="211" t="s">
        <v>479</v>
      </c>
      <c r="AV233" s="11" t="s">
        <v>477</v>
      </c>
      <c r="AW233" s="11" t="s">
        <v>433</v>
      </c>
      <c r="AX233" s="11" t="s">
        <v>469</v>
      </c>
      <c r="AY233" s="211" t="s">
        <v>529</v>
      </c>
    </row>
    <row r="234" spans="2:65" s="11" customFormat="1">
      <c r="B234" s="200"/>
      <c r="C234" s="201"/>
      <c r="D234" s="202" t="s">
        <v>538</v>
      </c>
      <c r="E234" s="203" t="s">
        <v>419</v>
      </c>
      <c r="F234" s="204" t="s">
        <v>25</v>
      </c>
      <c r="G234" s="201"/>
      <c r="H234" s="205" t="s">
        <v>419</v>
      </c>
      <c r="I234" s="206"/>
      <c r="J234" s="201"/>
      <c r="K234" s="201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538</v>
      </c>
      <c r="AU234" s="211" t="s">
        <v>479</v>
      </c>
      <c r="AV234" s="11" t="s">
        <v>477</v>
      </c>
      <c r="AW234" s="11" t="s">
        <v>433</v>
      </c>
      <c r="AX234" s="11" t="s">
        <v>469</v>
      </c>
      <c r="AY234" s="211" t="s">
        <v>529</v>
      </c>
    </row>
    <row r="235" spans="2:65" s="12" customFormat="1">
      <c r="B235" s="212"/>
      <c r="C235" s="213"/>
      <c r="D235" s="202" t="s">
        <v>538</v>
      </c>
      <c r="E235" s="214" t="s">
        <v>419</v>
      </c>
      <c r="F235" s="215" t="s">
        <v>26</v>
      </c>
      <c r="G235" s="213"/>
      <c r="H235" s="216">
        <v>1</v>
      </c>
      <c r="I235" s="217"/>
      <c r="J235" s="213"/>
      <c r="K235" s="213"/>
      <c r="L235" s="218"/>
      <c r="M235" s="219"/>
      <c r="N235" s="220"/>
      <c r="O235" s="220"/>
      <c r="P235" s="220"/>
      <c r="Q235" s="220"/>
      <c r="R235" s="220"/>
      <c r="S235" s="220"/>
      <c r="T235" s="221"/>
      <c r="AT235" s="222" t="s">
        <v>538</v>
      </c>
      <c r="AU235" s="222" t="s">
        <v>479</v>
      </c>
      <c r="AV235" s="12" t="s">
        <v>479</v>
      </c>
      <c r="AW235" s="12" t="s">
        <v>433</v>
      </c>
      <c r="AX235" s="12" t="s">
        <v>469</v>
      </c>
      <c r="AY235" s="222" t="s">
        <v>529</v>
      </c>
    </row>
    <row r="236" spans="2:65" s="13" customFormat="1">
      <c r="B236" s="223"/>
      <c r="C236" s="224"/>
      <c r="D236" s="225" t="s">
        <v>538</v>
      </c>
      <c r="E236" s="226" t="s">
        <v>419</v>
      </c>
      <c r="F236" s="227" t="s">
        <v>545</v>
      </c>
      <c r="G236" s="224"/>
      <c r="H236" s="228">
        <v>1</v>
      </c>
      <c r="I236" s="229"/>
      <c r="J236" s="224"/>
      <c r="K236" s="224"/>
      <c r="L236" s="230"/>
      <c r="M236" s="231"/>
      <c r="N236" s="232"/>
      <c r="O236" s="232"/>
      <c r="P236" s="232"/>
      <c r="Q236" s="232"/>
      <c r="R236" s="232"/>
      <c r="S236" s="232"/>
      <c r="T236" s="233"/>
      <c r="AT236" s="234" t="s">
        <v>538</v>
      </c>
      <c r="AU236" s="234" t="s">
        <v>479</v>
      </c>
      <c r="AV236" s="13" t="s">
        <v>536</v>
      </c>
      <c r="AW236" s="13" t="s">
        <v>433</v>
      </c>
      <c r="AX236" s="13" t="s">
        <v>477</v>
      </c>
      <c r="AY236" s="234" t="s">
        <v>529</v>
      </c>
    </row>
    <row r="237" spans="2:65" s="1" customFormat="1" ht="22.5" customHeight="1">
      <c r="B237" s="41"/>
      <c r="C237" s="252" t="s">
        <v>653</v>
      </c>
      <c r="D237" s="252" t="s">
        <v>654</v>
      </c>
      <c r="E237" s="253" t="s">
        <v>27</v>
      </c>
      <c r="F237" s="254" t="s">
        <v>28</v>
      </c>
      <c r="G237" s="255" t="s">
        <v>558</v>
      </c>
      <c r="H237" s="256">
        <v>1</v>
      </c>
      <c r="I237" s="257"/>
      <c r="J237" s="258">
        <f>ROUND(I237*H237,2)</f>
        <v>0</v>
      </c>
      <c r="K237" s="254" t="s">
        <v>606</v>
      </c>
      <c r="L237" s="259"/>
      <c r="M237" s="260" t="s">
        <v>419</v>
      </c>
      <c r="N237" s="261" t="s">
        <v>440</v>
      </c>
      <c r="O237" s="42"/>
      <c r="P237" s="197">
        <f>O237*H237</f>
        <v>0</v>
      </c>
      <c r="Q237" s="197">
        <v>1.14E-2</v>
      </c>
      <c r="R237" s="197">
        <f>Q237*H237</f>
        <v>1.14E-2</v>
      </c>
      <c r="S237" s="197">
        <v>0</v>
      </c>
      <c r="T237" s="198">
        <f>S237*H237</f>
        <v>0</v>
      </c>
      <c r="AR237" s="24" t="s">
        <v>603</v>
      </c>
      <c r="AT237" s="24" t="s">
        <v>654</v>
      </c>
      <c r="AU237" s="24" t="s">
        <v>479</v>
      </c>
      <c r="AY237" s="24" t="s">
        <v>529</v>
      </c>
      <c r="BE237" s="199">
        <f>IF(N237="základní",J237,0)</f>
        <v>0</v>
      </c>
      <c r="BF237" s="199">
        <f>IF(N237="snížená",J237,0)</f>
        <v>0</v>
      </c>
      <c r="BG237" s="199">
        <f>IF(N237="zákl. přenesená",J237,0)</f>
        <v>0</v>
      </c>
      <c r="BH237" s="199">
        <f>IF(N237="sníž. přenesená",J237,0)</f>
        <v>0</v>
      </c>
      <c r="BI237" s="199">
        <f>IF(N237="nulová",J237,0)</f>
        <v>0</v>
      </c>
      <c r="BJ237" s="24" t="s">
        <v>477</v>
      </c>
      <c r="BK237" s="199">
        <f>ROUND(I237*H237,2)</f>
        <v>0</v>
      </c>
      <c r="BL237" s="24" t="s">
        <v>536</v>
      </c>
      <c r="BM237" s="24" t="s">
        <v>29</v>
      </c>
    </row>
    <row r="238" spans="2:65" s="11" customFormat="1">
      <c r="B238" s="200"/>
      <c r="C238" s="201"/>
      <c r="D238" s="202" t="s">
        <v>538</v>
      </c>
      <c r="E238" s="203" t="s">
        <v>419</v>
      </c>
      <c r="F238" s="204" t="s">
        <v>25</v>
      </c>
      <c r="G238" s="201"/>
      <c r="H238" s="205" t="s">
        <v>419</v>
      </c>
      <c r="I238" s="206"/>
      <c r="J238" s="201"/>
      <c r="K238" s="201"/>
      <c r="L238" s="207"/>
      <c r="M238" s="208"/>
      <c r="N238" s="209"/>
      <c r="O238" s="209"/>
      <c r="P238" s="209"/>
      <c r="Q238" s="209"/>
      <c r="R238" s="209"/>
      <c r="S238" s="209"/>
      <c r="T238" s="210"/>
      <c r="AT238" s="211" t="s">
        <v>538</v>
      </c>
      <c r="AU238" s="211" t="s">
        <v>479</v>
      </c>
      <c r="AV238" s="11" t="s">
        <v>477</v>
      </c>
      <c r="AW238" s="11" t="s">
        <v>433</v>
      </c>
      <c r="AX238" s="11" t="s">
        <v>469</v>
      </c>
      <c r="AY238" s="211" t="s">
        <v>529</v>
      </c>
    </row>
    <row r="239" spans="2:65" s="12" customFormat="1">
      <c r="B239" s="212"/>
      <c r="C239" s="213"/>
      <c r="D239" s="202" t="s">
        <v>538</v>
      </c>
      <c r="E239" s="214" t="s">
        <v>419</v>
      </c>
      <c r="F239" s="215" t="s">
        <v>26</v>
      </c>
      <c r="G239" s="213"/>
      <c r="H239" s="216">
        <v>1</v>
      </c>
      <c r="I239" s="217"/>
      <c r="J239" s="213"/>
      <c r="K239" s="213"/>
      <c r="L239" s="218"/>
      <c r="M239" s="219"/>
      <c r="N239" s="220"/>
      <c r="O239" s="220"/>
      <c r="P239" s="220"/>
      <c r="Q239" s="220"/>
      <c r="R239" s="220"/>
      <c r="S239" s="220"/>
      <c r="T239" s="221"/>
      <c r="AT239" s="222" t="s">
        <v>538</v>
      </c>
      <c r="AU239" s="222" t="s">
        <v>479</v>
      </c>
      <c r="AV239" s="12" t="s">
        <v>479</v>
      </c>
      <c r="AW239" s="12" t="s">
        <v>433</v>
      </c>
      <c r="AX239" s="12" t="s">
        <v>469</v>
      </c>
      <c r="AY239" s="222" t="s">
        <v>529</v>
      </c>
    </row>
    <row r="240" spans="2:65" s="13" customFormat="1">
      <c r="B240" s="223"/>
      <c r="C240" s="224"/>
      <c r="D240" s="202" t="s">
        <v>538</v>
      </c>
      <c r="E240" s="235" t="s">
        <v>419</v>
      </c>
      <c r="F240" s="236" t="s">
        <v>545</v>
      </c>
      <c r="G240" s="224"/>
      <c r="H240" s="237">
        <v>1</v>
      </c>
      <c r="I240" s="229"/>
      <c r="J240" s="224"/>
      <c r="K240" s="224"/>
      <c r="L240" s="230"/>
      <c r="M240" s="231"/>
      <c r="N240" s="232"/>
      <c r="O240" s="232"/>
      <c r="P240" s="232"/>
      <c r="Q240" s="232"/>
      <c r="R240" s="232"/>
      <c r="S240" s="232"/>
      <c r="T240" s="233"/>
      <c r="AT240" s="234" t="s">
        <v>538</v>
      </c>
      <c r="AU240" s="234" t="s">
        <v>479</v>
      </c>
      <c r="AV240" s="13" t="s">
        <v>536</v>
      </c>
      <c r="AW240" s="13" t="s">
        <v>433</v>
      </c>
      <c r="AX240" s="13" t="s">
        <v>477</v>
      </c>
      <c r="AY240" s="234" t="s">
        <v>529</v>
      </c>
    </row>
    <row r="241" spans="2:65" s="10" customFormat="1" ht="29.85" customHeight="1">
      <c r="B241" s="171"/>
      <c r="C241" s="172"/>
      <c r="D241" s="185" t="s">
        <v>468</v>
      </c>
      <c r="E241" s="186" t="s">
        <v>611</v>
      </c>
      <c r="F241" s="186" t="s">
        <v>659</v>
      </c>
      <c r="G241" s="172"/>
      <c r="H241" s="172"/>
      <c r="I241" s="175"/>
      <c r="J241" s="187">
        <f>BK241</f>
        <v>0</v>
      </c>
      <c r="K241" s="172"/>
      <c r="L241" s="177"/>
      <c r="M241" s="178"/>
      <c r="N241" s="179"/>
      <c r="O241" s="179"/>
      <c r="P241" s="180">
        <f>SUM(P242:P363)</f>
        <v>0</v>
      </c>
      <c r="Q241" s="179"/>
      <c r="R241" s="180">
        <f>SUM(R242:R363)</f>
        <v>2.5284333299999999</v>
      </c>
      <c r="S241" s="179"/>
      <c r="T241" s="181">
        <f>SUM(T242:T363)</f>
        <v>11.684069999999998</v>
      </c>
      <c r="AR241" s="182" t="s">
        <v>477</v>
      </c>
      <c r="AT241" s="183" t="s">
        <v>468</v>
      </c>
      <c r="AU241" s="183" t="s">
        <v>477</v>
      </c>
      <c r="AY241" s="182" t="s">
        <v>529</v>
      </c>
      <c r="BK241" s="184">
        <f>SUM(BK242:BK363)</f>
        <v>0</v>
      </c>
    </row>
    <row r="242" spans="2:65" s="1" customFormat="1" ht="31.5" customHeight="1">
      <c r="B242" s="41"/>
      <c r="C242" s="188" t="s">
        <v>660</v>
      </c>
      <c r="D242" s="188" t="s">
        <v>532</v>
      </c>
      <c r="E242" s="189" t="s">
        <v>661</v>
      </c>
      <c r="F242" s="190" t="s">
        <v>662</v>
      </c>
      <c r="G242" s="191" t="s">
        <v>584</v>
      </c>
      <c r="H242" s="192">
        <v>50</v>
      </c>
      <c r="I242" s="193"/>
      <c r="J242" s="194">
        <f>ROUND(I242*H242,2)</f>
        <v>0</v>
      </c>
      <c r="K242" s="190" t="s">
        <v>663</v>
      </c>
      <c r="L242" s="61"/>
      <c r="M242" s="195" t="s">
        <v>419</v>
      </c>
      <c r="N242" s="196" t="s">
        <v>440</v>
      </c>
      <c r="O242" s="42"/>
      <c r="P242" s="197">
        <f>O242*H242</f>
        <v>0</v>
      </c>
      <c r="Q242" s="197">
        <v>1.2999999999999999E-4</v>
      </c>
      <c r="R242" s="197">
        <f>Q242*H242</f>
        <v>6.4999999999999997E-3</v>
      </c>
      <c r="S242" s="197">
        <v>0</v>
      </c>
      <c r="T242" s="198">
        <f>S242*H242</f>
        <v>0</v>
      </c>
      <c r="AR242" s="24" t="s">
        <v>536</v>
      </c>
      <c r="AT242" s="24" t="s">
        <v>532</v>
      </c>
      <c r="AU242" s="24" t="s">
        <v>479</v>
      </c>
      <c r="AY242" s="24" t="s">
        <v>529</v>
      </c>
      <c r="BE242" s="199">
        <f>IF(N242="základní",J242,0)</f>
        <v>0</v>
      </c>
      <c r="BF242" s="199">
        <f>IF(N242="snížená",J242,0)</f>
        <v>0</v>
      </c>
      <c r="BG242" s="199">
        <f>IF(N242="zákl. přenesená",J242,0)</f>
        <v>0</v>
      </c>
      <c r="BH242" s="199">
        <f>IF(N242="sníž. přenesená",J242,0)</f>
        <v>0</v>
      </c>
      <c r="BI242" s="199">
        <f>IF(N242="nulová",J242,0)</f>
        <v>0</v>
      </c>
      <c r="BJ242" s="24" t="s">
        <v>477</v>
      </c>
      <c r="BK242" s="199">
        <f>ROUND(I242*H242,2)</f>
        <v>0</v>
      </c>
      <c r="BL242" s="24" t="s">
        <v>536</v>
      </c>
      <c r="BM242" s="24" t="s">
        <v>30</v>
      </c>
    </row>
    <row r="243" spans="2:65" s="12" customFormat="1">
      <c r="B243" s="212"/>
      <c r="C243" s="213"/>
      <c r="D243" s="225" t="s">
        <v>538</v>
      </c>
      <c r="E243" s="238" t="s">
        <v>419</v>
      </c>
      <c r="F243" s="239" t="s">
        <v>31</v>
      </c>
      <c r="G243" s="213"/>
      <c r="H243" s="240">
        <v>50</v>
      </c>
      <c r="I243" s="217"/>
      <c r="J243" s="213"/>
      <c r="K243" s="213"/>
      <c r="L243" s="218"/>
      <c r="M243" s="219"/>
      <c r="N243" s="220"/>
      <c r="O243" s="220"/>
      <c r="P243" s="220"/>
      <c r="Q243" s="220"/>
      <c r="R243" s="220"/>
      <c r="S243" s="220"/>
      <c r="T243" s="221"/>
      <c r="AT243" s="222" t="s">
        <v>538</v>
      </c>
      <c r="AU243" s="222" t="s">
        <v>479</v>
      </c>
      <c r="AV243" s="12" t="s">
        <v>479</v>
      </c>
      <c r="AW243" s="12" t="s">
        <v>433</v>
      </c>
      <c r="AX243" s="12" t="s">
        <v>477</v>
      </c>
      <c r="AY243" s="222" t="s">
        <v>529</v>
      </c>
    </row>
    <row r="244" spans="2:65" s="1" customFormat="1" ht="22.5" customHeight="1">
      <c r="B244" s="41"/>
      <c r="C244" s="188" t="s">
        <v>407</v>
      </c>
      <c r="D244" s="188" t="s">
        <v>532</v>
      </c>
      <c r="E244" s="189" t="s">
        <v>666</v>
      </c>
      <c r="F244" s="190" t="s">
        <v>667</v>
      </c>
      <c r="G244" s="191" t="s">
        <v>584</v>
      </c>
      <c r="H244" s="192">
        <v>100</v>
      </c>
      <c r="I244" s="193"/>
      <c r="J244" s="194">
        <f>ROUND(I244*H244,2)</f>
        <v>0</v>
      </c>
      <c r="K244" s="190" t="s">
        <v>606</v>
      </c>
      <c r="L244" s="61"/>
      <c r="M244" s="195" t="s">
        <v>419</v>
      </c>
      <c r="N244" s="196" t="s">
        <v>440</v>
      </c>
      <c r="O244" s="42"/>
      <c r="P244" s="197">
        <f>O244*H244</f>
        <v>0</v>
      </c>
      <c r="Q244" s="197">
        <v>4.0000000000000003E-5</v>
      </c>
      <c r="R244" s="197">
        <f>Q244*H244</f>
        <v>4.0000000000000001E-3</v>
      </c>
      <c r="S244" s="197">
        <v>0</v>
      </c>
      <c r="T244" s="198">
        <f>S244*H244</f>
        <v>0</v>
      </c>
      <c r="AR244" s="24" t="s">
        <v>536</v>
      </c>
      <c r="AT244" s="24" t="s">
        <v>532</v>
      </c>
      <c r="AU244" s="24" t="s">
        <v>479</v>
      </c>
      <c r="AY244" s="24" t="s">
        <v>529</v>
      </c>
      <c r="BE244" s="199">
        <f>IF(N244="základní",J244,0)</f>
        <v>0</v>
      </c>
      <c r="BF244" s="199">
        <f>IF(N244="snížená",J244,0)</f>
        <v>0</v>
      </c>
      <c r="BG244" s="199">
        <f>IF(N244="zákl. přenesená",J244,0)</f>
        <v>0</v>
      </c>
      <c r="BH244" s="199">
        <f>IF(N244="sníž. přenesená",J244,0)</f>
        <v>0</v>
      </c>
      <c r="BI244" s="199">
        <f>IF(N244="nulová",J244,0)</f>
        <v>0</v>
      </c>
      <c r="BJ244" s="24" t="s">
        <v>477</v>
      </c>
      <c r="BK244" s="199">
        <f>ROUND(I244*H244,2)</f>
        <v>0</v>
      </c>
      <c r="BL244" s="24" t="s">
        <v>536</v>
      </c>
      <c r="BM244" s="24" t="s">
        <v>32</v>
      </c>
    </row>
    <row r="245" spans="2:65" s="11" customFormat="1">
      <c r="B245" s="200"/>
      <c r="C245" s="201"/>
      <c r="D245" s="202" t="s">
        <v>538</v>
      </c>
      <c r="E245" s="203" t="s">
        <v>419</v>
      </c>
      <c r="F245" s="204" t="s">
        <v>669</v>
      </c>
      <c r="G245" s="201"/>
      <c r="H245" s="205" t="s">
        <v>419</v>
      </c>
      <c r="I245" s="206"/>
      <c r="J245" s="201"/>
      <c r="K245" s="201"/>
      <c r="L245" s="207"/>
      <c r="M245" s="208"/>
      <c r="N245" s="209"/>
      <c r="O245" s="209"/>
      <c r="P245" s="209"/>
      <c r="Q245" s="209"/>
      <c r="R245" s="209"/>
      <c r="S245" s="209"/>
      <c r="T245" s="210"/>
      <c r="AT245" s="211" t="s">
        <v>538</v>
      </c>
      <c r="AU245" s="211" t="s">
        <v>479</v>
      </c>
      <c r="AV245" s="11" t="s">
        <v>477</v>
      </c>
      <c r="AW245" s="11" t="s">
        <v>433</v>
      </c>
      <c r="AX245" s="11" t="s">
        <v>469</v>
      </c>
      <c r="AY245" s="211" t="s">
        <v>529</v>
      </c>
    </row>
    <row r="246" spans="2:65" s="11" customFormat="1">
      <c r="B246" s="200"/>
      <c r="C246" s="201"/>
      <c r="D246" s="202" t="s">
        <v>538</v>
      </c>
      <c r="E246" s="203" t="s">
        <v>419</v>
      </c>
      <c r="F246" s="204" t="s">
        <v>565</v>
      </c>
      <c r="G246" s="201"/>
      <c r="H246" s="205" t="s">
        <v>419</v>
      </c>
      <c r="I246" s="206"/>
      <c r="J246" s="201"/>
      <c r="K246" s="201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538</v>
      </c>
      <c r="AU246" s="211" t="s">
        <v>479</v>
      </c>
      <c r="AV246" s="11" t="s">
        <v>477</v>
      </c>
      <c r="AW246" s="11" t="s">
        <v>433</v>
      </c>
      <c r="AX246" s="11" t="s">
        <v>469</v>
      </c>
      <c r="AY246" s="211" t="s">
        <v>529</v>
      </c>
    </row>
    <row r="247" spans="2:65" s="12" customFormat="1">
      <c r="B247" s="212"/>
      <c r="C247" s="213"/>
      <c r="D247" s="202" t="s">
        <v>538</v>
      </c>
      <c r="E247" s="214" t="s">
        <v>419</v>
      </c>
      <c r="F247" s="215" t="s">
        <v>33</v>
      </c>
      <c r="G247" s="213"/>
      <c r="H247" s="216">
        <v>100</v>
      </c>
      <c r="I247" s="217"/>
      <c r="J247" s="213"/>
      <c r="K247" s="213"/>
      <c r="L247" s="218"/>
      <c r="M247" s="219"/>
      <c r="N247" s="220"/>
      <c r="O247" s="220"/>
      <c r="P247" s="220"/>
      <c r="Q247" s="220"/>
      <c r="R247" s="220"/>
      <c r="S247" s="220"/>
      <c r="T247" s="221"/>
      <c r="AT247" s="222" t="s">
        <v>538</v>
      </c>
      <c r="AU247" s="222" t="s">
        <v>479</v>
      </c>
      <c r="AV247" s="12" t="s">
        <v>479</v>
      </c>
      <c r="AW247" s="12" t="s">
        <v>433</v>
      </c>
      <c r="AX247" s="12" t="s">
        <v>469</v>
      </c>
      <c r="AY247" s="222" t="s">
        <v>529</v>
      </c>
    </row>
    <row r="248" spans="2:65" s="13" customFormat="1">
      <c r="B248" s="223"/>
      <c r="C248" s="224"/>
      <c r="D248" s="225" t="s">
        <v>538</v>
      </c>
      <c r="E248" s="226" t="s">
        <v>419</v>
      </c>
      <c r="F248" s="227" t="s">
        <v>545</v>
      </c>
      <c r="G248" s="224"/>
      <c r="H248" s="228">
        <v>100</v>
      </c>
      <c r="I248" s="229"/>
      <c r="J248" s="224"/>
      <c r="K248" s="224"/>
      <c r="L248" s="230"/>
      <c r="M248" s="231"/>
      <c r="N248" s="232"/>
      <c r="O248" s="232"/>
      <c r="P248" s="232"/>
      <c r="Q248" s="232"/>
      <c r="R248" s="232"/>
      <c r="S248" s="232"/>
      <c r="T248" s="233"/>
      <c r="AT248" s="234" t="s">
        <v>538</v>
      </c>
      <c r="AU248" s="234" t="s">
        <v>479</v>
      </c>
      <c r="AV248" s="13" t="s">
        <v>536</v>
      </c>
      <c r="AW248" s="13" t="s">
        <v>433</v>
      </c>
      <c r="AX248" s="13" t="s">
        <v>477</v>
      </c>
      <c r="AY248" s="234" t="s">
        <v>529</v>
      </c>
    </row>
    <row r="249" spans="2:65" s="1" customFormat="1" ht="22.5" customHeight="1">
      <c r="B249" s="41"/>
      <c r="C249" s="188" t="s">
        <v>671</v>
      </c>
      <c r="D249" s="188" t="s">
        <v>532</v>
      </c>
      <c r="E249" s="189" t="s">
        <v>34</v>
      </c>
      <c r="F249" s="190" t="s">
        <v>35</v>
      </c>
      <c r="G249" s="191" t="s">
        <v>584</v>
      </c>
      <c r="H249" s="192">
        <v>49.89</v>
      </c>
      <c r="I249" s="193"/>
      <c r="J249" s="194">
        <f>ROUND(I249*H249,2)</f>
        <v>0</v>
      </c>
      <c r="K249" s="190" t="s">
        <v>606</v>
      </c>
      <c r="L249" s="61"/>
      <c r="M249" s="195" t="s">
        <v>419</v>
      </c>
      <c r="N249" s="196" t="s">
        <v>440</v>
      </c>
      <c r="O249" s="42"/>
      <c r="P249" s="197">
        <f>O249*H249</f>
        <v>0</v>
      </c>
      <c r="Q249" s="197">
        <v>0</v>
      </c>
      <c r="R249" s="197">
        <f>Q249*H249</f>
        <v>0</v>
      </c>
      <c r="S249" s="197">
        <v>0</v>
      </c>
      <c r="T249" s="198">
        <f>S249*H249</f>
        <v>0</v>
      </c>
      <c r="AR249" s="24" t="s">
        <v>536</v>
      </c>
      <c r="AT249" s="24" t="s">
        <v>532</v>
      </c>
      <c r="AU249" s="24" t="s">
        <v>479</v>
      </c>
      <c r="AY249" s="24" t="s">
        <v>529</v>
      </c>
      <c r="BE249" s="199">
        <f>IF(N249="základní",J249,0)</f>
        <v>0</v>
      </c>
      <c r="BF249" s="199">
        <f>IF(N249="snížená",J249,0)</f>
        <v>0</v>
      </c>
      <c r="BG249" s="199">
        <f>IF(N249="zákl. přenesená",J249,0)</f>
        <v>0</v>
      </c>
      <c r="BH249" s="199">
        <f>IF(N249="sníž. přenesená",J249,0)</f>
        <v>0</v>
      </c>
      <c r="BI249" s="199">
        <f>IF(N249="nulová",J249,0)</f>
        <v>0</v>
      </c>
      <c r="BJ249" s="24" t="s">
        <v>477</v>
      </c>
      <c r="BK249" s="199">
        <f>ROUND(I249*H249,2)</f>
        <v>0</v>
      </c>
      <c r="BL249" s="24" t="s">
        <v>536</v>
      </c>
      <c r="BM249" s="24" t="s">
        <v>36</v>
      </c>
    </row>
    <row r="250" spans="2:65" s="11" customFormat="1">
      <c r="B250" s="200"/>
      <c r="C250" s="201"/>
      <c r="D250" s="202" t="s">
        <v>538</v>
      </c>
      <c r="E250" s="203" t="s">
        <v>419</v>
      </c>
      <c r="F250" s="204" t="s">
        <v>37</v>
      </c>
      <c r="G250" s="201"/>
      <c r="H250" s="205" t="s">
        <v>419</v>
      </c>
      <c r="I250" s="206"/>
      <c r="J250" s="201"/>
      <c r="K250" s="201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538</v>
      </c>
      <c r="AU250" s="211" t="s">
        <v>479</v>
      </c>
      <c r="AV250" s="11" t="s">
        <v>477</v>
      </c>
      <c r="AW250" s="11" t="s">
        <v>433</v>
      </c>
      <c r="AX250" s="11" t="s">
        <v>469</v>
      </c>
      <c r="AY250" s="211" t="s">
        <v>529</v>
      </c>
    </row>
    <row r="251" spans="2:65" s="12" customFormat="1">
      <c r="B251" s="212"/>
      <c r="C251" s="213"/>
      <c r="D251" s="202" t="s">
        <v>538</v>
      </c>
      <c r="E251" s="214" t="s">
        <v>419</v>
      </c>
      <c r="F251" s="215" t="s">
        <v>18</v>
      </c>
      <c r="G251" s="213"/>
      <c r="H251" s="216">
        <v>15.851000000000001</v>
      </c>
      <c r="I251" s="217"/>
      <c r="J251" s="213"/>
      <c r="K251" s="213"/>
      <c r="L251" s="218"/>
      <c r="M251" s="219"/>
      <c r="N251" s="220"/>
      <c r="O251" s="220"/>
      <c r="P251" s="220"/>
      <c r="Q251" s="220"/>
      <c r="R251" s="220"/>
      <c r="S251" s="220"/>
      <c r="T251" s="221"/>
      <c r="AT251" s="222" t="s">
        <v>538</v>
      </c>
      <c r="AU251" s="222" t="s">
        <v>479</v>
      </c>
      <c r="AV251" s="12" t="s">
        <v>479</v>
      </c>
      <c r="AW251" s="12" t="s">
        <v>433</v>
      </c>
      <c r="AX251" s="12" t="s">
        <v>469</v>
      </c>
      <c r="AY251" s="222" t="s">
        <v>529</v>
      </c>
    </row>
    <row r="252" spans="2:65" s="12" customFormat="1">
      <c r="B252" s="212"/>
      <c r="C252" s="213"/>
      <c r="D252" s="202" t="s">
        <v>538</v>
      </c>
      <c r="E252" s="214" t="s">
        <v>419</v>
      </c>
      <c r="F252" s="215" t="s">
        <v>19</v>
      </c>
      <c r="G252" s="213"/>
      <c r="H252" s="216">
        <v>15.462999999999999</v>
      </c>
      <c r="I252" s="217"/>
      <c r="J252" s="213"/>
      <c r="K252" s="213"/>
      <c r="L252" s="218"/>
      <c r="M252" s="219"/>
      <c r="N252" s="220"/>
      <c r="O252" s="220"/>
      <c r="P252" s="220"/>
      <c r="Q252" s="220"/>
      <c r="R252" s="220"/>
      <c r="S252" s="220"/>
      <c r="T252" s="221"/>
      <c r="AT252" s="222" t="s">
        <v>538</v>
      </c>
      <c r="AU252" s="222" t="s">
        <v>479</v>
      </c>
      <c r="AV252" s="12" t="s">
        <v>479</v>
      </c>
      <c r="AW252" s="12" t="s">
        <v>433</v>
      </c>
      <c r="AX252" s="12" t="s">
        <v>469</v>
      </c>
      <c r="AY252" s="222" t="s">
        <v>529</v>
      </c>
    </row>
    <row r="253" spans="2:65" s="12" customFormat="1">
      <c r="B253" s="212"/>
      <c r="C253" s="213"/>
      <c r="D253" s="202" t="s">
        <v>538</v>
      </c>
      <c r="E253" s="214" t="s">
        <v>419</v>
      </c>
      <c r="F253" s="215" t="s">
        <v>20</v>
      </c>
      <c r="G253" s="213"/>
      <c r="H253" s="216">
        <v>16.076000000000001</v>
      </c>
      <c r="I253" s="217"/>
      <c r="J253" s="213"/>
      <c r="K253" s="213"/>
      <c r="L253" s="218"/>
      <c r="M253" s="219"/>
      <c r="N253" s="220"/>
      <c r="O253" s="220"/>
      <c r="P253" s="220"/>
      <c r="Q253" s="220"/>
      <c r="R253" s="220"/>
      <c r="S253" s="220"/>
      <c r="T253" s="221"/>
      <c r="AT253" s="222" t="s">
        <v>538</v>
      </c>
      <c r="AU253" s="222" t="s">
        <v>479</v>
      </c>
      <c r="AV253" s="12" t="s">
        <v>479</v>
      </c>
      <c r="AW253" s="12" t="s">
        <v>433</v>
      </c>
      <c r="AX253" s="12" t="s">
        <v>469</v>
      </c>
      <c r="AY253" s="222" t="s">
        <v>529</v>
      </c>
    </row>
    <row r="254" spans="2:65" s="12" customFormat="1">
      <c r="B254" s="212"/>
      <c r="C254" s="213"/>
      <c r="D254" s="202" t="s">
        <v>538</v>
      </c>
      <c r="E254" s="214" t="s">
        <v>419</v>
      </c>
      <c r="F254" s="215" t="s">
        <v>1036</v>
      </c>
      <c r="G254" s="213"/>
      <c r="H254" s="216">
        <v>2.5</v>
      </c>
      <c r="I254" s="217"/>
      <c r="J254" s="213"/>
      <c r="K254" s="213"/>
      <c r="L254" s="218"/>
      <c r="M254" s="219"/>
      <c r="N254" s="220"/>
      <c r="O254" s="220"/>
      <c r="P254" s="220"/>
      <c r="Q254" s="220"/>
      <c r="R254" s="220"/>
      <c r="S254" s="220"/>
      <c r="T254" s="221"/>
      <c r="AT254" s="222" t="s">
        <v>538</v>
      </c>
      <c r="AU254" s="222" t="s">
        <v>479</v>
      </c>
      <c r="AV254" s="12" t="s">
        <v>479</v>
      </c>
      <c r="AW254" s="12" t="s">
        <v>433</v>
      </c>
      <c r="AX254" s="12" t="s">
        <v>469</v>
      </c>
      <c r="AY254" s="222" t="s">
        <v>529</v>
      </c>
    </row>
    <row r="255" spans="2:65" s="13" customFormat="1">
      <c r="B255" s="223"/>
      <c r="C255" s="224"/>
      <c r="D255" s="225" t="s">
        <v>538</v>
      </c>
      <c r="E255" s="226" t="s">
        <v>419</v>
      </c>
      <c r="F255" s="227" t="s">
        <v>545</v>
      </c>
      <c r="G255" s="224"/>
      <c r="H255" s="228">
        <v>49.89</v>
      </c>
      <c r="I255" s="229"/>
      <c r="J255" s="224"/>
      <c r="K255" s="224"/>
      <c r="L255" s="230"/>
      <c r="M255" s="231"/>
      <c r="N255" s="232"/>
      <c r="O255" s="232"/>
      <c r="P255" s="232"/>
      <c r="Q255" s="232"/>
      <c r="R255" s="232"/>
      <c r="S255" s="232"/>
      <c r="T255" s="233"/>
      <c r="AT255" s="234" t="s">
        <v>538</v>
      </c>
      <c r="AU255" s="234" t="s">
        <v>479</v>
      </c>
      <c r="AV255" s="13" t="s">
        <v>536</v>
      </c>
      <c r="AW255" s="13" t="s">
        <v>433</v>
      </c>
      <c r="AX255" s="13" t="s">
        <v>477</v>
      </c>
      <c r="AY255" s="234" t="s">
        <v>529</v>
      </c>
    </row>
    <row r="256" spans="2:65" s="1" customFormat="1" ht="31.5" customHeight="1">
      <c r="B256" s="41"/>
      <c r="C256" s="188" t="s">
        <v>677</v>
      </c>
      <c r="D256" s="188" t="s">
        <v>532</v>
      </c>
      <c r="E256" s="189" t="s">
        <v>38</v>
      </c>
      <c r="F256" s="190" t="s">
        <v>39</v>
      </c>
      <c r="G256" s="191" t="s">
        <v>584</v>
      </c>
      <c r="H256" s="192">
        <v>185.14</v>
      </c>
      <c r="I256" s="193"/>
      <c r="J256" s="194">
        <f>ROUND(I256*H256,2)</f>
        <v>0</v>
      </c>
      <c r="K256" s="190" t="s">
        <v>419</v>
      </c>
      <c r="L256" s="61"/>
      <c r="M256" s="195" t="s">
        <v>419</v>
      </c>
      <c r="N256" s="196" t="s">
        <v>440</v>
      </c>
      <c r="O256" s="42"/>
      <c r="P256" s="197">
        <f>O256*H256</f>
        <v>0</v>
      </c>
      <c r="Q256" s="197">
        <v>0</v>
      </c>
      <c r="R256" s="197">
        <f>Q256*H256</f>
        <v>0</v>
      </c>
      <c r="S256" s="197">
        <v>0</v>
      </c>
      <c r="T256" s="198">
        <f>S256*H256</f>
        <v>0</v>
      </c>
      <c r="AR256" s="24" t="s">
        <v>536</v>
      </c>
      <c r="AT256" s="24" t="s">
        <v>532</v>
      </c>
      <c r="AU256" s="24" t="s">
        <v>479</v>
      </c>
      <c r="AY256" s="24" t="s">
        <v>529</v>
      </c>
      <c r="BE256" s="199">
        <f>IF(N256="základní",J256,0)</f>
        <v>0</v>
      </c>
      <c r="BF256" s="199">
        <f>IF(N256="snížená",J256,0)</f>
        <v>0</v>
      </c>
      <c r="BG256" s="199">
        <f>IF(N256="zákl. přenesená",J256,0)</f>
        <v>0</v>
      </c>
      <c r="BH256" s="199">
        <f>IF(N256="sníž. přenesená",J256,0)</f>
        <v>0</v>
      </c>
      <c r="BI256" s="199">
        <f>IF(N256="nulová",J256,0)</f>
        <v>0</v>
      </c>
      <c r="BJ256" s="24" t="s">
        <v>477</v>
      </c>
      <c r="BK256" s="199">
        <f>ROUND(I256*H256,2)</f>
        <v>0</v>
      </c>
      <c r="BL256" s="24" t="s">
        <v>536</v>
      </c>
      <c r="BM256" s="24" t="s">
        <v>40</v>
      </c>
    </row>
    <row r="257" spans="2:51" s="11" customFormat="1">
      <c r="B257" s="200"/>
      <c r="C257" s="201"/>
      <c r="D257" s="202" t="s">
        <v>538</v>
      </c>
      <c r="E257" s="203" t="s">
        <v>419</v>
      </c>
      <c r="F257" s="204" t="s">
        <v>41</v>
      </c>
      <c r="G257" s="201"/>
      <c r="H257" s="205" t="s">
        <v>419</v>
      </c>
      <c r="I257" s="206"/>
      <c r="J257" s="201"/>
      <c r="K257" s="201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538</v>
      </c>
      <c r="AU257" s="211" t="s">
        <v>479</v>
      </c>
      <c r="AV257" s="11" t="s">
        <v>477</v>
      </c>
      <c r="AW257" s="11" t="s">
        <v>433</v>
      </c>
      <c r="AX257" s="11" t="s">
        <v>469</v>
      </c>
      <c r="AY257" s="211" t="s">
        <v>529</v>
      </c>
    </row>
    <row r="258" spans="2:51" s="11" customFormat="1" ht="27">
      <c r="B258" s="200"/>
      <c r="C258" s="201"/>
      <c r="D258" s="202" t="s">
        <v>538</v>
      </c>
      <c r="E258" s="203" t="s">
        <v>419</v>
      </c>
      <c r="F258" s="204" t="s">
        <v>42</v>
      </c>
      <c r="G258" s="201"/>
      <c r="H258" s="205" t="s">
        <v>419</v>
      </c>
      <c r="I258" s="206"/>
      <c r="J258" s="201"/>
      <c r="K258" s="201"/>
      <c r="L258" s="207"/>
      <c r="M258" s="208"/>
      <c r="N258" s="209"/>
      <c r="O258" s="209"/>
      <c r="P258" s="209"/>
      <c r="Q258" s="209"/>
      <c r="R258" s="209"/>
      <c r="S258" s="209"/>
      <c r="T258" s="210"/>
      <c r="AT258" s="211" t="s">
        <v>538</v>
      </c>
      <c r="AU258" s="211" t="s">
        <v>479</v>
      </c>
      <c r="AV258" s="11" t="s">
        <v>477</v>
      </c>
      <c r="AW258" s="11" t="s">
        <v>433</v>
      </c>
      <c r="AX258" s="11" t="s">
        <v>469</v>
      </c>
      <c r="AY258" s="211" t="s">
        <v>529</v>
      </c>
    </row>
    <row r="259" spans="2:51" s="11" customFormat="1">
      <c r="B259" s="200"/>
      <c r="C259" s="201"/>
      <c r="D259" s="202" t="s">
        <v>538</v>
      </c>
      <c r="E259" s="203" t="s">
        <v>419</v>
      </c>
      <c r="F259" s="204" t="s">
        <v>43</v>
      </c>
      <c r="G259" s="201"/>
      <c r="H259" s="205" t="s">
        <v>419</v>
      </c>
      <c r="I259" s="206"/>
      <c r="J259" s="201"/>
      <c r="K259" s="201"/>
      <c r="L259" s="207"/>
      <c r="M259" s="208"/>
      <c r="N259" s="209"/>
      <c r="O259" s="209"/>
      <c r="P259" s="209"/>
      <c r="Q259" s="209"/>
      <c r="R259" s="209"/>
      <c r="S259" s="209"/>
      <c r="T259" s="210"/>
      <c r="AT259" s="211" t="s">
        <v>538</v>
      </c>
      <c r="AU259" s="211" t="s">
        <v>479</v>
      </c>
      <c r="AV259" s="11" t="s">
        <v>477</v>
      </c>
      <c r="AW259" s="11" t="s">
        <v>433</v>
      </c>
      <c r="AX259" s="11" t="s">
        <v>469</v>
      </c>
      <c r="AY259" s="211" t="s">
        <v>529</v>
      </c>
    </row>
    <row r="260" spans="2:51" s="11" customFormat="1">
      <c r="B260" s="200"/>
      <c r="C260" s="201"/>
      <c r="D260" s="202" t="s">
        <v>538</v>
      </c>
      <c r="E260" s="203" t="s">
        <v>419</v>
      </c>
      <c r="F260" s="204" t="s">
        <v>542</v>
      </c>
      <c r="G260" s="201"/>
      <c r="H260" s="205" t="s">
        <v>419</v>
      </c>
      <c r="I260" s="206"/>
      <c r="J260" s="201"/>
      <c r="K260" s="201"/>
      <c r="L260" s="207"/>
      <c r="M260" s="208"/>
      <c r="N260" s="209"/>
      <c r="O260" s="209"/>
      <c r="P260" s="209"/>
      <c r="Q260" s="209"/>
      <c r="R260" s="209"/>
      <c r="S260" s="209"/>
      <c r="T260" s="210"/>
      <c r="AT260" s="211" t="s">
        <v>538</v>
      </c>
      <c r="AU260" s="211" t="s">
        <v>479</v>
      </c>
      <c r="AV260" s="11" t="s">
        <v>477</v>
      </c>
      <c r="AW260" s="11" t="s">
        <v>433</v>
      </c>
      <c r="AX260" s="11" t="s">
        <v>469</v>
      </c>
      <c r="AY260" s="211" t="s">
        <v>529</v>
      </c>
    </row>
    <row r="261" spans="2:51" s="12" customFormat="1">
      <c r="B261" s="212"/>
      <c r="C261" s="213"/>
      <c r="D261" s="202" t="s">
        <v>538</v>
      </c>
      <c r="E261" s="214" t="s">
        <v>419</v>
      </c>
      <c r="F261" s="215" t="s">
        <v>44</v>
      </c>
      <c r="G261" s="213"/>
      <c r="H261" s="216">
        <v>8.9969999999999999</v>
      </c>
      <c r="I261" s="217"/>
      <c r="J261" s="213"/>
      <c r="K261" s="213"/>
      <c r="L261" s="218"/>
      <c r="M261" s="219"/>
      <c r="N261" s="220"/>
      <c r="O261" s="220"/>
      <c r="P261" s="220"/>
      <c r="Q261" s="220"/>
      <c r="R261" s="220"/>
      <c r="S261" s="220"/>
      <c r="T261" s="221"/>
      <c r="AT261" s="222" t="s">
        <v>538</v>
      </c>
      <c r="AU261" s="222" t="s">
        <v>479</v>
      </c>
      <c r="AV261" s="12" t="s">
        <v>479</v>
      </c>
      <c r="AW261" s="12" t="s">
        <v>433</v>
      </c>
      <c r="AX261" s="12" t="s">
        <v>469</v>
      </c>
      <c r="AY261" s="222" t="s">
        <v>529</v>
      </c>
    </row>
    <row r="262" spans="2:51" s="12" customFormat="1">
      <c r="B262" s="212"/>
      <c r="C262" s="213"/>
      <c r="D262" s="202" t="s">
        <v>538</v>
      </c>
      <c r="E262" s="214" t="s">
        <v>419</v>
      </c>
      <c r="F262" s="215" t="s">
        <v>45</v>
      </c>
      <c r="G262" s="213"/>
      <c r="H262" s="216">
        <v>16.286000000000001</v>
      </c>
      <c r="I262" s="217"/>
      <c r="J262" s="213"/>
      <c r="K262" s="213"/>
      <c r="L262" s="218"/>
      <c r="M262" s="219"/>
      <c r="N262" s="220"/>
      <c r="O262" s="220"/>
      <c r="P262" s="220"/>
      <c r="Q262" s="220"/>
      <c r="R262" s="220"/>
      <c r="S262" s="220"/>
      <c r="T262" s="221"/>
      <c r="AT262" s="222" t="s">
        <v>538</v>
      </c>
      <c r="AU262" s="222" t="s">
        <v>479</v>
      </c>
      <c r="AV262" s="12" t="s">
        <v>479</v>
      </c>
      <c r="AW262" s="12" t="s">
        <v>433</v>
      </c>
      <c r="AX262" s="12" t="s">
        <v>469</v>
      </c>
      <c r="AY262" s="222" t="s">
        <v>529</v>
      </c>
    </row>
    <row r="263" spans="2:51" s="12" customFormat="1">
      <c r="B263" s="212"/>
      <c r="C263" s="213"/>
      <c r="D263" s="202" t="s">
        <v>538</v>
      </c>
      <c r="E263" s="214" t="s">
        <v>419</v>
      </c>
      <c r="F263" s="215" t="s">
        <v>46</v>
      </c>
      <c r="G263" s="213"/>
      <c r="H263" s="216">
        <v>42.37</v>
      </c>
      <c r="I263" s="217"/>
      <c r="J263" s="213"/>
      <c r="K263" s="213"/>
      <c r="L263" s="218"/>
      <c r="M263" s="219"/>
      <c r="N263" s="220"/>
      <c r="O263" s="220"/>
      <c r="P263" s="220"/>
      <c r="Q263" s="220"/>
      <c r="R263" s="220"/>
      <c r="S263" s="220"/>
      <c r="T263" s="221"/>
      <c r="AT263" s="222" t="s">
        <v>538</v>
      </c>
      <c r="AU263" s="222" t="s">
        <v>479</v>
      </c>
      <c r="AV263" s="12" t="s">
        <v>479</v>
      </c>
      <c r="AW263" s="12" t="s">
        <v>433</v>
      </c>
      <c r="AX263" s="12" t="s">
        <v>469</v>
      </c>
      <c r="AY263" s="222" t="s">
        <v>529</v>
      </c>
    </row>
    <row r="264" spans="2:51" s="12" customFormat="1">
      <c r="B264" s="212"/>
      <c r="C264" s="213"/>
      <c r="D264" s="202" t="s">
        <v>538</v>
      </c>
      <c r="E264" s="214" t="s">
        <v>419</v>
      </c>
      <c r="F264" s="215" t="s">
        <v>47</v>
      </c>
      <c r="G264" s="213"/>
      <c r="H264" s="216">
        <v>27.715</v>
      </c>
      <c r="I264" s="217"/>
      <c r="J264" s="213"/>
      <c r="K264" s="213"/>
      <c r="L264" s="218"/>
      <c r="M264" s="219"/>
      <c r="N264" s="220"/>
      <c r="O264" s="220"/>
      <c r="P264" s="220"/>
      <c r="Q264" s="220"/>
      <c r="R264" s="220"/>
      <c r="S264" s="220"/>
      <c r="T264" s="221"/>
      <c r="AT264" s="222" t="s">
        <v>538</v>
      </c>
      <c r="AU264" s="222" t="s">
        <v>479</v>
      </c>
      <c r="AV264" s="12" t="s">
        <v>479</v>
      </c>
      <c r="AW264" s="12" t="s">
        <v>433</v>
      </c>
      <c r="AX264" s="12" t="s">
        <v>469</v>
      </c>
      <c r="AY264" s="222" t="s">
        <v>529</v>
      </c>
    </row>
    <row r="265" spans="2:51" s="12" customFormat="1">
      <c r="B265" s="212"/>
      <c r="C265" s="213"/>
      <c r="D265" s="202" t="s">
        <v>538</v>
      </c>
      <c r="E265" s="214" t="s">
        <v>419</v>
      </c>
      <c r="F265" s="215" t="s">
        <v>48</v>
      </c>
      <c r="G265" s="213"/>
      <c r="H265" s="216">
        <v>34.881999999999998</v>
      </c>
      <c r="I265" s="217"/>
      <c r="J265" s="213"/>
      <c r="K265" s="213"/>
      <c r="L265" s="218"/>
      <c r="M265" s="219"/>
      <c r="N265" s="220"/>
      <c r="O265" s="220"/>
      <c r="P265" s="220"/>
      <c r="Q265" s="220"/>
      <c r="R265" s="220"/>
      <c r="S265" s="220"/>
      <c r="T265" s="221"/>
      <c r="AT265" s="222" t="s">
        <v>538</v>
      </c>
      <c r="AU265" s="222" t="s">
        <v>479</v>
      </c>
      <c r="AV265" s="12" t="s">
        <v>479</v>
      </c>
      <c r="AW265" s="12" t="s">
        <v>433</v>
      </c>
      <c r="AX265" s="12" t="s">
        <v>469</v>
      </c>
      <c r="AY265" s="222" t="s">
        <v>529</v>
      </c>
    </row>
    <row r="266" spans="2:51" s="12" customFormat="1">
      <c r="B266" s="212"/>
      <c r="C266" s="213"/>
      <c r="D266" s="202" t="s">
        <v>538</v>
      </c>
      <c r="E266" s="214" t="s">
        <v>419</v>
      </c>
      <c r="F266" s="215" t="s">
        <v>1052</v>
      </c>
      <c r="G266" s="213"/>
      <c r="H266" s="216">
        <v>5</v>
      </c>
      <c r="I266" s="217"/>
      <c r="J266" s="213"/>
      <c r="K266" s="213"/>
      <c r="L266" s="218"/>
      <c r="M266" s="219"/>
      <c r="N266" s="220"/>
      <c r="O266" s="220"/>
      <c r="P266" s="220"/>
      <c r="Q266" s="220"/>
      <c r="R266" s="220"/>
      <c r="S266" s="220"/>
      <c r="T266" s="221"/>
      <c r="AT266" s="222" t="s">
        <v>538</v>
      </c>
      <c r="AU266" s="222" t="s">
        <v>479</v>
      </c>
      <c r="AV266" s="12" t="s">
        <v>479</v>
      </c>
      <c r="AW266" s="12" t="s">
        <v>433</v>
      </c>
      <c r="AX266" s="12" t="s">
        <v>469</v>
      </c>
      <c r="AY266" s="222" t="s">
        <v>529</v>
      </c>
    </row>
    <row r="267" spans="2:51" s="11" customFormat="1">
      <c r="B267" s="200"/>
      <c r="C267" s="201"/>
      <c r="D267" s="202" t="s">
        <v>538</v>
      </c>
      <c r="E267" s="203" t="s">
        <v>419</v>
      </c>
      <c r="F267" s="204" t="s">
        <v>49</v>
      </c>
      <c r="G267" s="201"/>
      <c r="H267" s="205" t="s">
        <v>419</v>
      </c>
      <c r="I267" s="206"/>
      <c r="J267" s="201"/>
      <c r="K267" s="201"/>
      <c r="L267" s="207"/>
      <c r="M267" s="208"/>
      <c r="N267" s="209"/>
      <c r="O267" s="209"/>
      <c r="P267" s="209"/>
      <c r="Q267" s="209"/>
      <c r="R267" s="209"/>
      <c r="S267" s="209"/>
      <c r="T267" s="210"/>
      <c r="AT267" s="211" t="s">
        <v>538</v>
      </c>
      <c r="AU267" s="211" t="s">
        <v>479</v>
      </c>
      <c r="AV267" s="11" t="s">
        <v>477</v>
      </c>
      <c r="AW267" s="11" t="s">
        <v>433</v>
      </c>
      <c r="AX267" s="11" t="s">
        <v>469</v>
      </c>
      <c r="AY267" s="211" t="s">
        <v>529</v>
      </c>
    </row>
    <row r="268" spans="2:51" s="11" customFormat="1">
      <c r="B268" s="200"/>
      <c r="C268" s="201"/>
      <c r="D268" s="202" t="s">
        <v>538</v>
      </c>
      <c r="E268" s="203" t="s">
        <v>419</v>
      </c>
      <c r="F268" s="204" t="s">
        <v>542</v>
      </c>
      <c r="G268" s="201"/>
      <c r="H268" s="205" t="s">
        <v>419</v>
      </c>
      <c r="I268" s="206"/>
      <c r="J268" s="201"/>
      <c r="K268" s="201"/>
      <c r="L268" s="207"/>
      <c r="M268" s="208"/>
      <c r="N268" s="209"/>
      <c r="O268" s="209"/>
      <c r="P268" s="209"/>
      <c r="Q268" s="209"/>
      <c r="R268" s="209"/>
      <c r="S268" s="209"/>
      <c r="T268" s="210"/>
      <c r="AT268" s="211" t="s">
        <v>538</v>
      </c>
      <c r="AU268" s="211" t="s">
        <v>479</v>
      </c>
      <c r="AV268" s="11" t="s">
        <v>477</v>
      </c>
      <c r="AW268" s="11" t="s">
        <v>433</v>
      </c>
      <c r="AX268" s="11" t="s">
        <v>469</v>
      </c>
      <c r="AY268" s="211" t="s">
        <v>529</v>
      </c>
    </row>
    <row r="269" spans="2:51" s="12" customFormat="1">
      <c r="B269" s="212"/>
      <c r="C269" s="213"/>
      <c r="D269" s="202" t="s">
        <v>538</v>
      </c>
      <c r="E269" s="214" t="s">
        <v>419</v>
      </c>
      <c r="F269" s="215" t="s">
        <v>18</v>
      </c>
      <c r="G269" s="213"/>
      <c r="H269" s="216">
        <v>15.851000000000001</v>
      </c>
      <c r="I269" s="217"/>
      <c r="J269" s="213"/>
      <c r="K269" s="213"/>
      <c r="L269" s="218"/>
      <c r="M269" s="219"/>
      <c r="N269" s="220"/>
      <c r="O269" s="220"/>
      <c r="P269" s="220"/>
      <c r="Q269" s="220"/>
      <c r="R269" s="220"/>
      <c r="S269" s="220"/>
      <c r="T269" s="221"/>
      <c r="AT269" s="222" t="s">
        <v>538</v>
      </c>
      <c r="AU269" s="222" t="s">
        <v>479</v>
      </c>
      <c r="AV269" s="12" t="s">
        <v>479</v>
      </c>
      <c r="AW269" s="12" t="s">
        <v>433</v>
      </c>
      <c r="AX269" s="12" t="s">
        <v>469</v>
      </c>
      <c r="AY269" s="222" t="s">
        <v>529</v>
      </c>
    </row>
    <row r="270" spans="2:51" s="12" customFormat="1">
      <c r="B270" s="212"/>
      <c r="C270" s="213"/>
      <c r="D270" s="202" t="s">
        <v>538</v>
      </c>
      <c r="E270" s="214" t="s">
        <v>419</v>
      </c>
      <c r="F270" s="215" t="s">
        <v>19</v>
      </c>
      <c r="G270" s="213"/>
      <c r="H270" s="216">
        <v>15.462999999999999</v>
      </c>
      <c r="I270" s="217"/>
      <c r="J270" s="213"/>
      <c r="K270" s="213"/>
      <c r="L270" s="218"/>
      <c r="M270" s="219"/>
      <c r="N270" s="220"/>
      <c r="O270" s="220"/>
      <c r="P270" s="220"/>
      <c r="Q270" s="220"/>
      <c r="R270" s="220"/>
      <c r="S270" s="220"/>
      <c r="T270" s="221"/>
      <c r="AT270" s="222" t="s">
        <v>538</v>
      </c>
      <c r="AU270" s="222" t="s">
        <v>479</v>
      </c>
      <c r="AV270" s="12" t="s">
        <v>479</v>
      </c>
      <c r="AW270" s="12" t="s">
        <v>433</v>
      </c>
      <c r="AX270" s="12" t="s">
        <v>469</v>
      </c>
      <c r="AY270" s="222" t="s">
        <v>529</v>
      </c>
    </row>
    <row r="271" spans="2:51" s="12" customFormat="1">
      <c r="B271" s="212"/>
      <c r="C271" s="213"/>
      <c r="D271" s="202" t="s">
        <v>538</v>
      </c>
      <c r="E271" s="214" t="s">
        <v>419</v>
      </c>
      <c r="F271" s="215" t="s">
        <v>20</v>
      </c>
      <c r="G271" s="213"/>
      <c r="H271" s="216">
        <v>16.076000000000001</v>
      </c>
      <c r="I271" s="217"/>
      <c r="J271" s="213"/>
      <c r="K271" s="213"/>
      <c r="L271" s="218"/>
      <c r="M271" s="219"/>
      <c r="N271" s="220"/>
      <c r="O271" s="220"/>
      <c r="P271" s="220"/>
      <c r="Q271" s="220"/>
      <c r="R271" s="220"/>
      <c r="S271" s="220"/>
      <c r="T271" s="221"/>
      <c r="AT271" s="222" t="s">
        <v>538</v>
      </c>
      <c r="AU271" s="222" t="s">
        <v>479</v>
      </c>
      <c r="AV271" s="12" t="s">
        <v>479</v>
      </c>
      <c r="AW271" s="12" t="s">
        <v>433</v>
      </c>
      <c r="AX271" s="12" t="s">
        <v>469</v>
      </c>
      <c r="AY271" s="222" t="s">
        <v>529</v>
      </c>
    </row>
    <row r="272" spans="2:51" s="12" customFormat="1">
      <c r="B272" s="212"/>
      <c r="C272" s="213"/>
      <c r="D272" s="202" t="s">
        <v>538</v>
      </c>
      <c r="E272" s="214" t="s">
        <v>419</v>
      </c>
      <c r="F272" s="215" t="s">
        <v>1036</v>
      </c>
      <c r="G272" s="213"/>
      <c r="H272" s="216">
        <v>2.5</v>
      </c>
      <c r="I272" s="217"/>
      <c r="J272" s="213"/>
      <c r="K272" s="213"/>
      <c r="L272" s="218"/>
      <c r="M272" s="219"/>
      <c r="N272" s="220"/>
      <c r="O272" s="220"/>
      <c r="P272" s="220"/>
      <c r="Q272" s="220"/>
      <c r="R272" s="220"/>
      <c r="S272" s="220"/>
      <c r="T272" s="221"/>
      <c r="AT272" s="222" t="s">
        <v>538</v>
      </c>
      <c r="AU272" s="222" t="s">
        <v>479</v>
      </c>
      <c r="AV272" s="12" t="s">
        <v>479</v>
      </c>
      <c r="AW272" s="12" t="s">
        <v>433</v>
      </c>
      <c r="AX272" s="12" t="s">
        <v>469</v>
      </c>
      <c r="AY272" s="222" t="s">
        <v>529</v>
      </c>
    </row>
    <row r="273" spans="2:65" s="13" customFormat="1">
      <c r="B273" s="223"/>
      <c r="C273" s="224"/>
      <c r="D273" s="225" t="s">
        <v>538</v>
      </c>
      <c r="E273" s="226" t="s">
        <v>419</v>
      </c>
      <c r="F273" s="227" t="s">
        <v>545</v>
      </c>
      <c r="G273" s="224"/>
      <c r="H273" s="228">
        <v>185.14</v>
      </c>
      <c r="I273" s="229"/>
      <c r="J273" s="224"/>
      <c r="K273" s="224"/>
      <c r="L273" s="230"/>
      <c r="M273" s="231"/>
      <c r="N273" s="232"/>
      <c r="O273" s="232"/>
      <c r="P273" s="232"/>
      <c r="Q273" s="232"/>
      <c r="R273" s="232"/>
      <c r="S273" s="232"/>
      <c r="T273" s="233"/>
      <c r="AT273" s="234" t="s">
        <v>538</v>
      </c>
      <c r="AU273" s="234" t="s">
        <v>479</v>
      </c>
      <c r="AV273" s="13" t="s">
        <v>536</v>
      </c>
      <c r="AW273" s="13" t="s">
        <v>433</v>
      </c>
      <c r="AX273" s="13" t="s">
        <v>477</v>
      </c>
      <c r="AY273" s="234" t="s">
        <v>529</v>
      </c>
    </row>
    <row r="274" spans="2:65" s="1" customFormat="1" ht="22.5" customHeight="1">
      <c r="B274" s="41"/>
      <c r="C274" s="188" t="s">
        <v>682</v>
      </c>
      <c r="D274" s="188" t="s">
        <v>532</v>
      </c>
      <c r="E274" s="189" t="s">
        <v>50</v>
      </c>
      <c r="F274" s="190" t="s">
        <v>51</v>
      </c>
      <c r="G274" s="191" t="s">
        <v>584</v>
      </c>
      <c r="H274" s="192">
        <v>1.8</v>
      </c>
      <c r="I274" s="193"/>
      <c r="J274" s="194">
        <f>ROUND(I274*H274,2)</f>
        <v>0</v>
      </c>
      <c r="K274" s="190" t="s">
        <v>606</v>
      </c>
      <c r="L274" s="61"/>
      <c r="M274" s="195" t="s">
        <v>419</v>
      </c>
      <c r="N274" s="196" t="s">
        <v>440</v>
      </c>
      <c r="O274" s="42"/>
      <c r="P274" s="197">
        <f>O274*H274</f>
        <v>0</v>
      </c>
      <c r="Q274" s="197">
        <v>0</v>
      </c>
      <c r="R274" s="197">
        <f>Q274*H274</f>
        <v>0</v>
      </c>
      <c r="S274" s="197">
        <v>7.5999999999999998E-2</v>
      </c>
      <c r="T274" s="198">
        <f>S274*H274</f>
        <v>0.1368</v>
      </c>
      <c r="AR274" s="24" t="s">
        <v>536</v>
      </c>
      <c r="AT274" s="24" t="s">
        <v>532</v>
      </c>
      <c r="AU274" s="24" t="s">
        <v>479</v>
      </c>
      <c r="AY274" s="24" t="s">
        <v>529</v>
      </c>
      <c r="BE274" s="199">
        <f>IF(N274="základní",J274,0)</f>
        <v>0</v>
      </c>
      <c r="BF274" s="199">
        <f>IF(N274="snížená",J274,0)</f>
        <v>0</v>
      </c>
      <c r="BG274" s="199">
        <f>IF(N274="zákl. přenesená",J274,0)</f>
        <v>0</v>
      </c>
      <c r="BH274" s="199">
        <f>IF(N274="sníž. přenesená",J274,0)</f>
        <v>0</v>
      </c>
      <c r="BI274" s="199">
        <f>IF(N274="nulová",J274,0)</f>
        <v>0</v>
      </c>
      <c r="BJ274" s="24" t="s">
        <v>477</v>
      </c>
      <c r="BK274" s="199">
        <f>ROUND(I274*H274,2)</f>
        <v>0</v>
      </c>
      <c r="BL274" s="24" t="s">
        <v>536</v>
      </c>
      <c r="BM274" s="24" t="s">
        <v>52</v>
      </c>
    </row>
    <row r="275" spans="2:65" s="11" customFormat="1">
      <c r="B275" s="200"/>
      <c r="C275" s="201"/>
      <c r="D275" s="202" t="s">
        <v>538</v>
      </c>
      <c r="E275" s="203" t="s">
        <v>419</v>
      </c>
      <c r="F275" s="204" t="s">
        <v>53</v>
      </c>
      <c r="G275" s="201"/>
      <c r="H275" s="205" t="s">
        <v>419</v>
      </c>
      <c r="I275" s="206"/>
      <c r="J275" s="201"/>
      <c r="K275" s="201"/>
      <c r="L275" s="207"/>
      <c r="M275" s="208"/>
      <c r="N275" s="209"/>
      <c r="O275" s="209"/>
      <c r="P275" s="209"/>
      <c r="Q275" s="209"/>
      <c r="R275" s="209"/>
      <c r="S275" s="209"/>
      <c r="T275" s="210"/>
      <c r="AT275" s="211" t="s">
        <v>538</v>
      </c>
      <c r="AU275" s="211" t="s">
        <v>479</v>
      </c>
      <c r="AV275" s="11" t="s">
        <v>477</v>
      </c>
      <c r="AW275" s="11" t="s">
        <v>433</v>
      </c>
      <c r="AX275" s="11" t="s">
        <v>469</v>
      </c>
      <c r="AY275" s="211" t="s">
        <v>529</v>
      </c>
    </row>
    <row r="276" spans="2:65" s="11" customFormat="1">
      <c r="B276" s="200"/>
      <c r="C276" s="201"/>
      <c r="D276" s="202" t="s">
        <v>538</v>
      </c>
      <c r="E276" s="203" t="s">
        <v>419</v>
      </c>
      <c r="F276" s="204" t="s">
        <v>542</v>
      </c>
      <c r="G276" s="201"/>
      <c r="H276" s="205" t="s">
        <v>419</v>
      </c>
      <c r="I276" s="206"/>
      <c r="J276" s="201"/>
      <c r="K276" s="201"/>
      <c r="L276" s="207"/>
      <c r="M276" s="208"/>
      <c r="N276" s="209"/>
      <c r="O276" s="209"/>
      <c r="P276" s="209"/>
      <c r="Q276" s="209"/>
      <c r="R276" s="209"/>
      <c r="S276" s="209"/>
      <c r="T276" s="210"/>
      <c r="AT276" s="211" t="s">
        <v>538</v>
      </c>
      <c r="AU276" s="211" t="s">
        <v>479</v>
      </c>
      <c r="AV276" s="11" t="s">
        <v>477</v>
      </c>
      <c r="AW276" s="11" t="s">
        <v>433</v>
      </c>
      <c r="AX276" s="11" t="s">
        <v>469</v>
      </c>
      <c r="AY276" s="211" t="s">
        <v>529</v>
      </c>
    </row>
    <row r="277" spans="2:65" s="12" customFormat="1">
      <c r="B277" s="212"/>
      <c r="C277" s="213"/>
      <c r="D277" s="225" t="s">
        <v>538</v>
      </c>
      <c r="E277" s="238" t="s">
        <v>419</v>
      </c>
      <c r="F277" s="239" t="s">
        <v>54</v>
      </c>
      <c r="G277" s="213"/>
      <c r="H277" s="240">
        <v>1.8</v>
      </c>
      <c r="I277" s="217"/>
      <c r="J277" s="213"/>
      <c r="K277" s="213"/>
      <c r="L277" s="218"/>
      <c r="M277" s="219"/>
      <c r="N277" s="220"/>
      <c r="O277" s="220"/>
      <c r="P277" s="220"/>
      <c r="Q277" s="220"/>
      <c r="R277" s="220"/>
      <c r="S277" s="220"/>
      <c r="T277" s="221"/>
      <c r="AT277" s="222" t="s">
        <v>538</v>
      </c>
      <c r="AU277" s="222" t="s">
        <v>479</v>
      </c>
      <c r="AV277" s="12" t="s">
        <v>479</v>
      </c>
      <c r="AW277" s="12" t="s">
        <v>433</v>
      </c>
      <c r="AX277" s="12" t="s">
        <v>477</v>
      </c>
      <c r="AY277" s="222" t="s">
        <v>529</v>
      </c>
    </row>
    <row r="278" spans="2:65" s="1" customFormat="1" ht="22.5" customHeight="1">
      <c r="B278" s="41"/>
      <c r="C278" s="188" t="s">
        <v>688</v>
      </c>
      <c r="D278" s="188" t="s">
        <v>532</v>
      </c>
      <c r="E278" s="189" t="s">
        <v>55</v>
      </c>
      <c r="F278" s="190" t="s">
        <v>56</v>
      </c>
      <c r="G278" s="191" t="s">
        <v>535</v>
      </c>
      <c r="H278" s="192">
        <v>0.28100000000000003</v>
      </c>
      <c r="I278" s="193"/>
      <c r="J278" s="194">
        <f>ROUND(I278*H278,2)</f>
        <v>0</v>
      </c>
      <c r="K278" s="190" t="s">
        <v>606</v>
      </c>
      <c r="L278" s="61"/>
      <c r="M278" s="195" t="s">
        <v>419</v>
      </c>
      <c r="N278" s="196" t="s">
        <v>440</v>
      </c>
      <c r="O278" s="42"/>
      <c r="P278" s="197">
        <f>O278*H278</f>
        <v>0</v>
      </c>
      <c r="Q278" s="197">
        <v>0</v>
      </c>
      <c r="R278" s="197">
        <f>Q278*H278</f>
        <v>0</v>
      </c>
      <c r="S278" s="197">
        <v>1.8</v>
      </c>
      <c r="T278" s="198">
        <f>S278*H278</f>
        <v>0.50580000000000003</v>
      </c>
      <c r="AR278" s="24" t="s">
        <v>536</v>
      </c>
      <c r="AT278" s="24" t="s">
        <v>532</v>
      </c>
      <c r="AU278" s="24" t="s">
        <v>479</v>
      </c>
      <c r="AY278" s="24" t="s">
        <v>529</v>
      </c>
      <c r="BE278" s="199">
        <f>IF(N278="základní",J278,0)</f>
        <v>0</v>
      </c>
      <c r="BF278" s="199">
        <f>IF(N278="snížená",J278,0)</f>
        <v>0</v>
      </c>
      <c r="BG278" s="199">
        <f>IF(N278="zákl. přenesená",J278,0)</f>
        <v>0</v>
      </c>
      <c r="BH278" s="199">
        <f>IF(N278="sníž. přenesená",J278,0)</f>
        <v>0</v>
      </c>
      <c r="BI278" s="199">
        <f>IF(N278="nulová",J278,0)</f>
        <v>0</v>
      </c>
      <c r="BJ278" s="24" t="s">
        <v>477</v>
      </c>
      <c r="BK278" s="199">
        <f>ROUND(I278*H278,2)</f>
        <v>0</v>
      </c>
      <c r="BL278" s="24" t="s">
        <v>536</v>
      </c>
      <c r="BM278" s="24" t="s">
        <v>57</v>
      </c>
    </row>
    <row r="279" spans="2:65" s="11" customFormat="1">
      <c r="B279" s="200"/>
      <c r="C279" s="201"/>
      <c r="D279" s="202" t="s">
        <v>538</v>
      </c>
      <c r="E279" s="203" t="s">
        <v>419</v>
      </c>
      <c r="F279" s="204" t="s">
        <v>58</v>
      </c>
      <c r="G279" s="201"/>
      <c r="H279" s="205" t="s">
        <v>419</v>
      </c>
      <c r="I279" s="206"/>
      <c r="J279" s="201"/>
      <c r="K279" s="201"/>
      <c r="L279" s="207"/>
      <c r="M279" s="208"/>
      <c r="N279" s="209"/>
      <c r="O279" s="209"/>
      <c r="P279" s="209"/>
      <c r="Q279" s="209"/>
      <c r="R279" s="209"/>
      <c r="S279" s="209"/>
      <c r="T279" s="210"/>
      <c r="AT279" s="211" t="s">
        <v>538</v>
      </c>
      <c r="AU279" s="211" t="s">
        <v>479</v>
      </c>
      <c r="AV279" s="11" t="s">
        <v>477</v>
      </c>
      <c r="AW279" s="11" t="s">
        <v>433</v>
      </c>
      <c r="AX279" s="11" t="s">
        <v>469</v>
      </c>
      <c r="AY279" s="211" t="s">
        <v>529</v>
      </c>
    </row>
    <row r="280" spans="2:65" s="11" customFormat="1">
      <c r="B280" s="200"/>
      <c r="C280" s="201"/>
      <c r="D280" s="202" t="s">
        <v>538</v>
      </c>
      <c r="E280" s="203" t="s">
        <v>419</v>
      </c>
      <c r="F280" s="204" t="s">
        <v>542</v>
      </c>
      <c r="G280" s="201"/>
      <c r="H280" s="205" t="s">
        <v>419</v>
      </c>
      <c r="I280" s="206"/>
      <c r="J280" s="201"/>
      <c r="K280" s="201"/>
      <c r="L280" s="207"/>
      <c r="M280" s="208"/>
      <c r="N280" s="209"/>
      <c r="O280" s="209"/>
      <c r="P280" s="209"/>
      <c r="Q280" s="209"/>
      <c r="R280" s="209"/>
      <c r="S280" s="209"/>
      <c r="T280" s="210"/>
      <c r="AT280" s="211" t="s">
        <v>538</v>
      </c>
      <c r="AU280" s="211" t="s">
        <v>479</v>
      </c>
      <c r="AV280" s="11" t="s">
        <v>477</v>
      </c>
      <c r="AW280" s="11" t="s">
        <v>433</v>
      </c>
      <c r="AX280" s="11" t="s">
        <v>469</v>
      </c>
      <c r="AY280" s="211" t="s">
        <v>529</v>
      </c>
    </row>
    <row r="281" spans="2:65" s="12" customFormat="1">
      <c r="B281" s="212"/>
      <c r="C281" s="213"/>
      <c r="D281" s="202" t="s">
        <v>538</v>
      </c>
      <c r="E281" s="214" t="s">
        <v>419</v>
      </c>
      <c r="F281" s="215" t="s">
        <v>59</v>
      </c>
      <c r="G281" s="213"/>
      <c r="H281" s="216">
        <v>0.28100000000000003</v>
      </c>
      <c r="I281" s="217"/>
      <c r="J281" s="213"/>
      <c r="K281" s="213"/>
      <c r="L281" s="218"/>
      <c r="M281" s="219"/>
      <c r="N281" s="220"/>
      <c r="O281" s="220"/>
      <c r="P281" s="220"/>
      <c r="Q281" s="220"/>
      <c r="R281" s="220"/>
      <c r="S281" s="220"/>
      <c r="T281" s="221"/>
      <c r="AT281" s="222" t="s">
        <v>538</v>
      </c>
      <c r="AU281" s="222" t="s">
        <v>479</v>
      </c>
      <c r="AV281" s="12" t="s">
        <v>479</v>
      </c>
      <c r="AW281" s="12" t="s">
        <v>433</v>
      </c>
      <c r="AX281" s="12" t="s">
        <v>469</v>
      </c>
      <c r="AY281" s="222" t="s">
        <v>529</v>
      </c>
    </row>
    <row r="282" spans="2:65" s="13" customFormat="1">
      <c r="B282" s="223"/>
      <c r="C282" s="224"/>
      <c r="D282" s="225" t="s">
        <v>538</v>
      </c>
      <c r="E282" s="226" t="s">
        <v>419</v>
      </c>
      <c r="F282" s="227" t="s">
        <v>545</v>
      </c>
      <c r="G282" s="224"/>
      <c r="H282" s="228">
        <v>0.28100000000000003</v>
      </c>
      <c r="I282" s="229"/>
      <c r="J282" s="224"/>
      <c r="K282" s="224"/>
      <c r="L282" s="230"/>
      <c r="M282" s="231"/>
      <c r="N282" s="232"/>
      <c r="O282" s="232"/>
      <c r="P282" s="232"/>
      <c r="Q282" s="232"/>
      <c r="R282" s="232"/>
      <c r="S282" s="232"/>
      <c r="T282" s="233"/>
      <c r="AT282" s="234" t="s">
        <v>538</v>
      </c>
      <c r="AU282" s="234" t="s">
        <v>479</v>
      </c>
      <c r="AV282" s="13" t="s">
        <v>536</v>
      </c>
      <c r="AW282" s="13" t="s">
        <v>433</v>
      </c>
      <c r="AX282" s="13" t="s">
        <v>477</v>
      </c>
      <c r="AY282" s="234" t="s">
        <v>529</v>
      </c>
    </row>
    <row r="283" spans="2:65" s="1" customFormat="1" ht="22.5" customHeight="1">
      <c r="B283" s="41"/>
      <c r="C283" s="188" t="s">
        <v>695</v>
      </c>
      <c r="D283" s="188" t="s">
        <v>532</v>
      </c>
      <c r="E283" s="189" t="s">
        <v>60</v>
      </c>
      <c r="F283" s="190" t="s">
        <v>61</v>
      </c>
      <c r="G283" s="191" t="s">
        <v>751</v>
      </c>
      <c r="H283" s="192">
        <v>3</v>
      </c>
      <c r="I283" s="193"/>
      <c r="J283" s="194">
        <f>ROUND(I283*H283,2)</f>
        <v>0</v>
      </c>
      <c r="K283" s="190" t="s">
        <v>606</v>
      </c>
      <c r="L283" s="61"/>
      <c r="M283" s="195" t="s">
        <v>419</v>
      </c>
      <c r="N283" s="196" t="s">
        <v>440</v>
      </c>
      <c r="O283" s="42"/>
      <c r="P283" s="197">
        <f>O283*H283</f>
        <v>0</v>
      </c>
      <c r="Q283" s="197">
        <v>0</v>
      </c>
      <c r="R283" s="197">
        <f>Q283*H283</f>
        <v>0</v>
      </c>
      <c r="S283" s="197">
        <v>4.2000000000000003E-2</v>
      </c>
      <c r="T283" s="198">
        <f>S283*H283</f>
        <v>0.126</v>
      </c>
      <c r="AR283" s="24" t="s">
        <v>536</v>
      </c>
      <c r="AT283" s="24" t="s">
        <v>532</v>
      </c>
      <c r="AU283" s="24" t="s">
        <v>479</v>
      </c>
      <c r="AY283" s="24" t="s">
        <v>529</v>
      </c>
      <c r="BE283" s="199">
        <f>IF(N283="základní",J283,0)</f>
        <v>0</v>
      </c>
      <c r="BF283" s="199">
        <f>IF(N283="snížená",J283,0)</f>
        <v>0</v>
      </c>
      <c r="BG283" s="199">
        <f>IF(N283="zákl. přenesená",J283,0)</f>
        <v>0</v>
      </c>
      <c r="BH283" s="199">
        <f>IF(N283="sníž. přenesená",J283,0)</f>
        <v>0</v>
      </c>
      <c r="BI283" s="199">
        <f>IF(N283="nulová",J283,0)</f>
        <v>0</v>
      </c>
      <c r="BJ283" s="24" t="s">
        <v>477</v>
      </c>
      <c r="BK283" s="199">
        <f>ROUND(I283*H283,2)</f>
        <v>0</v>
      </c>
      <c r="BL283" s="24" t="s">
        <v>536</v>
      </c>
      <c r="BM283" s="24" t="s">
        <v>62</v>
      </c>
    </row>
    <row r="284" spans="2:65" s="11" customFormat="1">
      <c r="B284" s="200"/>
      <c r="C284" s="201"/>
      <c r="D284" s="202" t="s">
        <v>538</v>
      </c>
      <c r="E284" s="203" t="s">
        <v>419</v>
      </c>
      <c r="F284" s="204" t="s">
        <v>63</v>
      </c>
      <c r="G284" s="201"/>
      <c r="H284" s="205" t="s">
        <v>419</v>
      </c>
      <c r="I284" s="206"/>
      <c r="J284" s="201"/>
      <c r="K284" s="201"/>
      <c r="L284" s="207"/>
      <c r="M284" s="208"/>
      <c r="N284" s="209"/>
      <c r="O284" s="209"/>
      <c r="P284" s="209"/>
      <c r="Q284" s="209"/>
      <c r="R284" s="209"/>
      <c r="S284" s="209"/>
      <c r="T284" s="210"/>
      <c r="AT284" s="211" t="s">
        <v>538</v>
      </c>
      <c r="AU284" s="211" t="s">
        <v>479</v>
      </c>
      <c r="AV284" s="11" t="s">
        <v>477</v>
      </c>
      <c r="AW284" s="11" t="s">
        <v>433</v>
      </c>
      <c r="AX284" s="11" t="s">
        <v>469</v>
      </c>
      <c r="AY284" s="211" t="s">
        <v>529</v>
      </c>
    </row>
    <row r="285" spans="2:65" s="11" customFormat="1">
      <c r="B285" s="200"/>
      <c r="C285" s="201"/>
      <c r="D285" s="202" t="s">
        <v>538</v>
      </c>
      <c r="E285" s="203" t="s">
        <v>419</v>
      </c>
      <c r="F285" s="204" t="s">
        <v>1003</v>
      </c>
      <c r="G285" s="201"/>
      <c r="H285" s="205" t="s">
        <v>419</v>
      </c>
      <c r="I285" s="206"/>
      <c r="J285" s="201"/>
      <c r="K285" s="201"/>
      <c r="L285" s="207"/>
      <c r="M285" s="208"/>
      <c r="N285" s="209"/>
      <c r="O285" s="209"/>
      <c r="P285" s="209"/>
      <c r="Q285" s="209"/>
      <c r="R285" s="209"/>
      <c r="S285" s="209"/>
      <c r="T285" s="210"/>
      <c r="AT285" s="211" t="s">
        <v>538</v>
      </c>
      <c r="AU285" s="211" t="s">
        <v>479</v>
      </c>
      <c r="AV285" s="11" t="s">
        <v>477</v>
      </c>
      <c r="AW285" s="11" t="s">
        <v>433</v>
      </c>
      <c r="AX285" s="11" t="s">
        <v>469</v>
      </c>
      <c r="AY285" s="211" t="s">
        <v>529</v>
      </c>
    </row>
    <row r="286" spans="2:65" s="11" customFormat="1">
      <c r="B286" s="200"/>
      <c r="C286" s="201"/>
      <c r="D286" s="202" t="s">
        <v>538</v>
      </c>
      <c r="E286" s="203" t="s">
        <v>419</v>
      </c>
      <c r="F286" s="204" t="s">
        <v>542</v>
      </c>
      <c r="G286" s="201"/>
      <c r="H286" s="205" t="s">
        <v>419</v>
      </c>
      <c r="I286" s="206"/>
      <c r="J286" s="201"/>
      <c r="K286" s="201"/>
      <c r="L286" s="207"/>
      <c r="M286" s="208"/>
      <c r="N286" s="209"/>
      <c r="O286" s="209"/>
      <c r="P286" s="209"/>
      <c r="Q286" s="209"/>
      <c r="R286" s="209"/>
      <c r="S286" s="209"/>
      <c r="T286" s="210"/>
      <c r="AT286" s="211" t="s">
        <v>538</v>
      </c>
      <c r="AU286" s="211" t="s">
        <v>479</v>
      </c>
      <c r="AV286" s="11" t="s">
        <v>477</v>
      </c>
      <c r="AW286" s="11" t="s">
        <v>433</v>
      </c>
      <c r="AX286" s="11" t="s">
        <v>469</v>
      </c>
      <c r="AY286" s="211" t="s">
        <v>529</v>
      </c>
    </row>
    <row r="287" spans="2:65" s="12" customFormat="1">
      <c r="B287" s="212"/>
      <c r="C287" s="213"/>
      <c r="D287" s="202" t="s">
        <v>538</v>
      </c>
      <c r="E287" s="214" t="s">
        <v>419</v>
      </c>
      <c r="F287" s="215" t="s">
        <v>1005</v>
      </c>
      <c r="G287" s="213"/>
      <c r="H287" s="216">
        <v>3</v>
      </c>
      <c r="I287" s="217"/>
      <c r="J287" s="213"/>
      <c r="K287" s="213"/>
      <c r="L287" s="218"/>
      <c r="M287" s="219"/>
      <c r="N287" s="220"/>
      <c r="O287" s="220"/>
      <c r="P287" s="220"/>
      <c r="Q287" s="220"/>
      <c r="R287" s="220"/>
      <c r="S287" s="220"/>
      <c r="T287" s="221"/>
      <c r="AT287" s="222" t="s">
        <v>538</v>
      </c>
      <c r="AU287" s="222" t="s">
        <v>479</v>
      </c>
      <c r="AV287" s="12" t="s">
        <v>479</v>
      </c>
      <c r="AW287" s="12" t="s">
        <v>433</v>
      </c>
      <c r="AX287" s="12" t="s">
        <v>469</v>
      </c>
      <c r="AY287" s="222" t="s">
        <v>529</v>
      </c>
    </row>
    <row r="288" spans="2:65" s="13" customFormat="1">
      <c r="B288" s="223"/>
      <c r="C288" s="224"/>
      <c r="D288" s="225" t="s">
        <v>538</v>
      </c>
      <c r="E288" s="226" t="s">
        <v>419</v>
      </c>
      <c r="F288" s="227" t="s">
        <v>545</v>
      </c>
      <c r="G288" s="224"/>
      <c r="H288" s="228">
        <v>3</v>
      </c>
      <c r="I288" s="229"/>
      <c r="J288" s="224"/>
      <c r="K288" s="224"/>
      <c r="L288" s="230"/>
      <c r="M288" s="231"/>
      <c r="N288" s="232"/>
      <c r="O288" s="232"/>
      <c r="P288" s="232"/>
      <c r="Q288" s="232"/>
      <c r="R288" s="232"/>
      <c r="S288" s="232"/>
      <c r="T288" s="233"/>
      <c r="AT288" s="234" t="s">
        <v>538</v>
      </c>
      <c r="AU288" s="234" t="s">
        <v>479</v>
      </c>
      <c r="AV288" s="13" t="s">
        <v>536</v>
      </c>
      <c r="AW288" s="13" t="s">
        <v>433</v>
      </c>
      <c r="AX288" s="13" t="s">
        <v>477</v>
      </c>
      <c r="AY288" s="234" t="s">
        <v>529</v>
      </c>
    </row>
    <row r="289" spans="2:65" s="1" customFormat="1" ht="22.5" customHeight="1">
      <c r="B289" s="41"/>
      <c r="C289" s="188" t="s">
        <v>406</v>
      </c>
      <c r="D289" s="188" t="s">
        <v>532</v>
      </c>
      <c r="E289" s="189" t="s">
        <v>64</v>
      </c>
      <c r="F289" s="190" t="s">
        <v>65</v>
      </c>
      <c r="G289" s="191" t="s">
        <v>584</v>
      </c>
      <c r="H289" s="192">
        <v>135.25</v>
      </c>
      <c r="I289" s="193"/>
      <c r="J289" s="194">
        <f>ROUND(I289*H289,2)</f>
        <v>0</v>
      </c>
      <c r="K289" s="190" t="s">
        <v>606</v>
      </c>
      <c r="L289" s="61"/>
      <c r="M289" s="195" t="s">
        <v>419</v>
      </c>
      <c r="N289" s="196" t="s">
        <v>440</v>
      </c>
      <c r="O289" s="42"/>
      <c r="P289" s="197">
        <f>O289*H289</f>
        <v>0</v>
      </c>
      <c r="Q289" s="197">
        <v>0</v>
      </c>
      <c r="R289" s="197">
        <f>Q289*H289</f>
        <v>0</v>
      </c>
      <c r="S289" s="197">
        <v>6.3E-2</v>
      </c>
      <c r="T289" s="198">
        <f>S289*H289</f>
        <v>8.5207499999999996</v>
      </c>
      <c r="AR289" s="24" t="s">
        <v>536</v>
      </c>
      <c r="AT289" s="24" t="s">
        <v>532</v>
      </c>
      <c r="AU289" s="24" t="s">
        <v>479</v>
      </c>
      <c r="AY289" s="24" t="s">
        <v>529</v>
      </c>
      <c r="BE289" s="199">
        <f>IF(N289="základní",J289,0)</f>
        <v>0</v>
      </c>
      <c r="BF289" s="199">
        <f>IF(N289="snížená",J289,0)</f>
        <v>0</v>
      </c>
      <c r="BG289" s="199">
        <f>IF(N289="zákl. přenesená",J289,0)</f>
        <v>0</v>
      </c>
      <c r="BH289" s="199">
        <f>IF(N289="sníž. přenesená",J289,0)</f>
        <v>0</v>
      </c>
      <c r="BI289" s="199">
        <f>IF(N289="nulová",J289,0)</f>
        <v>0</v>
      </c>
      <c r="BJ289" s="24" t="s">
        <v>477</v>
      </c>
      <c r="BK289" s="199">
        <f>ROUND(I289*H289,2)</f>
        <v>0</v>
      </c>
      <c r="BL289" s="24" t="s">
        <v>536</v>
      </c>
      <c r="BM289" s="24" t="s">
        <v>66</v>
      </c>
    </row>
    <row r="290" spans="2:65" s="11" customFormat="1" ht="27">
      <c r="B290" s="200"/>
      <c r="C290" s="201"/>
      <c r="D290" s="202" t="s">
        <v>538</v>
      </c>
      <c r="E290" s="203" t="s">
        <v>419</v>
      </c>
      <c r="F290" s="204" t="s">
        <v>42</v>
      </c>
      <c r="G290" s="201"/>
      <c r="H290" s="205" t="s">
        <v>419</v>
      </c>
      <c r="I290" s="206"/>
      <c r="J290" s="201"/>
      <c r="K290" s="201"/>
      <c r="L290" s="207"/>
      <c r="M290" s="208"/>
      <c r="N290" s="209"/>
      <c r="O290" s="209"/>
      <c r="P290" s="209"/>
      <c r="Q290" s="209"/>
      <c r="R290" s="209"/>
      <c r="S290" s="209"/>
      <c r="T290" s="210"/>
      <c r="AT290" s="211" t="s">
        <v>538</v>
      </c>
      <c r="AU290" s="211" t="s">
        <v>479</v>
      </c>
      <c r="AV290" s="11" t="s">
        <v>477</v>
      </c>
      <c r="AW290" s="11" t="s">
        <v>433</v>
      </c>
      <c r="AX290" s="11" t="s">
        <v>469</v>
      </c>
      <c r="AY290" s="211" t="s">
        <v>529</v>
      </c>
    </row>
    <row r="291" spans="2:65" s="11" customFormat="1">
      <c r="B291" s="200"/>
      <c r="C291" s="201"/>
      <c r="D291" s="202" t="s">
        <v>538</v>
      </c>
      <c r="E291" s="203" t="s">
        <v>419</v>
      </c>
      <c r="F291" s="204" t="s">
        <v>43</v>
      </c>
      <c r="G291" s="201"/>
      <c r="H291" s="205" t="s">
        <v>419</v>
      </c>
      <c r="I291" s="206"/>
      <c r="J291" s="201"/>
      <c r="K291" s="201"/>
      <c r="L291" s="207"/>
      <c r="M291" s="208"/>
      <c r="N291" s="209"/>
      <c r="O291" s="209"/>
      <c r="P291" s="209"/>
      <c r="Q291" s="209"/>
      <c r="R291" s="209"/>
      <c r="S291" s="209"/>
      <c r="T291" s="210"/>
      <c r="AT291" s="211" t="s">
        <v>538</v>
      </c>
      <c r="AU291" s="211" t="s">
        <v>479</v>
      </c>
      <c r="AV291" s="11" t="s">
        <v>477</v>
      </c>
      <c r="AW291" s="11" t="s">
        <v>433</v>
      </c>
      <c r="AX291" s="11" t="s">
        <v>469</v>
      </c>
      <c r="AY291" s="211" t="s">
        <v>529</v>
      </c>
    </row>
    <row r="292" spans="2:65" s="11" customFormat="1">
      <c r="B292" s="200"/>
      <c r="C292" s="201"/>
      <c r="D292" s="202" t="s">
        <v>538</v>
      </c>
      <c r="E292" s="203" t="s">
        <v>419</v>
      </c>
      <c r="F292" s="204" t="s">
        <v>542</v>
      </c>
      <c r="G292" s="201"/>
      <c r="H292" s="205" t="s">
        <v>419</v>
      </c>
      <c r="I292" s="206"/>
      <c r="J292" s="201"/>
      <c r="K292" s="201"/>
      <c r="L292" s="207"/>
      <c r="M292" s="208"/>
      <c r="N292" s="209"/>
      <c r="O292" s="209"/>
      <c r="P292" s="209"/>
      <c r="Q292" s="209"/>
      <c r="R292" s="209"/>
      <c r="S292" s="209"/>
      <c r="T292" s="210"/>
      <c r="AT292" s="211" t="s">
        <v>538</v>
      </c>
      <c r="AU292" s="211" t="s">
        <v>479</v>
      </c>
      <c r="AV292" s="11" t="s">
        <v>477</v>
      </c>
      <c r="AW292" s="11" t="s">
        <v>433</v>
      </c>
      <c r="AX292" s="11" t="s">
        <v>469</v>
      </c>
      <c r="AY292" s="211" t="s">
        <v>529</v>
      </c>
    </row>
    <row r="293" spans="2:65" s="12" customFormat="1">
      <c r="B293" s="212"/>
      <c r="C293" s="213"/>
      <c r="D293" s="202" t="s">
        <v>538</v>
      </c>
      <c r="E293" s="214" t="s">
        <v>419</v>
      </c>
      <c r="F293" s="215" t="s">
        <v>44</v>
      </c>
      <c r="G293" s="213"/>
      <c r="H293" s="216">
        <v>8.9969999999999999</v>
      </c>
      <c r="I293" s="217"/>
      <c r="J293" s="213"/>
      <c r="K293" s="213"/>
      <c r="L293" s="218"/>
      <c r="M293" s="219"/>
      <c r="N293" s="220"/>
      <c r="O293" s="220"/>
      <c r="P293" s="220"/>
      <c r="Q293" s="220"/>
      <c r="R293" s="220"/>
      <c r="S293" s="220"/>
      <c r="T293" s="221"/>
      <c r="AT293" s="222" t="s">
        <v>538</v>
      </c>
      <c r="AU293" s="222" t="s">
        <v>479</v>
      </c>
      <c r="AV293" s="12" t="s">
        <v>479</v>
      </c>
      <c r="AW293" s="12" t="s">
        <v>433</v>
      </c>
      <c r="AX293" s="12" t="s">
        <v>469</v>
      </c>
      <c r="AY293" s="222" t="s">
        <v>529</v>
      </c>
    </row>
    <row r="294" spans="2:65" s="12" customFormat="1">
      <c r="B294" s="212"/>
      <c r="C294" s="213"/>
      <c r="D294" s="202" t="s">
        <v>538</v>
      </c>
      <c r="E294" s="214" t="s">
        <v>419</v>
      </c>
      <c r="F294" s="215" t="s">
        <v>45</v>
      </c>
      <c r="G294" s="213"/>
      <c r="H294" s="216">
        <v>16.286000000000001</v>
      </c>
      <c r="I294" s="217"/>
      <c r="J294" s="213"/>
      <c r="K294" s="213"/>
      <c r="L294" s="218"/>
      <c r="M294" s="219"/>
      <c r="N294" s="220"/>
      <c r="O294" s="220"/>
      <c r="P294" s="220"/>
      <c r="Q294" s="220"/>
      <c r="R294" s="220"/>
      <c r="S294" s="220"/>
      <c r="T294" s="221"/>
      <c r="AT294" s="222" t="s">
        <v>538</v>
      </c>
      <c r="AU294" s="222" t="s">
        <v>479</v>
      </c>
      <c r="AV294" s="12" t="s">
        <v>479</v>
      </c>
      <c r="AW294" s="12" t="s">
        <v>433</v>
      </c>
      <c r="AX294" s="12" t="s">
        <v>469</v>
      </c>
      <c r="AY294" s="222" t="s">
        <v>529</v>
      </c>
    </row>
    <row r="295" spans="2:65" s="12" customFormat="1">
      <c r="B295" s="212"/>
      <c r="C295" s="213"/>
      <c r="D295" s="202" t="s">
        <v>538</v>
      </c>
      <c r="E295" s="214" t="s">
        <v>419</v>
      </c>
      <c r="F295" s="215" t="s">
        <v>46</v>
      </c>
      <c r="G295" s="213"/>
      <c r="H295" s="216">
        <v>42.37</v>
      </c>
      <c r="I295" s="217"/>
      <c r="J295" s="213"/>
      <c r="K295" s="213"/>
      <c r="L295" s="218"/>
      <c r="M295" s="219"/>
      <c r="N295" s="220"/>
      <c r="O295" s="220"/>
      <c r="P295" s="220"/>
      <c r="Q295" s="220"/>
      <c r="R295" s="220"/>
      <c r="S295" s="220"/>
      <c r="T295" s="221"/>
      <c r="AT295" s="222" t="s">
        <v>538</v>
      </c>
      <c r="AU295" s="222" t="s">
        <v>479</v>
      </c>
      <c r="AV295" s="12" t="s">
        <v>479</v>
      </c>
      <c r="AW295" s="12" t="s">
        <v>433</v>
      </c>
      <c r="AX295" s="12" t="s">
        <v>469</v>
      </c>
      <c r="AY295" s="222" t="s">
        <v>529</v>
      </c>
    </row>
    <row r="296" spans="2:65" s="12" customFormat="1">
      <c r="B296" s="212"/>
      <c r="C296" s="213"/>
      <c r="D296" s="202" t="s">
        <v>538</v>
      </c>
      <c r="E296" s="214" t="s">
        <v>419</v>
      </c>
      <c r="F296" s="215" t="s">
        <v>47</v>
      </c>
      <c r="G296" s="213"/>
      <c r="H296" s="216">
        <v>27.715</v>
      </c>
      <c r="I296" s="217"/>
      <c r="J296" s="213"/>
      <c r="K296" s="213"/>
      <c r="L296" s="218"/>
      <c r="M296" s="219"/>
      <c r="N296" s="220"/>
      <c r="O296" s="220"/>
      <c r="P296" s="220"/>
      <c r="Q296" s="220"/>
      <c r="R296" s="220"/>
      <c r="S296" s="220"/>
      <c r="T296" s="221"/>
      <c r="AT296" s="222" t="s">
        <v>538</v>
      </c>
      <c r="AU296" s="222" t="s">
        <v>479</v>
      </c>
      <c r="AV296" s="12" t="s">
        <v>479</v>
      </c>
      <c r="AW296" s="12" t="s">
        <v>433</v>
      </c>
      <c r="AX296" s="12" t="s">
        <v>469</v>
      </c>
      <c r="AY296" s="222" t="s">
        <v>529</v>
      </c>
    </row>
    <row r="297" spans="2:65" s="12" customFormat="1">
      <c r="B297" s="212"/>
      <c r="C297" s="213"/>
      <c r="D297" s="202" t="s">
        <v>538</v>
      </c>
      <c r="E297" s="214" t="s">
        <v>419</v>
      </c>
      <c r="F297" s="215" t="s">
        <v>48</v>
      </c>
      <c r="G297" s="213"/>
      <c r="H297" s="216">
        <v>34.881999999999998</v>
      </c>
      <c r="I297" s="217"/>
      <c r="J297" s="213"/>
      <c r="K297" s="213"/>
      <c r="L297" s="218"/>
      <c r="M297" s="219"/>
      <c r="N297" s="220"/>
      <c r="O297" s="220"/>
      <c r="P297" s="220"/>
      <c r="Q297" s="220"/>
      <c r="R297" s="220"/>
      <c r="S297" s="220"/>
      <c r="T297" s="221"/>
      <c r="AT297" s="222" t="s">
        <v>538</v>
      </c>
      <c r="AU297" s="222" t="s">
        <v>479</v>
      </c>
      <c r="AV297" s="12" t="s">
        <v>479</v>
      </c>
      <c r="AW297" s="12" t="s">
        <v>433</v>
      </c>
      <c r="AX297" s="12" t="s">
        <v>469</v>
      </c>
      <c r="AY297" s="222" t="s">
        <v>529</v>
      </c>
    </row>
    <row r="298" spans="2:65" s="12" customFormat="1">
      <c r="B298" s="212"/>
      <c r="C298" s="213"/>
      <c r="D298" s="202" t="s">
        <v>538</v>
      </c>
      <c r="E298" s="214" t="s">
        <v>419</v>
      </c>
      <c r="F298" s="215" t="s">
        <v>1052</v>
      </c>
      <c r="G298" s="213"/>
      <c r="H298" s="216">
        <v>5</v>
      </c>
      <c r="I298" s="217"/>
      <c r="J298" s="213"/>
      <c r="K298" s="213"/>
      <c r="L298" s="218"/>
      <c r="M298" s="219"/>
      <c r="N298" s="220"/>
      <c r="O298" s="220"/>
      <c r="P298" s="220"/>
      <c r="Q298" s="220"/>
      <c r="R298" s="220"/>
      <c r="S298" s="220"/>
      <c r="T298" s="221"/>
      <c r="AT298" s="222" t="s">
        <v>538</v>
      </c>
      <c r="AU298" s="222" t="s">
        <v>479</v>
      </c>
      <c r="AV298" s="12" t="s">
        <v>479</v>
      </c>
      <c r="AW298" s="12" t="s">
        <v>433</v>
      </c>
      <c r="AX298" s="12" t="s">
        <v>469</v>
      </c>
      <c r="AY298" s="222" t="s">
        <v>529</v>
      </c>
    </row>
    <row r="299" spans="2:65" s="13" customFormat="1">
      <c r="B299" s="223"/>
      <c r="C299" s="224"/>
      <c r="D299" s="225" t="s">
        <v>538</v>
      </c>
      <c r="E299" s="226" t="s">
        <v>419</v>
      </c>
      <c r="F299" s="227" t="s">
        <v>545</v>
      </c>
      <c r="G299" s="224"/>
      <c r="H299" s="228">
        <v>135.25</v>
      </c>
      <c r="I299" s="229"/>
      <c r="J299" s="224"/>
      <c r="K299" s="224"/>
      <c r="L299" s="230"/>
      <c r="M299" s="231"/>
      <c r="N299" s="232"/>
      <c r="O299" s="232"/>
      <c r="P299" s="232"/>
      <c r="Q299" s="232"/>
      <c r="R299" s="232"/>
      <c r="S299" s="232"/>
      <c r="T299" s="233"/>
      <c r="AT299" s="234" t="s">
        <v>538</v>
      </c>
      <c r="AU299" s="234" t="s">
        <v>479</v>
      </c>
      <c r="AV299" s="13" t="s">
        <v>536</v>
      </c>
      <c r="AW299" s="13" t="s">
        <v>433</v>
      </c>
      <c r="AX299" s="13" t="s">
        <v>477</v>
      </c>
      <c r="AY299" s="234" t="s">
        <v>529</v>
      </c>
    </row>
    <row r="300" spans="2:65" s="1" customFormat="1" ht="22.5" customHeight="1">
      <c r="B300" s="41"/>
      <c r="C300" s="188" t="s">
        <v>711</v>
      </c>
      <c r="D300" s="188" t="s">
        <v>532</v>
      </c>
      <c r="E300" s="189" t="s">
        <v>67</v>
      </c>
      <c r="F300" s="190" t="s">
        <v>68</v>
      </c>
      <c r="G300" s="191" t="s">
        <v>584</v>
      </c>
      <c r="H300" s="192">
        <v>49.89</v>
      </c>
      <c r="I300" s="193"/>
      <c r="J300" s="194">
        <f>ROUND(I300*H300,2)</f>
        <v>0</v>
      </c>
      <c r="K300" s="190" t="s">
        <v>419</v>
      </c>
      <c r="L300" s="61"/>
      <c r="M300" s="195" t="s">
        <v>419</v>
      </c>
      <c r="N300" s="196" t="s">
        <v>440</v>
      </c>
      <c r="O300" s="42"/>
      <c r="P300" s="197">
        <f>O300*H300</f>
        <v>0</v>
      </c>
      <c r="Q300" s="197">
        <v>4.8000000000000001E-2</v>
      </c>
      <c r="R300" s="197">
        <f>Q300*H300</f>
        <v>2.39472</v>
      </c>
      <c r="S300" s="197">
        <v>4.8000000000000001E-2</v>
      </c>
      <c r="T300" s="198">
        <f>S300*H300</f>
        <v>2.39472</v>
      </c>
      <c r="AR300" s="24" t="s">
        <v>536</v>
      </c>
      <c r="AT300" s="24" t="s">
        <v>532</v>
      </c>
      <c r="AU300" s="24" t="s">
        <v>479</v>
      </c>
      <c r="AY300" s="24" t="s">
        <v>529</v>
      </c>
      <c r="BE300" s="199">
        <f>IF(N300="základní",J300,0)</f>
        <v>0</v>
      </c>
      <c r="BF300" s="199">
        <f>IF(N300="snížená",J300,0)</f>
        <v>0</v>
      </c>
      <c r="BG300" s="199">
        <f>IF(N300="zákl. přenesená",J300,0)</f>
        <v>0</v>
      </c>
      <c r="BH300" s="199">
        <f>IF(N300="sníž. přenesená",J300,0)</f>
        <v>0</v>
      </c>
      <c r="BI300" s="199">
        <f>IF(N300="nulová",J300,0)</f>
        <v>0</v>
      </c>
      <c r="BJ300" s="24" t="s">
        <v>477</v>
      </c>
      <c r="BK300" s="199">
        <f>ROUND(I300*H300,2)</f>
        <v>0</v>
      </c>
      <c r="BL300" s="24" t="s">
        <v>536</v>
      </c>
      <c r="BM300" s="24" t="s">
        <v>69</v>
      </c>
    </row>
    <row r="301" spans="2:65" s="11" customFormat="1">
      <c r="B301" s="200"/>
      <c r="C301" s="201"/>
      <c r="D301" s="202" t="s">
        <v>538</v>
      </c>
      <c r="E301" s="203" t="s">
        <v>419</v>
      </c>
      <c r="F301" s="204" t="s">
        <v>49</v>
      </c>
      <c r="G301" s="201"/>
      <c r="H301" s="205" t="s">
        <v>419</v>
      </c>
      <c r="I301" s="206"/>
      <c r="J301" s="201"/>
      <c r="K301" s="201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538</v>
      </c>
      <c r="AU301" s="211" t="s">
        <v>479</v>
      </c>
      <c r="AV301" s="11" t="s">
        <v>477</v>
      </c>
      <c r="AW301" s="11" t="s">
        <v>433</v>
      </c>
      <c r="AX301" s="11" t="s">
        <v>469</v>
      </c>
      <c r="AY301" s="211" t="s">
        <v>529</v>
      </c>
    </row>
    <row r="302" spans="2:65" s="11" customFormat="1">
      <c r="B302" s="200"/>
      <c r="C302" s="201"/>
      <c r="D302" s="202" t="s">
        <v>538</v>
      </c>
      <c r="E302" s="203" t="s">
        <v>419</v>
      </c>
      <c r="F302" s="204" t="s">
        <v>542</v>
      </c>
      <c r="G302" s="201"/>
      <c r="H302" s="205" t="s">
        <v>419</v>
      </c>
      <c r="I302" s="206"/>
      <c r="J302" s="201"/>
      <c r="K302" s="201"/>
      <c r="L302" s="207"/>
      <c r="M302" s="208"/>
      <c r="N302" s="209"/>
      <c r="O302" s="209"/>
      <c r="P302" s="209"/>
      <c r="Q302" s="209"/>
      <c r="R302" s="209"/>
      <c r="S302" s="209"/>
      <c r="T302" s="210"/>
      <c r="AT302" s="211" t="s">
        <v>538</v>
      </c>
      <c r="AU302" s="211" t="s">
        <v>479</v>
      </c>
      <c r="AV302" s="11" t="s">
        <v>477</v>
      </c>
      <c r="AW302" s="11" t="s">
        <v>433</v>
      </c>
      <c r="AX302" s="11" t="s">
        <v>469</v>
      </c>
      <c r="AY302" s="211" t="s">
        <v>529</v>
      </c>
    </row>
    <row r="303" spans="2:65" s="12" customFormat="1">
      <c r="B303" s="212"/>
      <c r="C303" s="213"/>
      <c r="D303" s="202" t="s">
        <v>538</v>
      </c>
      <c r="E303" s="214" t="s">
        <v>419</v>
      </c>
      <c r="F303" s="215" t="s">
        <v>18</v>
      </c>
      <c r="G303" s="213"/>
      <c r="H303" s="216">
        <v>15.851000000000001</v>
      </c>
      <c r="I303" s="217"/>
      <c r="J303" s="213"/>
      <c r="K303" s="213"/>
      <c r="L303" s="218"/>
      <c r="M303" s="219"/>
      <c r="N303" s="220"/>
      <c r="O303" s="220"/>
      <c r="P303" s="220"/>
      <c r="Q303" s="220"/>
      <c r="R303" s="220"/>
      <c r="S303" s="220"/>
      <c r="T303" s="221"/>
      <c r="AT303" s="222" t="s">
        <v>538</v>
      </c>
      <c r="AU303" s="222" t="s">
        <v>479</v>
      </c>
      <c r="AV303" s="12" t="s">
        <v>479</v>
      </c>
      <c r="AW303" s="12" t="s">
        <v>433</v>
      </c>
      <c r="AX303" s="12" t="s">
        <v>469</v>
      </c>
      <c r="AY303" s="222" t="s">
        <v>529</v>
      </c>
    </row>
    <row r="304" spans="2:65" s="12" customFormat="1">
      <c r="B304" s="212"/>
      <c r="C304" s="213"/>
      <c r="D304" s="202" t="s">
        <v>538</v>
      </c>
      <c r="E304" s="214" t="s">
        <v>419</v>
      </c>
      <c r="F304" s="215" t="s">
        <v>19</v>
      </c>
      <c r="G304" s="213"/>
      <c r="H304" s="216">
        <v>15.462999999999999</v>
      </c>
      <c r="I304" s="217"/>
      <c r="J304" s="213"/>
      <c r="K304" s="213"/>
      <c r="L304" s="218"/>
      <c r="M304" s="219"/>
      <c r="N304" s="220"/>
      <c r="O304" s="220"/>
      <c r="P304" s="220"/>
      <c r="Q304" s="220"/>
      <c r="R304" s="220"/>
      <c r="S304" s="220"/>
      <c r="T304" s="221"/>
      <c r="AT304" s="222" t="s">
        <v>538</v>
      </c>
      <c r="AU304" s="222" t="s">
        <v>479</v>
      </c>
      <c r="AV304" s="12" t="s">
        <v>479</v>
      </c>
      <c r="AW304" s="12" t="s">
        <v>433</v>
      </c>
      <c r="AX304" s="12" t="s">
        <v>469</v>
      </c>
      <c r="AY304" s="222" t="s">
        <v>529</v>
      </c>
    </row>
    <row r="305" spans="2:65" s="12" customFormat="1">
      <c r="B305" s="212"/>
      <c r="C305" s="213"/>
      <c r="D305" s="202" t="s">
        <v>538</v>
      </c>
      <c r="E305" s="214" t="s">
        <v>419</v>
      </c>
      <c r="F305" s="215" t="s">
        <v>20</v>
      </c>
      <c r="G305" s="213"/>
      <c r="H305" s="216">
        <v>16.076000000000001</v>
      </c>
      <c r="I305" s="217"/>
      <c r="J305" s="213"/>
      <c r="K305" s="213"/>
      <c r="L305" s="218"/>
      <c r="M305" s="219"/>
      <c r="N305" s="220"/>
      <c r="O305" s="220"/>
      <c r="P305" s="220"/>
      <c r="Q305" s="220"/>
      <c r="R305" s="220"/>
      <c r="S305" s="220"/>
      <c r="T305" s="221"/>
      <c r="AT305" s="222" t="s">
        <v>538</v>
      </c>
      <c r="AU305" s="222" t="s">
        <v>479</v>
      </c>
      <c r="AV305" s="12" t="s">
        <v>479</v>
      </c>
      <c r="AW305" s="12" t="s">
        <v>433</v>
      </c>
      <c r="AX305" s="12" t="s">
        <v>469</v>
      </c>
      <c r="AY305" s="222" t="s">
        <v>529</v>
      </c>
    </row>
    <row r="306" spans="2:65" s="12" customFormat="1">
      <c r="B306" s="212"/>
      <c r="C306" s="213"/>
      <c r="D306" s="202" t="s">
        <v>538</v>
      </c>
      <c r="E306" s="214" t="s">
        <v>419</v>
      </c>
      <c r="F306" s="215" t="s">
        <v>1036</v>
      </c>
      <c r="G306" s="213"/>
      <c r="H306" s="216">
        <v>2.5</v>
      </c>
      <c r="I306" s="217"/>
      <c r="J306" s="213"/>
      <c r="K306" s="213"/>
      <c r="L306" s="218"/>
      <c r="M306" s="219"/>
      <c r="N306" s="220"/>
      <c r="O306" s="220"/>
      <c r="P306" s="220"/>
      <c r="Q306" s="220"/>
      <c r="R306" s="220"/>
      <c r="S306" s="220"/>
      <c r="T306" s="221"/>
      <c r="AT306" s="222" t="s">
        <v>538</v>
      </c>
      <c r="AU306" s="222" t="s">
        <v>479</v>
      </c>
      <c r="AV306" s="12" t="s">
        <v>479</v>
      </c>
      <c r="AW306" s="12" t="s">
        <v>433</v>
      </c>
      <c r="AX306" s="12" t="s">
        <v>469</v>
      </c>
      <c r="AY306" s="222" t="s">
        <v>529</v>
      </c>
    </row>
    <row r="307" spans="2:65" s="13" customFormat="1">
      <c r="B307" s="223"/>
      <c r="C307" s="224"/>
      <c r="D307" s="225" t="s">
        <v>538</v>
      </c>
      <c r="E307" s="226" t="s">
        <v>419</v>
      </c>
      <c r="F307" s="227" t="s">
        <v>545</v>
      </c>
      <c r="G307" s="224"/>
      <c r="H307" s="228">
        <v>49.89</v>
      </c>
      <c r="I307" s="229"/>
      <c r="J307" s="224"/>
      <c r="K307" s="224"/>
      <c r="L307" s="230"/>
      <c r="M307" s="231"/>
      <c r="N307" s="232"/>
      <c r="O307" s="232"/>
      <c r="P307" s="232"/>
      <c r="Q307" s="232"/>
      <c r="R307" s="232"/>
      <c r="S307" s="232"/>
      <c r="T307" s="233"/>
      <c r="AT307" s="234" t="s">
        <v>538</v>
      </c>
      <c r="AU307" s="234" t="s">
        <v>479</v>
      </c>
      <c r="AV307" s="13" t="s">
        <v>536</v>
      </c>
      <c r="AW307" s="13" t="s">
        <v>433</v>
      </c>
      <c r="AX307" s="13" t="s">
        <v>477</v>
      </c>
      <c r="AY307" s="234" t="s">
        <v>529</v>
      </c>
    </row>
    <row r="308" spans="2:65" s="1" customFormat="1" ht="22.5" customHeight="1">
      <c r="B308" s="41"/>
      <c r="C308" s="188" t="s">
        <v>719</v>
      </c>
      <c r="D308" s="188" t="s">
        <v>532</v>
      </c>
      <c r="E308" s="189" t="s">
        <v>70</v>
      </c>
      <c r="F308" s="190" t="s">
        <v>71</v>
      </c>
      <c r="G308" s="191" t="s">
        <v>584</v>
      </c>
      <c r="H308" s="192">
        <v>2</v>
      </c>
      <c r="I308" s="193"/>
      <c r="J308" s="194">
        <f>ROUND(I308*H308,2)</f>
        <v>0</v>
      </c>
      <c r="K308" s="190" t="s">
        <v>606</v>
      </c>
      <c r="L308" s="61"/>
      <c r="M308" s="195" t="s">
        <v>419</v>
      </c>
      <c r="N308" s="196" t="s">
        <v>440</v>
      </c>
      <c r="O308" s="42"/>
      <c r="P308" s="197">
        <f>O308*H308</f>
        <v>0</v>
      </c>
      <c r="Q308" s="197">
        <v>9.8999999999999999E-4</v>
      </c>
      <c r="R308" s="197">
        <f>Q308*H308</f>
        <v>1.98E-3</v>
      </c>
      <c r="S308" s="197">
        <v>0</v>
      </c>
      <c r="T308" s="198">
        <f>S308*H308</f>
        <v>0</v>
      </c>
      <c r="AR308" s="24" t="s">
        <v>536</v>
      </c>
      <c r="AT308" s="24" t="s">
        <v>532</v>
      </c>
      <c r="AU308" s="24" t="s">
        <v>479</v>
      </c>
      <c r="AY308" s="24" t="s">
        <v>529</v>
      </c>
      <c r="BE308" s="199">
        <f>IF(N308="základní",J308,0)</f>
        <v>0</v>
      </c>
      <c r="BF308" s="199">
        <f>IF(N308="snížená",J308,0)</f>
        <v>0</v>
      </c>
      <c r="BG308" s="199">
        <f>IF(N308="zákl. přenesená",J308,0)</f>
        <v>0</v>
      </c>
      <c r="BH308" s="199">
        <f>IF(N308="sníž. přenesená",J308,0)</f>
        <v>0</v>
      </c>
      <c r="BI308" s="199">
        <f>IF(N308="nulová",J308,0)</f>
        <v>0</v>
      </c>
      <c r="BJ308" s="24" t="s">
        <v>477</v>
      </c>
      <c r="BK308" s="199">
        <f>ROUND(I308*H308,2)</f>
        <v>0</v>
      </c>
      <c r="BL308" s="24" t="s">
        <v>536</v>
      </c>
      <c r="BM308" s="24" t="s">
        <v>72</v>
      </c>
    </row>
    <row r="309" spans="2:65" s="11" customFormat="1" ht="27">
      <c r="B309" s="200"/>
      <c r="C309" s="201"/>
      <c r="D309" s="202" t="s">
        <v>538</v>
      </c>
      <c r="E309" s="203" t="s">
        <v>419</v>
      </c>
      <c r="F309" s="204" t="s">
        <v>73</v>
      </c>
      <c r="G309" s="201"/>
      <c r="H309" s="205" t="s">
        <v>419</v>
      </c>
      <c r="I309" s="206"/>
      <c r="J309" s="201"/>
      <c r="K309" s="201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538</v>
      </c>
      <c r="AU309" s="211" t="s">
        <v>479</v>
      </c>
      <c r="AV309" s="11" t="s">
        <v>477</v>
      </c>
      <c r="AW309" s="11" t="s">
        <v>433</v>
      </c>
      <c r="AX309" s="11" t="s">
        <v>469</v>
      </c>
      <c r="AY309" s="211" t="s">
        <v>529</v>
      </c>
    </row>
    <row r="310" spans="2:65" s="11" customFormat="1">
      <c r="B310" s="200"/>
      <c r="C310" s="201"/>
      <c r="D310" s="202" t="s">
        <v>538</v>
      </c>
      <c r="E310" s="203" t="s">
        <v>419</v>
      </c>
      <c r="F310" s="204" t="s">
        <v>782</v>
      </c>
      <c r="G310" s="201"/>
      <c r="H310" s="205" t="s">
        <v>419</v>
      </c>
      <c r="I310" s="206"/>
      <c r="J310" s="201"/>
      <c r="K310" s="201"/>
      <c r="L310" s="207"/>
      <c r="M310" s="208"/>
      <c r="N310" s="209"/>
      <c r="O310" s="209"/>
      <c r="P310" s="209"/>
      <c r="Q310" s="209"/>
      <c r="R310" s="209"/>
      <c r="S310" s="209"/>
      <c r="T310" s="210"/>
      <c r="AT310" s="211" t="s">
        <v>538</v>
      </c>
      <c r="AU310" s="211" t="s">
        <v>479</v>
      </c>
      <c r="AV310" s="11" t="s">
        <v>477</v>
      </c>
      <c r="AW310" s="11" t="s">
        <v>433</v>
      </c>
      <c r="AX310" s="11" t="s">
        <v>469</v>
      </c>
      <c r="AY310" s="211" t="s">
        <v>529</v>
      </c>
    </row>
    <row r="311" spans="2:65" s="12" customFormat="1">
      <c r="B311" s="212"/>
      <c r="C311" s="213"/>
      <c r="D311" s="202" t="s">
        <v>538</v>
      </c>
      <c r="E311" s="214" t="s">
        <v>419</v>
      </c>
      <c r="F311" s="215" t="s">
        <v>652</v>
      </c>
      <c r="G311" s="213"/>
      <c r="H311" s="216">
        <v>2</v>
      </c>
      <c r="I311" s="217"/>
      <c r="J311" s="213"/>
      <c r="K311" s="213"/>
      <c r="L311" s="218"/>
      <c r="M311" s="219"/>
      <c r="N311" s="220"/>
      <c r="O311" s="220"/>
      <c r="P311" s="220"/>
      <c r="Q311" s="220"/>
      <c r="R311" s="220"/>
      <c r="S311" s="220"/>
      <c r="T311" s="221"/>
      <c r="AT311" s="222" t="s">
        <v>538</v>
      </c>
      <c r="AU311" s="222" t="s">
        <v>479</v>
      </c>
      <c r="AV311" s="12" t="s">
        <v>479</v>
      </c>
      <c r="AW311" s="12" t="s">
        <v>433</v>
      </c>
      <c r="AX311" s="12" t="s">
        <v>469</v>
      </c>
      <c r="AY311" s="222" t="s">
        <v>529</v>
      </c>
    </row>
    <row r="312" spans="2:65" s="13" customFormat="1">
      <c r="B312" s="223"/>
      <c r="C312" s="224"/>
      <c r="D312" s="225" t="s">
        <v>538</v>
      </c>
      <c r="E312" s="226" t="s">
        <v>419</v>
      </c>
      <c r="F312" s="227" t="s">
        <v>545</v>
      </c>
      <c r="G312" s="224"/>
      <c r="H312" s="228">
        <v>2</v>
      </c>
      <c r="I312" s="229"/>
      <c r="J312" s="224"/>
      <c r="K312" s="224"/>
      <c r="L312" s="230"/>
      <c r="M312" s="231"/>
      <c r="N312" s="232"/>
      <c r="O312" s="232"/>
      <c r="P312" s="232"/>
      <c r="Q312" s="232"/>
      <c r="R312" s="232"/>
      <c r="S312" s="232"/>
      <c r="T312" s="233"/>
      <c r="AT312" s="234" t="s">
        <v>538</v>
      </c>
      <c r="AU312" s="234" t="s">
        <v>479</v>
      </c>
      <c r="AV312" s="13" t="s">
        <v>536</v>
      </c>
      <c r="AW312" s="13" t="s">
        <v>433</v>
      </c>
      <c r="AX312" s="13" t="s">
        <v>477</v>
      </c>
      <c r="AY312" s="234" t="s">
        <v>529</v>
      </c>
    </row>
    <row r="313" spans="2:65" s="1" customFormat="1" ht="22.5" customHeight="1">
      <c r="B313" s="41"/>
      <c r="C313" s="188" t="s">
        <v>723</v>
      </c>
      <c r="D313" s="188" t="s">
        <v>532</v>
      </c>
      <c r="E313" s="189" t="s">
        <v>74</v>
      </c>
      <c r="F313" s="190" t="s">
        <v>75</v>
      </c>
      <c r="G313" s="191" t="s">
        <v>584</v>
      </c>
      <c r="H313" s="192">
        <v>3.04</v>
      </c>
      <c r="I313" s="193"/>
      <c r="J313" s="194">
        <f>ROUND(I313*H313,2)</f>
        <v>0</v>
      </c>
      <c r="K313" s="190" t="s">
        <v>419</v>
      </c>
      <c r="L313" s="61"/>
      <c r="M313" s="195" t="s">
        <v>419</v>
      </c>
      <c r="N313" s="196" t="s">
        <v>440</v>
      </c>
      <c r="O313" s="42"/>
      <c r="P313" s="197">
        <f>O313*H313</f>
        <v>0</v>
      </c>
      <c r="Q313" s="197">
        <v>3.0300000000000001E-3</v>
      </c>
      <c r="R313" s="197">
        <f>Q313*H313</f>
        <v>9.211200000000001E-3</v>
      </c>
      <c r="S313" s="197">
        <v>0</v>
      </c>
      <c r="T313" s="198">
        <f>S313*H313</f>
        <v>0</v>
      </c>
      <c r="AR313" s="24" t="s">
        <v>536</v>
      </c>
      <c r="AT313" s="24" t="s">
        <v>532</v>
      </c>
      <c r="AU313" s="24" t="s">
        <v>479</v>
      </c>
      <c r="AY313" s="24" t="s">
        <v>529</v>
      </c>
      <c r="BE313" s="199">
        <f>IF(N313="základní",J313,0)</f>
        <v>0</v>
      </c>
      <c r="BF313" s="199">
        <f>IF(N313="snížená",J313,0)</f>
        <v>0</v>
      </c>
      <c r="BG313" s="199">
        <f>IF(N313="zákl. přenesená",J313,0)</f>
        <v>0</v>
      </c>
      <c r="BH313" s="199">
        <f>IF(N313="sníž. přenesená",J313,0)</f>
        <v>0</v>
      </c>
      <c r="BI313" s="199">
        <f>IF(N313="nulová",J313,0)</f>
        <v>0</v>
      </c>
      <c r="BJ313" s="24" t="s">
        <v>477</v>
      </c>
      <c r="BK313" s="199">
        <f>ROUND(I313*H313,2)</f>
        <v>0</v>
      </c>
      <c r="BL313" s="24" t="s">
        <v>536</v>
      </c>
      <c r="BM313" s="24" t="s">
        <v>76</v>
      </c>
    </row>
    <row r="314" spans="2:65" s="11" customFormat="1">
      <c r="B314" s="200"/>
      <c r="C314" s="201"/>
      <c r="D314" s="202" t="s">
        <v>538</v>
      </c>
      <c r="E314" s="203" t="s">
        <v>419</v>
      </c>
      <c r="F314" s="204" t="s">
        <v>791</v>
      </c>
      <c r="G314" s="201"/>
      <c r="H314" s="205" t="s">
        <v>419</v>
      </c>
      <c r="I314" s="206"/>
      <c r="J314" s="201"/>
      <c r="K314" s="201"/>
      <c r="L314" s="207"/>
      <c r="M314" s="208"/>
      <c r="N314" s="209"/>
      <c r="O314" s="209"/>
      <c r="P314" s="209"/>
      <c r="Q314" s="209"/>
      <c r="R314" s="209"/>
      <c r="S314" s="209"/>
      <c r="T314" s="210"/>
      <c r="AT314" s="211" t="s">
        <v>538</v>
      </c>
      <c r="AU314" s="211" t="s">
        <v>479</v>
      </c>
      <c r="AV314" s="11" t="s">
        <v>477</v>
      </c>
      <c r="AW314" s="11" t="s">
        <v>433</v>
      </c>
      <c r="AX314" s="11" t="s">
        <v>469</v>
      </c>
      <c r="AY314" s="211" t="s">
        <v>529</v>
      </c>
    </row>
    <row r="315" spans="2:65" s="11" customFormat="1">
      <c r="B315" s="200"/>
      <c r="C315" s="201"/>
      <c r="D315" s="202" t="s">
        <v>538</v>
      </c>
      <c r="E315" s="203" t="s">
        <v>419</v>
      </c>
      <c r="F315" s="204" t="s">
        <v>792</v>
      </c>
      <c r="G315" s="201"/>
      <c r="H315" s="205" t="s">
        <v>419</v>
      </c>
      <c r="I315" s="206"/>
      <c r="J315" s="201"/>
      <c r="K315" s="201"/>
      <c r="L315" s="207"/>
      <c r="M315" s="208"/>
      <c r="N315" s="209"/>
      <c r="O315" s="209"/>
      <c r="P315" s="209"/>
      <c r="Q315" s="209"/>
      <c r="R315" s="209"/>
      <c r="S315" s="209"/>
      <c r="T315" s="210"/>
      <c r="AT315" s="211" t="s">
        <v>538</v>
      </c>
      <c r="AU315" s="211" t="s">
        <v>479</v>
      </c>
      <c r="AV315" s="11" t="s">
        <v>477</v>
      </c>
      <c r="AW315" s="11" t="s">
        <v>433</v>
      </c>
      <c r="AX315" s="11" t="s">
        <v>469</v>
      </c>
      <c r="AY315" s="211" t="s">
        <v>529</v>
      </c>
    </row>
    <row r="316" spans="2:65" s="11" customFormat="1">
      <c r="B316" s="200"/>
      <c r="C316" s="201"/>
      <c r="D316" s="202" t="s">
        <v>538</v>
      </c>
      <c r="E316" s="203" t="s">
        <v>419</v>
      </c>
      <c r="F316" s="204" t="s">
        <v>77</v>
      </c>
      <c r="G316" s="201"/>
      <c r="H316" s="205" t="s">
        <v>419</v>
      </c>
      <c r="I316" s="206"/>
      <c r="J316" s="201"/>
      <c r="K316" s="201"/>
      <c r="L316" s="207"/>
      <c r="M316" s="208"/>
      <c r="N316" s="209"/>
      <c r="O316" s="209"/>
      <c r="P316" s="209"/>
      <c r="Q316" s="209"/>
      <c r="R316" s="209"/>
      <c r="S316" s="209"/>
      <c r="T316" s="210"/>
      <c r="AT316" s="211" t="s">
        <v>538</v>
      </c>
      <c r="AU316" s="211" t="s">
        <v>479</v>
      </c>
      <c r="AV316" s="11" t="s">
        <v>477</v>
      </c>
      <c r="AW316" s="11" t="s">
        <v>433</v>
      </c>
      <c r="AX316" s="11" t="s">
        <v>469</v>
      </c>
      <c r="AY316" s="211" t="s">
        <v>529</v>
      </c>
    </row>
    <row r="317" spans="2:65" s="11" customFormat="1">
      <c r="B317" s="200"/>
      <c r="C317" s="201"/>
      <c r="D317" s="202" t="s">
        <v>538</v>
      </c>
      <c r="E317" s="203" t="s">
        <v>419</v>
      </c>
      <c r="F317" s="204" t="s">
        <v>78</v>
      </c>
      <c r="G317" s="201"/>
      <c r="H317" s="205" t="s">
        <v>419</v>
      </c>
      <c r="I317" s="206"/>
      <c r="J317" s="201"/>
      <c r="K317" s="201"/>
      <c r="L317" s="207"/>
      <c r="M317" s="208"/>
      <c r="N317" s="209"/>
      <c r="O317" s="209"/>
      <c r="P317" s="209"/>
      <c r="Q317" s="209"/>
      <c r="R317" s="209"/>
      <c r="S317" s="209"/>
      <c r="T317" s="210"/>
      <c r="AT317" s="211" t="s">
        <v>538</v>
      </c>
      <c r="AU317" s="211" t="s">
        <v>479</v>
      </c>
      <c r="AV317" s="11" t="s">
        <v>477</v>
      </c>
      <c r="AW317" s="11" t="s">
        <v>433</v>
      </c>
      <c r="AX317" s="11" t="s">
        <v>469</v>
      </c>
      <c r="AY317" s="211" t="s">
        <v>529</v>
      </c>
    </row>
    <row r="318" spans="2:65" s="11" customFormat="1">
      <c r="B318" s="200"/>
      <c r="C318" s="201"/>
      <c r="D318" s="202" t="s">
        <v>538</v>
      </c>
      <c r="E318" s="203" t="s">
        <v>419</v>
      </c>
      <c r="F318" s="204" t="s">
        <v>79</v>
      </c>
      <c r="G318" s="201"/>
      <c r="H318" s="205" t="s">
        <v>419</v>
      </c>
      <c r="I318" s="206"/>
      <c r="J318" s="201"/>
      <c r="K318" s="201"/>
      <c r="L318" s="207"/>
      <c r="M318" s="208"/>
      <c r="N318" s="209"/>
      <c r="O318" s="209"/>
      <c r="P318" s="209"/>
      <c r="Q318" s="209"/>
      <c r="R318" s="209"/>
      <c r="S318" s="209"/>
      <c r="T318" s="210"/>
      <c r="AT318" s="211" t="s">
        <v>538</v>
      </c>
      <c r="AU318" s="211" t="s">
        <v>479</v>
      </c>
      <c r="AV318" s="11" t="s">
        <v>477</v>
      </c>
      <c r="AW318" s="11" t="s">
        <v>433</v>
      </c>
      <c r="AX318" s="11" t="s">
        <v>469</v>
      </c>
      <c r="AY318" s="211" t="s">
        <v>529</v>
      </c>
    </row>
    <row r="319" spans="2:65" s="11" customFormat="1">
      <c r="B319" s="200"/>
      <c r="C319" s="201"/>
      <c r="D319" s="202" t="s">
        <v>538</v>
      </c>
      <c r="E319" s="203" t="s">
        <v>419</v>
      </c>
      <c r="F319" s="204" t="s">
        <v>80</v>
      </c>
      <c r="G319" s="201"/>
      <c r="H319" s="205" t="s">
        <v>419</v>
      </c>
      <c r="I319" s="206"/>
      <c r="J319" s="201"/>
      <c r="K319" s="201"/>
      <c r="L319" s="207"/>
      <c r="M319" s="208"/>
      <c r="N319" s="209"/>
      <c r="O319" s="209"/>
      <c r="P319" s="209"/>
      <c r="Q319" s="209"/>
      <c r="R319" s="209"/>
      <c r="S319" s="209"/>
      <c r="T319" s="210"/>
      <c r="AT319" s="211" t="s">
        <v>538</v>
      </c>
      <c r="AU319" s="211" t="s">
        <v>479</v>
      </c>
      <c r="AV319" s="11" t="s">
        <v>477</v>
      </c>
      <c r="AW319" s="11" t="s">
        <v>433</v>
      </c>
      <c r="AX319" s="11" t="s">
        <v>469</v>
      </c>
      <c r="AY319" s="211" t="s">
        <v>529</v>
      </c>
    </row>
    <row r="320" spans="2:65" s="11" customFormat="1">
      <c r="B320" s="200"/>
      <c r="C320" s="201"/>
      <c r="D320" s="202" t="s">
        <v>538</v>
      </c>
      <c r="E320" s="203" t="s">
        <v>419</v>
      </c>
      <c r="F320" s="204" t="s">
        <v>542</v>
      </c>
      <c r="G320" s="201"/>
      <c r="H320" s="205" t="s">
        <v>419</v>
      </c>
      <c r="I320" s="206"/>
      <c r="J320" s="201"/>
      <c r="K320" s="201"/>
      <c r="L320" s="207"/>
      <c r="M320" s="208"/>
      <c r="N320" s="209"/>
      <c r="O320" s="209"/>
      <c r="P320" s="209"/>
      <c r="Q320" s="209"/>
      <c r="R320" s="209"/>
      <c r="S320" s="209"/>
      <c r="T320" s="210"/>
      <c r="AT320" s="211" t="s">
        <v>538</v>
      </c>
      <c r="AU320" s="211" t="s">
        <v>479</v>
      </c>
      <c r="AV320" s="11" t="s">
        <v>477</v>
      </c>
      <c r="AW320" s="11" t="s">
        <v>433</v>
      </c>
      <c r="AX320" s="11" t="s">
        <v>469</v>
      </c>
      <c r="AY320" s="211" t="s">
        <v>529</v>
      </c>
    </row>
    <row r="321" spans="2:65" s="11" customFormat="1">
      <c r="B321" s="200"/>
      <c r="C321" s="201"/>
      <c r="D321" s="202" t="s">
        <v>538</v>
      </c>
      <c r="E321" s="203" t="s">
        <v>419</v>
      </c>
      <c r="F321" s="204" t="s">
        <v>589</v>
      </c>
      <c r="G321" s="201"/>
      <c r="H321" s="205" t="s">
        <v>419</v>
      </c>
      <c r="I321" s="206"/>
      <c r="J321" s="201"/>
      <c r="K321" s="201"/>
      <c r="L321" s="207"/>
      <c r="M321" s="208"/>
      <c r="N321" s="209"/>
      <c r="O321" s="209"/>
      <c r="P321" s="209"/>
      <c r="Q321" s="209"/>
      <c r="R321" s="209"/>
      <c r="S321" s="209"/>
      <c r="T321" s="210"/>
      <c r="AT321" s="211" t="s">
        <v>538</v>
      </c>
      <c r="AU321" s="211" t="s">
        <v>479</v>
      </c>
      <c r="AV321" s="11" t="s">
        <v>477</v>
      </c>
      <c r="AW321" s="11" t="s">
        <v>433</v>
      </c>
      <c r="AX321" s="11" t="s">
        <v>469</v>
      </c>
      <c r="AY321" s="211" t="s">
        <v>529</v>
      </c>
    </row>
    <row r="322" spans="2:65" s="11" customFormat="1">
      <c r="B322" s="200"/>
      <c r="C322" s="201"/>
      <c r="D322" s="202" t="s">
        <v>538</v>
      </c>
      <c r="E322" s="203" t="s">
        <v>419</v>
      </c>
      <c r="F322" s="204" t="s">
        <v>81</v>
      </c>
      <c r="G322" s="201"/>
      <c r="H322" s="205" t="s">
        <v>419</v>
      </c>
      <c r="I322" s="206"/>
      <c r="J322" s="201"/>
      <c r="K322" s="201"/>
      <c r="L322" s="207"/>
      <c r="M322" s="208"/>
      <c r="N322" s="209"/>
      <c r="O322" s="209"/>
      <c r="P322" s="209"/>
      <c r="Q322" s="209"/>
      <c r="R322" s="209"/>
      <c r="S322" s="209"/>
      <c r="T322" s="210"/>
      <c r="AT322" s="211" t="s">
        <v>538</v>
      </c>
      <c r="AU322" s="211" t="s">
        <v>479</v>
      </c>
      <c r="AV322" s="11" t="s">
        <v>477</v>
      </c>
      <c r="AW322" s="11" t="s">
        <v>433</v>
      </c>
      <c r="AX322" s="11" t="s">
        <v>469</v>
      </c>
      <c r="AY322" s="211" t="s">
        <v>529</v>
      </c>
    </row>
    <row r="323" spans="2:65" s="12" customFormat="1">
      <c r="B323" s="212"/>
      <c r="C323" s="213"/>
      <c r="D323" s="202" t="s">
        <v>538</v>
      </c>
      <c r="E323" s="214" t="s">
        <v>419</v>
      </c>
      <c r="F323" s="215" t="s">
        <v>82</v>
      </c>
      <c r="G323" s="213"/>
      <c r="H323" s="216">
        <v>3.04</v>
      </c>
      <c r="I323" s="217"/>
      <c r="J323" s="213"/>
      <c r="K323" s="213"/>
      <c r="L323" s="218"/>
      <c r="M323" s="219"/>
      <c r="N323" s="220"/>
      <c r="O323" s="220"/>
      <c r="P323" s="220"/>
      <c r="Q323" s="220"/>
      <c r="R323" s="220"/>
      <c r="S323" s="220"/>
      <c r="T323" s="221"/>
      <c r="AT323" s="222" t="s">
        <v>538</v>
      </c>
      <c r="AU323" s="222" t="s">
        <v>479</v>
      </c>
      <c r="AV323" s="12" t="s">
        <v>479</v>
      </c>
      <c r="AW323" s="12" t="s">
        <v>433</v>
      </c>
      <c r="AX323" s="12" t="s">
        <v>469</v>
      </c>
      <c r="AY323" s="222" t="s">
        <v>529</v>
      </c>
    </row>
    <row r="324" spans="2:65" s="13" customFormat="1">
      <c r="B324" s="223"/>
      <c r="C324" s="224"/>
      <c r="D324" s="225" t="s">
        <v>538</v>
      </c>
      <c r="E324" s="226" t="s">
        <v>419</v>
      </c>
      <c r="F324" s="227" t="s">
        <v>545</v>
      </c>
      <c r="G324" s="224"/>
      <c r="H324" s="228">
        <v>3.04</v>
      </c>
      <c r="I324" s="229"/>
      <c r="J324" s="224"/>
      <c r="K324" s="224"/>
      <c r="L324" s="230"/>
      <c r="M324" s="231"/>
      <c r="N324" s="232"/>
      <c r="O324" s="232"/>
      <c r="P324" s="232"/>
      <c r="Q324" s="232"/>
      <c r="R324" s="232"/>
      <c r="S324" s="232"/>
      <c r="T324" s="233"/>
      <c r="AT324" s="234" t="s">
        <v>538</v>
      </c>
      <c r="AU324" s="234" t="s">
        <v>479</v>
      </c>
      <c r="AV324" s="13" t="s">
        <v>536</v>
      </c>
      <c r="AW324" s="13" t="s">
        <v>433</v>
      </c>
      <c r="AX324" s="13" t="s">
        <v>477</v>
      </c>
      <c r="AY324" s="234" t="s">
        <v>529</v>
      </c>
    </row>
    <row r="325" spans="2:65" s="1" customFormat="1" ht="31.5" customHeight="1">
      <c r="B325" s="41"/>
      <c r="C325" s="188" t="s">
        <v>729</v>
      </c>
      <c r="D325" s="188" t="s">
        <v>532</v>
      </c>
      <c r="E325" s="189" t="s">
        <v>83</v>
      </c>
      <c r="F325" s="190" t="s">
        <v>84</v>
      </c>
      <c r="G325" s="191" t="s">
        <v>584</v>
      </c>
      <c r="H325" s="192">
        <v>10.271000000000001</v>
      </c>
      <c r="I325" s="193"/>
      <c r="J325" s="194">
        <f>ROUND(I325*H325,2)</f>
        <v>0</v>
      </c>
      <c r="K325" s="190" t="s">
        <v>419</v>
      </c>
      <c r="L325" s="61"/>
      <c r="M325" s="195" t="s">
        <v>419</v>
      </c>
      <c r="N325" s="196" t="s">
        <v>440</v>
      </c>
      <c r="O325" s="42"/>
      <c r="P325" s="197">
        <f>O325*H325</f>
        <v>0</v>
      </c>
      <c r="Q325" s="197">
        <v>3.0300000000000001E-3</v>
      </c>
      <c r="R325" s="197">
        <f>Q325*H325</f>
        <v>3.1121130000000004E-2</v>
      </c>
      <c r="S325" s="197">
        <v>0</v>
      </c>
      <c r="T325" s="198">
        <f>S325*H325</f>
        <v>0</v>
      </c>
      <c r="AR325" s="24" t="s">
        <v>536</v>
      </c>
      <c r="AT325" s="24" t="s">
        <v>532</v>
      </c>
      <c r="AU325" s="24" t="s">
        <v>479</v>
      </c>
      <c r="AY325" s="24" t="s">
        <v>529</v>
      </c>
      <c r="BE325" s="199">
        <f>IF(N325="základní",J325,0)</f>
        <v>0</v>
      </c>
      <c r="BF325" s="199">
        <f>IF(N325="snížená",J325,0)</f>
        <v>0</v>
      </c>
      <c r="BG325" s="199">
        <f>IF(N325="zákl. přenesená",J325,0)</f>
        <v>0</v>
      </c>
      <c r="BH325" s="199">
        <f>IF(N325="sníž. přenesená",J325,0)</f>
        <v>0</v>
      </c>
      <c r="BI325" s="199">
        <f>IF(N325="nulová",J325,0)</f>
        <v>0</v>
      </c>
      <c r="BJ325" s="24" t="s">
        <v>477</v>
      </c>
      <c r="BK325" s="199">
        <f>ROUND(I325*H325,2)</f>
        <v>0</v>
      </c>
      <c r="BL325" s="24" t="s">
        <v>536</v>
      </c>
      <c r="BM325" s="24" t="s">
        <v>85</v>
      </c>
    </row>
    <row r="326" spans="2:65" s="11" customFormat="1" ht="27">
      <c r="B326" s="200"/>
      <c r="C326" s="201"/>
      <c r="D326" s="202" t="s">
        <v>538</v>
      </c>
      <c r="E326" s="203" t="s">
        <v>419</v>
      </c>
      <c r="F326" s="204" t="s">
        <v>86</v>
      </c>
      <c r="G326" s="201"/>
      <c r="H326" s="205" t="s">
        <v>419</v>
      </c>
      <c r="I326" s="206"/>
      <c r="J326" s="201"/>
      <c r="K326" s="201"/>
      <c r="L326" s="207"/>
      <c r="M326" s="208"/>
      <c r="N326" s="209"/>
      <c r="O326" s="209"/>
      <c r="P326" s="209"/>
      <c r="Q326" s="209"/>
      <c r="R326" s="209"/>
      <c r="S326" s="209"/>
      <c r="T326" s="210"/>
      <c r="AT326" s="211" t="s">
        <v>538</v>
      </c>
      <c r="AU326" s="211" t="s">
        <v>479</v>
      </c>
      <c r="AV326" s="11" t="s">
        <v>477</v>
      </c>
      <c r="AW326" s="11" t="s">
        <v>433</v>
      </c>
      <c r="AX326" s="11" t="s">
        <v>469</v>
      </c>
      <c r="AY326" s="211" t="s">
        <v>529</v>
      </c>
    </row>
    <row r="327" spans="2:65" s="11" customFormat="1">
      <c r="B327" s="200"/>
      <c r="C327" s="201"/>
      <c r="D327" s="202" t="s">
        <v>538</v>
      </c>
      <c r="E327" s="203" t="s">
        <v>419</v>
      </c>
      <c r="F327" s="204" t="s">
        <v>87</v>
      </c>
      <c r="G327" s="201"/>
      <c r="H327" s="205" t="s">
        <v>419</v>
      </c>
      <c r="I327" s="206"/>
      <c r="J327" s="201"/>
      <c r="K327" s="201"/>
      <c r="L327" s="207"/>
      <c r="M327" s="208"/>
      <c r="N327" s="209"/>
      <c r="O327" s="209"/>
      <c r="P327" s="209"/>
      <c r="Q327" s="209"/>
      <c r="R327" s="209"/>
      <c r="S327" s="209"/>
      <c r="T327" s="210"/>
      <c r="AT327" s="211" t="s">
        <v>538</v>
      </c>
      <c r="AU327" s="211" t="s">
        <v>479</v>
      </c>
      <c r="AV327" s="11" t="s">
        <v>477</v>
      </c>
      <c r="AW327" s="11" t="s">
        <v>433</v>
      </c>
      <c r="AX327" s="11" t="s">
        <v>469</v>
      </c>
      <c r="AY327" s="211" t="s">
        <v>529</v>
      </c>
    </row>
    <row r="328" spans="2:65" s="11" customFormat="1" ht="27">
      <c r="B328" s="200"/>
      <c r="C328" s="201"/>
      <c r="D328" s="202" t="s">
        <v>538</v>
      </c>
      <c r="E328" s="203" t="s">
        <v>419</v>
      </c>
      <c r="F328" s="204" t="s">
        <v>88</v>
      </c>
      <c r="G328" s="201"/>
      <c r="H328" s="205" t="s">
        <v>419</v>
      </c>
      <c r="I328" s="206"/>
      <c r="J328" s="201"/>
      <c r="K328" s="201"/>
      <c r="L328" s="207"/>
      <c r="M328" s="208"/>
      <c r="N328" s="209"/>
      <c r="O328" s="209"/>
      <c r="P328" s="209"/>
      <c r="Q328" s="209"/>
      <c r="R328" s="209"/>
      <c r="S328" s="209"/>
      <c r="T328" s="210"/>
      <c r="AT328" s="211" t="s">
        <v>538</v>
      </c>
      <c r="AU328" s="211" t="s">
        <v>479</v>
      </c>
      <c r="AV328" s="11" t="s">
        <v>477</v>
      </c>
      <c r="AW328" s="11" t="s">
        <v>433</v>
      </c>
      <c r="AX328" s="11" t="s">
        <v>469</v>
      </c>
      <c r="AY328" s="211" t="s">
        <v>529</v>
      </c>
    </row>
    <row r="329" spans="2:65" s="11" customFormat="1" ht="27">
      <c r="B329" s="200"/>
      <c r="C329" s="201"/>
      <c r="D329" s="202" t="s">
        <v>538</v>
      </c>
      <c r="E329" s="203" t="s">
        <v>419</v>
      </c>
      <c r="F329" s="204" t="s">
        <v>89</v>
      </c>
      <c r="G329" s="201"/>
      <c r="H329" s="205" t="s">
        <v>419</v>
      </c>
      <c r="I329" s="206"/>
      <c r="J329" s="201"/>
      <c r="K329" s="201"/>
      <c r="L329" s="207"/>
      <c r="M329" s="208"/>
      <c r="N329" s="209"/>
      <c r="O329" s="209"/>
      <c r="P329" s="209"/>
      <c r="Q329" s="209"/>
      <c r="R329" s="209"/>
      <c r="S329" s="209"/>
      <c r="T329" s="210"/>
      <c r="AT329" s="211" t="s">
        <v>538</v>
      </c>
      <c r="AU329" s="211" t="s">
        <v>479</v>
      </c>
      <c r="AV329" s="11" t="s">
        <v>477</v>
      </c>
      <c r="AW329" s="11" t="s">
        <v>433</v>
      </c>
      <c r="AX329" s="11" t="s">
        <v>469</v>
      </c>
      <c r="AY329" s="211" t="s">
        <v>529</v>
      </c>
    </row>
    <row r="330" spans="2:65" s="11" customFormat="1">
      <c r="B330" s="200"/>
      <c r="C330" s="201"/>
      <c r="D330" s="202" t="s">
        <v>538</v>
      </c>
      <c r="E330" s="203" t="s">
        <v>419</v>
      </c>
      <c r="F330" s="204" t="s">
        <v>90</v>
      </c>
      <c r="G330" s="201"/>
      <c r="H330" s="205" t="s">
        <v>419</v>
      </c>
      <c r="I330" s="206"/>
      <c r="J330" s="201"/>
      <c r="K330" s="201"/>
      <c r="L330" s="207"/>
      <c r="M330" s="208"/>
      <c r="N330" s="209"/>
      <c r="O330" s="209"/>
      <c r="P330" s="209"/>
      <c r="Q330" s="209"/>
      <c r="R330" s="209"/>
      <c r="S330" s="209"/>
      <c r="T330" s="210"/>
      <c r="AT330" s="211" t="s">
        <v>538</v>
      </c>
      <c r="AU330" s="211" t="s">
        <v>479</v>
      </c>
      <c r="AV330" s="11" t="s">
        <v>477</v>
      </c>
      <c r="AW330" s="11" t="s">
        <v>433</v>
      </c>
      <c r="AX330" s="11" t="s">
        <v>469</v>
      </c>
      <c r="AY330" s="211" t="s">
        <v>529</v>
      </c>
    </row>
    <row r="331" spans="2:65" s="11" customFormat="1">
      <c r="B331" s="200"/>
      <c r="C331" s="201"/>
      <c r="D331" s="202" t="s">
        <v>538</v>
      </c>
      <c r="E331" s="203" t="s">
        <v>419</v>
      </c>
      <c r="F331" s="204" t="s">
        <v>91</v>
      </c>
      <c r="G331" s="201"/>
      <c r="H331" s="205" t="s">
        <v>419</v>
      </c>
      <c r="I331" s="206"/>
      <c r="J331" s="201"/>
      <c r="K331" s="201"/>
      <c r="L331" s="207"/>
      <c r="M331" s="208"/>
      <c r="N331" s="209"/>
      <c r="O331" s="209"/>
      <c r="P331" s="209"/>
      <c r="Q331" s="209"/>
      <c r="R331" s="209"/>
      <c r="S331" s="209"/>
      <c r="T331" s="210"/>
      <c r="AT331" s="211" t="s">
        <v>538</v>
      </c>
      <c r="AU331" s="211" t="s">
        <v>479</v>
      </c>
      <c r="AV331" s="11" t="s">
        <v>477</v>
      </c>
      <c r="AW331" s="11" t="s">
        <v>433</v>
      </c>
      <c r="AX331" s="11" t="s">
        <v>469</v>
      </c>
      <c r="AY331" s="211" t="s">
        <v>529</v>
      </c>
    </row>
    <row r="332" spans="2:65" s="11" customFormat="1">
      <c r="B332" s="200"/>
      <c r="C332" s="201"/>
      <c r="D332" s="202" t="s">
        <v>538</v>
      </c>
      <c r="E332" s="203" t="s">
        <v>419</v>
      </c>
      <c r="F332" s="204" t="s">
        <v>92</v>
      </c>
      <c r="G332" s="201"/>
      <c r="H332" s="205" t="s">
        <v>419</v>
      </c>
      <c r="I332" s="206"/>
      <c r="J332" s="201"/>
      <c r="K332" s="201"/>
      <c r="L332" s="207"/>
      <c r="M332" s="208"/>
      <c r="N332" s="209"/>
      <c r="O332" s="209"/>
      <c r="P332" s="209"/>
      <c r="Q332" s="209"/>
      <c r="R332" s="209"/>
      <c r="S332" s="209"/>
      <c r="T332" s="210"/>
      <c r="AT332" s="211" t="s">
        <v>538</v>
      </c>
      <c r="AU332" s="211" t="s">
        <v>479</v>
      </c>
      <c r="AV332" s="11" t="s">
        <v>477</v>
      </c>
      <c r="AW332" s="11" t="s">
        <v>433</v>
      </c>
      <c r="AX332" s="11" t="s">
        <v>469</v>
      </c>
      <c r="AY332" s="211" t="s">
        <v>529</v>
      </c>
    </row>
    <row r="333" spans="2:65" s="11" customFormat="1" ht="27">
      <c r="B333" s="200"/>
      <c r="C333" s="201"/>
      <c r="D333" s="202" t="s">
        <v>538</v>
      </c>
      <c r="E333" s="203" t="s">
        <v>419</v>
      </c>
      <c r="F333" s="204" t="s">
        <v>93</v>
      </c>
      <c r="G333" s="201"/>
      <c r="H333" s="205" t="s">
        <v>419</v>
      </c>
      <c r="I333" s="206"/>
      <c r="J333" s="201"/>
      <c r="K333" s="201"/>
      <c r="L333" s="207"/>
      <c r="M333" s="208"/>
      <c r="N333" s="209"/>
      <c r="O333" s="209"/>
      <c r="P333" s="209"/>
      <c r="Q333" s="209"/>
      <c r="R333" s="209"/>
      <c r="S333" s="209"/>
      <c r="T333" s="210"/>
      <c r="AT333" s="211" t="s">
        <v>538</v>
      </c>
      <c r="AU333" s="211" t="s">
        <v>479</v>
      </c>
      <c r="AV333" s="11" t="s">
        <v>477</v>
      </c>
      <c r="AW333" s="11" t="s">
        <v>433</v>
      </c>
      <c r="AX333" s="11" t="s">
        <v>469</v>
      </c>
      <c r="AY333" s="211" t="s">
        <v>529</v>
      </c>
    </row>
    <row r="334" spans="2:65" s="11" customFormat="1" ht="27">
      <c r="B334" s="200"/>
      <c r="C334" s="201"/>
      <c r="D334" s="202" t="s">
        <v>538</v>
      </c>
      <c r="E334" s="203" t="s">
        <v>419</v>
      </c>
      <c r="F334" s="204" t="s">
        <v>94</v>
      </c>
      <c r="G334" s="201"/>
      <c r="H334" s="205" t="s">
        <v>419</v>
      </c>
      <c r="I334" s="206"/>
      <c r="J334" s="201"/>
      <c r="K334" s="201"/>
      <c r="L334" s="207"/>
      <c r="M334" s="208"/>
      <c r="N334" s="209"/>
      <c r="O334" s="209"/>
      <c r="P334" s="209"/>
      <c r="Q334" s="209"/>
      <c r="R334" s="209"/>
      <c r="S334" s="209"/>
      <c r="T334" s="210"/>
      <c r="AT334" s="211" t="s">
        <v>538</v>
      </c>
      <c r="AU334" s="211" t="s">
        <v>479</v>
      </c>
      <c r="AV334" s="11" t="s">
        <v>477</v>
      </c>
      <c r="AW334" s="11" t="s">
        <v>433</v>
      </c>
      <c r="AX334" s="11" t="s">
        <v>469</v>
      </c>
      <c r="AY334" s="211" t="s">
        <v>529</v>
      </c>
    </row>
    <row r="335" spans="2:65" s="11" customFormat="1">
      <c r="B335" s="200"/>
      <c r="C335" s="201"/>
      <c r="D335" s="202" t="s">
        <v>538</v>
      </c>
      <c r="E335" s="203" t="s">
        <v>419</v>
      </c>
      <c r="F335" s="204" t="s">
        <v>793</v>
      </c>
      <c r="G335" s="201"/>
      <c r="H335" s="205" t="s">
        <v>419</v>
      </c>
      <c r="I335" s="206"/>
      <c r="J335" s="201"/>
      <c r="K335" s="201"/>
      <c r="L335" s="207"/>
      <c r="M335" s="208"/>
      <c r="N335" s="209"/>
      <c r="O335" s="209"/>
      <c r="P335" s="209"/>
      <c r="Q335" s="209"/>
      <c r="R335" s="209"/>
      <c r="S335" s="209"/>
      <c r="T335" s="210"/>
      <c r="AT335" s="211" t="s">
        <v>538</v>
      </c>
      <c r="AU335" s="211" t="s">
        <v>479</v>
      </c>
      <c r="AV335" s="11" t="s">
        <v>477</v>
      </c>
      <c r="AW335" s="11" t="s">
        <v>433</v>
      </c>
      <c r="AX335" s="11" t="s">
        <v>469</v>
      </c>
      <c r="AY335" s="211" t="s">
        <v>529</v>
      </c>
    </row>
    <row r="336" spans="2:65" s="11" customFormat="1">
      <c r="B336" s="200"/>
      <c r="C336" s="201"/>
      <c r="D336" s="202" t="s">
        <v>538</v>
      </c>
      <c r="E336" s="203" t="s">
        <v>419</v>
      </c>
      <c r="F336" s="204" t="s">
        <v>542</v>
      </c>
      <c r="G336" s="201"/>
      <c r="H336" s="205" t="s">
        <v>419</v>
      </c>
      <c r="I336" s="206"/>
      <c r="J336" s="201"/>
      <c r="K336" s="201"/>
      <c r="L336" s="207"/>
      <c r="M336" s="208"/>
      <c r="N336" s="209"/>
      <c r="O336" s="209"/>
      <c r="P336" s="209"/>
      <c r="Q336" s="209"/>
      <c r="R336" s="209"/>
      <c r="S336" s="209"/>
      <c r="T336" s="210"/>
      <c r="AT336" s="211" t="s">
        <v>538</v>
      </c>
      <c r="AU336" s="211" t="s">
        <v>479</v>
      </c>
      <c r="AV336" s="11" t="s">
        <v>477</v>
      </c>
      <c r="AW336" s="11" t="s">
        <v>433</v>
      </c>
      <c r="AX336" s="11" t="s">
        <v>469</v>
      </c>
      <c r="AY336" s="211" t="s">
        <v>529</v>
      </c>
    </row>
    <row r="337" spans="2:65" s="11" customFormat="1">
      <c r="B337" s="200"/>
      <c r="C337" s="201"/>
      <c r="D337" s="202" t="s">
        <v>538</v>
      </c>
      <c r="E337" s="203" t="s">
        <v>419</v>
      </c>
      <c r="F337" s="204" t="s">
        <v>589</v>
      </c>
      <c r="G337" s="201"/>
      <c r="H337" s="205" t="s">
        <v>419</v>
      </c>
      <c r="I337" s="206"/>
      <c r="J337" s="201"/>
      <c r="K337" s="201"/>
      <c r="L337" s="207"/>
      <c r="M337" s="208"/>
      <c r="N337" s="209"/>
      <c r="O337" s="209"/>
      <c r="P337" s="209"/>
      <c r="Q337" s="209"/>
      <c r="R337" s="209"/>
      <c r="S337" s="209"/>
      <c r="T337" s="210"/>
      <c r="AT337" s="211" t="s">
        <v>538</v>
      </c>
      <c r="AU337" s="211" t="s">
        <v>479</v>
      </c>
      <c r="AV337" s="11" t="s">
        <v>477</v>
      </c>
      <c r="AW337" s="11" t="s">
        <v>433</v>
      </c>
      <c r="AX337" s="11" t="s">
        <v>469</v>
      </c>
      <c r="AY337" s="211" t="s">
        <v>529</v>
      </c>
    </row>
    <row r="338" spans="2:65" s="11" customFormat="1">
      <c r="B338" s="200"/>
      <c r="C338" s="201"/>
      <c r="D338" s="202" t="s">
        <v>538</v>
      </c>
      <c r="E338" s="203" t="s">
        <v>419</v>
      </c>
      <c r="F338" s="204" t="s">
        <v>95</v>
      </c>
      <c r="G338" s="201"/>
      <c r="H338" s="205" t="s">
        <v>419</v>
      </c>
      <c r="I338" s="206"/>
      <c r="J338" s="201"/>
      <c r="K338" s="201"/>
      <c r="L338" s="207"/>
      <c r="M338" s="208"/>
      <c r="N338" s="209"/>
      <c r="O338" s="209"/>
      <c r="P338" s="209"/>
      <c r="Q338" s="209"/>
      <c r="R338" s="209"/>
      <c r="S338" s="209"/>
      <c r="T338" s="210"/>
      <c r="AT338" s="211" t="s">
        <v>538</v>
      </c>
      <c r="AU338" s="211" t="s">
        <v>479</v>
      </c>
      <c r="AV338" s="11" t="s">
        <v>477</v>
      </c>
      <c r="AW338" s="11" t="s">
        <v>433</v>
      </c>
      <c r="AX338" s="11" t="s">
        <v>469</v>
      </c>
      <c r="AY338" s="211" t="s">
        <v>529</v>
      </c>
    </row>
    <row r="339" spans="2:65" s="11" customFormat="1">
      <c r="B339" s="200"/>
      <c r="C339" s="201"/>
      <c r="D339" s="202" t="s">
        <v>538</v>
      </c>
      <c r="E339" s="203" t="s">
        <v>419</v>
      </c>
      <c r="F339" s="204" t="s">
        <v>782</v>
      </c>
      <c r="G339" s="201"/>
      <c r="H339" s="205" t="s">
        <v>419</v>
      </c>
      <c r="I339" s="206"/>
      <c r="J339" s="201"/>
      <c r="K339" s="201"/>
      <c r="L339" s="207"/>
      <c r="M339" s="208"/>
      <c r="N339" s="209"/>
      <c r="O339" s="209"/>
      <c r="P339" s="209"/>
      <c r="Q339" s="209"/>
      <c r="R339" s="209"/>
      <c r="S339" s="209"/>
      <c r="T339" s="210"/>
      <c r="AT339" s="211" t="s">
        <v>538</v>
      </c>
      <c r="AU339" s="211" t="s">
        <v>479</v>
      </c>
      <c r="AV339" s="11" t="s">
        <v>477</v>
      </c>
      <c r="AW339" s="11" t="s">
        <v>433</v>
      </c>
      <c r="AX339" s="11" t="s">
        <v>469</v>
      </c>
      <c r="AY339" s="211" t="s">
        <v>529</v>
      </c>
    </row>
    <row r="340" spans="2:65" s="12" customFormat="1">
      <c r="B340" s="212"/>
      <c r="C340" s="213"/>
      <c r="D340" s="202" t="s">
        <v>538</v>
      </c>
      <c r="E340" s="214" t="s">
        <v>419</v>
      </c>
      <c r="F340" s="215" t="s">
        <v>96</v>
      </c>
      <c r="G340" s="213"/>
      <c r="H340" s="216">
        <v>1.4970000000000001</v>
      </c>
      <c r="I340" s="217"/>
      <c r="J340" s="213"/>
      <c r="K340" s="213"/>
      <c r="L340" s="218"/>
      <c r="M340" s="219"/>
      <c r="N340" s="220"/>
      <c r="O340" s="220"/>
      <c r="P340" s="220"/>
      <c r="Q340" s="220"/>
      <c r="R340" s="220"/>
      <c r="S340" s="220"/>
      <c r="T340" s="221"/>
      <c r="AT340" s="222" t="s">
        <v>538</v>
      </c>
      <c r="AU340" s="222" t="s">
        <v>479</v>
      </c>
      <c r="AV340" s="12" t="s">
        <v>479</v>
      </c>
      <c r="AW340" s="12" t="s">
        <v>433</v>
      </c>
      <c r="AX340" s="12" t="s">
        <v>469</v>
      </c>
      <c r="AY340" s="222" t="s">
        <v>529</v>
      </c>
    </row>
    <row r="341" spans="2:65" s="12" customFormat="1">
      <c r="B341" s="212"/>
      <c r="C341" s="213"/>
      <c r="D341" s="202" t="s">
        <v>538</v>
      </c>
      <c r="E341" s="214" t="s">
        <v>419</v>
      </c>
      <c r="F341" s="215" t="s">
        <v>97</v>
      </c>
      <c r="G341" s="213"/>
      <c r="H341" s="216">
        <v>3.073</v>
      </c>
      <c r="I341" s="217"/>
      <c r="J341" s="213"/>
      <c r="K341" s="213"/>
      <c r="L341" s="218"/>
      <c r="M341" s="219"/>
      <c r="N341" s="220"/>
      <c r="O341" s="220"/>
      <c r="P341" s="220"/>
      <c r="Q341" s="220"/>
      <c r="R341" s="220"/>
      <c r="S341" s="220"/>
      <c r="T341" s="221"/>
      <c r="AT341" s="222" t="s">
        <v>538</v>
      </c>
      <c r="AU341" s="222" t="s">
        <v>479</v>
      </c>
      <c r="AV341" s="12" t="s">
        <v>479</v>
      </c>
      <c r="AW341" s="12" t="s">
        <v>433</v>
      </c>
      <c r="AX341" s="12" t="s">
        <v>469</v>
      </c>
      <c r="AY341" s="222" t="s">
        <v>529</v>
      </c>
    </row>
    <row r="342" spans="2:65" s="12" customFormat="1">
      <c r="B342" s="212"/>
      <c r="C342" s="213"/>
      <c r="D342" s="202" t="s">
        <v>538</v>
      </c>
      <c r="E342" s="214" t="s">
        <v>419</v>
      </c>
      <c r="F342" s="215" t="s">
        <v>98</v>
      </c>
      <c r="G342" s="213"/>
      <c r="H342" s="216">
        <v>4.2009999999999996</v>
      </c>
      <c r="I342" s="217"/>
      <c r="J342" s="213"/>
      <c r="K342" s="213"/>
      <c r="L342" s="218"/>
      <c r="M342" s="219"/>
      <c r="N342" s="220"/>
      <c r="O342" s="220"/>
      <c r="P342" s="220"/>
      <c r="Q342" s="220"/>
      <c r="R342" s="220"/>
      <c r="S342" s="220"/>
      <c r="T342" s="221"/>
      <c r="AT342" s="222" t="s">
        <v>538</v>
      </c>
      <c r="AU342" s="222" t="s">
        <v>479</v>
      </c>
      <c r="AV342" s="12" t="s">
        <v>479</v>
      </c>
      <c r="AW342" s="12" t="s">
        <v>433</v>
      </c>
      <c r="AX342" s="12" t="s">
        <v>469</v>
      </c>
      <c r="AY342" s="222" t="s">
        <v>529</v>
      </c>
    </row>
    <row r="343" spans="2:65" s="12" customFormat="1">
      <c r="B343" s="212"/>
      <c r="C343" s="213"/>
      <c r="D343" s="202" t="s">
        <v>538</v>
      </c>
      <c r="E343" s="214" t="s">
        <v>419</v>
      </c>
      <c r="F343" s="215" t="s">
        <v>99</v>
      </c>
      <c r="G343" s="213"/>
      <c r="H343" s="216">
        <v>1.5</v>
      </c>
      <c r="I343" s="217"/>
      <c r="J343" s="213"/>
      <c r="K343" s="213"/>
      <c r="L343" s="218"/>
      <c r="M343" s="219"/>
      <c r="N343" s="220"/>
      <c r="O343" s="220"/>
      <c r="P343" s="220"/>
      <c r="Q343" s="220"/>
      <c r="R343" s="220"/>
      <c r="S343" s="220"/>
      <c r="T343" s="221"/>
      <c r="AT343" s="222" t="s">
        <v>538</v>
      </c>
      <c r="AU343" s="222" t="s">
        <v>479</v>
      </c>
      <c r="AV343" s="12" t="s">
        <v>479</v>
      </c>
      <c r="AW343" s="12" t="s">
        <v>433</v>
      </c>
      <c r="AX343" s="12" t="s">
        <v>469</v>
      </c>
      <c r="AY343" s="222" t="s">
        <v>529</v>
      </c>
    </row>
    <row r="344" spans="2:65" s="13" customFormat="1">
      <c r="B344" s="223"/>
      <c r="C344" s="224"/>
      <c r="D344" s="225" t="s">
        <v>538</v>
      </c>
      <c r="E344" s="226" t="s">
        <v>419</v>
      </c>
      <c r="F344" s="227" t="s">
        <v>545</v>
      </c>
      <c r="G344" s="224"/>
      <c r="H344" s="228">
        <v>10.271000000000001</v>
      </c>
      <c r="I344" s="229"/>
      <c r="J344" s="224"/>
      <c r="K344" s="224"/>
      <c r="L344" s="230"/>
      <c r="M344" s="231"/>
      <c r="N344" s="232"/>
      <c r="O344" s="232"/>
      <c r="P344" s="232"/>
      <c r="Q344" s="232"/>
      <c r="R344" s="232"/>
      <c r="S344" s="232"/>
      <c r="T344" s="233"/>
      <c r="AT344" s="234" t="s">
        <v>538</v>
      </c>
      <c r="AU344" s="234" t="s">
        <v>479</v>
      </c>
      <c r="AV344" s="13" t="s">
        <v>536</v>
      </c>
      <c r="AW344" s="13" t="s">
        <v>433</v>
      </c>
      <c r="AX344" s="13" t="s">
        <v>477</v>
      </c>
      <c r="AY344" s="234" t="s">
        <v>529</v>
      </c>
    </row>
    <row r="345" spans="2:65" s="1" customFormat="1" ht="31.5" customHeight="1">
      <c r="B345" s="41"/>
      <c r="C345" s="188" t="s">
        <v>736</v>
      </c>
      <c r="D345" s="188" t="s">
        <v>532</v>
      </c>
      <c r="E345" s="189" t="s">
        <v>100</v>
      </c>
      <c r="F345" s="190" t="s">
        <v>101</v>
      </c>
      <c r="G345" s="191" t="s">
        <v>584</v>
      </c>
      <c r="H345" s="192">
        <v>26.7</v>
      </c>
      <c r="I345" s="193"/>
      <c r="J345" s="194">
        <f>ROUND(I345*H345,2)</f>
        <v>0</v>
      </c>
      <c r="K345" s="190" t="s">
        <v>419</v>
      </c>
      <c r="L345" s="61"/>
      <c r="M345" s="195" t="s">
        <v>419</v>
      </c>
      <c r="N345" s="196" t="s">
        <v>440</v>
      </c>
      <c r="O345" s="42"/>
      <c r="P345" s="197">
        <f>O345*H345</f>
        <v>0</v>
      </c>
      <c r="Q345" s="197">
        <v>3.0300000000000001E-3</v>
      </c>
      <c r="R345" s="197">
        <f>Q345*H345</f>
        <v>8.0901000000000001E-2</v>
      </c>
      <c r="S345" s="197">
        <v>0</v>
      </c>
      <c r="T345" s="198">
        <f>S345*H345</f>
        <v>0</v>
      </c>
      <c r="AR345" s="24" t="s">
        <v>536</v>
      </c>
      <c r="AT345" s="24" t="s">
        <v>532</v>
      </c>
      <c r="AU345" s="24" t="s">
        <v>479</v>
      </c>
      <c r="AY345" s="24" t="s">
        <v>529</v>
      </c>
      <c r="BE345" s="199">
        <f>IF(N345="základní",J345,0)</f>
        <v>0</v>
      </c>
      <c r="BF345" s="199">
        <f>IF(N345="snížená",J345,0)</f>
        <v>0</v>
      </c>
      <c r="BG345" s="199">
        <f>IF(N345="zákl. přenesená",J345,0)</f>
        <v>0</v>
      </c>
      <c r="BH345" s="199">
        <f>IF(N345="sníž. přenesená",J345,0)</f>
        <v>0</v>
      </c>
      <c r="BI345" s="199">
        <f>IF(N345="nulová",J345,0)</f>
        <v>0</v>
      </c>
      <c r="BJ345" s="24" t="s">
        <v>477</v>
      </c>
      <c r="BK345" s="199">
        <f>ROUND(I345*H345,2)</f>
        <v>0</v>
      </c>
      <c r="BL345" s="24" t="s">
        <v>536</v>
      </c>
      <c r="BM345" s="24" t="s">
        <v>102</v>
      </c>
    </row>
    <row r="346" spans="2:65" s="11" customFormat="1" ht="27">
      <c r="B346" s="200"/>
      <c r="C346" s="201"/>
      <c r="D346" s="202" t="s">
        <v>538</v>
      </c>
      <c r="E346" s="203" t="s">
        <v>419</v>
      </c>
      <c r="F346" s="204" t="s">
        <v>103</v>
      </c>
      <c r="G346" s="201"/>
      <c r="H346" s="205" t="s">
        <v>419</v>
      </c>
      <c r="I346" s="206"/>
      <c r="J346" s="201"/>
      <c r="K346" s="201"/>
      <c r="L346" s="207"/>
      <c r="M346" s="208"/>
      <c r="N346" s="209"/>
      <c r="O346" s="209"/>
      <c r="P346" s="209"/>
      <c r="Q346" s="209"/>
      <c r="R346" s="209"/>
      <c r="S346" s="209"/>
      <c r="T346" s="210"/>
      <c r="AT346" s="211" t="s">
        <v>538</v>
      </c>
      <c r="AU346" s="211" t="s">
        <v>479</v>
      </c>
      <c r="AV346" s="11" t="s">
        <v>477</v>
      </c>
      <c r="AW346" s="11" t="s">
        <v>433</v>
      </c>
      <c r="AX346" s="11" t="s">
        <v>469</v>
      </c>
      <c r="AY346" s="211" t="s">
        <v>529</v>
      </c>
    </row>
    <row r="347" spans="2:65" s="11" customFormat="1">
      <c r="B347" s="200"/>
      <c r="C347" s="201"/>
      <c r="D347" s="202" t="s">
        <v>538</v>
      </c>
      <c r="E347" s="203" t="s">
        <v>419</v>
      </c>
      <c r="F347" s="204" t="s">
        <v>87</v>
      </c>
      <c r="G347" s="201"/>
      <c r="H347" s="205" t="s">
        <v>419</v>
      </c>
      <c r="I347" s="206"/>
      <c r="J347" s="201"/>
      <c r="K347" s="201"/>
      <c r="L347" s="207"/>
      <c r="M347" s="208"/>
      <c r="N347" s="209"/>
      <c r="O347" s="209"/>
      <c r="P347" s="209"/>
      <c r="Q347" s="209"/>
      <c r="R347" s="209"/>
      <c r="S347" s="209"/>
      <c r="T347" s="210"/>
      <c r="AT347" s="211" t="s">
        <v>538</v>
      </c>
      <c r="AU347" s="211" t="s">
        <v>479</v>
      </c>
      <c r="AV347" s="11" t="s">
        <v>477</v>
      </c>
      <c r="AW347" s="11" t="s">
        <v>433</v>
      </c>
      <c r="AX347" s="11" t="s">
        <v>469</v>
      </c>
      <c r="AY347" s="211" t="s">
        <v>529</v>
      </c>
    </row>
    <row r="348" spans="2:65" s="11" customFormat="1" ht="27">
      <c r="B348" s="200"/>
      <c r="C348" s="201"/>
      <c r="D348" s="202" t="s">
        <v>538</v>
      </c>
      <c r="E348" s="203" t="s">
        <v>419</v>
      </c>
      <c r="F348" s="204" t="s">
        <v>88</v>
      </c>
      <c r="G348" s="201"/>
      <c r="H348" s="205" t="s">
        <v>419</v>
      </c>
      <c r="I348" s="206"/>
      <c r="J348" s="201"/>
      <c r="K348" s="201"/>
      <c r="L348" s="207"/>
      <c r="M348" s="208"/>
      <c r="N348" s="209"/>
      <c r="O348" s="209"/>
      <c r="P348" s="209"/>
      <c r="Q348" s="209"/>
      <c r="R348" s="209"/>
      <c r="S348" s="209"/>
      <c r="T348" s="210"/>
      <c r="AT348" s="211" t="s">
        <v>538</v>
      </c>
      <c r="AU348" s="211" t="s">
        <v>479</v>
      </c>
      <c r="AV348" s="11" t="s">
        <v>477</v>
      </c>
      <c r="AW348" s="11" t="s">
        <v>433</v>
      </c>
      <c r="AX348" s="11" t="s">
        <v>469</v>
      </c>
      <c r="AY348" s="211" t="s">
        <v>529</v>
      </c>
    </row>
    <row r="349" spans="2:65" s="11" customFormat="1" ht="27">
      <c r="B349" s="200"/>
      <c r="C349" s="201"/>
      <c r="D349" s="202" t="s">
        <v>538</v>
      </c>
      <c r="E349" s="203" t="s">
        <v>419</v>
      </c>
      <c r="F349" s="204" t="s">
        <v>89</v>
      </c>
      <c r="G349" s="201"/>
      <c r="H349" s="205" t="s">
        <v>419</v>
      </c>
      <c r="I349" s="206"/>
      <c r="J349" s="201"/>
      <c r="K349" s="201"/>
      <c r="L349" s="207"/>
      <c r="M349" s="208"/>
      <c r="N349" s="209"/>
      <c r="O349" s="209"/>
      <c r="P349" s="209"/>
      <c r="Q349" s="209"/>
      <c r="R349" s="209"/>
      <c r="S349" s="209"/>
      <c r="T349" s="210"/>
      <c r="AT349" s="211" t="s">
        <v>538</v>
      </c>
      <c r="AU349" s="211" t="s">
        <v>479</v>
      </c>
      <c r="AV349" s="11" t="s">
        <v>477</v>
      </c>
      <c r="AW349" s="11" t="s">
        <v>433</v>
      </c>
      <c r="AX349" s="11" t="s">
        <v>469</v>
      </c>
      <c r="AY349" s="211" t="s">
        <v>529</v>
      </c>
    </row>
    <row r="350" spans="2:65" s="11" customFormat="1">
      <c r="B350" s="200"/>
      <c r="C350" s="201"/>
      <c r="D350" s="202" t="s">
        <v>538</v>
      </c>
      <c r="E350" s="203" t="s">
        <v>419</v>
      </c>
      <c r="F350" s="204" t="s">
        <v>90</v>
      </c>
      <c r="G350" s="201"/>
      <c r="H350" s="205" t="s">
        <v>419</v>
      </c>
      <c r="I350" s="206"/>
      <c r="J350" s="201"/>
      <c r="K350" s="201"/>
      <c r="L350" s="207"/>
      <c r="M350" s="208"/>
      <c r="N350" s="209"/>
      <c r="O350" s="209"/>
      <c r="P350" s="209"/>
      <c r="Q350" s="209"/>
      <c r="R350" s="209"/>
      <c r="S350" s="209"/>
      <c r="T350" s="210"/>
      <c r="AT350" s="211" t="s">
        <v>538</v>
      </c>
      <c r="AU350" s="211" t="s">
        <v>479</v>
      </c>
      <c r="AV350" s="11" t="s">
        <v>477</v>
      </c>
      <c r="AW350" s="11" t="s">
        <v>433</v>
      </c>
      <c r="AX350" s="11" t="s">
        <v>469</v>
      </c>
      <c r="AY350" s="211" t="s">
        <v>529</v>
      </c>
    </row>
    <row r="351" spans="2:65" s="11" customFormat="1">
      <c r="B351" s="200"/>
      <c r="C351" s="201"/>
      <c r="D351" s="202" t="s">
        <v>538</v>
      </c>
      <c r="E351" s="203" t="s">
        <v>419</v>
      </c>
      <c r="F351" s="204" t="s">
        <v>91</v>
      </c>
      <c r="G351" s="201"/>
      <c r="H351" s="205" t="s">
        <v>419</v>
      </c>
      <c r="I351" s="206"/>
      <c r="J351" s="201"/>
      <c r="K351" s="201"/>
      <c r="L351" s="207"/>
      <c r="M351" s="208"/>
      <c r="N351" s="209"/>
      <c r="O351" s="209"/>
      <c r="P351" s="209"/>
      <c r="Q351" s="209"/>
      <c r="R351" s="209"/>
      <c r="S351" s="209"/>
      <c r="T351" s="210"/>
      <c r="AT351" s="211" t="s">
        <v>538</v>
      </c>
      <c r="AU351" s="211" t="s">
        <v>479</v>
      </c>
      <c r="AV351" s="11" t="s">
        <v>477</v>
      </c>
      <c r="AW351" s="11" t="s">
        <v>433</v>
      </c>
      <c r="AX351" s="11" t="s">
        <v>469</v>
      </c>
      <c r="AY351" s="211" t="s">
        <v>529</v>
      </c>
    </row>
    <row r="352" spans="2:65" s="11" customFormat="1">
      <c r="B352" s="200"/>
      <c r="C352" s="201"/>
      <c r="D352" s="202" t="s">
        <v>538</v>
      </c>
      <c r="E352" s="203" t="s">
        <v>419</v>
      </c>
      <c r="F352" s="204" t="s">
        <v>92</v>
      </c>
      <c r="G352" s="201"/>
      <c r="H352" s="205" t="s">
        <v>419</v>
      </c>
      <c r="I352" s="206"/>
      <c r="J352" s="201"/>
      <c r="K352" s="201"/>
      <c r="L352" s="207"/>
      <c r="M352" s="208"/>
      <c r="N352" s="209"/>
      <c r="O352" s="209"/>
      <c r="P352" s="209"/>
      <c r="Q352" s="209"/>
      <c r="R352" s="209"/>
      <c r="S352" s="209"/>
      <c r="T352" s="210"/>
      <c r="AT352" s="211" t="s">
        <v>538</v>
      </c>
      <c r="AU352" s="211" t="s">
        <v>479</v>
      </c>
      <c r="AV352" s="11" t="s">
        <v>477</v>
      </c>
      <c r="AW352" s="11" t="s">
        <v>433</v>
      </c>
      <c r="AX352" s="11" t="s">
        <v>469</v>
      </c>
      <c r="AY352" s="211" t="s">
        <v>529</v>
      </c>
    </row>
    <row r="353" spans="2:65" s="11" customFormat="1" ht="27">
      <c r="B353" s="200"/>
      <c r="C353" s="201"/>
      <c r="D353" s="202" t="s">
        <v>538</v>
      </c>
      <c r="E353" s="203" t="s">
        <v>419</v>
      </c>
      <c r="F353" s="204" t="s">
        <v>93</v>
      </c>
      <c r="G353" s="201"/>
      <c r="H353" s="205" t="s">
        <v>419</v>
      </c>
      <c r="I353" s="206"/>
      <c r="J353" s="201"/>
      <c r="K353" s="201"/>
      <c r="L353" s="207"/>
      <c r="M353" s="208"/>
      <c r="N353" s="209"/>
      <c r="O353" s="209"/>
      <c r="P353" s="209"/>
      <c r="Q353" s="209"/>
      <c r="R353" s="209"/>
      <c r="S353" s="209"/>
      <c r="T353" s="210"/>
      <c r="AT353" s="211" t="s">
        <v>538</v>
      </c>
      <c r="AU353" s="211" t="s">
        <v>479</v>
      </c>
      <c r="AV353" s="11" t="s">
        <v>477</v>
      </c>
      <c r="AW353" s="11" t="s">
        <v>433</v>
      </c>
      <c r="AX353" s="11" t="s">
        <v>469</v>
      </c>
      <c r="AY353" s="211" t="s">
        <v>529</v>
      </c>
    </row>
    <row r="354" spans="2:65" s="11" customFormat="1" ht="27">
      <c r="B354" s="200"/>
      <c r="C354" s="201"/>
      <c r="D354" s="202" t="s">
        <v>538</v>
      </c>
      <c r="E354" s="203" t="s">
        <v>419</v>
      </c>
      <c r="F354" s="204" t="s">
        <v>94</v>
      </c>
      <c r="G354" s="201"/>
      <c r="H354" s="205" t="s">
        <v>419</v>
      </c>
      <c r="I354" s="206"/>
      <c r="J354" s="201"/>
      <c r="K354" s="201"/>
      <c r="L354" s="207"/>
      <c r="M354" s="208"/>
      <c r="N354" s="209"/>
      <c r="O354" s="209"/>
      <c r="P354" s="209"/>
      <c r="Q354" s="209"/>
      <c r="R354" s="209"/>
      <c r="S354" s="209"/>
      <c r="T354" s="210"/>
      <c r="AT354" s="211" t="s">
        <v>538</v>
      </c>
      <c r="AU354" s="211" t="s">
        <v>479</v>
      </c>
      <c r="AV354" s="11" t="s">
        <v>477</v>
      </c>
      <c r="AW354" s="11" t="s">
        <v>433</v>
      </c>
      <c r="AX354" s="11" t="s">
        <v>469</v>
      </c>
      <c r="AY354" s="211" t="s">
        <v>529</v>
      </c>
    </row>
    <row r="355" spans="2:65" s="11" customFormat="1">
      <c r="B355" s="200"/>
      <c r="C355" s="201"/>
      <c r="D355" s="202" t="s">
        <v>538</v>
      </c>
      <c r="E355" s="203" t="s">
        <v>419</v>
      </c>
      <c r="F355" s="204" t="s">
        <v>793</v>
      </c>
      <c r="G355" s="201"/>
      <c r="H355" s="205" t="s">
        <v>419</v>
      </c>
      <c r="I355" s="206"/>
      <c r="J355" s="201"/>
      <c r="K355" s="201"/>
      <c r="L355" s="207"/>
      <c r="M355" s="208"/>
      <c r="N355" s="209"/>
      <c r="O355" s="209"/>
      <c r="P355" s="209"/>
      <c r="Q355" s="209"/>
      <c r="R355" s="209"/>
      <c r="S355" s="209"/>
      <c r="T355" s="210"/>
      <c r="AT355" s="211" t="s">
        <v>538</v>
      </c>
      <c r="AU355" s="211" t="s">
        <v>479</v>
      </c>
      <c r="AV355" s="11" t="s">
        <v>477</v>
      </c>
      <c r="AW355" s="11" t="s">
        <v>433</v>
      </c>
      <c r="AX355" s="11" t="s">
        <v>469</v>
      </c>
      <c r="AY355" s="211" t="s">
        <v>529</v>
      </c>
    </row>
    <row r="356" spans="2:65" s="11" customFormat="1">
      <c r="B356" s="200"/>
      <c r="C356" s="201"/>
      <c r="D356" s="202" t="s">
        <v>538</v>
      </c>
      <c r="E356" s="203" t="s">
        <v>419</v>
      </c>
      <c r="F356" s="204" t="s">
        <v>542</v>
      </c>
      <c r="G356" s="201"/>
      <c r="H356" s="205" t="s">
        <v>419</v>
      </c>
      <c r="I356" s="206"/>
      <c r="J356" s="201"/>
      <c r="K356" s="201"/>
      <c r="L356" s="207"/>
      <c r="M356" s="208"/>
      <c r="N356" s="209"/>
      <c r="O356" s="209"/>
      <c r="P356" s="209"/>
      <c r="Q356" s="209"/>
      <c r="R356" s="209"/>
      <c r="S356" s="209"/>
      <c r="T356" s="210"/>
      <c r="AT356" s="211" t="s">
        <v>538</v>
      </c>
      <c r="AU356" s="211" t="s">
        <v>479</v>
      </c>
      <c r="AV356" s="11" t="s">
        <v>477</v>
      </c>
      <c r="AW356" s="11" t="s">
        <v>433</v>
      </c>
      <c r="AX356" s="11" t="s">
        <v>469</v>
      </c>
      <c r="AY356" s="211" t="s">
        <v>529</v>
      </c>
    </row>
    <row r="357" spans="2:65" s="11" customFormat="1">
      <c r="B357" s="200"/>
      <c r="C357" s="201"/>
      <c r="D357" s="202" t="s">
        <v>538</v>
      </c>
      <c r="E357" s="203" t="s">
        <v>419</v>
      </c>
      <c r="F357" s="204" t="s">
        <v>589</v>
      </c>
      <c r="G357" s="201"/>
      <c r="H357" s="205" t="s">
        <v>419</v>
      </c>
      <c r="I357" s="206"/>
      <c r="J357" s="201"/>
      <c r="K357" s="201"/>
      <c r="L357" s="207"/>
      <c r="M357" s="208"/>
      <c r="N357" s="209"/>
      <c r="O357" s="209"/>
      <c r="P357" s="209"/>
      <c r="Q357" s="209"/>
      <c r="R357" s="209"/>
      <c r="S357" s="209"/>
      <c r="T357" s="210"/>
      <c r="AT357" s="211" t="s">
        <v>538</v>
      </c>
      <c r="AU357" s="211" t="s">
        <v>479</v>
      </c>
      <c r="AV357" s="11" t="s">
        <v>477</v>
      </c>
      <c r="AW357" s="11" t="s">
        <v>433</v>
      </c>
      <c r="AX357" s="11" t="s">
        <v>469</v>
      </c>
      <c r="AY357" s="211" t="s">
        <v>529</v>
      </c>
    </row>
    <row r="358" spans="2:65" s="11" customFormat="1">
      <c r="B358" s="200"/>
      <c r="C358" s="201"/>
      <c r="D358" s="202" t="s">
        <v>538</v>
      </c>
      <c r="E358" s="203" t="s">
        <v>419</v>
      </c>
      <c r="F358" s="204" t="s">
        <v>104</v>
      </c>
      <c r="G358" s="201"/>
      <c r="H358" s="205" t="s">
        <v>419</v>
      </c>
      <c r="I358" s="206"/>
      <c r="J358" s="201"/>
      <c r="K358" s="201"/>
      <c r="L358" s="207"/>
      <c r="M358" s="208"/>
      <c r="N358" s="209"/>
      <c r="O358" s="209"/>
      <c r="P358" s="209"/>
      <c r="Q358" s="209"/>
      <c r="R358" s="209"/>
      <c r="S358" s="209"/>
      <c r="T358" s="210"/>
      <c r="AT358" s="211" t="s">
        <v>538</v>
      </c>
      <c r="AU358" s="211" t="s">
        <v>479</v>
      </c>
      <c r="AV358" s="11" t="s">
        <v>477</v>
      </c>
      <c r="AW358" s="11" t="s">
        <v>433</v>
      </c>
      <c r="AX358" s="11" t="s">
        <v>469</v>
      </c>
      <c r="AY358" s="211" t="s">
        <v>529</v>
      </c>
    </row>
    <row r="359" spans="2:65" s="11" customFormat="1">
      <c r="B359" s="200"/>
      <c r="C359" s="201"/>
      <c r="D359" s="202" t="s">
        <v>538</v>
      </c>
      <c r="E359" s="203" t="s">
        <v>419</v>
      </c>
      <c r="F359" s="204" t="s">
        <v>782</v>
      </c>
      <c r="G359" s="201"/>
      <c r="H359" s="205" t="s">
        <v>419</v>
      </c>
      <c r="I359" s="206"/>
      <c r="J359" s="201"/>
      <c r="K359" s="201"/>
      <c r="L359" s="207"/>
      <c r="M359" s="208"/>
      <c r="N359" s="209"/>
      <c r="O359" s="209"/>
      <c r="P359" s="209"/>
      <c r="Q359" s="209"/>
      <c r="R359" s="209"/>
      <c r="S359" s="209"/>
      <c r="T359" s="210"/>
      <c r="AT359" s="211" t="s">
        <v>538</v>
      </c>
      <c r="AU359" s="211" t="s">
        <v>479</v>
      </c>
      <c r="AV359" s="11" t="s">
        <v>477</v>
      </c>
      <c r="AW359" s="11" t="s">
        <v>433</v>
      </c>
      <c r="AX359" s="11" t="s">
        <v>469</v>
      </c>
      <c r="AY359" s="211" t="s">
        <v>529</v>
      </c>
    </row>
    <row r="360" spans="2:65" s="12" customFormat="1">
      <c r="B360" s="212"/>
      <c r="C360" s="213"/>
      <c r="D360" s="202" t="s">
        <v>538</v>
      </c>
      <c r="E360" s="214" t="s">
        <v>419</v>
      </c>
      <c r="F360" s="215" t="s">
        <v>105</v>
      </c>
      <c r="G360" s="213"/>
      <c r="H360" s="216">
        <v>11.85</v>
      </c>
      <c r="I360" s="217"/>
      <c r="J360" s="213"/>
      <c r="K360" s="213"/>
      <c r="L360" s="218"/>
      <c r="M360" s="219"/>
      <c r="N360" s="220"/>
      <c r="O360" s="220"/>
      <c r="P360" s="220"/>
      <c r="Q360" s="220"/>
      <c r="R360" s="220"/>
      <c r="S360" s="220"/>
      <c r="T360" s="221"/>
      <c r="AT360" s="222" t="s">
        <v>538</v>
      </c>
      <c r="AU360" s="222" t="s">
        <v>479</v>
      </c>
      <c r="AV360" s="12" t="s">
        <v>479</v>
      </c>
      <c r="AW360" s="12" t="s">
        <v>433</v>
      </c>
      <c r="AX360" s="12" t="s">
        <v>469</v>
      </c>
      <c r="AY360" s="222" t="s">
        <v>529</v>
      </c>
    </row>
    <row r="361" spans="2:65" s="12" customFormat="1">
      <c r="B361" s="212"/>
      <c r="C361" s="213"/>
      <c r="D361" s="202" t="s">
        <v>538</v>
      </c>
      <c r="E361" s="214" t="s">
        <v>419</v>
      </c>
      <c r="F361" s="215" t="s">
        <v>99</v>
      </c>
      <c r="G361" s="213"/>
      <c r="H361" s="216">
        <v>1.5</v>
      </c>
      <c r="I361" s="217"/>
      <c r="J361" s="213"/>
      <c r="K361" s="213"/>
      <c r="L361" s="218"/>
      <c r="M361" s="219"/>
      <c r="N361" s="220"/>
      <c r="O361" s="220"/>
      <c r="P361" s="220"/>
      <c r="Q361" s="220"/>
      <c r="R361" s="220"/>
      <c r="S361" s="220"/>
      <c r="T361" s="221"/>
      <c r="AT361" s="222" t="s">
        <v>538</v>
      </c>
      <c r="AU361" s="222" t="s">
        <v>479</v>
      </c>
      <c r="AV361" s="12" t="s">
        <v>479</v>
      </c>
      <c r="AW361" s="12" t="s">
        <v>433</v>
      </c>
      <c r="AX361" s="12" t="s">
        <v>469</v>
      </c>
      <c r="AY361" s="222" t="s">
        <v>529</v>
      </c>
    </row>
    <row r="362" spans="2:65" s="14" customFormat="1">
      <c r="B362" s="241"/>
      <c r="C362" s="242"/>
      <c r="D362" s="202" t="s">
        <v>538</v>
      </c>
      <c r="E362" s="243" t="s">
        <v>419</v>
      </c>
      <c r="F362" s="244" t="s">
        <v>630</v>
      </c>
      <c r="G362" s="242"/>
      <c r="H362" s="245">
        <v>13.35</v>
      </c>
      <c r="I362" s="246"/>
      <c r="J362" s="242"/>
      <c r="K362" s="242"/>
      <c r="L362" s="247"/>
      <c r="M362" s="248"/>
      <c r="N362" s="249"/>
      <c r="O362" s="249"/>
      <c r="P362" s="249"/>
      <c r="Q362" s="249"/>
      <c r="R362" s="249"/>
      <c r="S362" s="249"/>
      <c r="T362" s="250"/>
      <c r="AT362" s="251" t="s">
        <v>538</v>
      </c>
      <c r="AU362" s="251" t="s">
        <v>479</v>
      </c>
      <c r="AV362" s="14" t="s">
        <v>530</v>
      </c>
      <c r="AW362" s="14" t="s">
        <v>433</v>
      </c>
      <c r="AX362" s="14" t="s">
        <v>469</v>
      </c>
      <c r="AY362" s="251" t="s">
        <v>529</v>
      </c>
    </row>
    <row r="363" spans="2:65" s="12" customFormat="1">
      <c r="B363" s="212"/>
      <c r="C363" s="213"/>
      <c r="D363" s="202" t="s">
        <v>538</v>
      </c>
      <c r="E363" s="214" t="s">
        <v>419</v>
      </c>
      <c r="F363" s="215" t="s">
        <v>106</v>
      </c>
      <c r="G363" s="213"/>
      <c r="H363" s="216">
        <v>26.7</v>
      </c>
      <c r="I363" s="217"/>
      <c r="J363" s="213"/>
      <c r="K363" s="213"/>
      <c r="L363" s="218"/>
      <c r="M363" s="219"/>
      <c r="N363" s="220"/>
      <c r="O363" s="220"/>
      <c r="P363" s="220"/>
      <c r="Q363" s="220"/>
      <c r="R363" s="220"/>
      <c r="S363" s="220"/>
      <c r="T363" s="221"/>
      <c r="AT363" s="222" t="s">
        <v>538</v>
      </c>
      <c r="AU363" s="222" t="s">
        <v>479</v>
      </c>
      <c r="AV363" s="12" t="s">
        <v>479</v>
      </c>
      <c r="AW363" s="12" t="s">
        <v>433</v>
      </c>
      <c r="AX363" s="12" t="s">
        <v>477</v>
      </c>
      <c r="AY363" s="222" t="s">
        <v>529</v>
      </c>
    </row>
    <row r="364" spans="2:65" s="10" customFormat="1" ht="29.85" customHeight="1">
      <c r="B364" s="171"/>
      <c r="C364" s="172"/>
      <c r="D364" s="185" t="s">
        <v>468</v>
      </c>
      <c r="E364" s="186" t="s">
        <v>802</v>
      </c>
      <c r="F364" s="186" t="s">
        <v>803</v>
      </c>
      <c r="G364" s="172"/>
      <c r="H364" s="172"/>
      <c r="I364" s="175"/>
      <c r="J364" s="187">
        <f>BK364</f>
        <v>0</v>
      </c>
      <c r="K364" s="172"/>
      <c r="L364" s="177"/>
      <c r="M364" s="178"/>
      <c r="N364" s="179"/>
      <c r="O364" s="179"/>
      <c r="P364" s="180">
        <f>SUM(P365:P369)</f>
        <v>0</v>
      </c>
      <c r="Q364" s="179"/>
      <c r="R364" s="180">
        <f>SUM(R365:R369)</f>
        <v>0</v>
      </c>
      <c r="S364" s="179"/>
      <c r="T364" s="181">
        <f>SUM(T365:T369)</f>
        <v>0</v>
      </c>
      <c r="AR364" s="182" t="s">
        <v>477</v>
      </c>
      <c r="AT364" s="183" t="s">
        <v>468</v>
      </c>
      <c r="AU364" s="183" t="s">
        <v>477</v>
      </c>
      <c r="AY364" s="182" t="s">
        <v>529</v>
      </c>
      <c r="BK364" s="184">
        <f>SUM(BK365:BK369)</f>
        <v>0</v>
      </c>
    </row>
    <row r="365" spans="2:65" s="1" customFormat="1" ht="22.5" customHeight="1">
      <c r="B365" s="41"/>
      <c r="C365" s="188" t="s">
        <v>743</v>
      </c>
      <c r="D365" s="188" t="s">
        <v>532</v>
      </c>
      <c r="E365" s="189" t="s">
        <v>805</v>
      </c>
      <c r="F365" s="190" t="s">
        <v>806</v>
      </c>
      <c r="G365" s="191" t="s">
        <v>548</v>
      </c>
      <c r="H365" s="192">
        <v>11.785</v>
      </c>
      <c r="I365" s="193"/>
      <c r="J365" s="194">
        <f>ROUND(I365*H365,2)</f>
        <v>0</v>
      </c>
      <c r="K365" s="190" t="s">
        <v>606</v>
      </c>
      <c r="L365" s="61"/>
      <c r="M365" s="195" t="s">
        <v>419</v>
      </c>
      <c r="N365" s="196" t="s">
        <v>440</v>
      </c>
      <c r="O365" s="42"/>
      <c r="P365" s="197">
        <f>O365*H365</f>
        <v>0</v>
      </c>
      <c r="Q365" s="197">
        <v>0</v>
      </c>
      <c r="R365" s="197">
        <f>Q365*H365</f>
        <v>0</v>
      </c>
      <c r="S365" s="197">
        <v>0</v>
      </c>
      <c r="T365" s="198">
        <f>S365*H365</f>
        <v>0</v>
      </c>
      <c r="AR365" s="24" t="s">
        <v>536</v>
      </c>
      <c r="AT365" s="24" t="s">
        <v>532</v>
      </c>
      <c r="AU365" s="24" t="s">
        <v>479</v>
      </c>
      <c r="AY365" s="24" t="s">
        <v>529</v>
      </c>
      <c r="BE365" s="199">
        <f>IF(N365="základní",J365,0)</f>
        <v>0</v>
      </c>
      <c r="BF365" s="199">
        <f>IF(N365="snížená",J365,0)</f>
        <v>0</v>
      </c>
      <c r="BG365" s="199">
        <f>IF(N365="zákl. přenesená",J365,0)</f>
        <v>0</v>
      </c>
      <c r="BH365" s="199">
        <f>IF(N365="sníž. přenesená",J365,0)</f>
        <v>0</v>
      </c>
      <c r="BI365" s="199">
        <f>IF(N365="nulová",J365,0)</f>
        <v>0</v>
      </c>
      <c r="BJ365" s="24" t="s">
        <v>477</v>
      </c>
      <c r="BK365" s="199">
        <f>ROUND(I365*H365,2)</f>
        <v>0</v>
      </c>
      <c r="BL365" s="24" t="s">
        <v>536</v>
      </c>
      <c r="BM365" s="24" t="s">
        <v>107</v>
      </c>
    </row>
    <row r="366" spans="2:65" s="1" customFormat="1" ht="22.5" customHeight="1">
      <c r="B366" s="41"/>
      <c r="C366" s="188" t="s">
        <v>748</v>
      </c>
      <c r="D366" s="188" t="s">
        <v>532</v>
      </c>
      <c r="E366" s="189" t="s">
        <v>809</v>
      </c>
      <c r="F366" s="190" t="s">
        <v>810</v>
      </c>
      <c r="G366" s="191" t="s">
        <v>548</v>
      </c>
      <c r="H366" s="192">
        <v>11.785</v>
      </c>
      <c r="I366" s="193"/>
      <c r="J366" s="194">
        <f>ROUND(I366*H366,2)</f>
        <v>0</v>
      </c>
      <c r="K366" s="190" t="s">
        <v>606</v>
      </c>
      <c r="L366" s="61"/>
      <c r="M366" s="195" t="s">
        <v>419</v>
      </c>
      <c r="N366" s="196" t="s">
        <v>440</v>
      </c>
      <c r="O366" s="42"/>
      <c r="P366" s="197">
        <f>O366*H366</f>
        <v>0</v>
      </c>
      <c r="Q366" s="197">
        <v>0</v>
      </c>
      <c r="R366" s="197">
        <f>Q366*H366</f>
        <v>0</v>
      </c>
      <c r="S366" s="197">
        <v>0</v>
      </c>
      <c r="T366" s="198">
        <f>S366*H366</f>
        <v>0</v>
      </c>
      <c r="AR366" s="24" t="s">
        <v>536</v>
      </c>
      <c r="AT366" s="24" t="s">
        <v>532</v>
      </c>
      <c r="AU366" s="24" t="s">
        <v>479</v>
      </c>
      <c r="AY366" s="24" t="s">
        <v>529</v>
      </c>
      <c r="BE366" s="199">
        <f>IF(N366="základní",J366,0)</f>
        <v>0</v>
      </c>
      <c r="BF366" s="199">
        <f>IF(N366="snížená",J366,0)</f>
        <v>0</v>
      </c>
      <c r="BG366" s="199">
        <f>IF(N366="zákl. přenesená",J366,0)</f>
        <v>0</v>
      </c>
      <c r="BH366" s="199">
        <f>IF(N366="sníž. přenesená",J366,0)</f>
        <v>0</v>
      </c>
      <c r="BI366" s="199">
        <f>IF(N366="nulová",J366,0)</f>
        <v>0</v>
      </c>
      <c r="BJ366" s="24" t="s">
        <v>477</v>
      </c>
      <c r="BK366" s="199">
        <f>ROUND(I366*H366,2)</f>
        <v>0</v>
      </c>
      <c r="BL366" s="24" t="s">
        <v>536</v>
      </c>
      <c r="BM366" s="24" t="s">
        <v>108</v>
      </c>
    </row>
    <row r="367" spans="2:65" s="1" customFormat="1" ht="22.5" customHeight="1">
      <c r="B367" s="41"/>
      <c r="C367" s="188" t="s">
        <v>756</v>
      </c>
      <c r="D367" s="188" t="s">
        <v>532</v>
      </c>
      <c r="E367" s="189" t="s">
        <v>813</v>
      </c>
      <c r="F367" s="190" t="s">
        <v>814</v>
      </c>
      <c r="G367" s="191" t="s">
        <v>548</v>
      </c>
      <c r="H367" s="192">
        <v>141.41999999999999</v>
      </c>
      <c r="I367" s="193"/>
      <c r="J367" s="194">
        <f>ROUND(I367*H367,2)</f>
        <v>0</v>
      </c>
      <c r="K367" s="190" t="s">
        <v>606</v>
      </c>
      <c r="L367" s="61"/>
      <c r="M367" s="195" t="s">
        <v>419</v>
      </c>
      <c r="N367" s="196" t="s">
        <v>440</v>
      </c>
      <c r="O367" s="42"/>
      <c r="P367" s="197">
        <f>O367*H367</f>
        <v>0</v>
      </c>
      <c r="Q367" s="197">
        <v>0</v>
      </c>
      <c r="R367" s="197">
        <f>Q367*H367</f>
        <v>0</v>
      </c>
      <c r="S367" s="197">
        <v>0</v>
      </c>
      <c r="T367" s="198">
        <f>S367*H367</f>
        <v>0</v>
      </c>
      <c r="AR367" s="24" t="s">
        <v>536</v>
      </c>
      <c r="AT367" s="24" t="s">
        <v>532</v>
      </c>
      <c r="AU367" s="24" t="s">
        <v>479</v>
      </c>
      <c r="AY367" s="24" t="s">
        <v>529</v>
      </c>
      <c r="BE367" s="199">
        <f>IF(N367="základní",J367,0)</f>
        <v>0</v>
      </c>
      <c r="BF367" s="199">
        <f>IF(N367="snížená",J367,0)</f>
        <v>0</v>
      </c>
      <c r="BG367" s="199">
        <f>IF(N367="zákl. přenesená",J367,0)</f>
        <v>0</v>
      </c>
      <c r="BH367" s="199">
        <f>IF(N367="sníž. přenesená",J367,0)</f>
        <v>0</v>
      </c>
      <c r="BI367" s="199">
        <f>IF(N367="nulová",J367,0)</f>
        <v>0</v>
      </c>
      <c r="BJ367" s="24" t="s">
        <v>477</v>
      </c>
      <c r="BK367" s="199">
        <f>ROUND(I367*H367,2)</f>
        <v>0</v>
      </c>
      <c r="BL367" s="24" t="s">
        <v>536</v>
      </c>
      <c r="BM367" s="24" t="s">
        <v>109</v>
      </c>
    </row>
    <row r="368" spans="2:65" s="12" customFormat="1">
      <c r="B368" s="212"/>
      <c r="C368" s="213"/>
      <c r="D368" s="225" t="s">
        <v>538</v>
      </c>
      <c r="E368" s="213"/>
      <c r="F368" s="239" t="s">
        <v>110</v>
      </c>
      <c r="G368" s="213"/>
      <c r="H368" s="240">
        <v>141.41999999999999</v>
      </c>
      <c r="I368" s="217"/>
      <c r="J368" s="213"/>
      <c r="K368" s="213"/>
      <c r="L368" s="218"/>
      <c r="M368" s="219"/>
      <c r="N368" s="220"/>
      <c r="O368" s="220"/>
      <c r="P368" s="220"/>
      <c r="Q368" s="220"/>
      <c r="R368" s="220"/>
      <c r="S368" s="220"/>
      <c r="T368" s="221"/>
      <c r="AT368" s="222" t="s">
        <v>538</v>
      </c>
      <c r="AU368" s="222" t="s">
        <v>479</v>
      </c>
      <c r="AV368" s="12" t="s">
        <v>479</v>
      </c>
      <c r="AW368" s="12" t="s">
        <v>403</v>
      </c>
      <c r="AX368" s="12" t="s">
        <v>477</v>
      </c>
      <c r="AY368" s="222" t="s">
        <v>529</v>
      </c>
    </row>
    <row r="369" spans="2:65" s="1" customFormat="1" ht="22.5" customHeight="1">
      <c r="B369" s="41"/>
      <c r="C369" s="188" t="s">
        <v>761</v>
      </c>
      <c r="D369" s="188" t="s">
        <v>532</v>
      </c>
      <c r="E369" s="189" t="s">
        <v>818</v>
      </c>
      <c r="F369" s="190" t="s">
        <v>819</v>
      </c>
      <c r="G369" s="191" t="s">
        <v>548</v>
      </c>
      <c r="H369" s="192">
        <v>11.785</v>
      </c>
      <c r="I369" s="193"/>
      <c r="J369" s="194">
        <f>ROUND(I369*H369,2)</f>
        <v>0</v>
      </c>
      <c r="K369" s="190" t="s">
        <v>419</v>
      </c>
      <c r="L369" s="61"/>
      <c r="M369" s="195" t="s">
        <v>419</v>
      </c>
      <c r="N369" s="196" t="s">
        <v>440</v>
      </c>
      <c r="O369" s="42"/>
      <c r="P369" s="197">
        <f>O369*H369</f>
        <v>0</v>
      </c>
      <c r="Q369" s="197">
        <v>0</v>
      </c>
      <c r="R369" s="197">
        <f>Q369*H369</f>
        <v>0</v>
      </c>
      <c r="S369" s="197">
        <v>0</v>
      </c>
      <c r="T369" s="198">
        <f>S369*H369</f>
        <v>0</v>
      </c>
      <c r="AR369" s="24" t="s">
        <v>536</v>
      </c>
      <c r="AT369" s="24" t="s">
        <v>532</v>
      </c>
      <c r="AU369" s="24" t="s">
        <v>479</v>
      </c>
      <c r="AY369" s="24" t="s">
        <v>529</v>
      </c>
      <c r="BE369" s="199">
        <f>IF(N369="základní",J369,0)</f>
        <v>0</v>
      </c>
      <c r="BF369" s="199">
        <f>IF(N369="snížená",J369,0)</f>
        <v>0</v>
      </c>
      <c r="BG369" s="199">
        <f>IF(N369="zákl. přenesená",J369,0)</f>
        <v>0</v>
      </c>
      <c r="BH369" s="199">
        <f>IF(N369="sníž. přenesená",J369,0)</f>
        <v>0</v>
      </c>
      <c r="BI369" s="199">
        <f>IF(N369="nulová",J369,0)</f>
        <v>0</v>
      </c>
      <c r="BJ369" s="24" t="s">
        <v>477</v>
      </c>
      <c r="BK369" s="199">
        <f>ROUND(I369*H369,2)</f>
        <v>0</v>
      </c>
      <c r="BL369" s="24" t="s">
        <v>536</v>
      </c>
      <c r="BM369" s="24" t="s">
        <v>111</v>
      </c>
    </row>
    <row r="370" spans="2:65" s="10" customFormat="1" ht="29.85" customHeight="1">
      <c r="B370" s="171"/>
      <c r="C370" s="172"/>
      <c r="D370" s="185" t="s">
        <v>468</v>
      </c>
      <c r="E370" s="186" t="s">
        <v>821</v>
      </c>
      <c r="F370" s="186" t="s">
        <v>822</v>
      </c>
      <c r="G370" s="172"/>
      <c r="H370" s="172"/>
      <c r="I370" s="175"/>
      <c r="J370" s="187">
        <f>BK370</f>
        <v>0</v>
      </c>
      <c r="K370" s="172"/>
      <c r="L370" s="177"/>
      <c r="M370" s="178"/>
      <c r="N370" s="179"/>
      <c r="O370" s="179"/>
      <c r="P370" s="180">
        <f>P371</f>
        <v>0</v>
      </c>
      <c r="Q370" s="179"/>
      <c r="R370" s="180">
        <f>R371</f>
        <v>0</v>
      </c>
      <c r="S370" s="179"/>
      <c r="T370" s="181">
        <f>T371</f>
        <v>0</v>
      </c>
      <c r="AR370" s="182" t="s">
        <v>477</v>
      </c>
      <c r="AT370" s="183" t="s">
        <v>468</v>
      </c>
      <c r="AU370" s="183" t="s">
        <v>477</v>
      </c>
      <c r="AY370" s="182" t="s">
        <v>529</v>
      </c>
      <c r="BK370" s="184">
        <f>BK371</f>
        <v>0</v>
      </c>
    </row>
    <row r="371" spans="2:65" s="1" customFormat="1" ht="22.5" customHeight="1">
      <c r="B371" s="41"/>
      <c r="C371" s="188" t="s">
        <v>766</v>
      </c>
      <c r="D371" s="188" t="s">
        <v>532</v>
      </c>
      <c r="E371" s="189" t="s">
        <v>824</v>
      </c>
      <c r="F371" s="190" t="s">
        <v>825</v>
      </c>
      <c r="G371" s="191" t="s">
        <v>548</v>
      </c>
      <c r="H371" s="192">
        <v>6.0220000000000002</v>
      </c>
      <c r="I371" s="193"/>
      <c r="J371" s="194">
        <f>ROUND(I371*H371,2)</f>
        <v>0</v>
      </c>
      <c r="K371" s="190" t="s">
        <v>419</v>
      </c>
      <c r="L371" s="61"/>
      <c r="M371" s="195" t="s">
        <v>419</v>
      </c>
      <c r="N371" s="196" t="s">
        <v>440</v>
      </c>
      <c r="O371" s="42"/>
      <c r="P371" s="197">
        <f>O371*H371</f>
        <v>0</v>
      </c>
      <c r="Q371" s="197">
        <v>0</v>
      </c>
      <c r="R371" s="197">
        <f>Q371*H371</f>
        <v>0</v>
      </c>
      <c r="S371" s="197">
        <v>0</v>
      </c>
      <c r="T371" s="198">
        <f>S371*H371</f>
        <v>0</v>
      </c>
      <c r="AR371" s="24" t="s">
        <v>536</v>
      </c>
      <c r="AT371" s="24" t="s">
        <v>532</v>
      </c>
      <c r="AU371" s="24" t="s">
        <v>479</v>
      </c>
      <c r="AY371" s="24" t="s">
        <v>529</v>
      </c>
      <c r="BE371" s="199">
        <f>IF(N371="základní",J371,0)</f>
        <v>0</v>
      </c>
      <c r="BF371" s="199">
        <f>IF(N371="snížená",J371,0)</f>
        <v>0</v>
      </c>
      <c r="BG371" s="199">
        <f>IF(N371="zákl. přenesená",J371,0)</f>
        <v>0</v>
      </c>
      <c r="BH371" s="199">
        <f>IF(N371="sníž. přenesená",J371,0)</f>
        <v>0</v>
      </c>
      <c r="BI371" s="199">
        <f>IF(N371="nulová",J371,0)</f>
        <v>0</v>
      </c>
      <c r="BJ371" s="24" t="s">
        <v>477</v>
      </c>
      <c r="BK371" s="199">
        <f>ROUND(I371*H371,2)</f>
        <v>0</v>
      </c>
      <c r="BL371" s="24" t="s">
        <v>536</v>
      </c>
      <c r="BM371" s="24" t="s">
        <v>112</v>
      </c>
    </row>
    <row r="372" spans="2:65" s="10" customFormat="1" ht="37.35" customHeight="1">
      <c r="B372" s="171"/>
      <c r="C372" s="172"/>
      <c r="D372" s="173" t="s">
        <v>468</v>
      </c>
      <c r="E372" s="174" t="s">
        <v>827</v>
      </c>
      <c r="F372" s="174" t="s">
        <v>828</v>
      </c>
      <c r="G372" s="172"/>
      <c r="H372" s="172"/>
      <c r="I372" s="175"/>
      <c r="J372" s="176">
        <f>BK372</f>
        <v>0</v>
      </c>
      <c r="K372" s="172"/>
      <c r="L372" s="177"/>
      <c r="M372" s="178"/>
      <c r="N372" s="179"/>
      <c r="O372" s="179"/>
      <c r="P372" s="180">
        <f>P373+P403+P430+P446+P458</f>
        <v>0</v>
      </c>
      <c r="Q372" s="179"/>
      <c r="R372" s="180">
        <f>R373+R403+R430+R446+R458</f>
        <v>9.702456000000001E-2</v>
      </c>
      <c r="S372" s="179"/>
      <c r="T372" s="181">
        <f>T373+T403+T430+T446+T458</f>
        <v>0.1008</v>
      </c>
      <c r="AR372" s="182" t="s">
        <v>479</v>
      </c>
      <c r="AT372" s="183" t="s">
        <v>468</v>
      </c>
      <c r="AU372" s="183" t="s">
        <v>469</v>
      </c>
      <c r="AY372" s="182" t="s">
        <v>529</v>
      </c>
      <c r="BK372" s="184">
        <f>BK373+BK403+BK430+BK446+BK458</f>
        <v>0</v>
      </c>
    </row>
    <row r="373" spans="2:65" s="10" customFormat="1" ht="19.899999999999999" customHeight="1">
      <c r="B373" s="171"/>
      <c r="C373" s="172"/>
      <c r="D373" s="185" t="s">
        <v>468</v>
      </c>
      <c r="E373" s="186" t="s">
        <v>113</v>
      </c>
      <c r="F373" s="186" t="s">
        <v>114</v>
      </c>
      <c r="G373" s="172"/>
      <c r="H373" s="172"/>
      <c r="I373" s="175"/>
      <c r="J373" s="187">
        <f>BK373</f>
        <v>0</v>
      </c>
      <c r="K373" s="172"/>
      <c r="L373" s="177"/>
      <c r="M373" s="178"/>
      <c r="N373" s="179"/>
      <c r="O373" s="179"/>
      <c r="P373" s="180">
        <f>SUM(P374:P402)</f>
        <v>0</v>
      </c>
      <c r="Q373" s="179"/>
      <c r="R373" s="180">
        <f>SUM(R374:R402)</f>
        <v>0</v>
      </c>
      <c r="S373" s="179"/>
      <c r="T373" s="181">
        <f>SUM(T374:T402)</f>
        <v>0</v>
      </c>
      <c r="AR373" s="182" t="s">
        <v>479</v>
      </c>
      <c r="AT373" s="183" t="s">
        <v>468</v>
      </c>
      <c r="AU373" s="183" t="s">
        <v>477</v>
      </c>
      <c r="AY373" s="182" t="s">
        <v>529</v>
      </c>
      <c r="BK373" s="184">
        <f>SUM(BK374:BK402)</f>
        <v>0</v>
      </c>
    </row>
    <row r="374" spans="2:65" s="1" customFormat="1" ht="31.5" customHeight="1">
      <c r="B374" s="41"/>
      <c r="C374" s="188" t="s">
        <v>808</v>
      </c>
      <c r="D374" s="188" t="s">
        <v>532</v>
      </c>
      <c r="E374" s="189" t="s">
        <v>115</v>
      </c>
      <c r="F374" s="190" t="s">
        <v>116</v>
      </c>
      <c r="G374" s="191" t="s">
        <v>1071</v>
      </c>
      <c r="H374" s="192">
        <v>1</v>
      </c>
      <c r="I374" s="193"/>
      <c r="J374" s="194">
        <f>ROUND(I374*H374,2)</f>
        <v>0</v>
      </c>
      <c r="K374" s="190" t="s">
        <v>419</v>
      </c>
      <c r="L374" s="61"/>
      <c r="M374" s="195" t="s">
        <v>419</v>
      </c>
      <c r="N374" s="196" t="s">
        <v>440</v>
      </c>
      <c r="O374" s="42"/>
      <c r="P374" s="197">
        <f>O374*H374</f>
        <v>0</v>
      </c>
      <c r="Q374" s="197">
        <v>0</v>
      </c>
      <c r="R374" s="197">
        <f>Q374*H374</f>
        <v>0</v>
      </c>
      <c r="S374" s="197">
        <v>0</v>
      </c>
      <c r="T374" s="198">
        <f>S374*H374</f>
        <v>0</v>
      </c>
      <c r="AR374" s="24" t="s">
        <v>671</v>
      </c>
      <c r="AT374" s="24" t="s">
        <v>532</v>
      </c>
      <c r="AU374" s="24" t="s">
        <v>479</v>
      </c>
      <c r="AY374" s="24" t="s">
        <v>529</v>
      </c>
      <c r="BE374" s="199">
        <f>IF(N374="základní",J374,0)</f>
        <v>0</v>
      </c>
      <c r="BF374" s="199">
        <f>IF(N374="snížená",J374,0)</f>
        <v>0</v>
      </c>
      <c r="BG374" s="199">
        <f>IF(N374="zákl. přenesená",J374,0)</f>
        <v>0</v>
      </c>
      <c r="BH374" s="199">
        <f>IF(N374="sníž. přenesená",J374,0)</f>
        <v>0</v>
      </c>
      <c r="BI374" s="199">
        <f>IF(N374="nulová",J374,0)</f>
        <v>0</v>
      </c>
      <c r="BJ374" s="24" t="s">
        <v>477</v>
      </c>
      <c r="BK374" s="199">
        <f>ROUND(I374*H374,2)</f>
        <v>0</v>
      </c>
      <c r="BL374" s="24" t="s">
        <v>671</v>
      </c>
      <c r="BM374" s="24" t="s">
        <v>117</v>
      </c>
    </row>
    <row r="375" spans="2:65" s="11" customFormat="1" ht="27">
      <c r="B375" s="200"/>
      <c r="C375" s="201"/>
      <c r="D375" s="202" t="s">
        <v>538</v>
      </c>
      <c r="E375" s="203" t="s">
        <v>419</v>
      </c>
      <c r="F375" s="204" t="s">
        <v>118</v>
      </c>
      <c r="G375" s="201"/>
      <c r="H375" s="205" t="s">
        <v>419</v>
      </c>
      <c r="I375" s="206"/>
      <c r="J375" s="201"/>
      <c r="K375" s="201"/>
      <c r="L375" s="207"/>
      <c r="M375" s="208"/>
      <c r="N375" s="209"/>
      <c r="O375" s="209"/>
      <c r="P375" s="209"/>
      <c r="Q375" s="209"/>
      <c r="R375" s="209"/>
      <c r="S375" s="209"/>
      <c r="T375" s="210"/>
      <c r="AT375" s="211" t="s">
        <v>538</v>
      </c>
      <c r="AU375" s="211" t="s">
        <v>479</v>
      </c>
      <c r="AV375" s="11" t="s">
        <v>477</v>
      </c>
      <c r="AW375" s="11" t="s">
        <v>433</v>
      </c>
      <c r="AX375" s="11" t="s">
        <v>469</v>
      </c>
      <c r="AY375" s="211" t="s">
        <v>529</v>
      </c>
    </row>
    <row r="376" spans="2:65" s="11" customFormat="1">
      <c r="B376" s="200"/>
      <c r="C376" s="201"/>
      <c r="D376" s="202" t="s">
        <v>538</v>
      </c>
      <c r="E376" s="203" t="s">
        <v>419</v>
      </c>
      <c r="F376" s="204" t="s">
        <v>119</v>
      </c>
      <c r="G376" s="201"/>
      <c r="H376" s="205" t="s">
        <v>419</v>
      </c>
      <c r="I376" s="206"/>
      <c r="J376" s="201"/>
      <c r="K376" s="201"/>
      <c r="L376" s="207"/>
      <c r="M376" s="208"/>
      <c r="N376" s="209"/>
      <c r="O376" s="209"/>
      <c r="P376" s="209"/>
      <c r="Q376" s="209"/>
      <c r="R376" s="209"/>
      <c r="S376" s="209"/>
      <c r="T376" s="210"/>
      <c r="AT376" s="211" t="s">
        <v>538</v>
      </c>
      <c r="AU376" s="211" t="s">
        <v>479</v>
      </c>
      <c r="AV376" s="11" t="s">
        <v>477</v>
      </c>
      <c r="AW376" s="11" t="s">
        <v>433</v>
      </c>
      <c r="AX376" s="11" t="s">
        <v>469</v>
      </c>
      <c r="AY376" s="211" t="s">
        <v>529</v>
      </c>
    </row>
    <row r="377" spans="2:65" s="11" customFormat="1">
      <c r="B377" s="200"/>
      <c r="C377" s="201"/>
      <c r="D377" s="202" t="s">
        <v>538</v>
      </c>
      <c r="E377" s="203" t="s">
        <v>419</v>
      </c>
      <c r="F377" s="204" t="s">
        <v>120</v>
      </c>
      <c r="G377" s="201"/>
      <c r="H377" s="205" t="s">
        <v>419</v>
      </c>
      <c r="I377" s="206"/>
      <c r="J377" s="201"/>
      <c r="K377" s="201"/>
      <c r="L377" s="207"/>
      <c r="M377" s="208"/>
      <c r="N377" s="209"/>
      <c r="O377" s="209"/>
      <c r="P377" s="209"/>
      <c r="Q377" s="209"/>
      <c r="R377" s="209"/>
      <c r="S377" s="209"/>
      <c r="T377" s="210"/>
      <c r="AT377" s="211" t="s">
        <v>538</v>
      </c>
      <c r="AU377" s="211" t="s">
        <v>479</v>
      </c>
      <c r="AV377" s="11" t="s">
        <v>477</v>
      </c>
      <c r="AW377" s="11" t="s">
        <v>433</v>
      </c>
      <c r="AX377" s="11" t="s">
        <v>469</v>
      </c>
      <c r="AY377" s="211" t="s">
        <v>529</v>
      </c>
    </row>
    <row r="378" spans="2:65" s="11" customFormat="1">
      <c r="B378" s="200"/>
      <c r="C378" s="201"/>
      <c r="D378" s="202" t="s">
        <v>538</v>
      </c>
      <c r="E378" s="203" t="s">
        <v>419</v>
      </c>
      <c r="F378" s="204" t="s">
        <v>121</v>
      </c>
      <c r="G378" s="201"/>
      <c r="H378" s="205" t="s">
        <v>419</v>
      </c>
      <c r="I378" s="206"/>
      <c r="J378" s="201"/>
      <c r="K378" s="201"/>
      <c r="L378" s="207"/>
      <c r="M378" s="208"/>
      <c r="N378" s="209"/>
      <c r="O378" s="209"/>
      <c r="P378" s="209"/>
      <c r="Q378" s="209"/>
      <c r="R378" s="209"/>
      <c r="S378" s="209"/>
      <c r="T378" s="210"/>
      <c r="AT378" s="211" t="s">
        <v>538</v>
      </c>
      <c r="AU378" s="211" t="s">
        <v>479</v>
      </c>
      <c r="AV378" s="11" t="s">
        <v>477</v>
      </c>
      <c r="AW378" s="11" t="s">
        <v>433</v>
      </c>
      <c r="AX378" s="11" t="s">
        <v>469</v>
      </c>
      <c r="AY378" s="211" t="s">
        <v>529</v>
      </c>
    </row>
    <row r="379" spans="2:65" s="11" customFormat="1" ht="27">
      <c r="B379" s="200"/>
      <c r="C379" s="201"/>
      <c r="D379" s="202" t="s">
        <v>538</v>
      </c>
      <c r="E379" s="203" t="s">
        <v>419</v>
      </c>
      <c r="F379" s="204" t="s">
        <v>122</v>
      </c>
      <c r="G379" s="201"/>
      <c r="H379" s="205" t="s">
        <v>419</v>
      </c>
      <c r="I379" s="206"/>
      <c r="J379" s="201"/>
      <c r="K379" s="201"/>
      <c r="L379" s="207"/>
      <c r="M379" s="208"/>
      <c r="N379" s="209"/>
      <c r="O379" s="209"/>
      <c r="P379" s="209"/>
      <c r="Q379" s="209"/>
      <c r="R379" s="209"/>
      <c r="S379" s="209"/>
      <c r="T379" s="210"/>
      <c r="AT379" s="211" t="s">
        <v>538</v>
      </c>
      <c r="AU379" s="211" t="s">
        <v>479</v>
      </c>
      <c r="AV379" s="11" t="s">
        <v>477</v>
      </c>
      <c r="AW379" s="11" t="s">
        <v>433</v>
      </c>
      <c r="AX379" s="11" t="s">
        <v>469</v>
      </c>
      <c r="AY379" s="211" t="s">
        <v>529</v>
      </c>
    </row>
    <row r="380" spans="2:65" s="12" customFormat="1">
      <c r="B380" s="212"/>
      <c r="C380" s="213"/>
      <c r="D380" s="202" t="s">
        <v>538</v>
      </c>
      <c r="E380" s="214" t="s">
        <v>419</v>
      </c>
      <c r="F380" s="215" t="s">
        <v>419</v>
      </c>
      <c r="G380" s="213"/>
      <c r="H380" s="216">
        <v>0</v>
      </c>
      <c r="I380" s="217"/>
      <c r="J380" s="213"/>
      <c r="K380" s="213"/>
      <c r="L380" s="218"/>
      <c r="M380" s="219"/>
      <c r="N380" s="220"/>
      <c r="O380" s="220"/>
      <c r="P380" s="220"/>
      <c r="Q380" s="220"/>
      <c r="R380" s="220"/>
      <c r="S380" s="220"/>
      <c r="T380" s="221"/>
      <c r="AT380" s="222" t="s">
        <v>538</v>
      </c>
      <c r="AU380" s="222" t="s">
        <v>479</v>
      </c>
      <c r="AV380" s="12" t="s">
        <v>479</v>
      </c>
      <c r="AW380" s="12" t="s">
        <v>433</v>
      </c>
      <c r="AX380" s="12" t="s">
        <v>469</v>
      </c>
      <c r="AY380" s="222" t="s">
        <v>529</v>
      </c>
    </row>
    <row r="381" spans="2:65" s="11" customFormat="1">
      <c r="B381" s="200"/>
      <c r="C381" s="201"/>
      <c r="D381" s="202" t="s">
        <v>538</v>
      </c>
      <c r="E381" s="203" t="s">
        <v>419</v>
      </c>
      <c r="F381" s="204" t="s">
        <v>123</v>
      </c>
      <c r="G381" s="201"/>
      <c r="H381" s="205" t="s">
        <v>419</v>
      </c>
      <c r="I381" s="206"/>
      <c r="J381" s="201"/>
      <c r="K381" s="201"/>
      <c r="L381" s="207"/>
      <c r="M381" s="208"/>
      <c r="N381" s="209"/>
      <c r="O381" s="209"/>
      <c r="P381" s="209"/>
      <c r="Q381" s="209"/>
      <c r="R381" s="209"/>
      <c r="S381" s="209"/>
      <c r="T381" s="210"/>
      <c r="AT381" s="211" t="s">
        <v>538</v>
      </c>
      <c r="AU381" s="211" t="s">
        <v>479</v>
      </c>
      <c r="AV381" s="11" t="s">
        <v>477</v>
      </c>
      <c r="AW381" s="11" t="s">
        <v>433</v>
      </c>
      <c r="AX381" s="11" t="s">
        <v>469</v>
      </c>
      <c r="AY381" s="211" t="s">
        <v>529</v>
      </c>
    </row>
    <row r="382" spans="2:65" s="11" customFormat="1" ht="27">
      <c r="B382" s="200"/>
      <c r="C382" s="201"/>
      <c r="D382" s="202" t="s">
        <v>538</v>
      </c>
      <c r="E382" s="203" t="s">
        <v>419</v>
      </c>
      <c r="F382" s="204" t="s">
        <v>124</v>
      </c>
      <c r="G382" s="201"/>
      <c r="H382" s="205" t="s">
        <v>419</v>
      </c>
      <c r="I382" s="206"/>
      <c r="J382" s="201"/>
      <c r="K382" s="201"/>
      <c r="L382" s="207"/>
      <c r="M382" s="208"/>
      <c r="N382" s="209"/>
      <c r="O382" s="209"/>
      <c r="P382" s="209"/>
      <c r="Q382" s="209"/>
      <c r="R382" s="209"/>
      <c r="S382" s="209"/>
      <c r="T382" s="210"/>
      <c r="AT382" s="211" t="s">
        <v>538</v>
      </c>
      <c r="AU382" s="211" t="s">
        <v>479</v>
      </c>
      <c r="AV382" s="11" t="s">
        <v>477</v>
      </c>
      <c r="AW382" s="11" t="s">
        <v>433</v>
      </c>
      <c r="AX382" s="11" t="s">
        <v>469</v>
      </c>
      <c r="AY382" s="211" t="s">
        <v>529</v>
      </c>
    </row>
    <row r="383" spans="2:65" s="11" customFormat="1">
      <c r="B383" s="200"/>
      <c r="C383" s="201"/>
      <c r="D383" s="202" t="s">
        <v>538</v>
      </c>
      <c r="E383" s="203" t="s">
        <v>419</v>
      </c>
      <c r="F383" s="204" t="s">
        <v>125</v>
      </c>
      <c r="G383" s="201"/>
      <c r="H383" s="205" t="s">
        <v>419</v>
      </c>
      <c r="I383" s="206"/>
      <c r="J383" s="201"/>
      <c r="K383" s="201"/>
      <c r="L383" s="207"/>
      <c r="M383" s="208"/>
      <c r="N383" s="209"/>
      <c r="O383" s="209"/>
      <c r="P383" s="209"/>
      <c r="Q383" s="209"/>
      <c r="R383" s="209"/>
      <c r="S383" s="209"/>
      <c r="T383" s="210"/>
      <c r="AT383" s="211" t="s">
        <v>538</v>
      </c>
      <c r="AU383" s="211" t="s">
        <v>479</v>
      </c>
      <c r="AV383" s="11" t="s">
        <v>477</v>
      </c>
      <c r="AW383" s="11" t="s">
        <v>433</v>
      </c>
      <c r="AX383" s="11" t="s">
        <v>469</v>
      </c>
      <c r="AY383" s="211" t="s">
        <v>529</v>
      </c>
    </row>
    <row r="384" spans="2:65" s="11" customFormat="1" ht="27">
      <c r="B384" s="200"/>
      <c r="C384" s="201"/>
      <c r="D384" s="202" t="s">
        <v>538</v>
      </c>
      <c r="E384" s="203" t="s">
        <v>419</v>
      </c>
      <c r="F384" s="204" t="s">
        <v>126</v>
      </c>
      <c r="G384" s="201"/>
      <c r="H384" s="205" t="s">
        <v>419</v>
      </c>
      <c r="I384" s="206"/>
      <c r="J384" s="201"/>
      <c r="K384" s="201"/>
      <c r="L384" s="207"/>
      <c r="M384" s="208"/>
      <c r="N384" s="209"/>
      <c r="O384" s="209"/>
      <c r="P384" s="209"/>
      <c r="Q384" s="209"/>
      <c r="R384" s="209"/>
      <c r="S384" s="209"/>
      <c r="T384" s="210"/>
      <c r="AT384" s="211" t="s">
        <v>538</v>
      </c>
      <c r="AU384" s="211" t="s">
        <v>479</v>
      </c>
      <c r="AV384" s="11" t="s">
        <v>477</v>
      </c>
      <c r="AW384" s="11" t="s">
        <v>433</v>
      </c>
      <c r="AX384" s="11" t="s">
        <v>469</v>
      </c>
      <c r="AY384" s="211" t="s">
        <v>529</v>
      </c>
    </row>
    <row r="385" spans="2:65" s="11" customFormat="1" ht="27">
      <c r="B385" s="200"/>
      <c r="C385" s="201"/>
      <c r="D385" s="202" t="s">
        <v>538</v>
      </c>
      <c r="E385" s="203" t="s">
        <v>419</v>
      </c>
      <c r="F385" s="204" t="s">
        <v>127</v>
      </c>
      <c r="G385" s="201"/>
      <c r="H385" s="205" t="s">
        <v>419</v>
      </c>
      <c r="I385" s="206"/>
      <c r="J385" s="201"/>
      <c r="K385" s="201"/>
      <c r="L385" s="207"/>
      <c r="M385" s="208"/>
      <c r="N385" s="209"/>
      <c r="O385" s="209"/>
      <c r="P385" s="209"/>
      <c r="Q385" s="209"/>
      <c r="R385" s="209"/>
      <c r="S385" s="209"/>
      <c r="T385" s="210"/>
      <c r="AT385" s="211" t="s">
        <v>538</v>
      </c>
      <c r="AU385" s="211" t="s">
        <v>479</v>
      </c>
      <c r="AV385" s="11" t="s">
        <v>477</v>
      </c>
      <c r="AW385" s="11" t="s">
        <v>433</v>
      </c>
      <c r="AX385" s="11" t="s">
        <v>469</v>
      </c>
      <c r="AY385" s="211" t="s">
        <v>529</v>
      </c>
    </row>
    <row r="386" spans="2:65" s="12" customFormat="1">
      <c r="B386" s="212"/>
      <c r="C386" s="213"/>
      <c r="D386" s="202" t="s">
        <v>538</v>
      </c>
      <c r="E386" s="214" t="s">
        <v>419</v>
      </c>
      <c r="F386" s="215" t="s">
        <v>419</v>
      </c>
      <c r="G386" s="213"/>
      <c r="H386" s="216">
        <v>0</v>
      </c>
      <c r="I386" s="217"/>
      <c r="J386" s="213"/>
      <c r="K386" s="213"/>
      <c r="L386" s="218"/>
      <c r="M386" s="219"/>
      <c r="N386" s="220"/>
      <c r="O386" s="220"/>
      <c r="P386" s="220"/>
      <c r="Q386" s="220"/>
      <c r="R386" s="220"/>
      <c r="S386" s="220"/>
      <c r="T386" s="221"/>
      <c r="AT386" s="222" t="s">
        <v>538</v>
      </c>
      <c r="AU386" s="222" t="s">
        <v>479</v>
      </c>
      <c r="AV386" s="12" t="s">
        <v>479</v>
      </c>
      <c r="AW386" s="12" t="s">
        <v>433</v>
      </c>
      <c r="AX386" s="12" t="s">
        <v>469</v>
      </c>
      <c r="AY386" s="222" t="s">
        <v>529</v>
      </c>
    </row>
    <row r="387" spans="2:65" s="11" customFormat="1">
      <c r="B387" s="200"/>
      <c r="C387" s="201"/>
      <c r="D387" s="202" t="s">
        <v>538</v>
      </c>
      <c r="E387" s="203" t="s">
        <v>419</v>
      </c>
      <c r="F387" s="204" t="s">
        <v>542</v>
      </c>
      <c r="G387" s="201"/>
      <c r="H387" s="205" t="s">
        <v>419</v>
      </c>
      <c r="I387" s="206"/>
      <c r="J387" s="201"/>
      <c r="K387" s="201"/>
      <c r="L387" s="207"/>
      <c r="M387" s="208"/>
      <c r="N387" s="209"/>
      <c r="O387" s="209"/>
      <c r="P387" s="209"/>
      <c r="Q387" s="209"/>
      <c r="R387" s="209"/>
      <c r="S387" s="209"/>
      <c r="T387" s="210"/>
      <c r="AT387" s="211" t="s">
        <v>538</v>
      </c>
      <c r="AU387" s="211" t="s">
        <v>479</v>
      </c>
      <c r="AV387" s="11" t="s">
        <v>477</v>
      </c>
      <c r="AW387" s="11" t="s">
        <v>433</v>
      </c>
      <c r="AX387" s="11" t="s">
        <v>469</v>
      </c>
      <c r="AY387" s="211" t="s">
        <v>529</v>
      </c>
    </row>
    <row r="388" spans="2:65" s="12" customFormat="1">
      <c r="B388" s="212"/>
      <c r="C388" s="213"/>
      <c r="D388" s="202" t="s">
        <v>538</v>
      </c>
      <c r="E388" s="214" t="s">
        <v>419</v>
      </c>
      <c r="F388" s="215" t="s">
        <v>128</v>
      </c>
      <c r="G388" s="213"/>
      <c r="H388" s="216">
        <v>1</v>
      </c>
      <c r="I388" s="217"/>
      <c r="J388" s="213"/>
      <c r="K388" s="213"/>
      <c r="L388" s="218"/>
      <c r="M388" s="219"/>
      <c r="N388" s="220"/>
      <c r="O388" s="220"/>
      <c r="P388" s="220"/>
      <c r="Q388" s="220"/>
      <c r="R388" s="220"/>
      <c r="S388" s="220"/>
      <c r="T388" s="221"/>
      <c r="AT388" s="222" t="s">
        <v>538</v>
      </c>
      <c r="AU388" s="222" t="s">
        <v>479</v>
      </c>
      <c r="AV388" s="12" t="s">
        <v>479</v>
      </c>
      <c r="AW388" s="12" t="s">
        <v>433</v>
      </c>
      <c r="AX388" s="12" t="s">
        <v>469</v>
      </c>
      <c r="AY388" s="222" t="s">
        <v>529</v>
      </c>
    </row>
    <row r="389" spans="2:65" s="13" customFormat="1">
      <c r="B389" s="223"/>
      <c r="C389" s="224"/>
      <c r="D389" s="225" t="s">
        <v>538</v>
      </c>
      <c r="E389" s="226" t="s">
        <v>419</v>
      </c>
      <c r="F389" s="227" t="s">
        <v>545</v>
      </c>
      <c r="G389" s="224"/>
      <c r="H389" s="228">
        <v>1</v>
      </c>
      <c r="I389" s="229"/>
      <c r="J389" s="224"/>
      <c r="K389" s="224"/>
      <c r="L389" s="230"/>
      <c r="M389" s="231"/>
      <c r="N389" s="232"/>
      <c r="O389" s="232"/>
      <c r="P389" s="232"/>
      <c r="Q389" s="232"/>
      <c r="R389" s="232"/>
      <c r="S389" s="232"/>
      <c r="T389" s="233"/>
      <c r="AT389" s="234" t="s">
        <v>538</v>
      </c>
      <c r="AU389" s="234" t="s">
        <v>479</v>
      </c>
      <c r="AV389" s="13" t="s">
        <v>536</v>
      </c>
      <c r="AW389" s="13" t="s">
        <v>433</v>
      </c>
      <c r="AX389" s="13" t="s">
        <v>477</v>
      </c>
      <c r="AY389" s="234" t="s">
        <v>529</v>
      </c>
    </row>
    <row r="390" spans="2:65" s="1" customFormat="1" ht="31.5" customHeight="1">
      <c r="B390" s="41"/>
      <c r="C390" s="188" t="s">
        <v>823</v>
      </c>
      <c r="D390" s="188" t="s">
        <v>532</v>
      </c>
      <c r="E390" s="189" t="s">
        <v>129</v>
      </c>
      <c r="F390" s="190" t="s">
        <v>130</v>
      </c>
      <c r="G390" s="191" t="s">
        <v>1071</v>
      </c>
      <c r="H390" s="192">
        <v>1</v>
      </c>
      <c r="I390" s="193"/>
      <c r="J390" s="194">
        <f>ROUND(I390*H390,2)</f>
        <v>0</v>
      </c>
      <c r="K390" s="190" t="s">
        <v>419</v>
      </c>
      <c r="L390" s="61"/>
      <c r="M390" s="195" t="s">
        <v>419</v>
      </c>
      <c r="N390" s="196" t="s">
        <v>440</v>
      </c>
      <c r="O390" s="42"/>
      <c r="P390" s="197">
        <f>O390*H390</f>
        <v>0</v>
      </c>
      <c r="Q390" s="197">
        <v>0</v>
      </c>
      <c r="R390" s="197">
        <f>Q390*H390</f>
        <v>0</v>
      </c>
      <c r="S390" s="197">
        <v>0</v>
      </c>
      <c r="T390" s="198">
        <f>S390*H390</f>
        <v>0</v>
      </c>
      <c r="AR390" s="24" t="s">
        <v>671</v>
      </c>
      <c r="AT390" s="24" t="s">
        <v>532</v>
      </c>
      <c r="AU390" s="24" t="s">
        <v>479</v>
      </c>
      <c r="AY390" s="24" t="s">
        <v>529</v>
      </c>
      <c r="BE390" s="199">
        <f>IF(N390="základní",J390,0)</f>
        <v>0</v>
      </c>
      <c r="BF390" s="199">
        <f>IF(N390="snížená",J390,0)</f>
        <v>0</v>
      </c>
      <c r="BG390" s="199">
        <f>IF(N390="zákl. přenesená",J390,0)</f>
        <v>0</v>
      </c>
      <c r="BH390" s="199">
        <f>IF(N390="sníž. přenesená",J390,0)</f>
        <v>0</v>
      </c>
      <c r="BI390" s="199">
        <f>IF(N390="nulová",J390,0)</f>
        <v>0</v>
      </c>
      <c r="BJ390" s="24" t="s">
        <v>477</v>
      </c>
      <c r="BK390" s="199">
        <f>ROUND(I390*H390,2)</f>
        <v>0</v>
      </c>
      <c r="BL390" s="24" t="s">
        <v>671</v>
      </c>
      <c r="BM390" s="24" t="s">
        <v>131</v>
      </c>
    </row>
    <row r="391" spans="2:65" s="11" customFormat="1" ht="27">
      <c r="B391" s="200"/>
      <c r="C391" s="201"/>
      <c r="D391" s="202" t="s">
        <v>538</v>
      </c>
      <c r="E391" s="203" t="s">
        <v>419</v>
      </c>
      <c r="F391" s="204" t="s">
        <v>132</v>
      </c>
      <c r="G391" s="201"/>
      <c r="H391" s="205" t="s">
        <v>419</v>
      </c>
      <c r="I391" s="206"/>
      <c r="J391" s="201"/>
      <c r="K391" s="201"/>
      <c r="L391" s="207"/>
      <c r="M391" s="208"/>
      <c r="N391" s="209"/>
      <c r="O391" s="209"/>
      <c r="P391" s="209"/>
      <c r="Q391" s="209"/>
      <c r="R391" s="209"/>
      <c r="S391" s="209"/>
      <c r="T391" s="210"/>
      <c r="AT391" s="211" t="s">
        <v>538</v>
      </c>
      <c r="AU391" s="211" t="s">
        <v>479</v>
      </c>
      <c r="AV391" s="11" t="s">
        <v>477</v>
      </c>
      <c r="AW391" s="11" t="s">
        <v>433</v>
      </c>
      <c r="AX391" s="11" t="s">
        <v>469</v>
      </c>
      <c r="AY391" s="211" t="s">
        <v>529</v>
      </c>
    </row>
    <row r="392" spans="2:65" s="11" customFormat="1" ht="27">
      <c r="B392" s="200"/>
      <c r="C392" s="201"/>
      <c r="D392" s="202" t="s">
        <v>538</v>
      </c>
      <c r="E392" s="203" t="s">
        <v>419</v>
      </c>
      <c r="F392" s="204" t="s">
        <v>122</v>
      </c>
      <c r="G392" s="201"/>
      <c r="H392" s="205" t="s">
        <v>419</v>
      </c>
      <c r="I392" s="206"/>
      <c r="J392" s="201"/>
      <c r="K392" s="201"/>
      <c r="L392" s="207"/>
      <c r="M392" s="208"/>
      <c r="N392" s="209"/>
      <c r="O392" s="209"/>
      <c r="P392" s="209"/>
      <c r="Q392" s="209"/>
      <c r="R392" s="209"/>
      <c r="S392" s="209"/>
      <c r="T392" s="210"/>
      <c r="AT392" s="211" t="s">
        <v>538</v>
      </c>
      <c r="AU392" s="211" t="s">
        <v>479</v>
      </c>
      <c r="AV392" s="11" t="s">
        <v>477</v>
      </c>
      <c r="AW392" s="11" t="s">
        <v>433</v>
      </c>
      <c r="AX392" s="11" t="s">
        <v>469</v>
      </c>
      <c r="AY392" s="211" t="s">
        <v>529</v>
      </c>
    </row>
    <row r="393" spans="2:65" s="12" customFormat="1">
      <c r="B393" s="212"/>
      <c r="C393" s="213"/>
      <c r="D393" s="202" t="s">
        <v>538</v>
      </c>
      <c r="E393" s="214" t="s">
        <v>419</v>
      </c>
      <c r="F393" s="215" t="s">
        <v>419</v>
      </c>
      <c r="G393" s="213"/>
      <c r="H393" s="216">
        <v>0</v>
      </c>
      <c r="I393" s="217"/>
      <c r="J393" s="213"/>
      <c r="K393" s="213"/>
      <c r="L393" s="218"/>
      <c r="M393" s="219"/>
      <c r="N393" s="220"/>
      <c r="O393" s="220"/>
      <c r="P393" s="220"/>
      <c r="Q393" s="220"/>
      <c r="R393" s="220"/>
      <c r="S393" s="220"/>
      <c r="T393" s="221"/>
      <c r="AT393" s="222" t="s">
        <v>538</v>
      </c>
      <c r="AU393" s="222" t="s">
        <v>479</v>
      </c>
      <c r="AV393" s="12" t="s">
        <v>479</v>
      </c>
      <c r="AW393" s="12" t="s">
        <v>433</v>
      </c>
      <c r="AX393" s="12" t="s">
        <v>469</v>
      </c>
      <c r="AY393" s="222" t="s">
        <v>529</v>
      </c>
    </row>
    <row r="394" spans="2:65" s="11" customFormat="1">
      <c r="B394" s="200"/>
      <c r="C394" s="201"/>
      <c r="D394" s="202" t="s">
        <v>538</v>
      </c>
      <c r="E394" s="203" t="s">
        <v>419</v>
      </c>
      <c r="F394" s="204" t="s">
        <v>123</v>
      </c>
      <c r="G394" s="201"/>
      <c r="H394" s="205" t="s">
        <v>419</v>
      </c>
      <c r="I394" s="206"/>
      <c r="J394" s="201"/>
      <c r="K394" s="201"/>
      <c r="L394" s="207"/>
      <c r="M394" s="208"/>
      <c r="N394" s="209"/>
      <c r="O394" s="209"/>
      <c r="P394" s="209"/>
      <c r="Q394" s="209"/>
      <c r="R394" s="209"/>
      <c r="S394" s="209"/>
      <c r="T394" s="210"/>
      <c r="AT394" s="211" t="s">
        <v>538</v>
      </c>
      <c r="AU394" s="211" t="s">
        <v>479</v>
      </c>
      <c r="AV394" s="11" t="s">
        <v>477</v>
      </c>
      <c r="AW394" s="11" t="s">
        <v>433</v>
      </c>
      <c r="AX394" s="11" t="s">
        <v>469</v>
      </c>
      <c r="AY394" s="211" t="s">
        <v>529</v>
      </c>
    </row>
    <row r="395" spans="2:65" s="11" customFormat="1" ht="27">
      <c r="B395" s="200"/>
      <c r="C395" s="201"/>
      <c r="D395" s="202" t="s">
        <v>538</v>
      </c>
      <c r="E395" s="203" t="s">
        <v>419</v>
      </c>
      <c r="F395" s="204" t="s">
        <v>124</v>
      </c>
      <c r="G395" s="201"/>
      <c r="H395" s="205" t="s">
        <v>419</v>
      </c>
      <c r="I395" s="206"/>
      <c r="J395" s="201"/>
      <c r="K395" s="201"/>
      <c r="L395" s="207"/>
      <c r="M395" s="208"/>
      <c r="N395" s="209"/>
      <c r="O395" s="209"/>
      <c r="P395" s="209"/>
      <c r="Q395" s="209"/>
      <c r="R395" s="209"/>
      <c r="S395" s="209"/>
      <c r="T395" s="210"/>
      <c r="AT395" s="211" t="s">
        <v>538</v>
      </c>
      <c r="AU395" s="211" t="s">
        <v>479</v>
      </c>
      <c r="AV395" s="11" t="s">
        <v>477</v>
      </c>
      <c r="AW395" s="11" t="s">
        <v>433</v>
      </c>
      <c r="AX395" s="11" t="s">
        <v>469</v>
      </c>
      <c r="AY395" s="211" t="s">
        <v>529</v>
      </c>
    </row>
    <row r="396" spans="2:65" s="11" customFormat="1">
      <c r="B396" s="200"/>
      <c r="C396" s="201"/>
      <c r="D396" s="202" t="s">
        <v>538</v>
      </c>
      <c r="E396" s="203" t="s">
        <v>419</v>
      </c>
      <c r="F396" s="204" t="s">
        <v>125</v>
      </c>
      <c r="G396" s="201"/>
      <c r="H396" s="205" t="s">
        <v>419</v>
      </c>
      <c r="I396" s="206"/>
      <c r="J396" s="201"/>
      <c r="K396" s="201"/>
      <c r="L396" s="207"/>
      <c r="M396" s="208"/>
      <c r="N396" s="209"/>
      <c r="O396" s="209"/>
      <c r="P396" s="209"/>
      <c r="Q396" s="209"/>
      <c r="R396" s="209"/>
      <c r="S396" s="209"/>
      <c r="T396" s="210"/>
      <c r="AT396" s="211" t="s">
        <v>538</v>
      </c>
      <c r="AU396" s="211" t="s">
        <v>479</v>
      </c>
      <c r="AV396" s="11" t="s">
        <v>477</v>
      </c>
      <c r="AW396" s="11" t="s">
        <v>433</v>
      </c>
      <c r="AX396" s="11" t="s">
        <v>469</v>
      </c>
      <c r="AY396" s="211" t="s">
        <v>529</v>
      </c>
    </row>
    <row r="397" spans="2:65" s="11" customFormat="1" ht="27">
      <c r="B397" s="200"/>
      <c r="C397" s="201"/>
      <c r="D397" s="202" t="s">
        <v>538</v>
      </c>
      <c r="E397" s="203" t="s">
        <v>419</v>
      </c>
      <c r="F397" s="204" t="s">
        <v>126</v>
      </c>
      <c r="G397" s="201"/>
      <c r="H397" s="205" t="s">
        <v>419</v>
      </c>
      <c r="I397" s="206"/>
      <c r="J397" s="201"/>
      <c r="K397" s="201"/>
      <c r="L397" s="207"/>
      <c r="M397" s="208"/>
      <c r="N397" s="209"/>
      <c r="O397" s="209"/>
      <c r="P397" s="209"/>
      <c r="Q397" s="209"/>
      <c r="R397" s="209"/>
      <c r="S397" s="209"/>
      <c r="T397" s="210"/>
      <c r="AT397" s="211" t="s">
        <v>538</v>
      </c>
      <c r="AU397" s="211" t="s">
        <v>479</v>
      </c>
      <c r="AV397" s="11" t="s">
        <v>477</v>
      </c>
      <c r="AW397" s="11" t="s">
        <v>433</v>
      </c>
      <c r="AX397" s="11" t="s">
        <v>469</v>
      </c>
      <c r="AY397" s="211" t="s">
        <v>529</v>
      </c>
    </row>
    <row r="398" spans="2:65" s="11" customFormat="1" ht="27">
      <c r="B398" s="200"/>
      <c r="C398" s="201"/>
      <c r="D398" s="202" t="s">
        <v>538</v>
      </c>
      <c r="E398" s="203" t="s">
        <v>419</v>
      </c>
      <c r="F398" s="204" t="s">
        <v>127</v>
      </c>
      <c r="G398" s="201"/>
      <c r="H398" s="205" t="s">
        <v>419</v>
      </c>
      <c r="I398" s="206"/>
      <c r="J398" s="201"/>
      <c r="K398" s="201"/>
      <c r="L398" s="207"/>
      <c r="M398" s="208"/>
      <c r="N398" s="209"/>
      <c r="O398" s="209"/>
      <c r="P398" s="209"/>
      <c r="Q398" s="209"/>
      <c r="R398" s="209"/>
      <c r="S398" s="209"/>
      <c r="T398" s="210"/>
      <c r="AT398" s="211" t="s">
        <v>538</v>
      </c>
      <c r="AU398" s="211" t="s">
        <v>479</v>
      </c>
      <c r="AV398" s="11" t="s">
        <v>477</v>
      </c>
      <c r="AW398" s="11" t="s">
        <v>433</v>
      </c>
      <c r="AX398" s="11" t="s">
        <v>469</v>
      </c>
      <c r="AY398" s="211" t="s">
        <v>529</v>
      </c>
    </row>
    <row r="399" spans="2:65" s="12" customFormat="1">
      <c r="B399" s="212"/>
      <c r="C399" s="213"/>
      <c r="D399" s="202" t="s">
        <v>538</v>
      </c>
      <c r="E399" s="214" t="s">
        <v>419</v>
      </c>
      <c r="F399" s="215" t="s">
        <v>419</v>
      </c>
      <c r="G399" s="213"/>
      <c r="H399" s="216">
        <v>0</v>
      </c>
      <c r="I399" s="217"/>
      <c r="J399" s="213"/>
      <c r="K399" s="213"/>
      <c r="L399" s="218"/>
      <c r="M399" s="219"/>
      <c r="N399" s="220"/>
      <c r="O399" s="220"/>
      <c r="P399" s="220"/>
      <c r="Q399" s="220"/>
      <c r="R399" s="220"/>
      <c r="S399" s="220"/>
      <c r="T399" s="221"/>
      <c r="AT399" s="222" t="s">
        <v>538</v>
      </c>
      <c r="AU399" s="222" t="s">
        <v>479</v>
      </c>
      <c r="AV399" s="12" t="s">
        <v>479</v>
      </c>
      <c r="AW399" s="12" t="s">
        <v>433</v>
      </c>
      <c r="AX399" s="12" t="s">
        <v>469</v>
      </c>
      <c r="AY399" s="222" t="s">
        <v>529</v>
      </c>
    </row>
    <row r="400" spans="2:65" s="11" customFormat="1">
      <c r="B400" s="200"/>
      <c r="C400" s="201"/>
      <c r="D400" s="202" t="s">
        <v>538</v>
      </c>
      <c r="E400" s="203" t="s">
        <v>419</v>
      </c>
      <c r="F400" s="204" t="s">
        <v>565</v>
      </c>
      <c r="G400" s="201"/>
      <c r="H400" s="205" t="s">
        <v>419</v>
      </c>
      <c r="I400" s="206"/>
      <c r="J400" s="201"/>
      <c r="K400" s="201"/>
      <c r="L400" s="207"/>
      <c r="M400" s="208"/>
      <c r="N400" s="209"/>
      <c r="O400" s="209"/>
      <c r="P400" s="209"/>
      <c r="Q400" s="209"/>
      <c r="R400" s="209"/>
      <c r="S400" s="209"/>
      <c r="T400" s="210"/>
      <c r="AT400" s="211" t="s">
        <v>538</v>
      </c>
      <c r="AU400" s="211" t="s">
        <v>479</v>
      </c>
      <c r="AV400" s="11" t="s">
        <v>477</v>
      </c>
      <c r="AW400" s="11" t="s">
        <v>433</v>
      </c>
      <c r="AX400" s="11" t="s">
        <v>469</v>
      </c>
      <c r="AY400" s="211" t="s">
        <v>529</v>
      </c>
    </row>
    <row r="401" spans="2:65" s="12" customFormat="1">
      <c r="B401" s="212"/>
      <c r="C401" s="213"/>
      <c r="D401" s="202" t="s">
        <v>538</v>
      </c>
      <c r="E401" s="214" t="s">
        <v>419</v>
      </c>
      <c r="F401" s="215" t="s">
        <v>128</v>
      </c>
      <c r="G401" s="213"/>
      <c r="H401" s="216">
        <v>1</v>
      </c>
      <c r="I401" s="217"/>
      <c r="J401" s="213"/>
      <c r="K401" s="213"/>
      <c r="L401" s="218"/>
      <c r="M401" s="219"/>
      <c r="N401" s="220"/>
      <c r="O401" s="220"/>
      <c r="P401" s="220"/>
      <c r="Q401" s="220"/>
      <c r="R401" s="220"/>
      <c r="S401" s="220"/>
      <c r="T401" s="221"/>
      <c r="AT401" s="222" t="s">
        <v>538</v>
      </c>
      <c r="AU401" s="222" t="s">
        <v>479</v>
      </c>
      <c r="AV401" s="12" t="s">
        <v>479</v>
      </c>
      <c r="AW401" s="12" t="s">
        <v>433</v>
      </c>
      <c r="AX401" s="12" t="s">
        <v>469</v>
      </c>
      <c r="AY401" s="222" t="s">
        <v>529</v>
      </c>
    </row>
    <row r="402" spans="2:65" s="13" customFormat="1">
      <c r="B402" s="223"/>
      <c r="C402" s="224"/>
      <c r="D402" s="202" t="s">
        <v>538</v>
      </c>
      <c r="E402" s="235" t="s">
        <v>419</v>
      </c>
      <c r="F402" s="236" t="s">
        <v>545</v>
      </c>
      <c r="G402" s="224"/>
      <c r="H402" s="237">
        <v>1</v>
      </c>
      <c r="I402" s="229"/>
      <c r="J402" s="224"/>
      <c r="K402" s="224"/>
      <c r="L402" s="230"/>
      <c r="M402" s="231"/>
      <c r="N402" s="232"/>
      <c r="O402" s="232"/>
      <c r="P402" s="232"/>
      <c r="Q402" s="232"/>
      <c r="R402" s="232"/>
      <c r="S402" s="232"/>
      <c r="T402" s="233"/>
      <c r="AT402" s="234" t="s">
        <v>538</v>
      </c>
      <c r="AU402" s="234" t="s">
        <v>479</v>
      </c>
      <c r="AV402" s="13" t="s">
        <v>536</v>
      </c>
      <c r="AW402" s="13" t="s">
        <v>433</v>
      </c>
      <c r="AX402" s="13" t="s">
        <v>477</v>
      </c>
      <c r="AY402" s="234" t="s">
        <v>529</v>
      </c>
    </row>
    <row r="403" spans="2:65" s="10" customFormat="1" ht="29.85" customHeight="1">
      <c r="B403" s="171"/>
      <c r="C403" s="172"/>
      <c r="D403" s="185" t="s">
        <v>468</v>
      </c>
      <c r="E403" s="186" t="s">
        <v>133</v>
      </c>
      <c r="F403" s="186" t="s">
        <v>134</v>
      </c>
      <c r="G403" s="172"/>
      <c r="H403" s="172"/>
      <c r="I403" s="175"/>
      <c r="J403" s="187">
        <f>BK403</f>
        <v>0</v>
      </c>
      <c r="K403" s="172"/>
      <c r="L403" s="177"/>
      <c r="M403" s="178"/>
      <c r="N403" s="179"/>
      <c r="O403" s="179"/>
      <c r="P403" s="180">
        <f>SUM(P404:P429)</f>
        <v>0</v>
      </c>
      <c r="Q403" s="179"/>
      <c r="R403" s="180">
        <f>SUM(R404:R429)</f>
        <v>5.3350000000000009E-2</v>
      </c>
      <c r="S403" s="179"/>
      <c r="T403" s="181">
        <f>SUM(T404:T429)</f>
        <v>5.2800000000000007E-2</v>
      </c>
      <c r="AR403" s="182" t="s">
        <v>479</v>
      </c>
      <c r="AT403" s="183" t="s">
        <v>468</v>
      </c>
      <c r="AU403" s="183" t="s">
        <v>477</v>
      </c>
      <c r="AY403" s="182" t="s">
        <v>529</v>
      </c>
      <c r="BK403" s="184">
        <f>SUM(BK404:BK429)</f>
        <v>0</v>
      </c>
    </row>
    <row r="404" spans="2:65" s="1" customFormat="1" ht="22.5" customHeight="1">
      <c r="B404" s="41"/>
      <c r="C404" s="188" t="s">
        <v>831</v>
      </c>
      <c r="D404" s="188" t="s">
        <v>532</v>
      </c>
      <c r="E404" s="189" t="s">
        <v>135</v>
      </c>
      <c r="F404" s="190" t="s">
        <v>136</v>
      </c>
      <c r="G404" s="191" t="s">
        <v>751</v>
      </c>
      <c r="H404" s="192">
        <v>8.8000000000000007</v>
      </c>
      <c r="I404" s="193"/>
      <c r="J404" s="194">
        <f>ROUND(I404*H404,2)</f>
        <v>0</v>
      </c>
      <c r="K404" s="190" t="s">
        <v>606</v>
      </c>
      <c r="L404" s="61"/>
      <c r="M404" s="195" t="s">
        <v>419</v>
      </c>
      <c r="N404" s="196" t="s">
        <v>440</v>
      </c>
      <c r="O404" s="42"/>
      <c r="P404" s="197">
        <f>O404*H404</f>
        <v>0</v>
      </c>
      <c r="Q404" s="197">
        <v>0</v>
      </c>
      <c r="R404" s="197">
        <f>Q404*H404</f>
        <v>0</v>
      </c>
      <c r="S404" s="197">
        <v>6.0000000000000001E-3</v>
      </c>
      <c r="T404" s="198">
        <f>S404*H404</f>
        <v>5.2800000000000007E-2</v>
      </c>
      <c r="AR404" s="24" t="s">
        <v>671</v>
      </c>
      <c r="AT404" s="24" t="s">
        <v>532</v>
      </c>
      <c r="AU404" s="24" t="s">
        <v>479</v>
      </c>
      <c r="AY404" s="24" t="s">
        <v>529</v>
      </c>
      <c r="BE404" s="199">
        <f>IF(N404="základní",J404,0)</f>
        <v>0</v>
      </c>
      <c r="BF404" s="199">
        <f>IF(N404="snížená",J404,0)</f>
        <v>0</v>
      </c>
      <c r="BG404" s="199">
        <f>IF(N404="zákl. přenesená",J404,0)</f>
        <v>0</v>
      </c>
      <c r="BH404" s="199">
        <f>IF(N404="sníž. přenesená",J404,0)</f>
        <v>0</v>
      </c>
      <c r="BI404" s="199">
        <f>IF(N404="nulová",J404,0)</f>
        <v>0</v>
      </c>
      <c r="BJ404" s="24" t="s">
        <v>477</v>
      </c>
      <c r="BK404" s="199">
        <f>ROUND(I404*H404,2)</f>
        <v>0</v>
      </c>
      <c r="BL404" s="24" t="s">
        <v>671</v>
      </c>
      <c r="BM404" s="24" t="s">
        <v>137</v>
      </c>
    </row>
    <row r="405" spans="2:65" s="11" customFormat="1">
      <c r="B405" s="200"/>
      <c r="C405" s="201"/>
      <c r="D405" s="202" t="s">
        <v>538</v>
      </c>
      <c r="E405" s="203" t="s">
        <v>419</v>
      </c>
      <c r="F405" s="204" t="s">
        <v>138</v>
      </c>
      <c r="G405" s="201"/>
      <c r="H405" s="205" t="s">
        <v>419</v>
      </c>
      <c r="I405" s="206"/>
      <c r="J405" s="201"/>
      <c r="K405" s="201"/>
      <c r="L405" s="207"/>
      <c r="M405" s="208"/>
      <c r="N405" s="209"/>
      <c r="O405" s="209"/>
      <c r="P405" s="209"/>
      <c r="Q405" s="209"/>
      <c r="R405" s="209"/>
      <c r="S405" s="209"/>
      <c r="T405" s="210"/>
      <c r="AT405" s="211" t="s">
        <v>538</v>
      </c>
      <c r="AU405" s="211" t="s">
        <v>479</v>
      </c>
      <c r="AV405" s="11" t="s">
        <v>477</v>
      </c>
      <c r="AW405" s="11" t="s">
        <v>433</v>
      </c>
      <c r="AX405" s="11" t="s">
        <v>469</v>
      </c>
      <c r="AY405" s="211" t="s">
        <v>529</v>
      </c>
    </row>
    <row r="406" spans="2:65" s="11" customFormat="1" ht="27">
      <c r="B406" s="200"/>
      <c r="C406" s="201"/>
      <c r="D406" s="202" t="s">
        <v>538</v>
      </c>
      <c r="E406" s="203" t="s">
        <v>419</v>
      </c>
      <c r="F406" s="204" t="s">
        <v>118</v>
      </c>
      <c r="G406" s="201"/>
      <c r="H406" s="205" t="s">
        <v>419</v>
      </c>
      <c r="I406" s="206"/>
      <c r="J406" s="201"/>
      <c r="K406" s="201"/>
      <c r="L406" s="207"/>
      <c r="M406" s="208"/>
      <c r="N406" s="209"/>
      <c r="O406" s="209"/>
      <c r="P406" s="209"/>
      <c r="Q406" s="209"/>
      <c r="R406" s="209"/>
      <c r="S406" s="209"/>
      <c r="T406" s="210"/>
      <c r="AT406" s="211" t="s">
        <v>538</v>
      </c>
      <c r="AU406" s="211" t="s">
        <v>479</v>
      </c>
      <c r="AV406" s="11" t="s">
        <v>477</v>
      </c>
      <c r="AW406" s="11" t="s">
        <v>433</v>
      </c>
      <c r="AX406" s="11" t="s">
        <v>469</v>
      </c>
      <c r="AY406" s="211" t="s">
        <v>529</v>
      </c>
    </row>
    <row r="407" spans="2:65" s="11" customFormat="1" ht="27">
      <c r="B407" s="200"/>
      <c r="C407" s="201"/>
      <c r="D407" s="202" t="s">
        <v>538</v>
      </c>
      <c r="E407" s="203" t="s">
        <v>419</v>
      </c>
      <c r="F407" s="204" t="s">
        <v>122</v>
      </c>
      <c r="G407" s="201"/>
      <c r="H407" s="205" t="s">
        <v>419</v>
      </c>
      <c r="I407" s="206"/>
      <c r="J407" s="201"/>
      <c r="K407" s="201"/>
      <c r="L407" s="207"/>
      <c r="M407" s="208"/>
      <c r="N407" s="209"/>
      <c r="O407" s="209"/>
      <c r="P407" s="209"/>
      <c r="Q407" s="209"/>
      <c r="R407" s="209"/>
      <c r="S407" s="209"/>
      <c r="T407" s="210"/>
      <c r="AT407" s="211" t="s">
        <v>538</v>
      </c>
      <c r="AU407" s="211" t="s">
        <v>479</v>
      </c>
      <c r="AV407" s="11" t="s">
        <v>477</v>
      </c>
      <c r="AW407" s="11" t="s">
        <v>433</v>
      </c>
      <c r="AX407" s="11" t="s">
        <v>469</v>
      </c>
      <c r="AY407" s="211" t="s">
        <v>529</v>
      </c>
    </row>
    <row r="408" spans="2:65" s="11" customFormat="1">
      <c r="B408" s="200"/>
      <c r="C408" s="201"/>
      <c r="D408" s="202" t="s">
        <v>538</v>
      </c>
      <c r="E408" s="203" t="s">
        <v>419</v>
      </c>
      <c r="F408" s="204" t="s">
        <v>542</v>
      </c>
      <c r="G408" s="201"/>
      <c r="H408" s="205" t="s">
        <v>419</v>
      </c>
      <c r="I408" s="206"/>
      <c r="J408" s="201"/>
      <c r="K408" s="201"/>
      <c r="L408" s="207"/>
      <c r="M408" s="208"/>
      <c r="N408" s="209"/>
      <c r="O408" s="209"/>
      <c r="P408" s="209"/>
      <c r="Q408" s="209"/>
      <c r="R408" s="209"/>
      <c r="S408" s="209"/>
      <c r="T408" s="210"/>
      <c r="AT408" s="211" t="s">
        <v>538</v>
      </c>
      <c r="AU408" s="211" t="s">
        <v>479</v>
      </c>
      <c r="AV408" s="11" t="s">
        <v>477</v>
      </c>
      <c r="AW408" s="11" t="s">
        <v>433</v>
      </c>
      <c r="AX408" s="11" t="s">
        <v>469</v>
      </c>
      <c r="AY408" s="211" t="s">
        <v>529</v>
      </c>
    </row>
    <row r="409" spans="2:65" s="11" customFormat="1">
      <c r="B409" s="200"/>
      <c r="C409" s="201"/>
      <c r="D409" s="202" t="s">
        <v>538</v>
      </c>
      <c r="E409" s="203" t="s">
        <v>419</v>
      </c>
      <c r="F409" s="204" t="s">
        <v>139</v>
      </c>
      <c r="G409" s="201"/>
      <c r="H409" s="205" t="s">
        <v>419</v>
      </c>
      <c r="I409" s="206"/>
      <c r="J409" s="201"/>
      <c r="K409" s="201"/>
      <c r="L409" s="207"/>
      <c r="M409" s="208"/>
      <c r="N409" s="209"/>
      <c r="O409" s="209"/>
      <c r="P409" s="209"/>
      <c r="Q409" s="209"/>
      <c r="R409" s="209"/>
      <c r="S409" s="209"/>
      <c r="T409" s="210"/>
      <c r="AT409" s="211" t="s">
        <v>538</v>
      </c>
      <c r="AU409" s="211" t="s">
        <v>479</v>
      </c>
      <c r="AV409" s="11" t="s">
        <v>477</v>
      </c>
      <c r="AW409" s="11" t="s">
        <v>433</v>
      </c>
      <c r="AX409" s="11" t="s">
        <v>469</v>
      </c>
      <c r="AY409" s="211" t="s">
        <v>529</v>
      </c>
    </row>
    <row r="410" spans="2:65" s="11" customFormat="1">
      <c r="B410" s="200"/>
      <c r="C410" s="201"/>
      <c r="D410" s="202" t="s">
        <v>538</v>
      </c>
      <c r="E410" s="203" t="s">
        <v>419</v>
      </c>
      <c r="F410" s="204" t="s">
        <v>140</v>
      </c>
      <c r="G410" s="201"/>
      <c r="H410" s="205" t="s">
        <v>419</v>
      </c>
      <c r="I410" s="206"/>
      <c r="J410" s="201"/>
      <c r="K410" s="201"/>
      <c r="L410" s="207"/>
      <c r="M410" s="208"/>
      <c r="N410" s="209"/>
      <c r="O410" s="209"/>
      <c r="P410" s="209"/>
      <c r="Q410" s="209"/>
      <c r="R410" s="209"/>
      <c r="S410" s="209"/>
      <c r="T410" s="210"/>
      <c r="AT410" s="211" t="s">
        <v>538</v>
      </c>
      <c r="AU410" s="211" t="s">
        <v>479</v>
      </c>
      <c r="AV410" s="11" t="s">
        <v>477</v>
      </c>
      <c r="AW410" s="11" t="s">
        <v>433</v>
      </c>
      <c r="AX410" s="11" t="s">
        <v>469</v>
      </c>
      <c r="AY410" s="211" t="s">
        <v>529</v>
      </c>
    </row>
    <row r="411" spans="2:65" s="12" customFormat="1">
      <c r="B411" s="212"/>
      <c r="C411" s="213"/>
      <c r="D411" s="202" t="s">
        <v>538</v>
      </c>
      <c r="E411" s="214" t="s">
        <v>419</v>
      </c>
      <c r="F411" s="215" t="s">
        <v>141</v>
      </c>
      <c r="G411" s="213"/>
      <c r="H411" s="216">
        <v>8.8000000000000007</v>
      </c>
      <c r="I411" s="217"/>
      <c r="J411" s="213"/>
      <c r="K411" s="213"/>
      <c r="L411" s="218"/>
      <c r="M411" s="219"/>
      <c r="N411" s="220"/>
      <c r="O411" s="220"/>
      <c r="P411" s="220"/>
      <c r="Q411" s="220"/>
      <c r="R411" s="220"/>
      <c r="S411" s="220"/>
      <c r="T411" s="221"/>
      <c r="AT411" s="222" t="s">
        <v>538</v>
      </c>
      <c r="AU411" s="222" t="s">
        <v>479</v>
      </c>
      <c r="AV411" s="12" t="s">
        <v>479</v>
      </c>
      <c r="AW411" s="12" t="s">
        <v>433</v>
      </c>
      <c r="AX411" s="12" t="s">
        <v>469</v>
      </c>
      <c r="AY411" s="222" t="s">
        <v>529</v>
      </c>
    </row>
    <row r="412" spans="2:65" s="13" customFormat="1">
      <c r="B412" s="223"/>
      <c r="C412" s="224"/>
      <c r="D412" s="225" t="s">
        <v>538</v>
      </c>
      <c r="E412" s="226" t="s">
        <v>419</v>
      </c>
      <c r="F412" s="227" t="s">
        <v>545</v>
      </c>
      <c r="G412" s="224"/>
      <c r="H412" s="228">
        <v>8.8000000000000007</v>
      </c>
      <c r="I412" s="229"/>
      <c r="J412" s="224"/>
      <c r="K412" s="224"/>
      <c r="L412" s="230"/>
      <c r="M412" s="231"/>
      <c r="N412" s="232"/>
      <c r="O412" s="232"/>
      <c r="P412" s="232"/>
      <c r="Q412" s="232"/>
      <c r="R412" s="232"/>
      <c r="S412" s="232"/>
      <c r="T412" s="233"/>
      <c r="AT412" s="234" t="s">
        <v>538</v>
      </c>
      <c r="AU412" s="234" t="s">
        <v>479</v>
      </c>
      <c r="AV412" s="13" t="s">
        <v>536</v>
      </c>
      <c r="AW412" s="13" t="s">
        <v>433</v>
      </c>
      <c r="AX412" s="13" t="s">
        <v>477</v>
      </c>
      <c r="AY412" s="234" t="s">
        <v>529</v>
      </c>
    </row>
    <row r="413" spans="2:65" s="1" customFormat="1" ht="22.5" customHeight="1">
      <c r="B413" s="41"/>
      <c r="C413" s="188" t="s">
        <v>840</v>
      </c>
      <c r="D413" s="188" t="s">
        <v>532</v>
      </c>
      <c r="E413" s="189" t="s">
        <v>142</v>
      </c>
      <c r="F413" s="190" t="s">
        <v>143</v>
      </c>
      <c r="G413" s="191" t="s">
        <v>751</v>
      </c>
      <c r="H413" s="192">
        <v>8.8000000000000007</v>
      </c>
      <c r="I413" s="193"/>
      <c r="J413" s="194">
        <f>ROUND(I413*H413,2)</f>
        <v>0</v>
      </c>
      <c r="K413" s="190" t="s">
        <v>606</v>
      </c>
      <c r="L413" s="61"/>
      <c r="M413" s="195" t="s">
        <v>419</v>
      </c>
      <c r="N413" s="196" t="s">
        <v>440</v>
      </c>
      <c r="O413" s="42"/>
      <c r="P413" s="197">
        <f>O413*H413</f>
        <v>0</v>
      </c>
      <c r="Q413" s="197">
        <v>0</v>
      </c>
      <c r="R413" s="197">
        <f>Q413*H413</f>
        <v>0</v>
      </c>
      <c r="S413" s="197">
        <v>0</v>
      </c>
      <c r="T413" s="198">
        <f>S413*H413</f>
        <v>0</v>
      </c>
      <c r="AR413" s="24" t="s">
        <v>671</v>
      </c>
      <c r="AT413" s="24" t="s">
        <v>532</v>
      </c>
      <c r="AU413" s="24" t="s">
        <v>479</v>
      </c>
      <c r="AY413" s="24" t="s">
        <v>529</v>
      </c>
      <c r="BE413" s="199">
        <f>IF(N413="základní",J413,0)</f>
        <v>0</v>
      </c>
      <c r="BF413" s="199">
        <f>IF(N413="snížená",J413,0)</f>
        <v>0</v>
      </c>
      <c r="BG413" s="199">
        <f>IF(N413="zákl. přenesená",J413,0)</f>
        <v>0</v>
      </c>
      <c r="BH413" s="199">
        <f>IF(N413="sníž. přenesená",J413,0)</f>
        <v>0</v>
      </c>
      <c r="BI413" s="199">
        <f>IF(N413="nulová",J413,0)</f>
        <v>0</v>
      </c>
      <c r="BJ413" s="24" t="s">
        <v>477</v>
      </c>
      <c r="BK413" s="199">
        <f>ROUND(I413*H413,2)</f>
        <v>0</v>
      </c>
      <c r="BL413" s="24" t="s">
        <v>671</v>
      </c>
      <c r="BM413" s="24" t="s">
        <v>144</v>
      </c>
    </row>
    <row r="414" spans="2:65" s="11" customFormat="1" ht="27">
      <c r="B414" s="200"/>
      <c r="C414" s="201"/>
      <c r="D414" s="202" t="s">
        <v>538</v>
      </c>
      <c r="E414" s="203" t="s">
        <v>419</v>
      </c>
      <c r="F414" s="204" t="s">
        <v>118</v>
      </c>
      <c r="G414" s="201"/>
      <c r="H414" s="205" t="s">
        <v>419</v>
      </c>
      <c r="I414" s="206"/>
      <c r="J414" s="201"/>
      <c r="K414" s="201"/>
      <c r="L414" s="207"/>
      <c r="M414" s="208"/>
      <c r="N414" s="209"/>
      <c r="O414" s="209"/>
      <c r="P414" s="209"/>
      <c r="Q414" s="209"/>
      <c r="R414" s="209"/>
      <c r="S414" s="209"/>
      <c r="T414" s="210"/>
      <c r="AT414" s="211" t="s">
        <v>538</v>
      </c>
      <c r="AU414" s="211" t="s">
        <v>479</v>
      </c>
      <c r="AV414" s="11" t="s">
        <v>477</v>
      </c>
      <c r="AW414" s="11" t="s">
        <v>433</v>
      </c>
      <c r="AX414" s="11" t="s">
        <v>469</v>
      </c>
      <c r="AY414" s="211" t="s">
        <v>529</v>
      </c>
    </row>
    <row r="415" spans="2:65" s="11" customFormat="1" ht="27">
      <c r="B415" s="200"/>
      <c r="C415" s="201"/>
      <c r="D415" s="202" t="s">
        <v>538</v>
      </c>
      <c r="E415" s="203" t="s">
        <v>419</v>
      </c>
      <c r="F415" s="204" t="s">
        <v>122</v>
      </c>
      <c r="G415" s="201"/>
      <c r="H415" s="205" t="s">
        <v>419</v>
      </c>
      <c r="I415" s="206"/>
      <c r="J415" s="201"/>
      <c r="K415" s="201"/>
      <c r="L415" s="207"/>
      <c r="M415" s="208"/>
      <c r="N415" s="209"/>
      <c r="O415" s="209"/>
      <c r="P415" s="209"/>
      <c r="Q415" s="209"/>
      <c r="R415" s="209"/>
      <c r="S415" s="209"/>
      <c r="T415" s="210"/>
      <c r="AT415" s="211" t="s">
        <v>538</v>
      </c>
      <c r="AU415" s="211" t="s">
        <v>479</v>
      </c>
      <c r="AV415" s="11" t="s">
        <v>477</v>
      </c>
      <c r="AW415" s="11" t="s">
        <v>433</v>
      </c>
      <c r="AX415" s="11" t="s">
        <v>469</v>
      </c>
      <c r="AY415" s="211" t="s">
        <v>529</v>
      </c>
    </row>
    <row r="416" spans="2:65" s="11" customFormat="1">
      <c r="B416" s="200"/>
      <c r="C416" s="201"/>
      <c r="D416" s="202" t="s">
        <v>538</v>
      </c>
      <c r="E416" s="203" t="s">
        <v>419</v>
      </c>
      <c r="F416" s="204" t="s">
        <v>542</v>
      </c>
      <c r="G416" s="201"/>
      <c r="H416" s="205" t="s">
        <v>419</v>
      </c>
      <c r="I416" s="206"/>
      <c r="J416" s="201"/>
      <c r="K416" s="201"/>
      <c r="L416" s="207"/>
      <c r="M416" s="208"/>
      <c r="N416" s="209"/>
      <c r="O416" s="209"/>
      <c r="P416" s="209"/>
      <c r="Q416" s="209"/>
      <c r="R416" s="209"/>
      <c r="S416" s="209"/>
      <c r="T416" s="210"/>
      <c r="AT416" s="211" t="s">
        <v>538</v>
      </c>
      <c r="AU416" s="211" t="s">
        <v>479</v>
      </c>
      <c r="AV416" s="11" t="s">
        <v>477</v>
      </c>
      <c r="AW416" s="11" t="s">
        <v>433</v>
      </c>
      <c r="AX416" s="11" t="s">
        <v>469</v>
      </c>
      <c r="AY416" s="211" t="s">
        <v>529</v>
      </c>
    </row>
    <row r="417" spans="2:65" s="11" customFormat="1">
      <c r="B417" s="200"/>
      <c r="C417" s="201"/>
      <c r="D417" s="202" t="s">
        <v>538</v>
      </c>
      <c r="E417" s="203" t="s">
        <v>419</v>
      </c>
      <c r="F417" s="204" t="s">
        <v>139</v>
      </c>
      <c r="G417" s="201"/>
      <c r="H417" s="205" t="s">
        <v>419</v>
      </c>
      <c r="I417" s="206"/>
      <c r="J417" s="201"/>
      <c r="K417" s="201"/>
      <c r="L417" s="207"/>
      <c r="M417" s="208"/>
      <c r="N417" s="209"/>
      <c r="O417" s="209"/>
      <c r="P417" s="209"/>
      <c r="Q417" s="209"/>
      <c r="R417" s="209"/>
      <c r="S417" s="209"/>
      <c r="T417" s="210"/>
      <c r="AT417" s="211" t="s">
        <v>538</v>
      </c>
      <c r="AU417" s="211" t="s">
        <v>479</v>
      </c>
      <c r="AV417" s="11" t="s">
        <v>477</v>
      </c>
      <c r="AW417" s="11" t="s">
        <v>433</v>
      </c>
      <c r="AX417" s="11" t="s">
        <v>469</v>
      </c>
      <c r="AY417" s="211" t="s">
        <v>529</v>
      </c>
    </row>
    <row r="418" spans="2:65" s="11" customFormat="1">
      <c r="B418" s="200"/>
      <c r="C418" s="201"/>
      <c r="D418" s="202" t="s">
        <v>538</v>
      </c>
      <c r="E418" s="203" t="s">
        <v>419</v>
      </c>
      <c r="F418" s="204" t="s">
        <v>140</v>
      </c>
      <c r="G418" s="201"/>
      <c r="H418" s="205" t="s">
        <v>419</v>
      </c>
      <c r="I418" s="206"/>
      <c r="J418" s="201"/>
      <c r="K418" s="201"/>
      <c r="L418" s="207"/>
      <c r="M418" s="208"/>
      <c r="N418" s="209"/>
      <c r="O418" s="209"/>
      <c r="P418" s="209"/>
      <c r="Q418" s="209"/>
      <c r="R418" s="209"/>
      <c r="S418" s="209"/>
      <c r="T418" s="210"/>
      <c r="AT418" s="211" t="s">
        <v>538</v>
      </c>
      <c r="AU418" s="211" t="s">
        <v>479</v>
      </c>
      <c r="AV418" s="11" t="s">
        <v>477</v>
      </c>
      <c r="AW418" s="11" t="s">
        <v>433</v>
      </c>
      <c r="AX418" s="11" t="s">
        <v>469</v>
      </c>
      <c r="AY418" s="211" t="s">
        <v>529</v>
      </c>
    </row>
    <row r="419" spans="2:65" s="12" customFormat="1">
      <c r="B419" s="212"/>
      <c r="C419" s="213"/>
      <c r="D419" s="202" t="s">
        <v>538</v>
      </c>
      <c r="E419" s="214" t="s">
        <v>419</v>
      </c>
      <c r="F419" s="215" t="s">
        <v>141</v>
      </c>
      <c r="G419" s="213"/>
      <c r="H419" s="216">
        <v>8.8000000000000007</v>
      </c>
      <c r="I419" s="217"/>
      <c r="J419" s="213"/>
      <c r="K419" s="213"/>
      <c r="L419" s="218"/>
      <c r="M419" s="219"/>
      <c r="N419" s="220"/>
      <c r="O419" s="220"/>
      <c r="P419" s="220"/>
      <c r="Q419" s="220"/>
      <c r="R419" s="220"/>
      <c r="S419" s="220"/>
      <c r="T419" s="221"/>
      <c r="AT419" s="222" t="s">
        <v>538</v>
      </c>
      <c r="AU419" s="222" t="s">
        <v>479</v>
      </c>
      <c r="AV419" s="12" t="s">
        <v>479</v>
      </c>
      <c r="AW419" s="12" t="s">
        <v>433</v>
      </c>
      <c r="AX419" s="12" t="s">
        <v>469</v>
      </c>
      <c r="AY419" s="222" t="s">
        <v>529</v>
      </c>
    </row>
    <row r="420" spans="2:65" s="13" customFormat="1">
      <c r="B420" s="223"/>
      <c r="C420" s="224"/>
      <c r="D420" s="225" t="s">
        <v>538</v>
      </c>
      <c r="E420" s="226" t="s">
        <v>988</v>
      </c>
      <c r="F420" s="227" t="s">
        <v>545</v>
      </c>
      <c r="G420" s="224"/>
      <c r="H420" s="228">
        <v>8.8000000000000007</v>
      </c>
      <c r="I420" s="229"/>
      <c r="J420" s="224"/>
      <c r="K420" s="224"/>
      <c r="L420" s="230"/>
      <c r="M420" s="231"/>
      <c r="N420" s="232"/>
      <c r="O420" s="232"/>
      <c r="P420" s="232"/>
      <c r="Q420" s="232"/>
      <c r="R420" s="232"/>
      <c r="S420" s="232"/>
      <c r="T420" s="233"/>
      <c r="AT420" s="234" t="s">
        <v>538</v>
      </c>
      <c r="AU420" s="234" t="s">
        <v>479</v>
      </c>
      <c r="AV420" s="13" t="s">
        <v>536</v>
      </c>
      <c r="AW420" s="13" t="s">
        <v>433</v>
      </c>
      <c r="AX420" s="13" t="s">
        <v>477</v>
      </c>
      <c r="AY420" s="234" t="s">
        <v>529</v>
      </c>
    </row>
    <row r="421" spans="2:65" s="1" customFormat="1" ht="22.5" customHeight="1">
      <c r="B421" s="41"/>
      <c r="C421" s="252" t="s">
        <v>845</v>
      </c>
      <c r="D421" s="252" t="s">
        <v>654</v>
      </c>
      <c r="E421" s="253" t="s">
        <v>145</v>
      </c>
      <c r="F421" s="254" t="s">
        <v>146</v>
      </c>
      <c r="G421" s="255" t="s">
        <v>535</v>
      </c>
      <c r="H421" s="256">
        <v>9.7000000000000003E-2</v>
      </c>
      <c r="I421" s="257"/>
      <c r="J421" s="258">
        <f>ROUND(I421*H421,2)</f>
        <v>0</v>
      </c>
      <c r="K421" s="254" t="s">
        <v>606</v>
      </c>
      <c r="L421" s="259"/>
      <c r="M421" s="260" t="s">
        <v>419</v>
      </c>
      <c r="N421" s="261" t="s">
        <v>440</v>
      </c>
      <c r="O421" s="42"/>
      <c r="P421" s="197">
        <f>O421*H421</f>
        <v>0</v>
      </c>
      <c r="Q421" s="197">
        <v>0.55000000000000004</v>
      </c>
      <c r="R421" s="197">
        <f>Q421*H421</f>
        <v>5.3350000000000009E-2</v>
      </c>
      <c r="S421" s="197">
        <v>0</v>
      </c>
      <c r="T421" s="198">
        <f>S421*H421</f>
        <v>0</v>
      </c>
      <c r="AR421" s="24" t="s">
        <v>787</v>
      </c>
      <c r="AT421" s="24" t="s">
        <v>654</v>
      </c>
      <c r="AU421" s="24" t="s">
        <v>479</v>
      </c>
      <c r="AY421" s="24" t="s">
        <v>529</v>
      </c>
      <c r="BE421" s="199">
        <f>IF(N421="základní",J421,0)</f>
        <v>0</v>
      </c>
      <c r="BF421" s="199">
        <f>IF(N421="snížená",J421,0)</f>
        <v>0</v>
      </c>
      <c r="BG421" s="199">
        <f>IF(N421="zákl. přenesená",J421,0)</f>
        <v>0</v>
      </c>
      <c r="BH421" s="199">
        <f>IF(N421="sníž. přenesená",J421,0)</f>
        <v>0</v>
      </c>
      <c r="BI421" s="199">
        <f>IF(N421="nulová",J421,0)</f>
        <v>0</v>
      </c>
      <c r="BJ421" s="24" t="s">
        <v>477</v>
      </c>
      <c r="BK421" s="199">
        <f>ROUND(I421*H421,2)</f>
        <v>0</v>
      </c>
      <c r="BL421" s="24" t="s">
        <v>671</v>
      </c>
      <c r="BM421" s="24" t="s">
        <v>147</v>
      </c>
    </row>
    <row r="422" spans="2:65" s="11" customFormat="1" ht="27">
      <c r="B422" s="200"/>
      <c r="C422" s="201"/>
      <c r="D422" s="202" t="s">
        <v>538</v>
      </c>
      <c r="E422" s="203" t="s">
        <v>419</v>
      </c>
      <c r="F422" s="204" t="s">
        <v>118</v>
      </c>
      <c r="G422" s="201"/>
      <c r="H422" s="205" t="s">
        <v>419</v>
      </c>
      <c r="I422" s="206"/>
      <c r="J422" s="201"/>
      <c r="K422" s="201"/>
      <c r="L422" s="207"/>
      <c r="M422" s="208"/>
      <c r="N422" s="209"/>
      <c r="O422" s="209"/>
      <c r="P422" s="209"/>
      <c r="Q422" s="209"/>
      <c r="R422" s="209"/>
      <c r="S422" s="209"/>
      <c r="T422" s="210"/>
      <c r="AT422" s="211" t="s">
        <v>538</v>
      </c>
      <c r="AU422" s="211" t="s">
        <v>479</v>
      </c>
      <c r="AV422" s="11" t="s">
        <v>477</v>
      </c>
      <c r="AW422" s="11" t="s">
        <v>433</v>
      </c>
      <c r="AX422" s="11" t="s">
        <v>469</v>
      </c>
      <c r="AY422" s="211" t="s">
        <v>529</v>
      </c>
    </row>
    <row r="423" spans="2:65" s="11" customFormat="1" ht="27">
      <c r="B423" s="200"/>
      <c r="C423" s="201"/>
      <c r="D423" s="202" t="s">
        <v>538</v>
      </c>
      <c r="E423" s="203" t="s">
        <v>419</v>
      </c>
      <c r="F423" s="204" t="s">
        <v>122</v>
      </c>
      <c r="G423" s="201"/>
      <c r="H423" s="205" t="s">
        <v>419</v>
      </c>
      <c r="I423" s="206"/>
      <c r="J423" s="201"/>
      <c r="K423" s="201"/>
      <c r="L423" s="207"/>
      <c r="M423" s="208"/>
      <c r="N423" s="209"/>
      <c r="O423" s="209"/>
      <c r="P423" s="209"/>
      <c r="Q423" s="209"/>
      <c r="R423" s="209"/>
      <c r="S423" s="209"/>
      <c r="T423" s="210"/>
      <c r="AT423" s="211" t="s">
        <v>538</v>
      </c>
      <c r="AU423" s="211" t="s">
        <v>479</v>
      </c>
      <c r="AV423" s="11" t="s">
        <v>477</v>
      </c>
      <c r="AW423" s="11" t="s">
        <v>433</v>
      </c>
      <c r="AX423" s="11" t="s">
        <v>469</v>
      </c>
      <c r="AY423" s="211" t="s">
        <v>529</v>
      </c>
    </row>
    <row r="424" spans="2:65" s="11" customFormat="1">
      <c r="B424" s="200"/>
      <c r="C424" s="201"/>
      <c r="D424" s="202" t="s">
        <v>538</v>
      </c>
      <c r="E424" s="203" t="s">
        <v>419</v>
      </c>
      <c r="F424" s="204" t="s">
        <v>542</v>
      </c>
      <c r="G424" s="201"/>
      <c r="H424" s="205" t="s">
        <v>419</v>
      </c>
      <c r="I424" s="206"/>
      <c r="J424" s="201"/>
      <c r="K424" s="201"/>
      <c r="L424" s="207"/>
      <c r="M424" s="208"/>
      <c r="N424" s="209"/>
      <c r="O424" s="209"/>
      <c r="P424" s="209"/>
      <c r="Q424" s="209"/>
      <c r="R424" s="209"/>
      <c r="S424" s="209"/>
      <c r="T424" s="210"/>
      <c r="AT424" s="211" t="s">
        <v>538</v>
      </c>
      <c r="AU424" s="211" t="s">
        <v>479</v>
      </c>
      <c r="AV424" s="11" t="s">
        <v>477</v>
      </c>
      <c r="AW424" s="11" t="s">
        <v>433</v>
      </c>
      <c r="AX424" s="11" t="s">
        <v>469</v>
      </c>
      <c r="AY424" s="211" t="s">
        <v>529</v>
      </c>
    </row>
    <row r="425" spans="2:65" s="11" customFormat="1">
      <c r="B425" s="200"/>
      <c r="C425" s="201"/>
      <c r="D425" s="202" t="s">
        <v>538</v>
      </c>
      <c r="E425" s="203" t="s">
        <v>419</v>
      </c>
      <c r="F425" s="204" t="s">
        <v>139</v>
      </c>
      <c r="G425" s="201"/>
      <c r="H425" s="205" t="s">
        <v>419</v>
      </c>
      <c r="I425" s="206"/>
      <c r="J425" s="201"/>
      <c r="K425" s="201"/>
      <c r="L425" s="207"/>
      <c r="M425" s="208"/>
      <c r="N425" s="209"/>
      <c r="O425" s="209"/>
      <c r="P425" s="209"/>
      <c r="Q425" s="209"/>
      <c r="R425" s="209"/>
      <c r="S425" s="209"/>
      <c r="T425" s="210"/>
      <c r="AT425" s="211" t="s">
        <v>538</v>
      </c>
      <c r="AU425" s="211" t="s">
        <v>479</v>
      </c>
      <c r="AV425" s="11" t="s">
        <v>477</v>
      </c>
      <c r="AW425" s="11" t="s">
        <v>433</v>
      </c>
      <c r="AX425" s="11" t="s">
        <v>469</v>
      </c>
      <c r="AY425" s="211" t="s">
        <v>529</v>
      </c>
    </row>
    <row r="426" spans="2:65" s="11" customFormat="1">
      <c r="B426" s="200"/>
      <c r="C426" s="201"/>
      <c r="D426" s="202" t="s">
        <v>538</v>
      </c>
      <c r="E426" s="203" t="s">
        <v>419</v>
      </c>
      <c r="F426" s="204" t="s">
        <v>140</v>
      </c>
      <c r="G426" s="201"/>
      <c r="H426" s="205" t="s">
        <v>419</v>
      </c>
      <c r="I426" s="206"/>
      <c r="J426" s="201"/>
      <c r="K426" s="201"/>
      <c r="L426" s="207"/>
      <c r="M426" s="208"/>
      <c r="N426" s="209"/>
      <c r="O426" s="209"/>
      <c r="P426" s="209"/>
      <c r="Q426" s="209"/>
      <c r="R426" s="209"/>
      <c r="S426" s="209"/>
      <c r="T426" s="210"/>
      <c r="AT426" s="211" t="s">
        <v>538</v>
      </c>
      <c r="AU426" s="211" t="s">
        <v>479</v>
      </c>
      <c r="AV426" s="11" t="s">
        <v>477</v>
      </c>
      <c r="AW426" s="11" t="s">
        <v>433</v>
      </c>
      <c r="AX426" s="11" t="s">
        <v>469</v>
      </c>
      <c r="AY426" s="211" t="s">
        <v>529</v>
      </c>
    </row>
    <row r="427" spans="2:65" s="12" customFormat="1">
      <c r="B427" s="212"/>
      <c r="C427" s="213"/>
      <c r="D427" s="202" t="s">
        <v>538</v>
      </c>
      <c r="E427" s="214" t="s">
        <v>419</v>
      </c>
      <c r="F427" s="215" t="s">
        <v>148</v>
      </c>
      <c r="G427" s="213"/>
      <c r="H427" s="216">
        <v>9.7000000000000003E-2</v>
      </c>
      <c r="I427" s="217"/>
      <c r="J427" s="213"/>
      <c r="K427" s="213"/>
      <c r="L427" s="218"/>
      <c r="M427" s="219"/>
      <c r="N427" s="220"/>
      <c r="O427" s="220"/>
      <c r="P427" s="220"/>
      <c r="Q427" s="220"/>
      <c r="R427" s="220"/>
      <c r="S427" s="220"/>
      <c r="T427" s="221"/>
      <c r="AT427" s="222" t="s">
        <v>538</v>
      </c>
      <c r="AU427" s="222" t="s">
        <v>479</v>
      </c>
      <c r="AV427" s="12" t="s">
        <v>479</v>
      </c>
      <c r="AW427" s="12" t="s">
        <v>433</v>
      </c>
      <c r="AX427" s="12" t="s">
        <v>469</v>
      </c>
      <c r="AY427" s="222" t="s">
        <v>529</v>
      </c>
    </row>
    <row r="428" spans="2:65" s="13" customFormat="1">
      <c r="B428" s="223"/>
      <c r="C428" s="224"/>
      <c r="D428" s="225" t="s">
        <v>538</v>
      </c>
      <c r="E428" s="226" t="s">
        <v>419</v>
      </c>
      <c r="F428" s="227" t="s">
        <v>545</v>
      </c>
      <c r="G428" s="224"/>
      <c r="H428" s="228">
        <v>9.7000000000000003E-2</v>
      </c>
      <c r="I428" s="229"/>
      <c r="J428" s="224"/>
      <c r="K428" s="224"/>
      <c r="L428" s="230"/>
      <c r="M428" s="231"/>
      <c r="N428" s="232"/>
      <c r="O428" s="232"/>
      <c r="P428" s="232"/>
      <c r="Q428" s="232"/>
      <c r="R428" s="232"/>
      <c r="S428" s="232"/>
      <c r="T428" s="233"/>
      <c r="AT428" s="234" t="s">
        <v>538</v>
      </c>
      <c r="AU428" s="234" t="s">
        <v>479</v>
      </c>
      <c r="AV428" s="13" t="s">
        <v>536</v>
      </c>
      <c r="AW428" s="13" t="s">
        <v>433</v>
      </c>
      <c r="AX428" s="13" t="s">
        <v>477</v>
      </c>
      <c r="AY428" s="234" t="s">
        <v>529</v>
      </c>
    </row>
    <row r="429" spans="2:65" s="1" customFormat="1" ht="22.5" customHeight="1">
      <c r="B429" s="41"/>
      <c r="C429" s="188" t="s">
        <v>850</v>
      </c>
      <c r="D429" s="188" t="s">
        <v>532</v>
      </c>
      <c r="E429" s="189" t="s">
        <v>149</v>
      </c>
      <c r="F429" s="190" t="s">
        <v>150</v>
      </c>
      <c r="G429" s="191" t="s">
        <v>880</v>
      </c>
      <c r="H429" s="262"/>
      <c r="I429" s="193"/>
      <c r="J429" s="194">
        <f>ROUND(I429*H429,2)</f>
        <v>0</v>
      </c>
      <c r="K429" s="190" t="s">
        <v>606</v>
      </c>
      <c r="L429" s="61"/>
      <c r="M429" s="195" t="s">
        <v>419</v>
      </c>
      <c r="N429" s="196" t="s">
        <v>440</v>
      </c>
      <c r="O429" s="42"/>
      <c r="P429" s="197">
        <f>O429*H429</f>
        <v>0</v>
      </c>
      <c r="Q429" s="197">
        <v>0</v>
      </c>
      <c r="R429" s="197">
        <f>Q429*H429</f>
        <v>0</v>
      </c>
      <c r="S429" s="197">
        <v>0</v>
      </c>
      <c r="T429" s="198">
        <f>S429*H429</f>
        <v>0</v>
      </c>
      <c r="AR429" s="24" t="s">
        <v>671</v>
      </c>
      <c r="AT429" s="24" t="s">
        <v>532</v>
      </c>
      <c r="AU429" s="24" t="s">
        <v>479</v>
      </c>
      <c r="AY429" s="24" t="s">
        <v>529</v>
      </c>
      <c r="BE429" s="199">
        <f>IF(N429="základní",J429,0)</f>
        <v>0</v>
      </c>
      <c r="BF429" s="199">
        <f>IF(N429="snížená",J429,0)</f>
        <v>0</v>
      </c>
      <c r="BG429" s="199">
        <f>IF(N429="zákl. přenesená",J429,0)</f>
        <v>0</v>
      </c>
      <c r="BH429" s="199">
        <f>IF(N429="sníž. přenesená",J429,0)</f>
        <v>0</v>
      </c>
      <c r="BI429" s="199">
        <f>IF(N429="nulová",J429,0)</f>
        <v>0</v>
      </c>
      <c r="BJ429" s="24" t="s">
        <v>477</v>
      </c>
      <c r="BK429" s="199">
        <f>ROUND(I429*H429,2)</f>
        <v>0</v>
      </c>
      <c r="BL429" s="24" t="s">
        <v>671</v>
      </c>
      <c r="BM429" s="24" t="s">
        <v>151</v>
      </c>
    </row>
    <row r="430" spans="2:65" s="10" customFormat="1" ht="29.85" customHeight="1">
      <c r="B430" s="171"/>
      <c r="C430" s="172"/>
      <c r="D430" s="185" t="s">
        <v>468</v>
      </c>
      <c r="E430" s="186" t="s">
        <v>152</v>
      </c>
      <c r="F430" s="186" t="s">
        <v>153</v>
      </c>
      <c r="G430" s="172"/>
      <c r="H430" s="172"/>
      <c r="I430" s="175"/>
      <c r="J430" s="187">
        <f>BK430</f>
        <v>0</v>
      </c>
      <c r="K430" s="172"/>
      <c r="L430" s="177"/>
      <c r="M430" s="178"/>
      <c r="N430" s="179"/>
      <c r="O430" s="179"/>
      <c r="P430" s="180">
        <f>SUM(P431:P445)</f>
        <v>0</v>
      </c>
      <c r="Q430" s="179"/>
      <c r="R430" s="180">
        <f>SUM(R431:R445)</f>
        <v>0</v>
      </c>
      <c r="S430" s="179"/>
      <c r="T430" s="181">
        <f>SUM(T431:T445)</f>
        <v>4.8000000000000001E-2</v>
      </c>
      <c r="AR430" s="182" t="s">
        <v>479</v>
      </c>
      <c r="AT430" s="183" t="s">
        <v>468</v>
      </c>
      <c r="AU430" s="183" t="s">
        <v>477</v>
      </c>
      <c r="AY430" s="182" t="s">
        <v>529</v>
      </c>
      <c r="BK430" s="184">
        <f>SUM(BK431:BK445)</f>
        <v>0</v>
      </c>
    </row>
    <row r="431" spans="2:65" s="1" customFormat="1" ht="22.5" customHeight="1">
      <c r="B431" s="41"/>
      <c r="C431" s="188" t="s">
        <v>854</v>
      </c>
      <c r="D431" s="188" t="s">
        <v>532</v>
      </c>
      <c r="E431" s="189" t="s">
        <v>154</v>
      </c>
      <c r="F431" s="190" t="s">
        <v>155</v>
      </c>
      <c r="G431" s="191" t="s">
        <v>1071</v>
      </c>
      <c r="H431" s="192">
        <v>1</v>
      </c>
      <c r="I431" s="193"/>
      <c r="J431" s="194">
        <f>ROUND(I431*H431,2)</f>
        <v>0</v>
      </c>
      <c r="K431" s="190" t="s">
        <v>419</v>
      </c>
      <c r="L431" s="61"/>
      <c r="M431" s="195" t="s">
        <v>419</v>
      </c>
      <c r="N431" s="196" t="s">
        <v>440</v>
      </c>
      <c r="O431" s="42"/>
      <c r="P431" s="197">
        <f>O431*H431</f>
        <v>0</v>
      </c>
      <c r="Q431" s="197">
        <v>0</v>
      </c>
      <c r="R431" s="197">
        <f>Q431*H431</f>
        <v>0</v>
      </c>
      <c r="S431" s="197">
        <v>0</v>
      </c>
      <c r="T431" s="198">
        <f>S431*H431</f>
        <v>0</v>
      </c>
      <c r="AR431" s="24" t="s">
        <v>536</v>
      </c>
      <c r="AT431" s="24" t="s">
        <v>532</v>
      </c>
      <c r="AU431" s="24" t="s">
        <v>479</v>
      </c>
      <c r="AY431" s="24" t="s">
        <v>529</v>
      </c>
      <c r="BE431" s="199">
        <f>IF(N431="základní",J431,0)</f>
        <v>0</v>
      </c>
      <c r="BF431" s="199">
        <f>IF(N431="snížená",J431,0)</f>
        <v>0</v>
      </c>
      <c r="BG431" s="199">
        <f>IF(N431="zákl. přenesená",J431,0)</f>
        <v>0</v>
      </c>
      <c r="BH431" s="199">
        <f>IF(N431="sníž. přenesená",J431,0)</f>
        <v>0</v>
      </c>
      <c r="BI431" s="199">
        <f>IF(N431="nulová",J431,0)</f>
        <v>0</v>
      </c>
      <c r="BJ431" s="24" t="s">
        <v>477</v>
      </c>
      <c r="BK431" s="199">
        <f>ROUND(I431*H431,2)</f>
        <v>0</v>
      </c>
      <c r="BL431" s="24" t="s">
        <v>536</v>
      </c>
      <c r="BM431" s="24" t="s">
        <v>156</v>
      </c>
    </row>
    <row r="432" spans="2:65" s="11" customFormat="1">
      <c r="B432" s="200"/>
      <c r="C432" s="201"/>
      <c r="D432" s="202" t="s">
        <v>538</v>
      </c>
      <c r="E432" s="203" t="s">
        <v>419</v>
      </c>
      <c r="F432" s="204" t="s">
        <v>157</v>
      </c>
      <c r="G432" s="201"/>
      <c r="H432" s="205" t="s">
        <v>419</v>
      </c>
      <c r="I432" s="206"/>
      <c r="J432" s="201"/>
      <c r="K432" s="201"/>
      <c r="L432" s="207"/>
      <c r="M432" s="208"/>
      <c r="N432" s="209"/>
      <c r="O432" s="209"/>
      <c r="P432" s="209"/>
      <c r="Q432" s="209"/>
      <c r="R432" s="209"/>
      <c r="S432" s="209"/>
      <c r="T432" s="210"/>
      <c r="AT432" s="211" t="s">
        <v>538</v>
      </c>
      <c r="AU432" s="211" t="s">
        <v>479</v>
      </c>
      <c r="AV432" s="11" t="s">
        <v>477</v>
      </c>
      <c r="AW432" s="11" t="s">
        <v>433</v>
      </c>
      <c r="AX432" s="11" t="s">
        <v>469</v>
      </c>
      <c r="AY432" s="211" t="s">
        <v>529</v>
      </c>
    </row>
    <row r="433" spans="2:65" s="11" customFormat="1">
      <c r="B433" s="200"/>
      <c r="C433" s="201"/>
      <c r="D433" s="202" t="s">
        <v>538</v>
      </c>
      <c r="E433" s="203" t="s">
        <v>419</v>
      </c>
      <c r="F433" s="204" t="s">
        <v>158</v>
      </c>
      <c r="G433" s="201"/>
      <c r="H433" s="205" t="s">
        <v>419</v>
      </c>
      <c r="I433" s="206"/>
      <c r="J433" s="201"/>
      <c r="K433" s="201"/>
      <c r="L433" s="207"/>
      <c r="M433" s="208"/>
      <c r="N433" s="209"/>
      <c r="O433" s="209"/>
      <c r="P433" s="209"/>
      <c r="Q433" s="209"/>
      <c r="R433" s="209"/>
      <c r="S433" s="209"/>
      <c r="T433" s="210"/>
      <c r="AT433" s="211" t="s">
        <v>538</v>
      </c>
      <c r="AU433" s="211" t="s">
        <v>479</v>
      </c>
      <c r="AV433" s="11" t="s">
        <v>477</v>
      </c>
      <c r="AW433" s="11" t="s">
        <v>433</v>
      </c>
      <c r="AX433" s="11" t="s">
        <v>469</v>
      </c>
      <c r="AY433" s="211" t="s">
        <v>529</v>
      </c>
    </row>
    <row r="434" spans="2:65" s="11" customFormat="1">
      <c r="B434" s="200"/>
      <c r="C434" s="201"/>
      <c r="D434" s="202" t="s">
        <v>538</v>
      </c>
      <c r="E434" s="203" t="s">
        <v>419</v>
      </c>
      <c r="F434" s="204" t="s">
        <v>159</v>
      </c>
      <c r="G434" s="201"/>
      <c r="H434" s="205" t="s">
        <v>419</v>
      </c>
      <c r="I434" s="206"/>
      <c r="J434" s="201"/>
      <c r="K434" s="201"/>
      <c r="L434" s="207"/>
      <c r="M434" s="208"/>
      <c r="N434" s="209"/>
      <c r="O434" s="209"/>
      <c r="P434" s="209"/>
      <c r="Q434" s="209"/>
      <c r="R434" s="209"/>
      <c r="S434" s="209"/>
      <c r="T434" s="210"/>
      <c r="AT434" s="211" t="s">
        <v>538</v>
      </c>
      <c r="AU434" s="211" t="s">
        <v>479</v>
      </c>
      <c r="AV434" s="11" t="s">
        <v>477</v>
      </c>
      <c r="AW434" s="11" t="s">
        <v>433</v>
      </c>
      <c r="AX434" s="11" t="s">
        <v>469</v>
      </c>
      <c r="AY434" s="211" t="s">
        <v>529</v>
      </c>
    </row>
    <row r="435" spans="2:65" s="11" customFormat="1">
      <c r="B435" s="200"/>
      <c r="C435" s="201"/>
      <c r="D435" s="202" t="s">
        <v>538</v>
      </c>
      <c r="E435" s="203" t="s">
        <v>419</v>
      </c>
      <c r="F435" s="204" t="s">
        <v>160</v>
      </c>
      <c r="G435" s="201"/>
      <c r="H435" s="205" t="s">
        <v>419</v>
      </c>
      <c r="I435" s="206"/>
      <c r="J435" s="201"/>
      <c r="K435" s="201"/>
      <c r="L435" s="207"/>
      <c r="M435" s="208"/>
      <c r="N435" s="209"/>
      <c r="O435" s="209"/>
      <c r="P435" s="209"/>
      <c r="Q435" s="209"/>
      <c r="R435" s="209"/>
      <c r="S435" s="209"/>
      <c r="T435" s="210"/>
      <c r="AT435" s="211" t="s">
        <v>538</v>
      </c>
      <c r="AU435" s="211" t="s">
        <v>479</v>
      </c>
      <c r="AV435" s="11" t="s">
        <v>477</v>
      </c>
      <c r="AW435" s="11" t="s">
        <v>433</v>
      </c>
      <c r="AX435" s="11" t="s">
        <v>469</v>
      </c>
      <c r="AY435" s="211" t="s">
        <v>529</v>
      </c>
    </row>
    <row r="436" spans="2:65" s="11" customFormat="1">
      <c r="B436" s="200"/>
      <c r="C436" s="201"/>
      <c r="D436" s="202" t="s">
        <v>538</v>
      </c>
      <c r="E436" s="203" t="s">
        <v>419</v>
      </c>
      <c r="F436" s="204" t="s">
        <v>565</v>
      </c>
      <c r="G436" s="201"/>
      <c r="H436" s="205" t="s">
        <v>419</v>
      </c>
      <c r="I436" s="206"/>
      <c r="J436" s="201"/>
      <c r="K436" s="201"/>
      <c r="L436" s="207"/>
      <c r="M436" s="208"/>
      <c r="N436" s="209"/>
      <c r="O436" s="209"/>
      <c r="P436" s="209"/>
      <c r="Q436" s="209"/>
      <c r="R436" s="209"/>
      <c r="S436" s="209"/>
      <c r="T436" s="210"/>
      <c r="AT436" s="211" t="s">
        <v>538</v>
      </c>
      <c r="AU436" s="211" t="s">
        <v>479</v>
      </c>
      <c r="AV436" s="11" t="s">
        <v>477</v>
      </c>
      <c r="AW436" s="11" t="s">
        <v>433</v>
      </c>
      <c r="AX436" s="11" t="s">
        <v>469</v>
      </c>
      <c r="AY436" s="211" t="s">
        <v>529</v>
      </c>
    </row>
    <row r="437" spans="2:65" s="12" customFormat="1">
      <c r="B437" s="212"/>
      <c r="C437" s="213"/>
      <c r="D437" s="202" t="s">
        <v>538</v>
      </c>
      <c r="E437" s="214" t="s">
        <v>419</v>
      </c>
      <c r="F437" s="215" t="s">
        <v>161</v>
      </c>
      <c r="G437" s="213"/>
      <c r="H437" s="216">
        <v>1</v>
      </c>
      <c r="I437" s="217"/>
      <c r="J437" s="213"/>
      <c r="K437" s="213"/>
      <c r="L437" s="218"/>
      <c r="M437" s="219"/>
      <c r="N437" s="220"/>
      <c r="O437" s="220"/>
      <c r="P437" s="220"/>
      <c r="Q437" s="220"/>
      <c r="R437" s="220"/>
      <c r="S437" s="220"/>
      <c r="T437" s="221"/>
      <c r="AT437" s="222" t="s">
        <v>538</v>
      </c>
      <c r="AU437" s="222" t="s">
        <v>479</v>
      </c>
      <c r="AV437" s="12" t="s">
        <v>479</v>
      </c>
      <c r="AW437" s="12" t="s">
        <v>433</v>
      </c>
      <c r="AX437" s="12" t="s">
        <v>469</v>
      </c>
      <c r="AY437" s="222" t="s">
        <v>529</v>
      </c>
    </row>
    <row r="438" spans="2:65" s="13" customFormat="1">
      <c r="B438" s="223"/>
      <c r="C438" s="224"/>
      <c r="D438" s="225" t="s">
        <v>538</v>
      </c>
      <c r="E438" s="226" t="s">
        <v>419</v>
      </c>
      <c r="F438" s="227" t="s">
        <v>545</v>
      </c>
      <c r="G438" s="224"/>
      <c r="H438" s="228">
        <v>1</v>
      </c>
      <c r="I438" s="229"/>
      <c r="J438" s="224"/>
      <c r="K438" s="224"/>
      <c r="L438" s="230"/>
      <c r="M438" s="231"/>
      <c r="N438" s="232"/>
      <c r="O438" s="232"/>
      <c r="P438" s="232"/>
      <c r="Q438" s="232"/>
      <c r="R438" s="232"/>
      <c r="S438" s="232"/>
      <c r="T438" s="233"/>
      <c r="AT438" s="234" t="s">
        <v>538</v>
      </c>
      <c r="AU438" s="234" t="s">
        <v>479</v>
      </c>
      <c r="AV438" s="13" t="s">
        <v>536</v>
      </c>
      <c r="AW438" s="13" t="s">
        <v>433</v>
      </c>
      <c r="AX438" s="13" t="s">
        <v>477</v>
      </c>
      <c r="AY438" s="234" t="s">
        <v>529</v>
      </c>
    </row>
    <row r="439" spans="2:65" s="1" customFormat="1" ht="22.5" customHeight="1">
      <c r="B439" s="41"/>
      <c r="C439" s="188" t="s">
        <v>869</v>
      </c>
      <c r="D439" s="188" t="s">
        <v>532</v>
      </c>
      <c r="E439" s="189" t="s">
        <v>162</v>
      </c>
      <c r="F439" s="190" t="s">
        <v>163</v>
      </c>
      <c r="G439" s="191" t="s">
        <v>558</v>
      </c>
      <c r="H439" s="192">
        <v>2</v>
      </c>
      <c r="I439" s="193"/>
      <c r="J439" s="194">
        <f>ROUND(I439*H439,2)</f>
        <v>0</v>
      </c>
      <c r="K439" s="190" t="s">
        <v>606</v>
      </c>
      <c r="L439" s="61"/>
      <c r="M439" s="195" t="s">
        <v>419</v>
      </c>
      <c r="N439" s="196" t="s">
        <v>440</v>
      </c>
      <c r="O439" s="42"/>
      <c r="P439" s="197">
        <f>O439*H439</f>
        <v>0</v>
      </c>
      <c r="Q439" s="197">
        <v>0</v>
      </c>
      <c r="R439" s="197">
        <f>Q439*H439</f>
        <v>0</v>
      </c>
      <c r="S439" s="197">
        <v>2.4E-2</v>
      </c>
      <c r="T439" s="198">
        <f>S439*H439</f>
        <v>4.8000000000000001E-2</v>
      </c>
      <c r="AR439" s="24" t="s">
        <v>671</v>
      </c>
      <c r="AT439" s="24" t="s">
        <v>532</v>
      </c>
      <c r="AU439" s="24" t="s">
        <v>479</v>
      </c>
      <c r="AY439" s="24" t="s">
        <v>529</v>
      </c>
      <c r="BE439" s="199">
        <f>IF(N439="základní",J439,0)</f>
        <v>0</v>
      </c>
      <c r="BF439" s="199">
        <f>IF(N439="snížená",J439,0)</f>
        <v>0</v>
      </c>
      <c r="BG439" s="199">
        <f>IF(N439="zákl. přenesená",J439,0)</f>
        <v>0</v>
      </c>
      <c r="BH439" s="199">
        <f>IF(N439="sníž. přenesená",J439,0)</f>
        <v>0</v>
      </c>
      <c r="BI439" s="199">
        <f>IF(N439="nulová",J439,0)</f>
        <v>0</v>
      </c>
      <c r="BJ439" s="24" t="s">
        <v>477</v>
      </c>
      <c r="BK439" s="199">
        <f>ROUND(I439*H439,2)</f>
        <v>0</v>
      </c>
      <c r="BL439" s="24" t="s">
        <v>671</v>
      </c>
      <c r="BM439" s="24" t="s">
        <v>164</v>
      </c>
    </row>
    <row r="440" spans="2:65" s="11" customFormat="1">
      <c r="B440" s="200"/>
      <c r="C440" s="201"/>
      <c r="D440" s="202" t="s">
        <v>538</v>
      </c>
      <c r="E440" s="203" t="s">
        <v>419</v>
      </c>
      <c r="F440" s="204" t="s">
        <v>165</v>
      </c>
      <c r="G440" s="201"/>
      <c r="H440" s="205" t="s">
        <v>419</v>
      </c>
      <c r="I440" s="206"/>
      <c r="J440" s="201"/>
      <c r="K440" s="201"/>
      <c r="L440" s="207"/>
      <c r="M440" s="208"/>
      <c r="N440" s="209"/>
      <c r="O440" s="209"/>
      <c r="P440" s="209"/>
      <c r="Q440" s="209"/>
      <c r="R440" s="209"/>
      <c r="S440" s="209"/>
      <c r="T440" s="210"/>
      <c r="AT440" s="211" t="s">
        <v>538</v>
      </c>
      <c r="AU440" s="211" t="s">
        <v>479</v>
      </c>
      <c r="AV440" s="11" t="s">
        <v>477</v>
      </c>
      <c r="AW440" s="11" t="s">
        <v>433</v>
      </c>
      <c r="AX440" s="11" t="s">
        <v>469</v>
      </c>
      <c r="AY440" s="211" t="s">
        <v>529</v>
      </c>
    </row>
    <row r="441" spans="2:65" s="11" customFormat="1">
      <c r="B441" s="200"/>
      <c r="C441" s="201"/>
      <c r="D441" s="202" t="s">
        <v>538</v>
      </c>
      <c r="E441" s="203" t="s">
        <v>419</v>
      </c>
      <c r="F441" s="204" t="s">
        <v>542</v>
      </c>
      <c r="G441" s="201"/>
      <c r="H441" s="205" t="s">
        <v>419</v>
      </c>
      <c r="I441" s="206"/>
      <c r="J441" s="201"/>
      <c r="K441" s="201"/>
      <c r="L441" s="207"/>
      <c r="M441" s="208"/>
      <c r="N441" s="209"/>
      <c r="O441" s="209"/>
      <c r="P441" s="209"/>
      <c r="Q441" s="209"/>
      <c r="R441" s="209"/>
      <c r="S441" s="209"/>
      <c r="T441" s="210"/>
      <c r="AT441" s="211" t="s">
        <v>538</v>
      </c>
      <c r="AU441" s="211" t="s">
        <v>479</v>
      </c>
      <c r="AV441" s="11" t="s">
        <v>477</v>
      </c>
      <c r="AW441" s="11" t="s">
        <v>433</v>
      </c>
      <c r="AX441" s="11" t="s">
        <v>469</v>
      </c>
      <c r="AY441" s="211" t="s">
        <v>529</v>
      </c>
    </row>
    <row r="442" spans="2:65" s="11" customFormat="1">
      <c r="B442" s="200"/>
      <c r="C442" s="201"/>
      <c r="D442" s="202" t="s">
        <v>538</v>
      </c>
      <c r="E442" s="203" t="s">
        <v>419</v>
      </c>
      <c r="F442" s="204" t="s">
        <v>565</v>
      </c>
      <c r="G442" s="201"/>
      <c r="H442" s="205" t="s">
        <v>419</v>
      </c>
      <c r="I442" s="206"/>
      <c r="J442" s="201"/>
      <c r="K442" s="201"/>
      <c r="L442" s="207"/>
      <c r="M442" s="208"/>
      <c r="N442" s="209"/>
      <c r="O442" s="209"/>
      <c r="P442" s="209"/>
      <c r="Q442" s="209"/>
      <c r="R442" s="209"/>
      <c r="S442" s="209"/>
      <c r="T442" s="210"/>
      <c r="AT442" s="211" t="s">
        <v>538</v>
      </c>
      <c r="AU442" s="211" t="s">
        <v>479</v>
      </c>
      <c r="AV442" s="11" t="s">
        <v>477</v>
      </c>
      <c r="AW442" s="11" t="s">
        <v>433</v>
      </c>
      <c r="AX442" s="11" t="s">
        <v>469</v>
      </c>
      <c r="AY442" s="211" t="s">
        <v>529</v>
      </c>
    </row>
    <row r="443" spans="2:65" s="12" customFormat="1">
      <c r="B443" s="212"/>
      <c r="C443" s="213"/>
      <c r="D443" s="202" t="s">
        <v>538</v>
      </c>
      <c r="E443" s="214" t="s">
        <v>419</v>
      </c>
      <c r="F443" s="215" t="s">
        <v>166</v>
      </c>
      <c r="G443" s="213"/>
      <c r="H443" s="216">
        <v>2</v>
      </c>
      <c r="I443" s="217"/>
      <c r="J443" s="213"/>
      <c r="K443" s="213"/>
      <c r="L443" s="218"/>
      <c r="M443" s="219"/>
      <c r="N443" s="220"/>
      <c r="O443" s="220"/>
      <c r="P443" s="220"/>
      <c r="Q443" s="220"/>
      <c r="R443" s="220"/>
      <c r="S443" s="220"/>
      <c r="T443" s="221"/>
      <c r="AT443" s="222" t="s">
        <v>538</v>
      </c>
      <c r="AU443" s="222" t="s">
        <v>479</v>
      </c>
      <c r="AV443" s="12" t="s">
        <v>479</v>
      </c>
      <c r="AW443" s="12" t="s">
        <v>433</v>
      </c>
      <c r="AX443" s="12" t="s">
        <v>469</v>
      </c>
      <c r="AY443" s="222" t="s">
        <v>529</v>
      </c>
    </row>
    <row r="444" spans="2:65" s="13" customFormat="1">
      <c r="B444" s="223"/>
      <c r="C444" s="224"/>
      <c r="D444" s="225" t="s">
        <v>538</v>
      </c>
      <c r="E444" s="226" t="s">
        <v>419</v>
      </c>
      <c r="F444" s="227" t="s">
        <v>545</v>
      </c>
      <c r="G444" s="224"/>
      <c r="H444" s="228">
        <v>2</v>
      </c>
      <c r="I444" s="229"/>
      <c r="J444" s="224"/>
      <c r="K444" s="224"/>
      <c r="L444" s="230"/>
      <c r="M444" s="231"/>
      <c r="N444" s="232"/>
      <c r="O444" s="232"/>
      <c r="P444" s="232"/>
      <c r="Q444" s="232"/>
      <c r="R444" s="232"/>
      <c r="S444" s="232"/>
      <c r="T444" s="233"/>
      <c r="AT444" s="234" t="s">
        <v>538</v>
      </c>
      <c r="AU444" s="234" t="s">
        <v>479</v>
      </c>
      <c r="AV444" s="13" t="s">
        <v>536</v>
      </c>
      <c r="AW444" s="13" t="s">
        <v>433</v>
      </c>
      <c r="AX444" s="13" t="s">
        <v>477</v>
      </c>
      <c r="AY444" s="234" t="s">
        <v>529</v>
      </c>
    </row>
    <row r="445" spans="2:65" s="1" customFormat="1" ht="22.5" customHeight="1">
      <c r="B445" s="41"/>
      <c r="C445" s="188" t="s">
        <v>873</v>
      </c>
      <c r="D445" s="188" t="s">
        <v>532</v>
      </c>
      <c r="E445" s="189" t="s">
        <v>167</v>
      </c>
      <c r="F445" s="190" t="s">
        <v>168</v>
      </c>
      <c r="G445" s="191" t="s">
        <v>880</v>
      </c>
      <c r="H445" s="262"/>
      <c r="I445" s="193"/>
      <c r="J445" s="194">
        <f>ROUND(I445*H445,2)</f>
        <v>0</v>
      </c>
      <c r="K445" s="190" t="s">
        <v>606</v>
      </c>
      <c r="L445" s="61"/>
      <c r="M445" s="195" t="s">
        <v>419</v>
      </c>
      <c r="N445" s="196" t="s">
        <v>440</v>
      </c>
      <c r="O445" s="42"/>
      <c r="P445" s="197">
        <f>O445*H445</f>
        <v>0</v>
      </c>
      <c r="Q445" s="197">
        <v>0</v>
      </c>
      <c r="R445" s="197">
        <f>Q445*H445</f>
        <v>0</v>
      </c>
      <c r="S445" s="197">
        <v>0</v>
      </c>
      <c r="T445" s="198">
        <f>S445*H445</f>
        <v>0</v>
      </c>
      <c r="AR445" s="24" t="s">
        <v>671</v>
      </c>
      <c r="AT445" s="24" t="s">
        <v>532</v>
      </c>
      <c r="AU445" s="24" t="s">
        <v>479</v>
      </c>
      <c r="AY445" s="24" t="s">
        <v>529</v>
      </c>
      <c r="BE445" s="199">
        <f>IF(N445="základní",J445,0)</f>
        <v>0</v>
      </c>
      <c r="BF445" s="199">
        <f>IF(N445="snížená",J445,0)</f>
        <v>0</v>
      </c>
      <c r="BG445" s="199">
        <f>IF(N445="zákl. přenesená",J445,0)</f>
        <v>0</v>
      </c>
      <c r="BH445" s="199">
        <f>IF(N445="sníž. přenesená",J445,0)</f>
        <v>0</v>
      </c>
      <c r="BI445" s="199">
        <f>IF(N445="nulová",J445,0)</f>
        <v>0</v>
      </c>
      <c r="BJ445" s="24" t="s">
        <v>477</v>
      </c>
      <c r="BK445" s="199">
        <f>ROUND(I445*H445,2)</f>
        <v>0</v>
      </c>
      <c r="BL445" s="24" t="s">
        <v>671</v>
      </c>
      <c r="BM445" s="24" t="s">
        <v>169</v>
      </c>
    </row>
    <row r="446" spans="2:65" s="10" customFormat="1" ht="29.85" customHeight="1">
      <c r="B446" s="171"/>
      <c r="C446" s="172"/>
      <c r="D446" s="185" t="s">
        <v>468</v>
      </c>
      <c r="E446" s="186" t="s">
        <v>170</v>
      </c>
      <c r="F446" s="186" t="s">
        <v>171</v>
      </c>
      <c r="G446" s="172"/>
      <c r="H446" s="172"/>
      <c r="I446" s="175"/>
      <c r="J446" s="187">
        <f>BK446</f>
        <v>0</v>
      </c>
      <c r="K446" s="172"/>
      <c r="L446" s="177"/>
      <c r="M446" s="178"/>
      <c r="N446" s="179"/>
      <c r="O446" s="179"/>
      <c r="P446" s="180">
        <f>SUM(P447:P457)</f>
        <v>0</v>
      </c>
      <c r="Q446" s="179"/>
      <c r="R446" s="180">
        <f>SUM(R447:R457)</f>
        <v>0</v>
      </c>
      <c r="S446" s="179"/>
      <c r="T446" s="181">
        <f>SUM(T447:T457)</f>
        <v>0</v>
      </c>
      <c r="AR446" s="182" t="s">
        <v>479</v>
      </c>
      <c r="AT446" s="183" t="s">
        <v>468</v>
      </c>
      <c r="AU446" s="183" t="s">
        <v>477</v>
      </c>
      <c r="AY446" s="182" t="s">
        <v>529</v>
      </c>
      <c r="BK446" s="184">
        <f>SUM(BK447:BK457)</f>
        <v>0</v>
      </c>
    </row>
    <row r="447" spans="2:65" s="1" customFormat="1" ht="22.5" customHeight="1">
      <c r="B447" s="41"/>
      <c r="C447" s="188" t="s">
        <v>877</v>
      </c>
      <c r="D447" s="188" t="s">
        <v>532</v>
      </c>
      <c r="E447" s="189" t="s">
        <v>172</v>
      </c>
      <c r="F447" s="190" t="s">
        <v>173</v>
      </c>
      <c r="G447" s="191" t="s">
        <v>584</v>
      </c>
      <c r="H447" s="192">
        <v>49.89</v>
      </c>
      <c r="I447" s="193"/>
      <c r="J447" s="194">
        <f>ROUND(I447*H447,2)</f>
        <v>0</v>
      </c>
      <c r="K447" s="190" t="s">
        <v>419</v>
      </c>
      <c r="L447" s="61"/>
      <c r="M447" s="195" t="s">
        <v>419</v>
      </c>
      <c r="N447" s="196" t="s">
        <v>440</v>
      </c>
      <c r="O447" s="42"/>
      <c r="P447" s="197">
        <f>O447*H447</f>
        <v>0</v>
      </c>
      <c r="Q447" s="197">
        <v>0</v>
      </c>
      <c r="R447" s="197">
        <f>Q447*H447</f>
        <v>0</v>
      </c>
      <c r="S447" s="197">
        <v>0</v>
      </c>
      <c r="T447" s="198">
        <f>S447*H447</f>
        <v>0</v>
      </c>
      <c r="AR447" s="24" t="s">
        <v>671</v>
      </c>
      <c r="AT447" s="24" t="s">
        <v>532</v>
      </c>
      <c r="AU447" s="24" t="s">
        <v>479</v>
      </c>
      <c r="AY447" s="24" t="s">
        <v>529</v>
      </c>
      <c r="BE447" s="199">
        <f>IF(N447="základní",J447,0)</f>
        <v>0</v>
      </c>
      <c r="BF447" s="199">
        <f>IF(N447="snížená",J447,0)</f>
        <v>0</v>
      </c>
      <c r="BG447" s="199">
        <f>IF(N447="zákl. přenesená",J447,0)</f>
        <v>0</v>
      </c>
      <c r="BH447" s="199">
        <f>IF(N447="sníž. přenesená",J447,0)</f>
        <v>0</v>
      </c>
      <c r="BI447" s="199">
        <f>IF(N447="nulová",J447,0)</f>
        <v>0</v>
      </c>
      <c r="BJ447" s="24" t="s">
        <v>477</v>
      </c>
      <c r="BK447" s="199">
        <f>ROUND(I447*H447,2)</f>
        <v>0</v>
      </c>
      <c r="BL447" s="24" t="s">
        <v>671</v>
      </c>
      <c r="BM447" s="24" t="s">
        <v>174</v>
      </c>
    </row>
    <row r="448" spans="2:65" s="11" customFormat="1" ht="27">
      <c r="B448" s="200"/>
      <c r="C448" s="201"/>
      <c r="D448" s="202" t="s">
        <v>538</v>
      </c>
      <c r="E448" s="203" t="s">
        <v>419</v>
      </c>
      <c r="F448" s="204" t="s">
        <v>175</v>
      </c>
      <c r="G448" s="201"/>
      <c r="H448" s="205" t="s">
        <v>419</v>
      </c>
      <c r="I448" s="206"/>
      <c r="J448" s="201"/>
      <c r="K448" s="201"/>
      <c r="L448" s="207"/>
      <c r="M448" s="208"/>
      <c r="N448" s="209"/>
      <c r="O448" s="209"/>
      <c r="P448" s="209"/>
      <c r="Q448" s="209"/>
      <c r="R448" s="209"/>
      <c r="S448" s="209"/>
      <c r="T448" s="210"/>
      <c r="AT448" s="211" t="s">
        <v>538</v>
      </c>
      <c r="AU448" s="211" t="s">
        <v>479</v>
      </c>
      <c r="AV448" s="11" t="s">
        <v>477</v>
      </c>
      <c r="AW448" s="11" t="s">
        <v>433</v>
      </c>
      <c r="AX448" s="11" t="s">
        <v>469</v>
      </c>
      <c r="AY448" s="211" t="s">
        <v>529</v>
      </c>
    </row>
    <row r="449" spans="2:65" s="11" customFormat="1">
      <c r="B449" s="200"/>
      <c r="C449" s="201"/>
      <c r="D449" s="202" t="s">
        <v>538</v>
      </c>
      <c r="E449" s="203" t="s">
        <v>419</v>
      </c>
      <c r="F449" s="204" t="s">
        <v>176</v>
      </c>
      <c r="G449" s="201"/>
      <c r="H449" s="205" t="s">
        <v>419</v>
      </c>
      <c r="I449" s="206"/>
      <c r="J449" s="201"/>
      <c r="K449" s="201"/>
      <c r="L449" s="207"/>
      <c r="M449" s="208"/>
      <c r="N449" s="209"/>
      <c r="O449" s="209"/>
      <c r="P449" s="209"/>
      <c r="Q449" s="209"/>
      <c r="R449" s="209"/>
      <c r="S449" s="209"/>
      <c r="T449" s="210"/>
      <c r="AT449" s="211" t="s">
        <v>538</v>
      </c>
      <c r="AU449" s="211" t="s">
        <v>479</v>
      </c>
      <c r="AV449" s="11" t="s">
        <v>477</v>
      </c>
      <c r="AW449" s="11" t="s">
        <v>433</v>
      </c>
      <c r="AX449" s="11" t="s">
        <v>469</v>
      </c>
      <c r="AY449" s="211" t="s">
        <v>529</v>
      </c>
    </row>
    <row r="450" spans="2:65" s="11" customFormat="1">
      <c r="B450" s="200"/>
      <c r="C450" s="201"/>
      <c r="D450" s="202" t="s">
        <v>538</v>
      </c>
      <c r="E450" s="203" t="s">
        <v>419</v>
      </c>
      <c r="F450" s="204" t="s">
        <v>177</v>
      </c>
      <c r="G450" s="201"/>
      <c r="H450" s="205" t="s">
        <v>419</v>
      </c>
      <c r="I450" s="206"/>
      <c r="J450" s="201"/>
      <c r="K450" s="201"/>
      <c r="L450" s="207"/>
      <c r="M450" s="208"/>
      <c r="N450" s="209"/>
      <c r="O450" s="209"/>
      <c r="P450" s="209"/>
      <c r="Q450" s="209"/>
      <c r="R450" s="209"/>
      <c r="S450" s="209"/>
      <c r="T450" s="210"/>
      <c r="AT450" s="211" t="s">
        <v>538</v>
      </c>
      <c r="AU450" s="211" t="s">
        <v>479</v>
      </c>
      <c r="AV450" s="11" t="s">
        <v>477</v>
      </c>
      <c r="AW450" s="11" t="s">
        <v>433</v>
      </c>
      <c r="AX450" s="11" t="s">
        <v>469</v>
      </c>
      <c r="AY450" s="211" t="s">
        <v>529</v>
      </c>
    </row>
    <row r="451" spans="2:65" s="11" customFormat="1">
      <c r="B451" s="200"/>
      <c r="C451" s="201"/>
      <c r="D451" s="202" t="s">
        <v>538</v>
      </c>
      <c r="E451" s="203" t="s">
        <v>419</v>
      </c>
      <c r="F451" s="204" t="s">
        <v>13</v>
      </c>
      <c r="G451" s="201"/>
      <c r="H451" s="205" t="s">
        <v>419</v>
      </c>
      <c r="I451" s="206"/>
      <c r="J451" s="201"/>
      <c r="K451" s="201"/>
      <c r="L451" s="207"/>
      <c r="M451" s="208"/>
      <c r="N451" s="209"/>
      <c r="O451" s="209"/>
      <c r="P451" s="209"/>
      <c r="Q451" s="209"/>
      <c r="R451" s="209"/>
      <c r="S451" s="209"/>
      <c r="T451" s="210"/>
      <c r="AT451" s="211" t="s">
        <v>538</v>
      </c>
      <c r="AU451" s="211" t="s">
        <v>479</v>
      </c>
      <c r="AV451" s="11" t="s">
        <v>477</v>
      </c>
      <c r="AW451" s="11" t="s">
        <v>433</v>
      </c>
      <c r="AX451" s="11" t="s">
        <v>469</v>
      </c>
      <c r="AY451" s="211" t="s">
        <v>529</v>
      </c>
    </row>
    <row r="452" spans="2:65" s="11" customFormat="1">
      <c r="B452" s="200"/>
      <c r="C452" s="201"/>
      <c r="D452" s="202" t="s">
        <v>538</v>
      </c>
      <c r="E452" s="203" t="s">
        <v>419</v>
      </c>
      <c r="F452" s="204" t="s">
        <v>782</v>
      </c>
      <c r="G452" s="201"/>
      <c r="H452" s="205" t="s">
        <v>419</v>
      </c>
      <c r="I452" s="206"/>
      <c r="J452" s="201"/>
      <c r="K452" s="201"/>
      <c r="L452" s="207"/>
      <c r="M452" s="208"/>
      <c r="N452" s="209"/>
      <c r="O452" s="209"/>
      <c r="P452" s="209"/>
      <c r="Q452" s="209"/>
      <c r="R452" s="209"/>
      <c r="S452" s="209"/>
      <c r="T452" s="210"/>
      <c r="AT452" s="211" t="s">
        <v>538</v>
      </c>
      <c r="AU452" s="211" t="s">
        <v>479</v>
      </c>
      <c r="AV452" s="11" t="s">
        <v>477</v>
      </c>
      <c r="AW452" s="11" t="s">
        <v>433</v>
      </c>
      <c r="AX452" s="11" t="s">
        <v>469</v>
      </c>
      <c r="AY452" s="211" t="s">
        <v>529</v>
      </c>
    </row>
    <row r="453" spans="2:65" s="12" customFormat="1">
      <c r="B453" s="212"/>
      <c r="C453" s="213"/>
      <c r="D453" s="202" t="s">
        <v>538</v>
      </c>
      <c r="E453" s="214" t="s">
        <v>419</v>
      </c>
      <c r="F453" s="215" t="s">
        <v>18</v>
      </c>
      <c r="G453" s="213"/>
      <c r="H453" s="216">
        <v>15.851000000000001</v>
      </c>
      <c r="I453" s="217"/>
      <c r="J453" s="213"/>
      <c r="K453" s="213"/>
      <c r="L453" s="218"/>
      <c r="M453" s="219"/>
      <c r="N453" s="220"/>
      <c r="O453" s="220"/>
      <c r="P453" s="220"/>
      <c r="Q453" s="220"/>
      <c r="R453" s="220"/>
      <c r="S453" s="220"/>
      <c r="T453" s="221"/>
      <c r="AT453" s="222" t="s">
        <v>538</v>
      </c>
      <c r="AU453" s="222" t="s">
        <v>479</v>
      </c>
      <c r="AV453" s="12" t="s">
        <v>479</v>
      </c>
      <c r="AW453" s="12" t="s">
        <v>433</v>
      </c>
      <c r="AX453" s="12" t="s">
        <v>469</v>
      </c>
      <c r="AY453" s="222" t="s">
        <v>529</v>
      </c>
    </row>
    <row r="454" spans="2:65" s="12" customFormat="1">
      <c r="B454" s="212"/>
      <c r="C454" s="213"/>
      <c r="D454" s="202" t="s">
        <v>538</v>
      </c>
      <c r="E454" s="214" t="s">
        <v>419</v>
      </c>
      <c r="F454" s="215" t="s">
        <v>19</v>
      </c>
      <c r="G454" s="213"/>
      <c r="H454" s="216">
        <v>15.462999999999999</v>
      </c>
      <c r="I454" s="217"/>
      <c r="J454" s="213"/>
      <c r="K454" s="213"/>
      <c r="L454" s="218"/>
      <c r="M454" s="219"/>
      <c r="N454" s="220"/>
      <c r="O454" s="220"/>
      <c r="P454" s="220"/>
      <c r="Q454" s="220"/>
      <c r="R454" s="220"/>
      <c r="S454" s="220"/>
      <c r="T454" s="221"/>
      <c r="AT454" s="222" t="s">
        <v>538</v>
      </c>
      <c r="AU454" s="222" t="s">
        <v>479</v>
      </c>
      <c r="AV454" s="12" t="s">
        <v>479</v>
      </c>
      <c r="AW454" s="12" t="s">
        <v>433</v>
      </c>
      <c r="AX454" s="12" t="s">
        <v>469</v>
      </c>
      <c r="AY454" s="222" t="s">
        <v>529</v>
      </c>
    </row>
    <row r="455" spans="2:65" s="12" customFormat="1">
      <c r="B455" s="212"/>
      <c r="C455" s="213"/>
      <c r="D455" s="202" t="s">
        <v>538</v>
      </c>
      <c r="E455" s="214" t="s">
        <v>419</v>
      </c>
      <c r="F455" s="215" t="s">
        <v>20</v>
      </c>
      <c r="G455" s="213"/>
      <c r="H455" s="216">
        <v>16.076000000000001</v>
      </c>
      <c r="I455" s="217"/>
      <c r="J455" s="213"/>
      <c r="K455" s="213"/>
      <c r="L455" s="218"/>
      <c r="M455" s="219"/>
      <c r="N455" s="220"/>
      <c r="O455" s="220"/>
      <c r="P455" s="220"/>
      <c r="Q455" s="220"/>
      <c r="R455" s="220"/>
      <c r="S455" s="220"/>
      <c r="T455" s="221"/>
      <c r="AT455" s="222" t="s">
        <v>538</v>
      </c>
      <c r="AU455" s="222" t="s">
        <v>479</v>
      </c>
      <c r="AV455" s="12" t="s">
        <v>479</v>
      </c>
      <c r="AW455" s="12" t="s">
        <v>433</v>
      </c>
      <c r="AX455" s="12" t="s">
        <v>469</v>
      </c>
      <c r="AY455" s="222" t="s">
        <v>529</v>
      </c>
    </row>
    <row r="456" spans="2:65" s="12" customFormat="1">
      <c r="B456" s="212"/>
      <c r="C456" s="213"/>
      <c r="D456" s="202" t="s">
        <v>538</v>
      </c>
      <c r="E456" s="214" t="s">
        <v>419</v>
      </c>
      <c r="F456" s="215" t="s">
        <v>1036</v>
      </c>
      <c r="G456" s="213"/>
      <c r="H456" s="216">
        <v>2.5</v>
      </c>
      <c r="I456" s="217"/>
      <c r="J456" s="213"/>
      <c r="K456" s="213"/>
      <c r="L456" s="218"/>
      <c r="M456" s="219"/>
      <c r="N456" s="220"/>
      <c r="O456" s="220"/>
      <c r="P456" s="220"/>
      <c r="Q456" s="220"/>
      <c r="R456" s="220"/>
      <c r="S456" s="220"/>
      <c r="T456" s="221"/>
      <c r="AT456" s="222" t="s">
        <v>538</v>
      </c>
      <c r="AU456" s="222" t="s">
        <v>479</v>
      </c>
      <c r="AV456" s="12" t="s">
        <v>479</v>
      </c>
      <c r="AW456" s="12" t="s">
        <v>433</v>
      </c>
      <c r="AX456" s="12" t="s">
        <v>469</v>
      </c>
      <c r="AY456" s="222" t="s">
        <v>529</v>
      </c>
    </row>
    <row r="457" spans="2:65" s="13" customFormat="1">
      <c r="B457" s="223"/>
      <c r="C457" s="224"/>
      <c r="D457" s="202" t="s">
        <v>538</v>
      </c>
      <c r="E457" s="235" t="s">
        <v>419</v>
      </c>
      <c r="F457" s="236" t="s">
        <v>545</v>
      </c>
      <c r="G457" s="224"/>
      <c r="H457" s="237">
        <v>49.89</v>
      </c>
      <c r="I457" s="229"/>
      <c r="J457" s="224"/>
      <c r="K457" s="224"/>
      <c r="L457" s="230"/>
      <c r="M457" s="231"/>
      <c r="N457" s="232"/>
      <c r="O457" s="232"/>
      <c r="P457" s="232"/>
      <c r="Q457" s="232"/>
      <c r="R457" s="232"/>
      <c r="S457" s="232"/>
      <c r="T457" s="233"/>
      <c r="AT457" s="234" t="s">
        <v>538</v>
      </c>
      <c r="AU457" s="234" t="s">
        <v>479</v>
      </c>
      <c r="AV457" s="13" t="s">
        <v>536</v>
      </c>
      <c r="AW457" s="13" t="s">
        <v>433</v>
      </c>
      <c r="AX457" s="13" t="s">
        <v>477</v>
      </c>
      <c r="AY457" s="234" t="s">
        <v>529</v>
      </c>
    </row>
    <row r="458" spans="2:65" s="10" customFormat="1" ht="29.85" customHeight="1">
      <c r="B458" s="171"/>
      <c r="C458" s="172"/>
      <c r="D458" s="185" t="s">
        <v>468</v>
      </c>
      <c r="E458" s="186" t="s">
        <v>178</v>
      </c>
      <c r="F458" s="186" t="s">
        <v>179</v>
      </c>
      <c r="G458" s="172"/>
      <c r="H458" s="172"/>
      <c r="I458" s="175"/>
      <c r="J458" s="187">
        <f>BK458</f>
        <v>0</v>
      </c>
      <c r="K458" s="172"/>
      <c r="L458" s="177"/>
      <c r="M458" s="178"/>
      <c r="N458" s="179"/>
      <c r="O458" s="179"/>
      <c r="P458" s="180">
        <f>SUM(P459:P491)</f>
        <v>0</v>
      </c>
      <c r="Q458" s="179"/>
      <c r="R458" s="180">
        <f>SUM(R459:R491)</f>
        <v>4.3674560000000008E-2</v>
      </c>
      <c r="S458" s="179"/>
      <c r="T458" s="181">
        <f>SUM(T459:T491)</f>
        <v>0</v>
      </c>
      <c r="AR458" s="182" t="s">
        <v>479</v>
      </c>
      <c r="AT458" s="183" t="s">
        <v>468</v>
      </c>
      <c r="AU458" s="183" t="s">
        <v>477</v>
      </c>
      <c r="AY458" s="182" t="s">
        <v>529</v>
      </c>
      <c r="BK458" s="184">
        <f>SUM(BK459:BK491)</f>
        <v>0</v>
      </c>
    </row>
    <row r="459" spans="2:65" s="1" customFormat="1" ht="22.5" customHeight="1">
      <c r="B459" s="41"/>
      <c r="C459" s="188" t="s">
        <v>884</v>
      </c>
      <c r="D459" s="188" t="s">
        <v>532</v>
      </c>
      <c r="E459" s="189" t="s">
        <v>180</v>
      </c>
      <c r="F459" s="190" t="s">
        <v>181</v>
      </c>
      <c r="G459" s="191" t="s">
        <v>584</v>
      </c>
      <c r="H459" s="192">
        <v>272.96600000000001</v>
      </c>
      <c r="I459" s="193"/>
      <c r="J459" s="194">
        <f>ROUND(I459*H459,2)</f>
        <v>0</v>
      </c>
      <c r="K459" s="190" t="s">
        <v>419</v>
      </c>
      <c r="L459" s="61"/>
      <c r="M459" s="195" t="s">
        <v>419</v>
      </c>
      <c r="N459" s="196" t="s">
        <v>440</v>
      </c>
      <c r="O459" s="42"/>
      <c r="P459" s="197">
        <f>O459*H459</f>
        <v>0</v>
      </c>
      <c r="Q459" s="197">
        <v>1.6000000000000001E-4</v>
      </c>
      <c r="R459" s="197">
        <f>Q459*H459</f>
        <v>4.3674560000000008E-2</v>
      </c>
      <c r="S459" s="197">
        <v>0</v>
      </c>
      <c r="T459" s="198">
        <f>S459*H459</f>
        <v>0</v>
      </c>
      <c r="AR459" s="24" t="s">
        <v>671</v>
      </c>
      <c r="AT459" s="24" t="s">
        <v>532</v>
      </c>
      <c r="AU459" s="24" t="s">
        <v>479</v>
      </c>
      <c r="AY459" s="24" t="s">
        <v>529</v>
      </c>
      <c r="BE459" s="199">
        <f>IF(N459="základní",J459,0)</f>
        <v>0</v>
      </c>
      <c r="BF459" s="199">
        <f>IF(N459="snížená",J459,0)</f>
        <v>0</v>
      </c>
      <c r="BG459" s="199">
        <f>IF(N459="zákl. přenesená",J459,0)</f>
        <v>0</v>
      </c>
      <c r="BH459" s="199">
        <f>IF(N459="sníž. přenesená",J459,0)</f>
        <v>0</v>
      </c>
      <c r="BI459" s="199">
        <f>IF(N459="nulová",J459,0)</f>
        <v>0</v>
      </c>
      <c r="BJ459" s="24" t="s">
        <v>477</v>
      </c>
      <c r="BK459" s="199">
        <f>ROUND(I459*H459,2)</f>
        <v>0</v>
      </c>
      <c r="BL459" s="24" t="s">
        <v>671</v>
      </c>
      <c r="BM459" s="24" t="s">
        <v>182</v>
      </c>
    </row>
    <row r="460" spans="2:65" s="11" customFormat="1" ht="27">
      <c r="B460" s="200"/>
      <c r="C460" s="201"/>
      <c r="D460" s="202" t="s">
        <v>538</v>
      </c>
      <c r="E460" s="203" t="s">
        <v>419</v>
      </c>
      <c r="F460" s="204" t="s">
        <v>183</v>
      </c>
      <c r="G460" s="201"/>
      <c r="H460" s="205" t="s">
        <v>419</v>
      </c>
      <c r="I460" s="206"/>
      <c r="J460" s="201"/>
      <c r="K460" s="201"/>
      <c r="L460" s="207"/>
      <c r="M460" s="208"/>
      <c r="N460" s="209"/>
      <c r="O460" s="209"/>
      <c r="P460" s="209"/>
      <c r="Q460" s="209"/>
      <c r="R460" s="209"/>
      <c r="S460" s="209"/>
      <c r="T460" s="210"/>
      <c r="AT460" s="211" t="s">
        <v>538</v>
      </c>
      <c r="AU460" s="211" t="s">
        <v>479</v>
      </c>
      <c r="AV460" s="11" t="s">
        <v>477</v>
      </c>
      <c r="AW460" s="11" t="s">
        <v>433</v>
      </c>
      <c r="AX460" s="11" t="s">
        <v>469</v>
      </c>
      <c r="AY460" s="211" t="s">
        <v>529</v>
      </c>
    </row>
    <row r="461" spans="2:65" s="11" customFormat="1">
      <c r="B461" s="200"/>
      <c r="C461" s="201"/>
      <c r="D461" s="202" t="s">
        <v>538</v>
      </c>
      <c r="E461" s="203" t="s">
        <v>419</v>
      </c>
      <c r="F461" s="204" t="s">
        <v>184</v>
      </c>
      <c r="G461" s="201"/>
      <c r="H461" s="205" t="s">
        <v>419</v>
      </c>
      <c r="I461" s="206"/>
      <c r="J461" s="201"/>
      <c r="K461" s="201"/>
      <c r="L461" s="207"/>
      <c r="M461" s="208"/>
      <c r="N461" s="209"/>
      <c r="O461" s="209"/>
      <c r="P461" s="209"/>
      <c r="Q461" s="209"/>
      <c r="R461" s="209"/>
      <c r="S461" s="209"/>
      <c r="T461" s="210"/>
      <c r="AT461" s="211" t="s">
        <v>538</v>
      </c>
      <c r="AU461" s="211" t="s">
        <v>479</v>
      </c>
      <c r="AV461" s="11" t="s">
        <v>477</v>
      </c>
      <c r="AW461" s="11" t="s">
        <v>433</v>
      </c>
      <c r="AX461" s="11" t="s">
        <v>469</v>
      </c>
      <c r="AY461" s="211" t="s">
        <v>529</v>
      </c>
    </row>
    <row r="462" spans="2:65" s="11" customFormat="1" ht="27">
      <c r="B462" s="200"/>
      <c r="C462" s="201"/>
      <c r="D462" s="202" t="s">
        <v>538</v>
      </c>
      <c r="E462" s="203" t="s">
        <v>419</v>
      </c>
      <c r="F462" s="204" t="s">
        <v>1045</v>
      </c>
      <c r="G462" s="201"/>
      <c r="H462" s="205" t="s">
        <v>419</v>
      </c>
      <c r="I462" s="206"/>
      <c r="J462" s="201"/>
      <c r="K462" s="201"/>
      <c r="L462" s="207"/>
      <c r="M462" s="208"/>
      <c r="N462" s="209"/>
      <c r="O462" s="209"/>
      <c r="P462" s="209"/>
      <c r="Q462" s="209"/>
      <c r="R462" s="209"/>
      <c r="S462" s="209"/>
      <c r="T462" s="210"/>
      <c r="AT462" s="211" t="s">
        <v>538</v>
      </c>
      <c r="AU462" s="211" t="s">
        <v>479</v>
      </c>
      <c r="AV462" s="11" t="s">
        <v>477</v>
      </c>
      <c r="AW462" s="11" t="s">
        <v>433</v>
      </c>
      <c r="AX462" s="11" t="s">
        <v>469</v>
      </c>
      <c r="AY462" s="211" t="s">
        <v>529</v>
      </c>
    </row>
    <row r="463" spans="2:65" s="11" customFormat="1">
      <c r="B463" s="200"/>
      <c r="C463" s="201"/>
      <c r="D463" s="202" t="s">
        <v>538</v>
      </c>
      <c r="E463" s="203" t="s">
        <v>419</v>
      </c>
      <c r="F463" s="204" t="s">
        <v>1025</v>
      </c>
      <c r="G463" s="201"/>
      <c r="H463" s="205" t="s">
        <v>419</v>
      </c>
      <c r="I463" s="206"/>
      <c r="J463" s="201"/>
      <c r="K463" s="201"/>
      <c r="L463" s="207"/>
      <c r="M463" s="208"/>
      <c r="N463" s="209"/>
      <c r="O463" s="209"/>
      <c r="P463" s="209"/>
      <c r="Q463" s="209"/>
      <c r="R463" s="209"/>
      <c r="S463" s="209"/>
      <c r="T463" s="210"/>
      <c r="AT463" s="211" t="s">
        <v>538</v>
      </c>
      <c r="AU463" s="211" t="s">
        <v>479</v>
      </c>
      <c r="AV463" s="11" t="s">
        <v>477</v>
      </c>
      <c r="AW463" s="11" t="s">
        <v>433</v>
      </c>
      <c r="AX463" s="11" t="s">
        <v>469</v>
      </c>
      <c r="AY463" s="211" t="s">
        <v>529</v>
      </c>
    </row>
    <row r="464" spans="2:65" s="11" customFormat="1">
      <c r="B464" s="200"/>
      <c r="C464" s="201"/>
      <c r="D464" s="202" t="s">
        <v>538</v>
      </c>
      <c r="E464" s="203" t="s">
        <v>419</v>
      </c>
      <c r="F464" s="204" t="s">
        <v>589</v>
      </c>
      <c r="G464" s="201"/>
      <c r="H464" s="205" t="s">
        <v>419</v>
      </c>
      <c r="I464" s="206"/>
      <c r="J464" s="201"/>
      <c r="K464" s="201"/>
      <c r="L464" s="207"/>
      <c r="M464" s="208"/>
      <c r="N464" s="209"/>
      <c r="O464" s="209"/>
      <c r="P464" s="209"/>
      <c r="Q464" s="209"/>
      <c r="R464" s="209"/>
      <c r="S464" s="209"/>
      <c r="T464" s="210"/>
      <c r="AT464" s="211" t="s">
        <v>538</v>
      </c>
      <c r="AU464" s="211" t="s">
        <v>479</v>
      </c>
      <c r="AV464" s="11" t="s">
        <v>477</v>
      </c>
      <c r="AW464" s="11" t="s">
        <v>433</v>
      </c>
      <c r="AX464" s="11" t="s">
        <v>469</v>
      </c>
      <c r="AY464" s="211" t="s">
        <v>529</v>
      </c>
    </row>
    <row r="465" spans="2:51" s="11" customFormat="1">
      <c r="B465" s="200"/>
      <c r="C465" s="201"/>
      <c r="D465" s="202" t="s">
        <v>538</v>
      </c>
      <c r="E465" s="203" t="s">
        <v>419</v>
      </c>
      <c r="F465" s="204" t="s">
        <v>1034</v>
      </c>
      <c r="G465" s="201"/>
      <c r="H465" s="205" t="s">
        <v>419</v>
      </c>
      <c r="I465" s="206"/>
      <c r="J465" s="201"/>
      <c r="K465" s="201"/>
      <c r="L465" s="207"/>
      <c r="M465" s="208"/>
      <c r="N465" s="209"/>
      <c r="O465" s="209"/>
      <c r="P465" s="209"/>
      <c r="Q465" s="209"/>
      <c r="R465" s="209"/>
      <c r="S465" s="209"/>
      <c r="T465" s="210"/>
      <c r="AT465" s="211" t="s">
        <v>538</v>
      </c>
      <c r="AU465" s="211" t="s">
        <v>479</v>
      </c>
      <c r="AV465" s="11" t="s">
        <v>477</v>
      </c>
      <c r="AW465" s="11" t="s">
        <v>433</v>
      </c>
      <c r="AX465" s="11" t="s">
        <v>469</v>
      </c>
      <c r="AY465" s="211" t="s">
        <v>529</v>
      </c>
    </row>
    <row r="466" spans="2:51" s="11" customFormat="1">
      <c r="B466" s="200"/>
      <c r="C466" s="201"/>
      <c r="D466" s="202" t="s">
        <v>538</v>
      </c>
      <c r="E466" s="203" t="s">
        <v>419</v>
      </c>
      <c r="F466" s="204" t="s">
        <v>782</v>
      </c>
      <c r="G466" s="201"/>
      <c r="H466" s="205" t="s">
        <v>419</v>
      </c>
      <c r="I466" s="206"/>
      <c r="J466" s="201"/>
      <c r="K466" s="201"/>
      <c r="L466" s="207"/>
      <c r="M466" s="208"/>
      <c r="N466" s="209"/>
      <c r="O466" s="209"/>
      <c r="P466" s="209"/>
      <c r="Q466" s="209"/>
      <c r="R466" s="209"/>
      <c r="S466" s="209"/>
      <c r="T466" s="210"/>
      <c r="AT466" s="211" t="s">
        <v>538</v>
      </c>
      <c r="AU466" s="211" t="s">
        <v>479</v>
      </c>
      <c r="AV466" s="11" t="s">
        <v>477</v>
      </c>
      <c r="AW466" s="11" t="s">
        <v>433</v>
      </c>
      <c r="AX466" s="11" t="s">
        <v>469</v>
      </c>
      <c r="AY466" s="211" t="s">
        <v>529</v>
      </c>
    </row>
    <row r="467" spans="2:51" s="12" customFormat="1">
      <c r="B467" s="212"/>
      <c r="C467" s="213"/>
      <c r="D467" s="202" t="s">
        <v>538</v>
      </c>
      <c r="E467" s="214" t="s">
        <v>419</v>
      </c>
      <c r="F467" s="215" t="s">
        <v>185</v>
      </c>
      <c r="G467" s="213"/>
      <c r="H467" s="216">
        <v>59.566000000000003</v>
      </c>
      <c r="I467" s="217"/>
      <c r="J467" s="213"/>
      <c r="K467" s="213"/>
      <c r="L467" s="218"/>
      <c r="M467" s="219"/>
      <c r="N467" s="220"/>
      <c r="O467" s="220"/>
      <c r="P467" s="220"/>
      <c r="Q467" s="220"/>
      <c r="R467" s="220"/>
      <c r="S467" s="220"/>
      <c r="T467" s="221"/>
      <c r="AT467" s="222" t="s">
        <v>538</v>
      </c>
      <c r="AU467" s="222" t="s">
        <v>479</v>
      </c>
      <c r="AV467" s="12" t="s">
        <v>479</v>
      </c>
      <c r="AW467" s="12" t="s">
        <v>433</v>
      </c>
      <c r="AX467" s="12" t="s">
        <v>469</v>
      </c>
      <c r="AY467" s="222" t="s">
        <v>529</v>
      </c>
    </row>
    <row r="468" spans="2:51" s="12" customFormat="1">
      <c r="B468" s="212"/>
      <c r="C468" s="213"/>
      <c r="D468" s="202" t="s">
        <v>538</v>
      </c>
      <c r="E468" s="214" t="s">
        <v>419</v>
      </c>
      <c r="F468" s="215" t="s">
        <v>1036</v>
      </c>
      <c r="G468" s="213"/>
      <c r="H468" s="216">
        <v>2.5</v>
      </c>
      <c r="I468" s="217"/>
      <c r="J468" s="213"/>
      <c r="K468" s="213"/>
      <c r="L468" s="218"/>
      <c r="M468" s="219"/>
      <c r="N468" s="220"/>
      <c r="O468" s="220"/>
      <c r="P468" s="220"/>
      <c r="Q468" s="220"/>
      <c r="R468" s="220"/>
      <c r="S468" s="220"/>
      <c r="T468" s="221"/>
      <c r="AT468" s="222" t="s">
        <v>538</v>
      </c>
      <c r="AU468" s="222" t="s">
        <v>479</v>
      </c>
      <c r="AV468" s="12" t="s">
        <v>479</v>
      </c>
      <c r="AW468" s="12" t="s">
        <v>433</v>
      </c>
      <c r="AX468" s="12" t="s">
        <v>469</v>
      </c>
      <c r="AY468" s="222" t="s">
        <v>529</v>
      </c>
    </row>
    <row r="469" spans="2:51" s="11" customFormat="1">
      <c r="B469" s="200"/>
      <c r="C469" s="201"/>
      <c r="D469" s="202" t="s">
        <v>538</v>
      </c>
      <c r="E469" s="203" t="s">
        <v>419</v>
      </c>
      <c r="F469" s="204" t="s">
        <v>1047</v>
      </c>
      <c r="G469" s="201"/>
      <c r="H469" s="205" t="s">
        <v>419</v>
      </c>
      <c r="I469" s="206"/>
      <c r="J469" s="201"/>
      <c r="K469" s="201"/>
      <c r="L469" s="207"/>
      <c r="M469" s="208"/>
      <c r="N469" s="209"/>
      <c r="O469" s="209"/>
      <c r="P469" s="209"/>
      <c r="Q469" s="209"/>
      <c r="R469" s="209"/>
      <c r="S469" s="209"/>
      <c r="T469" s="210"/>
      <c r="AT469" s="211" t="s">
        <v>538</v>
      </c>
      <c r="AU469" s="211" t="s">
        <v>479</v>
      </c>
      <c r="AV469" s="11" t="s">
        <v>477</v>
      </c>
      <c r="AW469" s="11" t="s">
        <v>433</v>
      </c>
      <c r="AX469" s="11" t="s">
        <v>469</v>
      </c>
      <c r="AY469" s="211" t="s">
        <v>529</v>
      </c>
    </row>
    <row r="470" spans="2:51" s="11" customFormat="1">
      <c r="B470" s="200"/>
      <c r="C470" s="201"/>
      <c r="D470" s="202" t="s">
        <v>538</v>
      </c>
      <c r="E470" s="203" t="s">
        <v>419</v>
      </c>
      <c r="F470" s="204" t="s">
        <v>589</v>
      </c>
      <c r="G470" s="201"/>
      <c r="H470" s="205" t="s">
        <v>419</v>
      </c>
      <c r="I470" s="206"/>
      <c r="J470" s="201"/>
      <c r="K470" s="201"/>
      <c r="L470" s="207"/>
      <c r="M470" s="208"/>
      <c r="N470" s="209"/>
      <c r="O470" s="209"/>
      <c r="P470" s="209"/>
      <c r="Q470" s="209"/>
      <c r="R470" s="209"/>
      <c r="S470" s="209"/>
      <c r="T470" s="210"/>
      <c r="AT470" s="211" t="s">
        <v>538</v>
      </c>
      <c r="AU470" s="211" t="s">
        <v>479</v>
      </c>
      <c r="AV470" s="11" t="s">
        <v>477</v>
      </c>
      <c r="AW470" s="11" t="s">
        <v>433</v>
      </c>
      <c r="AX470" s="11" t="s">
        <v>469</v>
      </c>
      <c r="AY470" s="211" t="s">
        <v>529</v>
      </c>
    </row>
    <row r="471" spans="2:51" s="11" customFormat="1">
      <c r="B471" s="200"/>
      <c r="C471" s="201"/>
      <c r="D471" s="202" t="s">
        <v>538</v>
      </c>
      <c r="E471" s="203" t="s">
        <v>419</v>
      </c>
      <c r="F471" s="204" t="s">
        <v>1048</v>
      </c>
      <c r="G471" s="201"/>
      <c r="H471" s="205" t="s">
        <v>419</v>
      </c>
      <c r="I471" s="206"/>
      <c r="J471" s="201"/>
      <c r="K471" s="201"/>
      <c r="L471" s="207"/>
      <c r="M471" s="208"/>
      <c r="N471" s="209"/>
      <c r="O471" s="209"/>
      <c r="P471" s="209"/>
      <c r="Q471" s="209"/>
      <c r="R471" s="209"/>
      <c r="S471" s="209"/>
      <c r="T471" s="210"/>
      <c r="AT471" s="211" t="s">
        <v>538</v>
      </c>
      <c r="AU471" s="211" t="s">
        <v>479</v>
      </c>
      <c r="AV471" s="11" t="s">
        <v>477</v>
      </c>
      <c r="AW471" s="11" t="s">
        <v>433</v>
      </c>
      <c r="AX471" s="11" t="s">
        <v>469</v>
      </c>
      <c r="AY471" s="211" t="s">
        <v>529</v>
      </c>
    </row>
    <row r="472" spans="2:51" s="11" customFormat="1">
      <c r="B472" s="200"/>
      <c r="C472" s="201"/>
      <c r="D472" s="202" t="s">
        <v>538</v>
      </c>
      <c r="E472" s="203" t="s">
        <v>419</v>
      </c>
      <c r="F472" s="204" t="s">
        <v>186</v>
      </c>
      <c r="G472" s="201"/>
      <c r="H472" s="205" t="s">
        <v>419</v>
      </c>
      <c r="I472" s="206"/>
      <c r="J472" s="201"/>
      <c r="K472" s="201"/>
      <c r="L472" s="207"/>
      <c r="M472" s="208"/>
      <c r="N472" s="209"/>
      <c r="O472" s="209"/>
      <c r="P472" s="209"/>
      <c r="Q472" s="209"/>
      <c r="R472" s="209"/>
      <c r="S472" s="209"/>
      <c r="T472" s="210"/>
      <c r="AT472" s="211" t="s">
        <v>538</v>
      </c>
      <c r="AU472" s="211" t="s">
        <v>479</v>
      </c>
      <c r="AV472" s="11" t="s">
        <v>477</v>
      </c>
      <c r="AW472" s="11" t="s">
        <v>433</v>
      </c>
      <c r="AX472" s="11" t="s">
        <v>469</v>
      </c>
      <c r="AY472" s="211" t="s">
        <v>529</v>
      </c>
    </row>
    <row r="473" spans="2:51" s="12" customFormat="1">
      <c r="B473" s="212"/>
      <c r="C473" s="213"/>
      <c r="D473" s="202" t="s">
        <v>538</v>
      </c>
      <c r="E473" s="214" t="s">
        <v>419</v>
      </c>
      <c r="F473" s="215" t="s">
        <v>187</v>
      </c>
      <c r="G473" s="213"/>
      <c r="H473" s="216">
        <v>21.527999999999999</v>
      </c>
      <c r="I473" s="217"/>
      <c r="J473" s="213"/>
      <c r="K473" s="213"/>
      <c r="L473" s="218"/>
      <c r="M473" s="219"/>
      <c r="N473" s="220"/>
      <c r="O473" s="220"/>
      <c r="P473" s="220"/>
      <c r="Q473" s="220"/>
      <c r="R473" s="220"/>
      <c r="S473" s="220"/>
      <c r="T473" s="221"/>
      <c r="AT473" s="222" t="s">
        <v>538</v>
      </c>
      <c r="AU473" s="222" t="s">
        <v>479</v>
      </c>
      <c r="AV473" s="12" t="s">
        <v>479</v>
      </c>
      <c r="AW473" s="12" t="s">
        <v>433</v>
      </c>
      <c r="AX473" s="12" t="s">
        <v>469</v>
      </c>
      <c r="AY473" s="222" t="s">
        <v>529</v>
      </c>
    </row>
    <row r="474" spans="2:51" s="12" customFormat="1">
      <c r="B474" s="212"/>
      <c r="C474" s="213"/>
      <c r="D474" s="202" t="s">
        <v>538</v>
      </c>
      <c r="E474" s="214" t="s">
        <v>419</v>
      </c>
      <c r="F474" s="215" t="s">
        <v>188</v>
      </c>
      <c r="G474" s="213"/>
      <c r="H474" s="216">
        <v>39.520000000000003</v>
      </c>
      <c r="I474" s="217"/>
      <c r="J474" s="213"/>
      <c r="K474" s="213"/>
      <c r="L474" s="218"/>
      <c r="M474" s="219"/>
      <c r="N474" s="220"/>
      <c r="O474" s="220"/>
      <c r="P474" s="220"/>
      <c r="Q474" s="220"/>
      <c r="R474" s="220"/>
      <c r="S474" s="220"/>
      <c r="T474" s="221"/>
      <c r="AT474" s="222" t="s">
        <v>538</v>
      </c>
      <c r="AU474" s="222" t="s">
        <v>479</v>
      </c>
      <c r="AV474" s="12" t="s">
        <v>479</v>
      </c>
      <c r="AW474" s="12" t="s">
        <v>433</v>
      </c>
      <c r="AX474" s="12" t="s">
        <v>469</v>
      </c>
      <c r="AY474" s="222" t="s">
        <v>529</v>
      </c>
    </row>
    <row r="475" spans="2:51" s="12" customFormat="1">
      <c r="B475" s="212"/>
      <c r="C475" s="213"/>
      <c r="D475" s="202" t="s">
        <v>538</v>
      </c>
      <c r="E475" s="214" t="s">
        <v>419</v>
      </c>
      <c r="F475" s="215" t="s">
        <v>1052</v>
      </c>
      <c r="G475" s="213"/>
      <c r="H475" s="216">
        <v>5</v>
      </c>
      <c r="I475" s="217"/>
      <c r="J475" s="213"/>
      <c r="K475" s="213"/>
      <c r="L475" s="218"/>
      <c r="M475" s="219"/>
      <c r="N475" s="220"/>
      <c r="O475" s="220"/>
      <c r="P475" s="220"/>
      <c r="Q475" s="220"/>
      <c r="R475" s="220"/>
      <c r="S475" s="220"/>
      <c r="T475" s="221"/>
      <c r="AT475" s="222" t="s">
        <v>538</v>
      </c>
      <c r="AU475" s="222" t="s">
        <v>479</v>
      </c>
      <c r="AV475" s="12" t="s">
        <v>479</v>
      </c>
      <c r="AW475" s="12" t="s">
        <v>433</v>
      </c>
      <c r="AX475" s="12" t="s">
        <v>469</v>
      </c>
      <c r="AY475" s="222" t="s">
        <v>529</v>
      </c>
    </row>
    <row r="476" spans="2:51" s="11" customFormat="1">
      <c r="B476" s="200"/>
      <c r="C476" s="201"/>
      <c r="D476" s="202" t="s">
        <v>538</v>
      </c>
      <c r="E476" s="203" t="s">
        <v>419</v>
      </c>
      <c r="F476" s="204" t="s">
        <v>782</v>
      </c>
      <c r="G476" s="201"/>
      <c r="H476" s="205" t="s">
        <v>419</v>
      </c>
      <c r="I476" s="206"/>
      <c r="J476" s="201"/>
      <c r="K476" s="201"/>
      <c r="L476" s="207"/>
      <c r="M476" s="208"/>
      <c r="N476" s="209"/>
      <c r="O476" s="209"/>
      <c r="P476" s="209"/>
      <c r="Q476" s="209"/>
      <c r="R476" s="209"/>
      <c r="S476" s="209"/>
      <c r="T476" s="210"/>
      <c r="AT476" s="211" t="s">
        <v>538</v>
      </c>
      <c r="AU476" s="211" t="s">
        <v>479</v>
      </c>
      <c r="AV476" s="11" t="s">
        <v>477</v>
      </c>
      <c r="AW476" s="11" t="s">
        <v>433</v>
      </c>
      <c r="AX476" s="11" t="s">
        <v>469</v>
      </c>
      <c r="AY476" s="211" t="s">
        <v>529</v>
      </c>
    </row>
    <row r="477" spans="2:51" s="12" customFormat="1">
      <c r="B477" s="212"/>
      <c r="C477" s="213"/>
      <c r="D477" s="202" t="s">
        <v>538</v>
      </c>
      <c r="E477" s="214" t="s">
        <v>419</v>
      </c>
      <c r="F477" s="215" t="s">
        <v>1049</v>
      </c>
      <c r="G477" s="213"/>
      <c r="H477" s="216">
        <v>23.27</v>
      </c>
      <c r="I477" s="217"/>
      <c r="J477" s="213"/>
      <c r="K477" s="213"/>
      <c r="L477" s="218"/>
      <c r="M477" s="219"/>
      <c r="N477" s="220"/>
      <c r="O477" s="220"/>
      <c r="P477" s="220"/>
      <c r="Q477" s="220"/>
      <c r="R477" s="220"/>
      <c r="S477" s="220"/>
      <c r="T477" s="221"/>
      <c r="AT477" s="222" t="s">
        <v>538</v>
      </c>
      <c r="AU477" s="222" t="s">
        <v>479</v>
      </c>
      <c r="AV477" s="12" t="s">
        <v>479</v>
      </c>
      <c r="AW477" s="12" t="s">
        <v>433</v>
      </c>
      <c r="AX477" s="12" t="s">
        <v>469</v>
      </c>
      <c r="AY477" s="222" t="s">
        <v>529</v>
      </c>
    </row>
    <row r="478" spans="2:51" s="12" customFormat="1">
      <c r="B478" s="212"/>
      <c r="C478" s="213"/>
      <c r="D478" s="202" t="s">
        <v>538</v>
      </c>
      <c r="E478" s="214" t="s">
        <v>419</v>
      </c>
      <c r="F478" s="215" t="s">
        <v>1050</v>
      </c>
      <c r="G478" s="213"/>
      <c r="H478" s="216">
        <v>24.576000000000001</v>
      </c>
      <c r="I478" s="217"/>
      <c r="J478" s="213"/>
      <c r="K478" s="213"/>
      <c r="L478" s="218"/>
      <c r="M478" s="219"/>
      <c r="N478" s="220"/>
      <c r="O478" s="220"/>
      <c r="P478" s="220"/>
      <c r="Q478" s="220"/>
      <c r="R478" s="220"/>
      <c r="S478" s="220"/>
      <c r="T478" s="221"/>
      <c r="AT478" s="222" t="s">
        <v>538</v>
      </c>
      <c r="AU478" s="222" t="s">
        <v>479</v>
      </c>
      <c r="AV478" s="12" t="s">
        <v>479</v>
      </c>
      <c r="AW478" s="12" t="s">
        <v>433</v>
      </c>
      <c r="AX478" s="12" t="s">
        <v>469</v>
      </c>
      <c r="AY478" s="222" t="s">
        <v>529</v>
      </c>
    </row>
    <row r="479" spans="2:51" s="12" customFormat="1">
      <c r="B479" s="212"/>
      <c r="C479" s="213"/>
      <c r="D479" s="202" t="s">
        <v>538</v>
      </c>
      <c r="E479" s="214" t="s">
        <v>419</v>
      </c>
      <c r="F479" s="215" t="s">
        <v>1051</v>
      </c>
      <c r="G479" s="213"/>
      <c r="H479" s="216">
        <v>11.106</v>
      </c>
      <c r="I479" s="217"/>
      <c r="J479" s="213"/>
      <c r="K479" s="213"/>
      <c r="L479" s="218"/>
      <c r="M479" s="219"/>
      <c r="N479" s="220"/>
      <c r="O479" s="220"/>
      <c r="P479" s="220"/>
      <c r="Q479" s="220"/>
      <c r="R479" s="220"/>
      <c r="S479" s="220"/>
      <c r="T479" s="221"/>
      <c r="AT479" s="222" t="s">
        <v>538</v>
      </c>
      <c r="AU479" s="222" t="s">
        <v>479</v>
      </c>
      <c r="AV479" s="12" t="s">
        <v>479</v>
      </c>
      <c r="AW479" s="12" t="s">
        <v>433</v>
      </c>
      <c r="AX479" s="12" t="s">
        <v>469</v>
      </c>
      <c r="AY479" s="222" t="s">
        <v>529</v>
      </c>
    </row>
    <row r="480" spans="2:51" s="12" customFormat="1">
      <c r="B480" s="212"/>
      <c r="C480" s="213"/>
      <c r="D480" s="202" t="s">
        <v>538</v>
      </c>
      <c r="E480" s="214" t="s">
        <v>419</v>
      </c>
      <c r="F480" s="215" t="s">
        <v>1052</v>
      </c>
      <c r="G480" s="213"/>
      <c r="H480" s="216">
        <v>5</v>
      </c>
      <c r="I480" s="217"/>
      <c r="J480" s="213"/>
      <c r="K480" s="213"/>
      <c r="L480" s="218"/>
      <c r="M480" s="219"/>
      <c r="N480" s="220"/>
      <c r="O480" s="220"/>
      <c r="P480" s="220"/>
      <c r="Q480" s="220"/>
      <c r="R480" s="220"/>
      <c r="S480" s="220"/>
      <c r="T480" s="221"/>
      <c r="AT480" s="222" t="s">
        <v>538</v>
      </c>
      <c r="AU480" s="222" t="s">
        <v>479</v>
      </c>
      <c r="AV480" s="12" t="s">
        <v>479</v>
      </c>
      <c r="AW480" s="12" t="s">
        <v>433</v>
      </c>
      <c r="AX480" s="12" t="s">
        <v>469</v>
      </c>
      <c r="AY480" s="222" t="s">
        <v>529</v>
      </c>
    </row>
    <row r="481" spans="2:65" s="11" customFormat="1">
      <c r="B481" s="200"/>
      <c r="C481" s="201"/>
      <c r="D481" s="202" t="s">
        <v>538</v>
      </c>
      <c r="E481" s="203" t="s">
        <v>419</v>
      </c>
      <c r="F481" s="204" t="s">
        <v>189</v>
      </c>
      <c r="G481" s="201"/>
      <c r="H481" s="205" t="s">
        <v>419</v>
      </c>
      <c r="I481" s="206"/>
      <c r="J481" s="201"/>
      <c r="K481" s="201"/>
      <c r="L481" s="207"/>
      <c r="M481" s="208"/>
      <c r="N481" s="209"/>
      <c r="O481" s="209"/>
      <c r="P481" s="209"/>
      <c r="Q481" s="209"/>
      <c r="R481" s="209"/>
      <c r="S481" s="209"/>
      <c r="T481" s="210"/>
      <c r="AT481" s="211" t="s">
        <v>538</v>
      </c>
      <c r="AU481" s="211" t="s">
        <v>479</v>
      </c>
      <c r="AV481" s="11" t="s">
        <v>477</v>
      </c>
      <c r="AW481" s="11" t="s">
        <v>433</v>
      </c>
      <c r="AX481" s="11" t="s">
        <v>469</v>
      </c>
      <c r="AY481" s="211" t="s">
        <v>529</v>
      </c>
    </row>
    <row r="482" spans="2:65" s="11" customFormat="1">
      <c r="B482" s="200"/>
      <c r="C482" s="201"/>
      <c r="D482" s="202" t="s">
        <v>538</v>
      </c>
      <c r="E482" s="203" t="s">
        <v>419</v>
      </c>
      <c r="F482" s="204" t="s">
        <v>186</v>
      </c>
      <c r="G482" s="201"/>
      <c r="H482" s="205" t="s">
        <v>419</v>
      </c>
      <c r="I482" s="206"/>
      <c r="J482" s="201"/>
      <c r="K482" s="201"/>
      <c r="L482" s="207"/>
      <c r="M482" s="208"/>
      <c r="N482" s="209"/>
      <c r="O482" s="209"/>
      <c r="P482" s="209"/>
      <c r="Q482" s="209"/>
      <c r="R482" s="209"/>
      <c r="S482" s="209"/>
      <c r="T482" s="210"/>
      <c r="AT482" s="211" t="s">
        <v>538</v>
      </c>
      <c r="AU482" s="211" t="s">
        <v>479</v>
      </c>
      <c r="AV482" s="11" t="s">
        <v>477</v>
      </c>
      <c r="AW482" s="11" t="s">
        <v>433</v>
      </c>
      <c r="AX482" s="11" t="s">
        <v>469</v>
      </c>
      <c r="AY482" s="211" t="s">
        <v>529</v>
      </c>
    </row>
    <row r="483" spans="2:65" s="12" customFormat="1">
      <c r="B483" s="212"/>
      <c r="C483" s="213"/>
      <c r="D483" s="202" t="s">
        <v>538</v>
      </c>
      <c r="E483" s="214" t="s">
        <v>419</v>
      </c>
      <c r="F483" s="215" t="s">
        <v>190</v>
      </c>
      <c r="G483" s="213"/>
      <c r="H483" s="216">
        <v>32.5</v>
      </c>
      <c r="I483" s="217"/>
      <c r="J483" s="213"/>
      <c r="K483" s="213"/>
      <c r="L483" s="218"/>
      <c r="M483" s="219"/>
      <c r="N483" s="220"/>
      <c r="O483" s="220"/>
      <c r="P483" s="220"/>
      <c r="Q483" s="220"/>
      <c r="R483" s="220"/>
      <c r="S483" s="220"/>
      <c r="T483" s="221"/>
      <c r="AT483" s="222" t="s">
        <v>538</v>
      </c>
      <c r="AU483" s="222" t="s">
        <v>479</v>
      </c>
      <c r="AV483" s="12" t="s">
        <v>479</v>
      </c>
      <c r="AW483" s="12" t="s">
        <v>433</v>
      </c>
      <c r="AX483" s="12" t="s">
        <v>469</v>
      </c>
      <c r="AY483" s="222" t="s">
        <v>529</v>
      </c>
    </row>
    <row r="484" spans="2:65" s="11" customFormat="1">
      <c r="B484" s="200"/>
      <c r="C484" s="201"/>
      <c r="D484" s="202" t="s">
        <v>538</v>
      </c>
      <c r="E484" s="203" t="s">
        <v>419</v>
      </c>
      <c r="F484" s="204" t="s">
        <v>782</v>
      </c>
      <c r="G484" s="201"/>
      <c r="H484" s="205" t="s">
        <v>419</v>
      </c>
      <c r="I484" s="206"/>
      <c r="J484" s="201"/>
      <c r="K484" s="201"/>
      <c r="L484" s="207"/>
      <c r="M484" s="208"/>
      <c r="N484" s="209"/>
      <c r="O484" s="209"/>
      <c r="P484" s="209"/>
      <c r="Q484" s="209"/>
      <c r="R484" s="209"/>
      <c r="S484" s="209"/>
      <c r="T484" s="210"/>
      <c r="AT484" s="211" t="s">
        <v>538</v>
      </c>
      <c r="AU484" s="211" t="s">
        <v>479</v>
      </c>
      <c r="AV484" s="11" t="s">
        <v>477</v>
      </c>
      <c r="AW484" s="11" t="s">
        <v>433</v>
      </c>
      <c r="AX484" s="11" t="s">
        <v>469</v>
      </c>
      <c r="AY484" s="211" t="s">
        <v>529</v>
      </c>
    </row>
    <row r="485" spans="2:65" s="12" customFormat="1">
      <c r="B485" s="212"/>
      <c r="C485" s="213"/>
      <c r="D485" s="202" t="s">
        <v>538</v>
      </c>
      <c r="E485" s="214" t="s">
        <v>419</v>
      </c>
      <c r="F485" s="215" t="s">
        <v>191</v>
      </c>
      <c r="G485" s="213"/>
      <c r="H485" s="216">
        <v>45.4</v>
      </c>
      <c r="I485" s="217"/>
      <c r="J485" s="213"/>
      <c r="K485" s="213"/>
      <c r="L485" s="218"/>
      <c r="M485" s="219"/>
      <c r="N485" s="220"/>
      <c r="O485" s="220"/>
      <c r="P485" s="220"/>
      <c r="Q485" s="220"/>
      <c r="R485" s="220"/>
      <c r="S485" s="220"/>
      <c r="T485" s="221"/>
      <c r="AT485" s="222" t="s">
        <v>538</v>
      </c>
      <c r="AU485" s="222" t="s">
        <v>479</v>
      </c>
      <c r="AV485" s="12" t="s">
        <v>479</v>
      </c>
      <c r="AW485" s="12" t="s">
        <v>433</v>
      </c>
      <c r="AX485" s="12" t="s">
        <v>469</v>
      </c>
      <c r="AY485" s="222" t="s">
        <v>529</v>
      </c>
    </row>
    <row r="486" spans="2:65" s="12" customFormat="1">
      <c r="B486" s="212"/>
      <c r="C486" s="213"/>
      <c r="D486" s="202" t="s">
        <v>538</v>
      </c>
      <c r="E486" s="214" t="s">
        <v>419</v>
      </c>
      <c r="F486" s="215" t="s">
        <v>192</v>
      </c>
      <c r="G486" s="213"/>
      <c r="H486" s="216">
        <v>3</v>
      </c>
      <c r="I486" s="217"/>
      <c r="J486" s="213"/>
      <c r="K486" s="213"/>
      <c r="L486" s="218"/>
      <c r="M486" s="219"/>
      <c r="N486" s="220"/>
      <c r="O486" s="220"/>
      <c r="P486" s="220"/>
      <c r="Q486" s="220"/>
      <c r="R486" s="220"/>
      <c r="S486" s="220"/>
      <c r="T486" s="221"/>
      <c r="AT486" s="222" t="s">
        <v>538</v>
      </c>
      <c r="AU486" s="222" t="s">
        <v>479</v>
      </c>
      <c r="AV486" s="12" t="s">
        <v>479</v>
      </c>
      <c r="AW486" s="12" t="s">
        <v>433</v>
      </c>
      <c r="AX486" s="12" t="s">
        <v>469</v>
      </c>
      <c r="AY486" s="222" t="s">
        <v>529</v>
      </c>
    </row>
    <row r="487" spans="2:65" s="13" customFormat="1">
      <c r="B487" s="223"/>
      <c r="C487" s="224"/>
      <c r="D487" s="225" t="s">
        <v>538</v>
      </c>
      <c r="E487" s="226" t="s">
        <v>419</v>
      </c>
      <c r="F487" s="227" t="s">
        <v>545</v>
      </c>
      <c r="G487" s="224"/>
      <c r="H487" s="228">
        <v>272.96600000000001</v>
      </c>
      <c r="I487" s="229"/>
      <c r="J487" s="224"/>
      <c r="K487" s="224"/>
      <c r="L487" s="230"/>
      <c r="M487" s="231"/>
      <c r="N487" s="232"/>
      <c r="O487" s="232"/>
      <c r="P487" s="232"/>
      <c r="Q487" s="232"/>
      <c r="R487" s="232"/>
      <c r="S487" s="232"/>
      <c r="T487" s="233"/>
      <c r="AT487" s="234" t="s">
        <v>538</v>
      </c>
      <c r="AU487" s="234" t="s">
        <v>479</v>
      </c>
      <c r="AV487" s="13" t="s">
        <v>536</v>
      </c>
      <c r="AW487" s="13" t="s">
        <v>433</v>
      </c>
      <c r="AX487" s="13" t="s">
        <v>477</v>
      </c>
      <c r="AY487" s="234" t="s">
        <v>529</v>
      </c>
    </row>
    <row r="488" spans="2:65" s="1" customFormat="1" ht="22.5" customHeight="1">
      <c r="B488" s="41"/>
      <c r="C488" s="188" t="s">
        <v>890</v>
      </c>
      <c r="D488" s="188" t="s">
        <v>532</v>
      </c>
      <c r="E488" s="189" t="s">
        <v>193</v>
      </c>
      <c r="F488" s="190" t="s">
        <v>194</v>
      </c>
      <c r="G488" s="191" t="s">
        <v>584</v>
      </c>
      <c r="H488" s="192">
        <v>0.375</v>
      </c>
      <c r="I488" s="193"/>
      <c r="J488" s="194">
        <f>ROUND(I488*H488,2)</f>
        <v>0</v>
      </c>
      <c r="K488" s="190" t="s">
        <v>419</v>
      </c>
      <c r="L488" s="61"/>
      <c r="M488" s="195" t="s">
        <v>419</v>
      </c>
      <c r="N488" s="196" t="s">
        <v>440</v>
      </c>
      <c r="O488" s="42"/>
      <c r="P488" s="197">
        <f>O488*H488</f>
        <v>0</v>
      </c>
      <c r="Q488" s="197">
        <v>0</v>
      </c>
      <c r="R488" s="197">
        <f>Q488*H488</f>
        <v>0</v>
      </c>
      <c r="S488" s="197">
        <v>0</v>
      </c>
      <c r="T488" s="198">
        <f>S488*H488</f>
        <v>0</v>
      </c>
      <c r="AR488" s="24" t="s">
        <v>671</v>
      </c>
      <c r="AT488" s="24" t="s">
        <v>532</v>
      </c>
      <c r="AU488" s="24" t="s">
        <v>479</v>
      </c>
      <c r="AY488" s="24" t="s">
        <v>529</v>
      </c>
      <c r="BE488" s="199">
        <f>IF(N488="základní",J488,0)</f>
        <v>0</v>
      </c>
      <c r="BF488" s="199">
        <f>IF(N488="snížená",J488,0)</f>
        <v>0</v>
      </c>
      <c r="BG488" s="199">
        <f>IF(N488="zákl. přenesená",J488,0)</f>
        <v>0</v>
      </c>
      <c r="BH488" s="199">
        <f>IF(N488="sníž. přenesená",J488,0)</f>
        <v>0</v>
      </c>
      <c r="BI488" s="199">
        <f>IF(N488="nulová",J488,0)</f>
        <v>0</v>
      </c>
      <c r="BJ488" s="24" t="s">
        <v>477</v>
      </c>
      <c r="BK488" s="199">
        <f>ROUND(I488*H488,2)</f>
        <v>0</v>
      </c>
      <c r="BL488" s="24" t="s">
        <v>671</v>
      </c>
      <c r="BM488" s="24" t="s">
        <v>195</v>
      </c>
    </row>
    <row r="489" spans="2:65" s="11" customFormat="1">
      <c r="B489" s="200"/>
      <c r="C489" s="201"/>
      <c r="D489" s="202" t="s">
        <v>538</v>
      </c>
      <c r="E489" s="203" t="s">
        <v>419</v>
      </c>
      <c r="F489" s="204" t="s">
        <v>565</v>
      </c>
      <c r="G489" s="201"/>
      <c r="H489" s="205" t="s">
        <v>419</v>
      </c>
      <c r="I489" s="206"/>
      <c r="J489" s="201"/>
      <c r="K489" s="201"/>
      <c r="L489" s="207"/>
      <c r="M489" s="208"/>
      <c r="N489" s="209"/>
      <c r="O489" s="209"/>
      <c r="P489" s="209"/>
      <c r="Q489" s="209"/>
      <c r="R489" s="209"/>
      <c r="S489" s="209"/>
      <c r="T489" s="210"/>
      <c r="AT489" s="211" t="s">
        <v>538</v>
      </c>
      <c r="AU489" s="211" t="s">
        <v>479</v>
      </c>
      <c r="AV489" s="11" t="s">
        <v>477</v>
      </c>
      <c r="AW489" s="11" t="s">
        <v>433</v>
      </c>
      <c r="AX489" s="11" t="s">
        <v>469</v>
      </c>
      <c r="AY489" s="211" t="s">
        <v>529</v>
      </c>
    </row>
    <row r="490" spans="2:65" s="12" customFormat="1">
      <c r="B490" s="212"/>
      <c r="C490" s="213"/>
      <c r="D490" s="202" t="s">
        <v>538</v>
      </c>
      <c r="E490" s="214" t="s">
        <v>419</v>
      </c>
      <c r="F490" s="215" t="s">
        <v>6</v>
      </c>
      <c r="G490" s="213"/>
      <c r="H490" s="216">
        <v>0.375</v>
      </c>
      <c r="I490" s="217"/>
      <c r="J490" s="213"/>
      <c r="K490" s="213"/>
      <c r="L490" s="218"/>
      <c r="M490" s="219"/>
      <c r="N490" s="220"/>
      <c r="O490" s="220"/>
      <c r="P490" s="220"/>
      <c r="Q490" s="220"/>
      <c r="R490" s="220"/>
      <c r="S490" s="220"/>
      <c r="T490" s="221"/>
      <c r="AT490" s="222" t="s">
        <v>538</v>
      </c>
      <c r="AU490" s="222" t="s">
        <v>479</v>
      </c>
      <c r="AV490" s="12" t="s">
        <v>479</v>
      </c>
      <c r="AW490" s="12" t="s">
        <v>433</v>
      </c>
      <c r="AX490" s="12" t="s">
        <v>469</v>
      </c>
      <c r="AY490" s="222" t="s">
        <v>529</v>
      </c>
    </row>
    <row r="491" spans="2:65" s="13" customFormat="1">
      <c r="B491" s="223"/>
      <c r="C491" s="224"/>
      <c r="D491" s="202" t="s">
        <v>538</v>
      </c>
      <c r="E491" s="235" t="s">
        <v>419</v>
      </c>
      <c r="F491" s="236" t="s">
        <v>545</v>
      </c>
      <c r="G491" s="224"/>
      <c r="H491" s="237">
        <v>0.375</v>
      </c>
      <c r="I491" s="229"/>
      <c r="J491" s="224"/>
      <c r="K491" s="224"/>
      <c r="L491" s="230"/>
      <c r="M491" s="231"/>
      <c r="N491" s="232"/>
      <c r="O491" s="232"/>
      <c r="P491" s="232"/>
      <c r="Q491" s="232"/>
      <c r="R491" s="232"/>
      <c r="S491" s="232"/>
      <c r="T491" s="233"/>
      <c r="AT491" s="234" t="s">
        <v>538</v>
      </c>
      <c r="AU491" s="234" t="s">
        <v>479</v>
      </c>
      <c r="AV491" s="13" t="s">
        <v>536</v>
      </c>
      <c r="AW491" s="13" t="s">
        <v>433</v>
      </c>
      <c r="AX491" s="13" t="s">
        <v>477</v>
      </c>
      <c r="AY491" s="234" t="s">
        <v>529</v>
      </c>
    </row>
    <row r="492" spans="2:65" s="10" customFormat="1" ht="37.35" customHeight="1">
      <c r="B492" s="171"/>
      <c r="C492" s="172"/>
      <c r="D492" s="173" t="s">
        <v>468</v>
      </c>
      <c r="E492" s="174" t="s">
        <v>654</v>
      </c>
      <c r="F492" s="174" t="s">
        <v>196</v>
      </c>
      <c r="G492" s="172"/>
      <c r="H492" s="172"/>
      <c r="I492" s="175"/>
      <c r="J492" s="176">
        <f>BK492</f>
        <v>0</v>
      </c>
      <c r="K492" s="172"/>
      <c r="L492" s="177"/>
      <c r="M492" s="178"/>
      <c r="N492" s="179"/>
      <c r="O492" s="179"/>
      <c r="P492" s="180">
        <f>P493</f>
        <v>0</v>
      </c>
      <c r="Q492" s="179"/>
      <c r="R492" s="180">
        <f>R493</f>
        <v>0</v>
      </c>
      <c r="S492" s="179"/>
      <c r="T492" s="181">
        <f>T493</f>
        <v>0</v>
      </c>
      <c r="AR492" s="182" t="s">
        <v>530</v>
      </c>
      <c r="AT492" s="183" t="s">
        <v>468</v>
      </c>
      <c r="AU492" s="183" t="s">
        <v>469</v>
      </c>
      <c r="AY492" s="182" t="s">
        <v>529</v>
      </c>
      <c r="BK492" s="184">
        <f>BK493</f>
        <v>0</v>
      </c>
    </row>
    <row r="493" spans="2:65" s="10" customFormat="1" ht="19.899999999999999" customHeight="1">
      <c r="B493" s="171"/>
      <c r="C493" s="172"/>
      <c r="D493" s="185" t="s">
        <v>468</v>
      </c>
      <c r="E493" s="186" t="s">
        <v>197</v>
      </c>
      <c r="F493" s="186" t="s">
        <v>198</v>
      </c>
      <c r="G493" s="172"/>
      <c r="H493" s="172"/>
      <c r="I493" s="175"/>
      <c r="J493" s="187">
        <f>BK493</f>
        <v>0</v>
      </c>
      <c r="K493" s="172"/>
      <c r="L493" s="177"/>
      <c r="M493" s="178"/>
      <c r="N493" s="179"/>
      <c r="O493" s="179"/>
      <c r="P493" s="180">
        <f>SUM(P494:P500)</f>
        <v>0</v>
      </c>
      <c r="Q493" s="179"/>
      <c r="R493" s="180">
        <f>SUM(R494:R500)</f>
        <v>0</v>
      </c>
      <c r="S493" s="179"/>
      <c r="T493" s="181">
        <f>SUM(T494:T500)</f>
        <v>0</v>
      </c>
      <c r="AR493" s="182" t="s">
        <v>530</v>
      </c>
      <c r="AT493" s="183" t="s">
        <v>468</v>
      </c>
      <c r="AU493" s="183" t="s">
        <v>477</v>
      </c>
      <c r="AY493" s="182" t="s">
        <v>529</v>
      </c>
      <c r="BK493" s="184">
        <f>SUM(BK494:BK500)</f>
        <v>0</v>
      </c>
    </row>
    <row r="494" spans="2:65" s="1" customFormat="1" ht="22.5" customHeight="1">
      <c r="B494" s="41"/>
      <c r="C494" s="188" t="s">
        <v>895</v>
      </c>
      <c r="D494" s="188" t="s">
        <v>532</v>
      </c>
      <c r="E494" s="189" t="s">
        <v>199</v>
      </c>
      <c r="F494" s="190" t="s">
        <v>200</v>
      </c>
      <c r="G494" s="191" t="s">
        <v>419</v>
      </c>
      <c r="H494" s="192">
        <v>1</v>
      </c>
      <c r="I494" s="193"/>
      <c r="J494" s="194">
        <f>ROUND(I494*H494,2)</f>
        <v>0</v>
      </c>
      <c r="K494" s="190" t="s">
        <v>419</v>
      </c>
      <c r="L494" s="61"/>
      <c r="M494" s="195" t="s">
        <v>419</v>
      </c>
      <c r="N494" s="196" t="s">
        <v>440</v>
      </c>
      <c r="O494" s="42"/>
      <c r="P494" s="197">
        <f>O494*H494</f>
        <v>0</v>
      </c>
      <c r="Q494" s="197">
        <v>0</v>
      </c>
      <c r="R494" s="197">
        <f>Q494*H494</f>
        <v>0</v>
      </c>
      <c r="S494" s="197">
        <v>0</v>
      </c>
      <c r="T494" s="198">
        <f>S494*H494</f>
        <v>0</v>
      </c>
      <c r="AR494" s="24" t="s">
        <v>201</v>
      </c>
      <c r="AT494" s="24" t="s">
        <v>532</v>
      </c>
      <c r="AU494" s="24" t="s">
        <v>479</v>
      </c>
      <c r="AY494" s="24" t="s">
        <v>529</v>
      </c>
      <c r="BE494" s="199">
        <f>IF(N494="základní",J494,0)</f>
        <v>0</v>
      </c>
      <c r="BF494" s="199">
        <f>IF(N494="snížená",J494,0)</f>
        <v>0</v>
      </c>
      <c r="BG494" s="199">
        <f>IF(N494="zákl. přenesená",J494,0)</f>
        <v>0</v>
      </c>
      <c r="BH494" s="199">
        <f>IF(N494="sníž. přenesená",J494,0)</f>
        <v>0</v>
      </c>
      <c r="BI494" s="199">
        <f>IF(N494="nulová",J494,0)</f>
        <v>0</v>
      </c>
      <c r="BJ494" s="24" t="s">
        <v>477</v>
      </c>
      <c r="BK494" s="199">
        <f>ROUND(I494*H494,2)</f>
        <v>0</v>
      </c>
      <c r="BL494" s="24" t="s">
        <v>201</v>
      </c>
      <c r="BM494" s="24" t="s">
        <v>202</v>
      </c>
    </row>
    <row r="495" spans="2:65" s="11" customFormat="1">
      <c r="B495" s="200"/>
      <c r="C495" s="201"/>
      <c r="D495" s="202" t="s">
        <v>538</v>
      </c>
      <c r="E495" s="203" t="s">
        <v>419</v>
      </c>
      <c r="F495" s="204" t="s">
        <v>203</v>
      </c>
      <c r="G495" s="201"/>
      <c r="H495" s="205" t="s">
        <v>419</v>
      </c>
      <c r="I495" s="206"/>
      <c r="J495" s="201"/>
      <c r="K495" s="201"/>
      <c r="L495" s="207"/>
      <c r="M495" s="208"/>
      <c r="N495" s="209"/>
      <c r="O495" s="209"/>
      <c r="P495" s="209"/>
      <c r="Q495" s="209"/>
      <c r="R495" s="209"/>
      <c r="S495" s="209"/>
      <c r="T495" s="210"/>
      <c r="AT495" s="211" t="s">
        <v>538</v>
      </c>
      <c r="AU495" s="211" t="s">
        <v>479</v>
      </c>
      <c r="AV495" s="11" t="s">
        <v>477</v>
      </c>
      <c r="AW495" s="11" t="s">
        <v>433</v>
      </c>
      <c r="AX495" s="11" t="s">
        <v>469</v>
      </c>
      <c r="AY495" s="211" t="s">
        <v>529</v>
      </c>
    </row>
    <row r="496" spans="2:65" s="11" customFormat="1" ht="27">
      <c r="B496" s="200"/>
      <c r="C496" s="201"/>
      <c r="D496" s="202" t="s">
        <v>538</v>
      </c>
      <c r="E496" s="203" t="s">
        <v>419</v>
      </c>
      <c r="F496" s="204" t="s">
        <v>204</v>
      </c>
      <c r="G496" s="201"/>
      <c r="H496" s="205" t="s">
        <v>419</v>
      </c>
      <c r="I496" s="206"/>
      <c r="J496" s="201"/>
      <c r="K496" s="201"/>
      <c r="L496" s="207"/>
      <c r="M496" s="208"/>
      <c r="N496" s="209"/>
      <c r="O496" s="209"/>
      <c r="P496" s="209"/>
      <c r="Q496" s="209"/>
      <c r="R496" s="209"/>
      <c r="S496" s="209"/>
      <c r="T496" s="210"/>
      <c r="AT496" s="211" t="s">
        <v>538</v>
      </c>
      <c r="AU496" s="211" t="s">
        <v>479</v>
      </c>
      <c r="AV496" s="11" t="s">
        <v>477</v>
      </c>
      <c r="AW496" s="11" t="s">
        <v>433</v>
      </c>
      <c r="AX496" s="11" t="s">
        <v>469</v>
      </c>
      <c r="AY496" s="211" t="s">
        <v>529</v>
      </c>
    </row>
    <row r="497" spans="2:65" s="11" customFormat="1">
      <c r="B497" s="200"/>
      <c r="C497" s="201"/>
      <c r="D497" s="202" t="s">
        <v>538</v>
      </c>
      <c r="E497" s="203" t="s">
        <v>419</v>
      </c>
      <c r="F497" s="204" t="s">
        <v>205</v>
      </c>
      <c r="G497" s="201"/>
      <c r="H497" s="205" t="s">
        <v>419</v>
      </c>
      <c r="I497" s="206"/>
      <c r="J497" s="201"/>
      <c r="K497" s="201"/>
      <c r="L497" s="207"/>
      <c r="M497" s="208"/>
      <c r="N497" s="209"/>
      <c r="O497" s="209"/>
      <c r="P497" s="209"/>
      <c r="Q497" s="209"/>
      <c r="R497" s="209"/>
      <c r="S497" s="209"/>
      <c r="T497" s="210"/>
      <c r="AT497" s="211" t="s">
        <v>538</v>
      </c>
      <c r="AU497" s="211" t="s">
        <v>479</v>
      </c>
      <c r="AV497" s="11" t="s">
        <v>477</v>
      </c>
      <c r="AW497" s="11" t="s">
        <v>433</v>
      </c>
      <c r="AX497" s="11" t="s">
        <v>469</v>
      </c>
      <c r="AY497" s="211" t="s">
        <v>529</v>
      </c>
    </row>
    <row r="498" spans="2:65" s="11" customFormat="1">
      <c r="B498" s="200"/>
      <c r="C498" s="201"/>
      <c r="D498" s="202" t="s">
        <v>538</v>
      </c>
      <c r="E498" s="203" t="s">
        <v>419</v>
      </c>
      <c r="F498" s="204" t="s">
        <v>565</v>
      </c>
      <c r="G498" s="201"/>
      <c r="H498" s="205" t="s">
        <v>419</v>
      </c>
      <c r="I498" s="206"/>
      <c r="J498" s="201"/>
      <c r="K498" s="201"/>
      <c r="L498" s="207"/>
      <c r="M498" s="208"/>
      <c r="N498" s="209"/>
      <c r="O498" s="209"/>
      <c r="P498" s="209"/>
      <c r="Q498" s="209"/>
      <c r="R498" s="209"/>
      <c r="S498" s="209"/>
      <c r="T498" s="210"/>
      <c r="AT498" s="211" t="s">
        <v>538</v>
      </c>
      <c r="AU498" s="211" t="s">
        <v>479</v>
      </c>
      <c r="AV498" s="11" t="s">
        <v>477</v>
      </c>
      <c r="AW498" s="11" t="s">
        <v>433</v>
      </c>
      <c r="AX498" s="11" t="s">
        <v>469</v>
      </c>
      <c r="AY498" s="211" t="s">
        <v>529</v>
      </c>
    </row>
    <row r="499" spans="2:65" s="11" customFormat="1">
      <c r="B499" s="200"/>
      <c r="C499" s="201"/>
      <c r="D499" s="202" t="s">
        <v>538</v>
      </c>
      <c r="E499" s="203" t="s">
        <v>419</v>
      </c>
      <c r="F499" s="204" t="s">
        <v>206</v>
      </c>
      <c r="G499" s="201"/>
      <c r="H499" s="205" t="s">
        <v>419</v>
      </c>
      <c r="I499" s="206"/>
      <c r="J499" s="201"/>
      <c r="K499" s="201"/>
      <c r="L499" s="207"/>
      <c r="M499" s="208"/>
      <c r="N499" s="209"/>
      <c r="O499" s="209"/>
      <c r="P499" s="209"/>
      <c r="Q499" s="209"/>
      <c r="R499" s="209"/>
      <c r="S499" s="209"/>
      <c r="T499" s="210"/>
      <c r="AT499" s="211" t="s">
        <v>538</v>
      </c>
      <c r="AU499" s="211" t="s">
        <v>479</v>
      </c>
      <c r="AV499" s="11" t="s">
        <v>477</v>
      </c>
      <c r="AW499" s="11" t="s">
        <v>433</v>
      </c>
      <c r="AX499" s="11" t="s">
        <v>469</v>
      </c>
      <c r="AY499" s="211" t="s">
        <v>529</v>
      </c>
    </row>
    <row r="500" spans="2:65" s="12" customFormat="1">
      <c r="B500" s="212"/>
      <c r="C500" s="213"/>
      <c r="D500" s="202" t="s">
        <v>538</v>
      </c>
      <c r="E500" s="214" t="s">
        <v>419</v>
      </c>
      <c r="F500" s="215" t="s">
        <v>544</v>
      </c>
      <c r="G500" s="213"/>
      <c r="H500" s="216">
        <v>1</v>
      </c>
      <c r="I500" s="217"/>
      <c r="J500" s="213"/>
      <c r="K500" s="213"/>
      <c r="L500" s="218"/>
      <c r="M500" s="219"/>
      <c r="N500" s="220"/>
      <c r="O500" s="220"/>
      <c r="P500" s="220"/>
      <c r="Q500" s="220"/>
      <c r="R500" s="220"/>
      <c r="S500" s="220"/>
      <c r="T500" s="221"/>
      <c r="AT500" s="222" t="s">
        <v>538</v>
      </c>
      <c r="AU500" s="222" t="s">
        <v>479</v>
      </c>
      <c r="AV500" s="12" t="s">
        <v>479</v>
      </c>
      <c r="AW500" s="12" t="s">
        <v>433</v>
      </c>
      <c r="AX500" s="12" t="s">
        <v>477</v>
      </c>
      <c r="AY500" s="222" t="s">
        <v>529</v>
      </c>
    </row>
    <row r="501" spans="2:65" s="10" customFormat="1" ht="37.35" customHeight="1">
      <c r="B501" s="171"/>
      <c r="C501" s="172"/>
      <c r="D501" s="173" t="s">
        <v>468</v>
      </c>
      <c r="E501" s="174" t="s">
        <v>966</v>
      </c>
      <c r="F501" s="174" t="s">
        <v>967</v>
      </c>
      <c r="G501" s="172"/>
      <c r="H501" s="172"/>
      <c r="I501" s="175"/>
      <c r="J501" s="176">
        <f>BK501</f>
        <v>0</v>
      </c>
      <c r="K501" s="172"/>
      <c r="L501" s="177"/>
      <c r="M501" s="178"/>
      <c r="N501" s="179"/>
      <c r="O501" s="179"/>
      <c r="P501" s="180">
        <f>P502+P504+P506+P508</f>
        <v>0</v>
      </c>
      <c r="Q501" s="179"/>
      <c r="R501" s="180">
        <f>R502+R504+R506+R508</f>
        <v>0</v>
      </c>
      <c r="S501" s="179"/>
      <c r="T501" s="181">
        <f>T502+T504+T506+T508</f>
        <v>0</v>
      </c>
      <c r="AR501" s="182" t="s">
        <v>581</v>
      </c>
      <c r="AT501" s="183" t="s">
        <v>468</v>
      </c>
      <c r="AU501" s="183" t="s">
        <v>469</v>
      </c>
      <c r="AY501" s="182" t="s">
        <v>529</v>
      </c>
      <c r="BK501" s="184">
        <f>BK502+BK504+BK506+BK508</f>
        <v>0</v>
      </c>
    </row>
    <row r="502" spans="2:65" s="10" customFormat="1" ht="19.899999999999999" customHeight="1">
      <c r="B502" s="171"/>
      <c r="C502" s="172"/>
      <c r="D502" s="185" t="s">
        <v>468</v>
      </c>
      <c r="E502" s="186" t="s">
        <v>968</v>
      </c>
      <c r="F502" s="186" t="s">
        <v>969</v>
      </c>
      <c r="G502" s="172"/>
      <c r="H502" s="172"/>
      <c r="I502" s="175"/>
      <c r="J502" s="187">
        <f>BK502</f>
        <v>0</v>
      </c>
      <c r="K502" s="172"/>
      <c r="L502" s="177"/>
      <c r="M502" s="178"/>
      <c r="N502" s="179"/>
      <c r="O502" s="179"/>
      <c r="P502" s="180">
        <f>P503</f>
        <v>0</v>
      </c>
      <c r="Q502" s="179"/>
      <c r="R502" s="180">
        <f>R503</f>
        <v>0</v>
      </c>
      <c r="S502" s="179"/>
      <c r="T502" s="181">
        <f>T503</f>
        <v>0</v>
      </c>
      <c r="AR502" s="182" t="s">
        <v>581</v>
      </c>
      <c r="AT502" s="183" t="s">
        <v>468</v>
      </c>
      <c r="AU502" s="183" t="s">
        <v>477</v>
      </c>
      <c r="AY502" s="182" t="s">
        <v>529</v>
      </c>
      <c r="BK502" s="184">
        <f>BK503</f>
        <v>0</v>
      </c>
    </row>
    <row r="503" spans="2:65" s="1" customFormat="1" ht="22.5" customHeight="1">
      <c r="B503" s="41"/>
      <c r="C503" s="188" t="s">
        <v>901</v>
      </c>
      <c r="D503" s="188" t="s">
        <v>532</v>
      </c>
      <c r="E503" s="189" t="s">
        <v>207</v>
      </c>
      <c r="F503" s="190" t="s">
        <v>969</v>
      </c>
      <c r="G503" s="191" t="s">
        <v>973</v>
      </c>
      <c r="H503" s="192">
        <v>1</v>
      </c>
      <c r="I503" s="193"/>
      <c r="J503" s="194">
        <f>ROUND(I503*H503,2)</f>
        <v>0</v>
      </c>
      <c r="K503" s="190" t="s">
        <v>419</v>
      </c>
      <c r="L503" s="61"/>
      <c r="M503" s="195" t="s">
        <v>419</v>
      </c>
      <c r="N503" s="196" t="s">
        <v>440</v>
      </c>
      <c r="O503" s="42"/>
      <c r="P503" s="197">
        <f>O503*H503</f>
        <v>0</v>
      </c>
      <c r="Q503" s="197">
        <v>0</v>
      </c>
      <c r="R503" s="197">
        <f>Q503*H503</f>
        <v>0</v>
      </c>
      <c r="S503" s="197">
        <v>0</v>
      </c>
      <c r="T503" s="198">
        <f>S503*H503</f>
        <v>0</v>
      </c>
      <c r="AR503" s="24" t="s">
        <v>975</v>
      </c>
      <c r="AT503" s="24" t="s">
        <v>532</v>
      </c>
      <c r="AU503" s="24" t="s">
        <v>479</v>
      </c>
      <c r="AY503" s="24" t="s">
        <v>529</v>
      </c>
      <c r="BE503" s="199">
        <f>IF(N503="základní",J503,0)</f>
        <v>0</v>
      </c>
      <c r="BF503" s="199">
        <f>IF(N503="snížená",J503,0)</f>
        <v>0</v>
      </c>
      <c r="BG503" s="199">
        <f>IF(N503="zákl. přenesená",J503,0)</f>
        <v>0</v>
      </c>
      <c r="BH503" s="199">
        <f>IF(N503="sníž. přenesená",J503,0)</f>
        <v>0</v>
      </c>
      <c r="BI503" s="199">
        <f>IF(N503="nulová",J503,0)</f>
        <v>0</v>
      </c>
      <c r="BJ503" s="24" t="s">
        <v>477</v>
      </c>
      <c r="BK503" s="199">
        <f>ROUND(I503*H503,2)</f>
        <v>0</v>
      </c>
      <c r="BL503" s="24" t="s">
        <v>975</v>
      </c>
      <c r="BM503" s="24" t="s">
        <v>208</v>
      </c>
    </row>
    <row r="504" spans="2:65" s="10" customFormat="1" ht="29.85" customHeight="1">
      <c r="B504" s="171"/>
      <c r="C504" s="172"/>
      <c r="D504" s="185" t="s">
        <v>468</v>
      </c>
      <c r="E504" s="186" t="s">
        <v>977</v>
      </c>
      <c r="F504" s="186" t="s">
        <v>978</v>
      </c>
      <c r="G504" s="172"/>
      <c r="H504" s="172"/>
      <c r="I504" s="175"/>
      <c r="J504" s="187">
        <f>BK504</f>
        <v>0</v>
      </c>
      <c r="K504" s="172"/>
      <c r="L504" s="177"/>
      <c r="M504" s="178"/>
      <c r="N504" s="179"/>
      <c r="O504" s="179"/>
      <c r="P504" s="180">
        <f>P505</f>
        <v>0</v>
      </c>
      <c r="Q504" s="179"/>
      <c r="R504" s="180">
        <f>R505</f>
        <v>0</v>
      </c>
      <c r="S504" s="179"/>
      <c r="T504" s="181">
        <f>T505</f>
        <v>0</v>
      </c>
      <c r="AR504" s="182" t="s">
        <v>581</v>
      </c>
      <c r="AT504" s="183" t="s">
        <v>468</v>
      </c>
      <c r="AU504" s="183" t="s">
        <v>477</v>
      </c>
      <c r="AY504" s="182" t="s">
        <v>529</v>
      </c>
      <c r="BK504" s="184">
        <f>BK505</f>
        <v>0</v>
      </c>
    </row>
    <row r="505" spans="2:65" s="1" customFormat="1" ht="22.5" customHeight="1">
      <c r="B505" s="41"/>
      <c r="C505" s="188" t="s">
        <v>907</v>
      </c>
      <c r="D505" s="188" t="s">
        <v>532</v>
      </c>
      <c r="E505" s="189" t="s">
        <v>980</v>
      </c>
      <c r="F505" s="190" t="s">
        <v>981</v>
      </c>
      <c r="G505" s="191" t="s">
        <v>973</v>
      </c>
      <c r="H505" s="192">
        <v>1</v>
      </c>
      <c r="I505" s="193"/>
      <c r="J505" s="194">
        <f>ROUND(I505*H505,2)</f>
        <v>0</v>
      </c>
      <c r="K505" s="190" t="s">
        <v>663</v>
      </c>
      <c r="L505" s="61"/>
      <c r="M505" s="195" t="s">
        <v>419</v>
      </c>
      <c r="N505" s="196" t="s">
        <v>440</v>
      </c>
      <c r="O505" s="42"/>
      <c r="P505" s="197">
        <f>O505*H505</f>
        <v>0</v>
      </c>
      <c r="Q505" s="197">
        <v>0</v>
      </c>
      <c r="R505" s="197">
        <f>Q505*H505</f>
        <v>0</v>
      </c>
      <c r="S505" s="197">
        <v>0</v>
      </c>
      <c r="T505" s="198">
        <f>S505*H505</f>
        <v>0</v>
      </c>
      <c r="AR505" s="24" t="s">
        <v>975</v>
      </c>
      <c r="AT505" s="24" t="s">
        <v>532</v>
      </c>
      <c r="AU505" s="24" t="s">
        <v>479</v>
      </c>
      <c r="AY505" s="24" t="s">
        <v>529</v>
      </c>
      <c r="BE505" s="199">
        <f>IF(N505="základní",J505,0)</f>
        <v>0</v>
      </c>
      <c r="BF505" s="199">
        <f>IF(N505="snížená",J505,0)</f>
        <v>0</v>
      </c>
      <c r="BG505" s="199">
        <f>IF(N505="zákl. přenesená",J505,0)</f>
        <v>0</v>
      </c>
      <c r="BH505" s="199">
        <f>IF(N505="sníž. přenesená",J505,0)</f>
        <v>0</v>
      </c>
      <c r="BI505" s="199">
        <f>IF(N505="nulová",J505,0)</f>
        <v>0</v>
      </c>
      <c r="BJ505" s="24" t="s">
        <v>477</v>
      </c>
      <c r="BK505" s="199">
        <f>ROUND(I505*H505,2)</f>
        <v>0</v>
      </c>
      <c r="BL505" s="24" t="s">
        <v>975</v>
      </c>
      <c r="BM505" s="24" t="s">
        <v>209</v>
      </c>
    </row>
    <row r="506" spans="2:65" s="10" customFormat="1" ht="29.85" customHeight="1">
      <c r="B506" s="171"/>
      <c r="C506" s="172"/>
      <c r="D506" s="185" t="s">
        <v>468</v>
      </c>
      <c r="E506" s="186" t="s">
        <v>983</v>
      </c>
      <c r="F506" s="186" t="s">
        <v>984</v>
      </c>
      <c r="G506" s="172"/>
      <c r="H506" s="172"/>
      <c r="I506" s="175"/>
      <c r="J506" s="187">
        <f>BK506</f>
        <v>0</v>
      </c>
      <c r="K506" s="172"/>
      <c r="L506" s="177"/>
      <c r="M506" s="178"/>
      <c r="N506" s="179"/>
      <c r="O506" s="179"/>
      <c r="P506" s="180">
        <f>P507</f>
        <v>0</v>
      </c>
      <c r="Q506" s="179"/>
      <c r="R506" s="180">
        <f>R507</f>
        <v>0</v>
      </c>
      <c r="S506" s="179"/>
      <c r="T506" s="181">
        <f>T507</f>
        <v>0</v>
      </c>
      <c r="AR506" s="182" t="s">
        <v>581</v>
      </c>
      <c r="AT506" s="183" t="s">
        <v>468</v>
      </c>
      <c r="AU506" s="183" t="s">
        <v>477</v>
      </c>
      <c r="AY506" s="182" t="s">
        <v>529</v>
      </c>
      <c r="BK506" s="184">
        <f>BK507</f>
        <v>0</v>
      </c>
    </row>
    <row r="507" spans="2:65" s="1" customFormat="1" ht="22.5" customHeight="1">
      <c r="B507" s="41"/>
      <c r="C507" s="188" t="s">
        <v>914</v>
      </c>
      <c r="D507" s="188" t="s">
        <v>532</v>
      </c>
      <c r="E507" s="189" t="s">
        <v>986</v>
      </c>
      <c r="F507" s="190" t="s">
        <v>984</v>
      </c>
      <c r="G507" s="191" t="s">
        <v>973</v>
      </c>
      <c r="H507" s="192">
        <v>1</v>
      </c>
      <c r="I507" s="193"/>
      <c r="J507" s="194">
        <f>ROUND(I507*H507,2)</f>
        <v>0</v>
      </c>
      <c r="K507" s="190" t="s">
        <v>606</v>
      </c>
      <c r="L507" s="61"/>
      <c r="M507" s="195" t="s">
        <v>419</v>
      </c>
      <c r="N507" s="196" t="s">
        <v>440</v>
      </c>
      <c r="O507" s="42"/>
      <c r="P507" s="197">
        <f>O507*H507</f>
        <v>0</v>
      </c>
      <c r="Q507" s="197">
        <v>0</v>
      </c>
      <c r="R507" s="197">
        <f>Q507*H507</f>
        <v>0</v>
      </c>
      <c r="S507" s="197">
        <v>0</v>
      </c>
      <c r="T507" s="198">
        <f>S507*H507</f>
        <v>0</v>
      </c>
      <c r="AR507" s="24" t="s">
        <v>975</v>
      </c>
      <c r="AT507" s="24" t="s">
        <v>532</v>
      </c>
      <c r="AU507" s="24" t="s">
        <v>479</v>
      </c>
      <c r="AY507" s="24" t="s">
        <v>529</v>
      </c>
      <c r="BE507" s="199">
        <f>IF(N507="základní",J507,0)</f>
        <v>0</v>
      </c>
      <c r="BF507" s="199">
        <f>IF(N507="snížená",J507,0)</f>
        <v>0</v>
      </c>
      <c r="BG507" s="199">
        <f>IF(N507="zákl. přenesená",J507,0)</f>
        <v>0</v>
      </c>
      <c r="BH507" s="199">
        <f>IF(N507="sníž. přenesená",J507,0)</f>
        <v>0</v>
      </c>
      <c r="BI507" s="199">
        <f>IF(N507="nulová",J507,0)</f>
        <v>0</v>
      </c>
      <c r="BJ507" s="24" t="s">
        <v>477</v>
      </c>
      <c r="BK507" s="199">
        <f>ROUND(I507*H507,2)</f>
        <v>0</v>
      </c>
      <c r="BL507" s="24" t="s">
        <v>975</v>
      </c>
      <c r="BM507" s="24" t="s">
        <v>210</v>
      </c>
    </row>
    <row r="508" spans="2:65" s="10" customFormat="1" ht="29.85" customHeight="1">
      <c r="B508" s="171"/>
      <c r="C508" s="172"/>
      <c r="D508" s="185" t="s">
        <v>468</v>
      </c>
      <c r="E508" s="186" t="s">
        <v>211</v>
      </c>
      <c r="F508" s="186" t="s">
        <v>212</v>
      </c>
      <c r="G508" s="172"/>
      <c r="H508" s="172"/>
      <c r="I508" s="175"/>
      <c r="J508" s="187">
        <f>BK508</f>
        <v>0</v>
      </c>
      <c r="K508" s="172"/>
      <c r="L508" s="177"/>
      <c r="M508" s="178"/>
      <c r="N508" s="179"/>
      <c r="O508" s="179"/>
      <c r="P508" s="180">
        <f>P509</f>
        <v>0</v>
      </c>
      <c r="Q508" s="179"/>
      <c r="R508" s="180">
        <f>R509</f>
        <v>0</v>
      </c>
      <c r="S508" s="179"/>
      <c r="T508" s="181">
        <f>T509</f>
        <v>0</v>
      </c>
      <c r="AR508" s="182" t="s">
        <v>581</v>
      </c>
      <c r="AT508" s="183" t="s">
        <v>468</v>
      </c>
      <c r="AU508" s="183" t="s">
        <v>477</v>
      </c>
      <c r="AY508" s="182" t="s">
        <v>529</v>
      </c>
      <c r="BK508" s="184">
        <f>BK509</f>
        <v>0</v>
      </c>
    </row>
    <row r="509" spans="2:65" s="1" customFormat="1" ht="22.5" customHeight="1">
      <c r="B509" s="41"/>
      <c r="C509" s="188" t="s">
        <v>926</v>
      </c>
      <c r="D509" s="188" t="s">
        <v>532</v>
      </c>
      <c r="E509" s="189" t="s">
        <v>213</v>
      </c>
      <c r="F509" s="190" t="s">
        <v>212</v>
      </c>
      <c r="G509" s="191" t="s">
        <v>973</v>
      </c>
      <c r="H509" s="192">
        <v>1</v>
      </c>
      <c r="I509" s="193"/>
      <c r="J509" s="194">
        <f>ROUND(I509*H509,2)</f>
        <v>0</v>
      </c>
      <c r="K509" s="190" t="s">
        <v>606</v>
      </c>
      <c r="L509" s="61"/>
      <c r="M509" s="195" t="s">
        <v>419</v>
      </c>
      <c r="N509" s="263" t="s">
        <v>440</v>
      </c>
      <c r="O509" s="264"/>
      <c r="P509" s="265">
        <f>O509*H509</f>
        <v>0</v>
      </c>
      <c r="Q509" s="265">
        <v>0</v>
      </c>
      <c r="R509" s="265">
        <f>Q509*H509</f>
        <v>0</v>
      </c>
      <c r="S509" s="265">
        <v>0</v>
      </c>
      <c r="T509" s="266">
        <f>S509*H509</f>
        <v>0</v>
      </c>
      <c r="AR509" s="24" t="s">
        <v>975</v>
      </c>
      <c r="AT509" s="24" t="s">
        <v>532</v>
      </c>
      <c r="AU509" s="24" t="s">
        <v>479</v>
      </c>
      <c r="AY509" s="24" t="s">
        <v>529</v>
      </c>
      <c r="BE509" s="199">
        <f>IF(N509="základní",J509,0)</f>
        <v>0</v>
      </c>
      <c r="BF509" s="199">
        <f>IF(N509="snížená",J509,0)</f>
        <v>0</v>
      </c>
      <c r="BG509" s="199">
        <f>IF(N509="zákl. přenesená",J509,0)</f>
        <v>0</v>
      </c>
      <c r="BH509" s="199">
        <f>IF(N509="sníž. přenesená",J509,0)</f>
        <v>0</v>
      </c>
      <c r="BI509" s="199">
        <f>IF(N509="nulová",J509,0)</f>
        <v>0</v>
      </c>
      <c r="BJ509" s="24" t="s">
        <v>477</v>
      </c>
      <c r="BK509" s="199">
        <f>ROUND(I509*H509,2)</f>
        <v>0</v>
      </c>
      <c r="BL509" s="24" t="s">
        <v>975</v>
      </c>
      <c r="BM509" s="24" t="s">
        <v>214</v>
      </c>
    </row>
    <row r="510" spans="2:65" s="1" customFormat="1" ht="6.95" customHeight="1">
      <c r="B510" s="56"/>
      <c r="C510" s="57"/>
      <c r="D510" s="57"/>
      <c r="E510" s="57"/>
      <c r="F510" s="57"/>
      <c r="G510" s="57"/>
      <c r="H510" s="57"/>
      <c r="I510" s="135"/>
      <c r="J510" s="57"/>
      <c r="K510" s="57"/>
      <c r="L510" s="61"/>
    </row>
  </sheetData>
  <sheetProtection password="CC35" sheet="1" objects="1" scenarios="1" formatCells="0" formatColumns="0" formatRows="0" sort="0" autoFilter="0"/>
  <autoFilter ref="C94:K509"/>
  <mergeCells count="9">
    <mergeCell ref="E85:H85"/>
    <mergeCell ref="E87:H87"/>
    <mergeCell ref="G1:H1"/>
    <mergeCell ref="L2:V2"/>
    <mergeCell ref="E7:H7"/>
    <mergeCell ref="E9:H9"/>
    <mergeCell ref="E24:H24"/>
    <mergeCell ref="E45:H45"/>
    <mergeCell ref="E47:H47"/>
  </mergeCells>
  <phoneticPr fontId="50" type="noConversion"/>
  <hyperlinks>
    <hyperlink ref="F1:G1" location="C2" display="1) Krycí list soupisu"/>
    <hyperlink ref="G1:H1" location="C54" display="2) Rekapitulace"/>
    <hyperlink ref="J1" location="C9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16"/>
  <sheetViews>
    <sheetView showGridLines="0" zoomScaleNormal="100" workbookViewId="0"/>
  </sheetViews>
  <sheetFormatPr defaultRowHeight="13.5"/>
  <cols>
    <col min="1" max="1" width="8.33203125" style="268" customWidth="1"/>
    <col min="2" max="2" width="1.6640625" style="268" customWidth="1"/>
    <col min="3" max="4" width="5" style="268" customWidth="1"/>
    <col min="5" max="5" width="11.6640625" style="268" customWidth="1"/>
    <col min="6" max="6" width="9.1640625" style="268" customWidth="1"/>
    <col min="7" max="7" width="5" style="268" customWidth="1"/>
    <col min="8" max="8" width="77.83203125" style="268" customWidth="1"/>
    <col min="9" max="10" width="20" style="268" customWidth="1"/>
    <col min="11" max="11" width="1.6640625" style="268" customWidth="1"/>
  </cols>
  <sheetData>
    <row r="1" spans="2:11" ht="37.5" customHeight="1"/>
    <row r="2" spans="2:11" ht="7.5" customHeight="1">
      <c r="B2" s="269"/>
      <c r="C2" s="270"/>
      <c r="D2" s="270"/>
      <c r="E2" s="270"/>
      <c r="F2" s="270"/>
      <c r="G2" s="270"/>
      <c r="H2" s="270"/>
      <c r="I2" s="270"/>
      <c r="J2" s="270"/>
      <c r="K2" s="271"/>
    </row>
    <row r="3" spans="2:11" s="15" customFormat="1" ht="45" customHeight="1">
      <c r="B3" s="272"/>
      <c r="C3" s="393" t="s">
        <v>215</v>
      </c>
      <c r="D3" s="393"/>
      <c r="E3" s="393"/>
      <c r="F3" s="393"/>
      <c r="G3" s="393"/>
      <c r="H3" s="393"/>
      <c r="I3" s="393"/>
      <c r="J3" s="393"/>
      <c r="K3" s="273"/>
    </row>
    <row r="4" spans="2:11" ht="25.5" customHeight="1">
      <c r="B4" s="274"/>
      <c r="C4" s="394" t="s">
        <v>216</v>
      </c>
      <c r="D4" s="394"/>
      <c r="E4" s="394"/>
      <c r="F4" s="394"/>
      <c r="G4" s="394"/>
      <c r="H4" s="394"/>
      <c r="I4" s="394"/>
      <c r="J4" s="394"/>
      <c r="K4" s="275"/>
    </row>
    <row r="5" spans="2:11" ht="5.25" customHeight="1">
      <c r="B5" s="274"/>
      <c r="C5" s="276"/>
      <c r="D5" s="276"/>
      <c r="E5" s="276"/>
      <c r="F5" s="276"/>
      <c r="G5" s="276"/>
      <c r="H5" s="276"/>
      <c r="I5" s="276"/>
      <c r="J5" s="276"/>
      <c r="K5" s="275"/>
    </row>
    <row r="6" spans="2:11" ht="15" customHeight="1">
      <c r="B6" s="274"/>
      <c r="C6" s="392" t="s">
        <v>217</v>
      </c>
      <c r="D6" s="392"/>
      <c r="E6" s="392"/>
      <c r="F6" s="392"/>
      <c r="G6" s="392"/>
      <c r="H6" s="392"/>
      <c r="I6" s="392"/>
      <c r="J6" s="392"/>
      <c r="K6" s="275"/>
    </row>
    <row r="7" spans="2:11" ht="15" customHeight="1">
      <c r="B7" s="278"/>
      <c r="C7" s="392" t="s">
        <v>218</v>
      </c>
      <c r="D7" s="392"/>
      <c r="E7" s="392"/>
      <c r="F7" s="392"/>
      <c r="G7" s="392"/>
      <c r="H7" s="392"/>
      <c r="I7" s="392"/>
      <c r="J7" s="392"/>
      <c r="K7" s="275"/>
    </row>
    <row r="8" spans="2:11" ht="12.75" customHeight="1">
      <c r="B8" s="278"/>
      <c r="C8" s="277"/>
      <c r="D8" s="277"/>
      <c r="E8" s="277"/>
      <c r="F8" s="277"/>
      <c r="G8" s="277"/>
      <c r="H8" s="277"/>
      <c r="I8" s="277"/>
      <c r="J8" s="277"/>
      <c r="K8" s="275"/>
    </row>
    <row r="9" spans="2:11" ht="15" customHeight="1">
      <c r="B9" s="278"/>
      <c r="C9" s="392" t="s">
        <v>219</v>
      </c>
      <c r="D9" s="392"/>
      <c r="E9" s="392"/>
      <c r="F9" s="392"/>
      <c r="G9" s="392"/>
      <c r="H9" s="392"/>
      <c r="I9" s="392"/>
      <c r="J9" s="392"/>
      <c r="K9" s="275"/>
    </row>
    <row r="10" spans="2:11" ht="15" customHeight="1">
      <c r="B10" s="278"/>
      <c r="C10" s="277"/>
      <c r="D10" s="392" t="s">
        <v>220</v>
      </c>
      <c r="E10" s="392"/>
      <c r="F10" s="392"/>
      <c r="G10" s="392"/>
      <c r="H10" s="392"/>
      <c r="I10" s="392"/>
      <c r="J10" s="392"/>
      <c r="K10" s="275"/>
    </row>
    <row r="11" spans="2:11" ht="15" customHeight="1">
      <c r="B11" s="278"/>
      <c r="C11" s="279"/>
      <c r="D11" s="392" t="s">
        <v>221</v>
      </c>
      <c r="E11" s="392"/>
      <c r="F11" s="392"/>
      <c r="G11" s="392"/>
      <c r="H11" s="392"/>
      <c r="I11" s="392"/>
      <c r="J11" s="392"/>
      <c r="K11" s="275"/>
    </row>
    <row r="12" spans="2:11" ht="12.75" customHeight="1">
      <c r="B12" s="278"/>
      <c r="C12" s="279"/>
      <c r="D12" s="279"/>
      <c r="E12" s="279"/>
      <c r="F12" s="279"/>
      <c r="G12" s="279"/>
      <c r="H12" s="279"/>
      <c r="I12" s="279"/>
      <c r="J12" s="279"/>
      <c r="K12" s="275"/>
    </row>
    <row r="13" spans="2:11" ht="15" customHeight="1">
      <c r="B13" s="278"/>
      <c r="C13" s="279"/>
      <c r="D13" s="392" t="s">
        <v>222</v>
      </c>
      <c r="E13" s="392"/>
      <c r="F13" s="392"/>
      <c r="G13" s="392"/>
      <c r="H13" s="392"/>
      <c r="I13" s="392"/>
      <c r="J13" s="392"/>
      <c r="K13" s="275"/>
    </row>
    <row r="14" spans="2:11" ht="15" customHeight="1">
      <c r="B14" s="278"/>
      <c r="C14" s="279"/>
      <c r="D14" s="392" t="s">
        <v>223</v>
      </c>
      <c r="E14" s="392"/>
      <c r="F14" s="392"/>
      <c r="G14" s="392"/>
      <c r="H14" s="392"/>
      <c r="I14" s="392"/>
      <c r="J14" s="392"/>
      <c r="K14" s="275"/>
    </row>
    <row r="15" spans="2:11" ht="15" customHeight="1">
      <c r="B15" s="278"/>
      <c r="C15" s="279"/>
      <c r="D15" s="392" t="s">
        <v>224</v>
      </c>
      <c r="E15" s="392"/>
      <c r="F15" s="392"/>
      <c r="G15" s="392"/>
      <c r="H15" s="392"/>
      <c r="I15" s="392"/>
      <c r="J15" s="392"/>
      <c r="K15" s="275"/>
    </row>
    <row r="16" spans="2:11" ht="15" customHeight="1">
      <c r="B16" s="278"/>
      <c r="C16" s="279"/>
      <c r="D16" s="279"/>
      <c r="E16" s="280" t="s">
        <v>476</v>
      </c>
      <c r="F16" s="392" t="s">
        <v>225</v>
      </c>
      <c r="G16" s="392"/>
      <c r="H16" s="392"/>
      <c r="I16" s="392"/>
      <c r="J16" s="392"/>
      <c r="K16" s="275"/>
    </row>
    <row r="17" spans="2:11" ht="15" customHeight="1">
      <c r="B17" s="278"/>
      <c r="C17" s="279"/>
      <c r="D17" s="279"/>
      <c r="E17" s="280" t="s">
        <v>226</v>
      </c>
      <c r="F17" s="392" t="s">
        <v>227</v>
      </c>
      <c r="G17" s="392"/>
      <c r="H17" s="392"/>
      <c r="I17" s="392"/>
      <c r="J17" s="392"/>
      <c r="K17" s="275"/>
    </row>
    <row r="18" spans="2:11" ht="15" customHeight="1">
      <c r="B18" s="278"/>
      <c r="C18" s="279"/>
      <c r="D18" s="279"/>
      <c r="E18" s="280" t="s">
        <v>228</v>
      </c>
      <c r="F18" s="392" t="s">
        <v>229</v>
      </c>
      <c r="G18" s="392"/>
      <c r="H18" s="392"/>
      <c r="I18" s="392"/>
      <c r="J18" s="392"/>
      <c r="K18" s="275"/>
    </row>
    <row r="19" spans="2:11" ht="15" customHeight="1">
      <c r="B19" s="278"/>
      <c r="C19" s="279"/>
      <c r="D19" s="279"/>
      <c r="E19" s="280" t="s">
        <v>230</v>
      </c>
      <c r="F19" s="392" t="s">
        <v>231</v>
      </c>
      <c r="G19" s="392"/>
      <c r="H19" s="392"/>
      <c r="I19" s="392"/>
      <c r="J19" s="392"/>
      <c r="K19" s="275"/>
    </row>
    <row r="20" spans="2:11" ht="15" customHeight="1">
      <c r="B20" s="278"/>
      <c r="C20" s="279"/>
      <c r="D20" s="279"/>
      <c r="E20" s="280" t="s">
        <v>232</v>
      </c>
      <c r="F20" s="392" t="s">
        <v>233</v>
      </c>
      <c r="G20" s="392"/>
      <c r="H20" s="392"/>
      <c r="I20" s="392"/>
      <c r="J20" s="392"/>
      <c r="K20" s="275"/>
    </row>
    <row r="21" spans="2:11" ht="15" customHeight="1">
      <c r="B21" s="278"/>
      <c r="C21" s="279"/>
      <c r="D21" s="279"/>
      <c r="E21" s="280" t="s">
        <v>234</v>
      </c>
      <c r="F21" s="392" t="s">
        <v>235</v>
      </c>
      <c r="G21" s="392"/>
      <c r="H21" s="392"/>
      <c r="I21" s="392"/>
      <c r="J21" s="392"/>
      <c r="K21" s="275"/>
    </row>
    <row r="22" spans="2:11" ht="12.75" customHeight="1">
      <c r="B22" s="278"/>
      <c r="C22" s="279"/>
      <c r="D22" s="279"/>
      <c r="E22" s="279"/>
      <c r="F22" s="279"/>
      <c r="G22" s="279"/>
      <c r="H22" s="279"/>
      <c r="I22" s="279"/>
      <c r="J22" s="279"/>
      <c r="K22" s="275"/>
    </row>
    <row r="23" spans="2:11" ht="15" customHeight="1">
      <c r="B23" s="278"/>
      <c r="C23" s="392" t="s">
        <v>236</v>
      </c>
      <c r="D23" s="392"/>
      <c r="E23" s="392"/>
      <c r="F23" s="392"/>
      <c r="G23" s="392"/>
      <c r="H23" s="392"/>
      <c r="I23" s="392"/>
      <c r="J23" s="392"/>
      <c r="K23" s="275"/>
    </row>
    <row r="24" spans="2:11" ht="15" customHeight="1">
      <c r="B24" s="278"/>
      <c r="C24" s="392" t="s">
        <v>237</v>
      </c>
      <c r="D24" s="392"/>
      <c r="E24" s="392"/>
      <c r="F24" s="392"/>
      <c r="G24" s="392"/>
      <c r="H24" s="392"/>
      <c r="I24" s="392"/>
      <c r="J24" s="392"/>
      <c r="K24" s="275"/>
    </row>
    <row r="25" spans="2:11" ht="15" customHeight="1">
      <c r="B25" s="278"/>
      <c r="C25" s="277"/>
      <c r="D25" s="392" t="s">
        <v>238</v>
      </c>
      <c r="E25" s="392"/>
      <c r="F25" s="392"/>
      <c r="G25" s="392"/>
      <c r="H25" s="392"/>
      <c r="I25" s="392"/>
      <c r="J25" s="392"/>
      <c r="K25" s="275"/>
    </row>
    <row r="26" spans="2:11" ht="15" customHeight="1">
      <c r="B26" s="278"/>
      <c r="C26" s="279"/>
      <c r="D26" s="392" t="s">
        <v>239</v>
      </c>
      <c r="E26" s="392"/>
      <c r="F26" s="392"/>
      <c r="G26" s="392"/>
      <c r="H26" s="392"/>
      <c r="I26" s="392"/>
      <c r="J26" s="392"/>
      <c r="K26" s="275"/>
    </row>
    <row r="27" spans="2:11" ht="12.75" customHeight="1">
      <c r="B27" s="278"/>
      <c r="C27" s="279"/>
      <c r="D27" s="279"/>
      <c r="E27" s="279"/>
      <c r="F27" s="279"/>
      <c r="G27" s="279"/>
      <c r="H27" s="279"/>
      <c r="I27" s="279"/>
      <c r="J27" s="279"/>
      <c r="K27" s="275"/>
    </row>
    <row r="28" spans="2:11" ht="15" customHeight="1">
      <c r="B28" s="278"/>
      <c r="C28" s="279"/>
      <c r="D28" s="392" t="s">
        <v>240</v>
      </c>
      <c r="E28" s="392"/>
      <c r="F28" s="392"/>
      <c r="G28" s="392"/>
      <c r="H28" s="392"/>
      <c r="I28" s="392"/>
      <c r="J28" s="392"/>
      <c r="K28" s="275"/>
    </row>
    <row r="29" spans="2:11" ht="15" customHeight="1">
      <c r="B29" s="278"/>
      <c r="C29" s="279"/>
      <c r="D29" s="392" t="s">
        <v>241</v>
      </c>
      <c r="E29" s="392"/>
      <c r="F29" s="392"/>
      <c r="G29" s="392"/>
      <c r="H29" s="392"/>
      <c r="I29" s="392"/>
      <c r="J29" s="392"/>
      <c r="K29" s="275"/>
    </row>
    <row r="30" spans="2:11" ht="12.75" customHeight="1">
      <c r="B30" s="278"/>
      <c r="C30" s="279"/>
      <c r="D30" s="279"/>
      <c r="E30" s="279"/>
      <c r="F30" s="279"/>
      <c r="G30" s="279"/>
      <c r="H30" s="279"/>
      <c r="I30" s="279"/>
      <c r="J30" s="279"/>
      <c r="K30" s="275"/>
    </row>
    <row r="31" spans="2:11" ht="15" customHeight="1">
      <c r="B31" s="278"/>
      <c r="C31" s="279"/>
      <c r="D31" s="392" t="s">
        <v>242</v>
      </c>
      <c r="E31" s="392"/>
      <c r="F31" s="392"/>
      <c r="G31" s="392"/>
      <c r="H31" s="392"/>
      <c r="I31" s="392"/>
      <c r="J31" s="392"/>
      <c r="K31" s="275"/>
    </row>
    <row r="32" spans="2:11" ht="15" customHeight="1">
      <c r="B32" s="278"/>
      <c r="C32" s="279"/>
      <c r="D32" s="392" t="s">
        <v>243</v>
      </c>
      <c r="E32" s="392"/>
      <c r="F32" s="392"/>
      <c r="G32" s="392"/>
      <c r="H32" s="392"/>
      <c r="I32" s="392"/>
      <c r="J32" s="392"/>
      <c r="K32" s="275"/>
    </row>
    <row r="33" spans="2:11" ht="15" customHeight="1">
      <c r="B33" s="278"/>
      <c r="C33" s="279"/>
      <c r="D33" s="392" t="s">
        <v>244</v>
      </c>
      <c r="E33" s="392"/>
      <c r="F33" s="392"/>
      <c r="G33" s="392"/>
      <c r="H33" s="392"/>
      <c r="I33" s="392"/>
      <c r="J33" s="392"/>
      <c r="K33" s="275"/>
    </row>
    <row r="34" spans="2:11" ht="15" customHeight="1">
      <c r="B34" s="278"/>
      <c r="C34" s="279"/>
      <c r="D34" s="277"/>
      <c r="E34" s="281" t="s">
        <v>514</v>
      </c>
      <c r="F34" s="277"/>
      <c r="G34" s="392" t="s">
        <v>245</v>
      </c>
      <c r="H34" s="392"/>
      <c r="I34" s="392"/>
      <c r="J34" s="392"/>
      <c r="K34" s="275"/>
    </row>
    <row r="35" spans="2:11" ht="30.75" customHeight="1">
      <c r="B35" s="278"/>
      <c r="C35" s="279"/>
      <c r="D35" s="277"/>
      <c r="E35" s="281" t="s">
        <v>246</v>
      </c>
      <c r="F35" s="277"/>
      <c r="G35" s="392" t="s">
        <v>247</v>
      </c>
      <c r="H35" s="392"/>
      <c r="I35" s="392"/>
      <c r="J35" s="392"/>
      <c r="K35" s="275"/>
    </row>
    <row r="36" spans="2:11" ht="15" customHeight="1">
      <c r="B36" s="278"/>
      <c r="C36" s="279"/>
      <c r="D36" s="277"/>
      <c r="E36" s="281" t="s">
        <v>450</v>
      </c>
      <c r="F36" s="277"/>
      <c r="G36" s="392" t="s">
        <v>248</v>
      </c>
      <c r="H36" s="392"/>
      <c r="I36" s="392"/>
      <c r="J36" s="392"/>
      <c r="K36" s="275"/>
    </row>
    <row r="37" spans="2:11" ht="15" customHeight="1">
      <c r="B37" s="278"/>
      <c r="C37" s="279"/>
      <c r="D37" s="277"/>
      <c r="E37" s="281" t="s">
        <v>515</v>
      </c>
      <c r="F37" s="277"/>
      <c r="G37" s="392" t="s">
        <v>249</v>
      </c>
      <c r="H37" s="392"/>
      <c r="I37" s="392"/>
      <c r="J37" s="392"/>
      <c r="K37" s="275"/>
    </row>
    <row r="38" spans="2:11" ht="15" customHeight="1">
      <c r="B38" s="278"/>
      <c r="C38" s="279"/>
      <c r="D38" s="277"/>
      <c r="E38" s="281" t="s">
        <v>516</v>
      </c>
      <c r="F38" s="277"/>
      <c r="G38" s="392" t="s">
        <v>250</v>
      </c>
      <c r="H38" s="392"/>
      <c r="I38" s="392"/>
      <c r="J38" s="392"/>
      <c r="K38" s="275"/>
    </row>
    <row r="39" spans="2:11" ht="15" customHeight="1">
      <c r="B39" s="278"/>
      <c r="C39" s="279"/>
      <c r="D39" s="277"/>
      <c r="E39" s="281" t="s">
        <v>517</v>
      </c>
      <c r="F39" s="277"/>
      <c r="G39" s="392" t="s">
        <v>251</v>
      </c>
      <c r="H39" s="392"/>
      <c r="I39" s="392"/>
      <c r="J39" s="392"/>
      <c r="K39" s="275"/>
    </row>
    <row r="40" spans="2:11" ht="15" customHeight="1">
      <c r="B40" s="278"/>
      <c r="C40" s="279"/>
      <c r="D40" s="277"/>
      <c r="E40" s="281" t="s">
        <v>252</v>
      </c>
      <c r="F40" s="277"/>
      <c r="G40" s="392" t="s">
        <v>253</v>
      </c>
      <c r="H40" s="392"/>
      <c r="I40" s="392"/>
      <c r="J40" s="392"/>
      <c r="K40" s="275"/>
    </row>
    <row r="41" spans="2:11" ht="15" customHeight="1">
      <c r="B41" s="278"/>
      <c r="C41" s="279"/>
      <c r="D41" s="277"/>
      <c r="E41" s="281"/>
      <c r="F41" s="277"/>
      <c r="G41" s="392" t="s">
        <v>254</v>
      </c>
      <c r="H41" s="392"/>
      <c r="I41" s="392"/>
      <c r="J41" s="392"/>
      <c r="K41" s="275"/>
    </row>
    <row r="42" spans="2:11" ht="15" customHeight="1">
      <c r="B42" s="278"/>
      <c r="C42" s="279"/>
      <c r="D42" s="277"/>
      <c r="E42" s="281" t="s">
        <v>255</v>
      </c>
      <c r="F42" s="277"/>
      <c r="G42" s="392" t="s">
        <v>256</v>
      </c>
      <c r="H42" s="392"/>
      <c r="I42" s="392"/>
      <c r="J42" s="392"/>
      <c r="K42" s="275"/>
    </row>
    <row r="43" spans="2:11" ht="15" customHeight="1">
      <c r="B43" s="278"/>
      <c r="C43" s="279"/>
      <c r="D43" s="277"/>
      <c r="E43" s="281" t="s">
        <v>519</v>
      </c>
      <c r="F43" s="277"/>
      <c r="G43" s="392" t="s">
        <v>257</v>
      </c>
      <c r="H43" s="392"/>
      <c r="I43" s="392"/>
      <c r="J43" s="392"/>
      <c r="K43" s="275"/>
    </row>
    <row r="44" spans="2:11" ht="12.75" customHeight="1">
      <c r="B44" s="278"/>
      <c r="C44" s="279"/>
      <c r="D44" s="277"/>
      <c r="E44" s="277"/>
      <c r="F44" s="277"/>
      <c r="G44" s="277"/>
      <c r="H44" s="277"/>
      <c r="I44" s="277"/>
      <c r="J44" s="277"/>
      <c r="K44" s="275"/>
    </row>
    <row r="45" spans="2:11" ht="15" customHeight="1">
      <c r="B45" s="278"/>
      <c r="C45" s="279"/>
      <c r="D45" s="392" t="s">
        <v>258</v>
      </c>
      <c r="E45" s="392"/>
      <c r="F45" s="392"/>
      <c r="G45" s="392"/>
      <c r="H45" s="392"/>
      <c r="I45" s="392"/>
      <c r="J45" s="392"/>
      <c r="K45" s="275"/>
    </row>
    <row r="46" spans="2:11" ht="15" customHeight="1">
      <c r="B46" s="278"/>
      <c r="C46" s="279"/>
      <c r="D46" s="279"/>
      <c r="E46" s="392" t="s">
        <v>259</v>
      </c>
      <c r="F46" s="392"/>
      <c r="G46" s="392"/>
      <c r="H46" s="392"/>
      <c r="I46" s="392"/>
      <c r="J46" s="392"/>
      <c r="K46" s="275"/>
    </row>
    <row r="47" spans="2:11" ht="15" customHeight="1">
      <c r="B47" s="278"/>
      <c r="C47" s="279"/>
      <c r="D47" s="279"/>
      <c r="E47" s="392" t="s">
        <v>260</v>
      </c>
      <c r="F47" s="392"/>
      <c r="G47" s="392"/>
      <c r="H47" s="392"/>
      <c r="I47" s="392"/>
      <c r="J47" s="392"/>
      <c r="K47" s="275"/>
    </row>
    <row r="48" spans="2:11" ht="15" customHeight="1">
      <c r="B48" s="278"/>
      <c r="C48" s="279"/>
      <c r="D48" s="279"/>
      <c r="E48" s="392" t="s">
        <v>261</v>
      </c>
      <c r="F48" s="392"/>
      <c r="G48" s="392"/>
      <c r="H48" s="392"/>
      <c r="I48" s="392"/>
      <c r="J48" s="392"/>
      <c r="K48" s="275"/>
    </row>
    <row r="49" spans="2:11" ht="15" customHeight="1">
      <c r="B49" s="278"/>
      <c r="C49" s="279"/>
      <c r="D49" s="392" t="s">
        <v>262</v>
      </c>
      <c r="E49" s="392"/>
      <c r="F49" s="392"/>
      <c r="G49" s="392"/>
      <c r="H49" s="392"/>
      <c r="I49" s="392"/>
      <c r="J49" s="392"/>
      <c r="K49" s="275"/>
    </row>
    <row r="50" spans="2:11" ht="25.5" customHeight="1">
      <c r="B50" s="274"/>
      <c r="C50" s="394" t="s">
        <v>263</v>
      </c>
      <c r="D50" s="394"/>
      <c r="E50" s="394"/>
      <c r="F50" s="394"/>
      <c r="G50" s="394"/>
      <c r="H50" s="394"/>
      <c r="I50" s="394"/>
      <c r="J50" s="394"/>
      <c r="K50" s="275"/>
    </row>
    <row r="51" spans="2:11" ht="5.25" customHeight="1">
      <c r="B51" s="274"/>
      <c r="C51" s="276"/>
      <c r="D51" s="276"/>
      <c r="E51" s="276"/>
      <c r="F51" s="276"/>
      <c r="G51" s="276"/>
      <c r="H51" s="276"/>
      <c r="I51" s="276"/>
      <c r="J51" s="276"/>
      <c r="K51" s="275"/>
    </row>
    <row r="52" spans="2:11" ht="15" customHeight="1">
      <c r="B52" s="274"/>
      <c r="C52" s="392" t="s">
        <v>264</v>
      </c>
      <c r="D52" s="392"/>
      <c r="E52" s="392"/>
      <c r="F52" s="392"/>
      <c r="G52" s="392"/>
      <c r="H52" s="392"/>
      <c r="I52" s="392"/>
      <c r="J52" s="392"/>
      <c r="K52" s="275"/>
    </row>
    <row r="53" spans="2:11" ht="15" customHeight="1">
      <c r="B53" s="274"/>
      <c r="C53" s="392" t="s">
        <v>265</v>
      </c>
      <c r="D53" s="392"/>
      <c r="E53" s="392"/>
      <c r="F53" s="392"/>
      <c r="G53" s="392"/>
      <c r="H53" s="392"/>
      <c r="I53" s="392"/>
      <c r="J53" s="392"/>
      <c r="K53" s="275"/>
    </row>
    <row r="54" spans="2:11" ht="12.75" customHeight="1">
      <c r="B54" s="274"/>
      <c r="C54" s="277"/>
      <c r="D54" s="277"/>
      <c r="E54" s="277"/>
      <c r="F54" s="277"/>
      <c r="G54" s="277"/>
      <c r="H54" s="277"/>
      <c r="I54" s="277"/>
      <c r="J54" s="277"/>
      <c r="K54" s="275"/>
    </row>
    <row r="55" spans="2:11" ht="15" customHeight="1">
      <c r="B55" s="274"/>
      <c r="C55" s="392" t="s">
        <v>266</v>
      </c>
      <c r="D55" s="392"/>
      <c r="E55" s="392"/>
      <c r="F55" s="392"/>
      <c r="G55" s="392"/>
      <c r="H55" s="392"/>
      <c r="I55" s="392"/>
      <c r="J55" s="392"/>
      <c r="K55" s="275"/>
    </row>
    <row r="56" spans="2:11" ht="15" customHeight="1">
      <c r="B56" s="274"/>
      <c r="C56" s="279"/>
      <c r="D56" s="392" t="s">
        <v>267</v>
      </c>
      <c r="E56" s="392"/>
      <c r="F56" s="392"/>
      <c r="G56" s="392"/>
      <c r="H56" s="392"/>
      <c r="I56" s="392"/>
      <c r="J56" s="392"/>
      <c r="K56" s="275"/>
    </row>
    <row r="57" spans="2:11" ht="15" customHeight="1">
      <c r="B57" s="274"/>
      <c r="C57" s="279"/>
      <c r="D57" s="392" t="s">
        <v>268</v>
      </c>
      <c r="E57" s="392"/>
      <c r="F57" s="392"/>
      <c r="G57" s="392"/>
      <c r="H57" s="392"/>
      <c r="I57" s="392"/>
      <c r="J57" s="392"/>
      <c r="K57" s="275"/>
    </row>
    <row r="58" spans="2:11" ht="15" customHeight="1">
      <c r="B58" s="274"/>
      <c r="C58" s="279"/>
      <c r="D58" s="392" t="s">
        <v>269</v>
      </c>
      <c r="E58" s="392"/>
      <c r="F58" s="392"/>
      <c r="G58" s="392"/>
      <c r="H58" s="392"/>
      <c r="I58" s="392"/>
      <c r="J58" s="392"/>
      <c r="K58" s="275"/>
    </row>
    <row r="59" spans="2:11" ht="15" customHeight="1">
      <c r="B59" s="274"/>
      <c r="C59" s="279"/>
      <c r="D59" s="392" t="s">
        <v>270</v>
      </c>
      <c r="E59" s="392"/>
      <c r="F59" s="392"/>
      <c r="G59" s="392"/>
      <c r="H59" s="392"/>
      <c r="I59" s="392"/>
      <c r="J59" s="392"/>
      <c r="K59" s="275"/>
    </row>
    <row r="60" spans="2:11" ht="15" customHeight="1">
      <c r="B60" s="274"/>
      <c r="C60" s="279"/>
      <c r="D60" s="398" t="s">
        <v>271</v>
      </c>
      <c r="E60" s="398"/>
      <c r="F60" s="398"/>
      <c r="G60" s="398"/>
      <c r="H60" s="398"/>
      <c r="I60" s="398"/>
      <c r="J60" s="398"/>
      <c r="K60" s="275"/>
    </row>
    <row r="61" spans="2:11" ht="15" customHeight="1">
      <c r="B61" s="274"/>
      <c r="C61" s="279"/>
      <c r="D61" s="392" t="s">
        <v>272</v>
      </c>
      <c r="E61" s="392"/>
      <c r="F61" s="392"/>
      <c r="G61" s="392"/>
      <c r="H61" s="392"/>
      <c r="I61" s="392"/>
      <c r="J61" s="392"/>
      <c r="K61" s="275"/>
    </row>
    <row r="62" spans="2:11" ht="12.75" customHeight="1">
      <c r="B62" s="274"/>
      <c r="C62" s="279"/>
      <c r="D62" s="279"/>
      <c r="E62" s="282"/>
      <c r="F62" s="279"/>
      <c r="G62" s="279"/>
      <c r="H62" s="279"/>
      <c r="I62" s="279"/>
      <c r="J62" s="279"/>
      <c r="K62" s="275"/>
    </row>
    <row r="63" spans="2:11" ht="15" customHeight="1">
      <c r="B63" s="274"/>
      <c r="C63" s="279"/>
      <c r="D63" s="392" t="s">
        <v>273</v>
      </c>
      <c r="E63" s="392"/>
      <c r="F63" s="392"/>
      <c r="G63" s="392"/>
      <c r="H63" s="392"/>
      <c r="I63" s="392"/>
      <c r="J63" s="392"/>
      <c r="K63" s="275"/>
    </row>
    <row r="64" spans="2:11" ht="15" customHeight="1">
      <c r="B64" s="274"/>
      <c r="C64" s="279"/>
      <c r="D64" s="398" t="s">
        <v>274</v>
      </c>
      <c r="E64" s="398"/>
      <c r="F64" s="398"/>
      <c r="G64" s="398"/>
      <c r="H64" s="398"/>
      <c r="I64" s="398"/>
      <c r="J64" s="398"/>
      <c r="K64" s="275"/>
    </row>
    <row r="65" spans="2:11" ht="15" customHeight="1">
      <c r="B65" s="274"/>
      <c r="C65" s="279"/>
      <c r="D65" s="392" t="s">
        <v>275</v>
      </c>
      <c r="E65" s="392"/>
      <c r="F65" s="392"/>
      <c r="G65" s="392"/>
      <c r="H65" s="392"/>
      <c r="I65" s="392"/>
      <c r="J65" s="392"/>
      <c r="K65" s="275"/>
    </row>
    <row r="66" spans="2:11" ht="15" customHeight="1">
      <c r="B66" s="274"/>
      <c r="C66" s="279"/>
      <c r="D66" s="392" t="s">
        <v>276</v>
      </c>
      <c r="E66" s="392"/>
      <c r="F66" s="392"/>
      <c r="G66" s="392"/>
      <c r="H66" s="392"/>
      <c r="I66" s="392"/>
      <c r="J66" s="392"/>
      <c r="K66" s="275"/>
    </row>
    <row r="67" spans="2:11" ht="15" customHeight="1">
      <c r="B67" s="274"/>
      <c r="C67" s="279"/>
      <c r="D67" s="392" t="s">
        <v>277</v>
      </c>
      <c r="E67" s="392"/>
      <c r="F67" s="392"/>
      <c r="G67" s="392"/>
      <c r="H67" s="392"/>
      <c r="I67" s="392"/>
      <c r="J67" s="392"/>
      <c r="K67" s="275"/>
    </row>
    <row r="68" spans="2:11" ht="15" customHeight="1">
      <c r="B68" s="274"/>
      <c r="C68" s="279"/>
      <c r="D68" s="392" t="s">
        <v>278</v>
      </c>
      <c r="E68" s="392"/>
      <c r="F68" s="392"/>
      <c r="G68" s="392"/>
      <c r="H68" s="392"/>
      <c r="I68" s="392"/>
      <c r="J68" s="392"/>
      <c r="K68" s="275"/>
    </row>
    <row r="69" spans="2:11" ht="12.75" customHeight="1">
      <c r="B69" s="283"/>
      <c r="C69" s="284"/>
      <c r="D69" s="284"/>
      <c r="E69" s="284"/>
      <c r="F69" s="284"/>
      <c r="G69" s="284"/>
      <c r="H69" s="284"/>
      <c r="I69" s="284"/>
      <c r="J69" s="284"/>
      <c r="K69" s="285"/>
    </row>
    <row r="70" spans="2:11" ht="18.75" customHeight="1">
      <c r="B70" s="286"/>
      <c r="C70" s="286"/>
      <c r="D70" s="286"/>
      <c r="E70" s="286"/>
      <c r="F70" s="286"/>
      <c r="G70" s="286"/>
      <c r="H70" s="286"/>
      <c r="I70" s="286"/>
      <c r="J70" s="286"/>
      <c r="K70" s="287"/>
    </row>
    <row r="71" spans="2:11" ht="18.75" customHeight="1">
      <c r="B71" s="287"/>
      <c r="C71" s="287"/>
      <c r="D71" s="287"/>
      <c r="E71" s="287"/>
      <c r="F71" s="287"/>
      <c r="G71" s="287"/>
      <c r="H71" s="287"/>
      <c r="I71" s="287"/>
      <c r="J71" s="287"/>
      <c r="K71" s="287"/>
    </row>
    <row r="72" spans="2:11" ht="7.5" customHeight="1">
      <c r="B72" s="288"/>
      <c r="C72" s="289"/>
      <c r="D72" s="289"/>
      <c r="E72" s="289"/>
      <c r="F72" s="289"/>
      <c r="G72" s="289"/>
      <c r="H72" s="289"/>
      <c r="I72" s="289"/>
      <c r="J72" s="289"/>
      <c r="K72" s="290"/>
    </row>
    <row r="73" spans="2:11" ht="45" customHeight="1">
      <c r="B73" s="291"/>
      <c r="C73" s="395" t="s">
        <v>487</v>
      </c>
      <c r="D73" s="395"/>
      <c r="E73" s="395"/>
      <c r="F73" s="395"/>
      <c r="G73" s="395"/>
      <c r="H73" s="395"/>
      <c r="I73" s="395"/>
      <c r="J73" s="395"/>
      <c r="K73" s="292"/>
    </row>
    <row r="74" spans="2:11" ht="17.25" customHeight="1">
      <c r="B74" s="291"/>
      <c r="C74" s="293" t="s">
        <v>279</v>
      </c>
      <c r="D74" s="293"/>
      <c r="E74" s="293"/>
      <c r="F74" s="293" t="s">
        <v>280</v>
      </c>
      <c r="G74" s="294"/>
      <c r="H74" s="293" t="s">
        <v>515</v>
      </c>
      <c r="I74" s="293" t="s">
        <v>454</v>
      </c>
      <c r="J74" s="293" t="s">
        <v>281</v>
      </c>
      <c r="K74" s="292"/>
    </row>
    <row r="75" spans="2:11" ht="17.25" customHeight="1">
      <c r="B75" s="291"/>
      <c r="C75" s="295" t="s">
        <v>282</v>
      </c>
      <c r="D75" s="295"/>
      <c r="E75" s="295"/>
      <c r="F75" s="296" t="s">
        <v>283</v>
      </c>
      <c r="G75" s="297"/>
      <c r="H75" s="295"/>
      <c r="I75" s="295"/>
      <c r="J75" s="295" t="s">
        <v>284</v>
      </c>
      <c r="K75" s="292"/>
    </row>
    <row r="76" spans="2:11" ht="5.25" customHeight="1">
      <c r="B76" s="291"/>
      <c r="C76" s="298"/>
      <c r="D76" s="298"/>
      <c r="E76" s="298"/>
      <c r="F76" s="298"/>
      <c r="G76" s="299"/>
      <c r="H76" s="298"/>
      <c r="I76" s="298"/>
      <c r="J76" s="298"/>
      <c r="K76" s="292"/>
    </row>
    <row r="77" spans="2:11" ht="15" customHeight="1">
      <c r="B77" s="291"/>
      <c r="C77" s="281" t="s">
        <v>450</v>
      </c>
      <c r="D77" s="298"/>
      <c r="E77" s="298"/>
      <c r="F77" s="300" t="s">
        <v>285</v>
      </c>
      <c r="G77" s="299"/>
      <c r="H77" s="281" t="s">
        <v>286</v>
      </c>
      <c r="I77" s="281" t="s">
        <v>287</v>
      </c>
      <c r="J77" s="281">
        <v>20</v>
      </c>
      <c r="K77" s="292"/>
    </row>
    <row r="78" spans="2:11" ht="15" customHeight="1">
      <c r="B78" s="291"/>
      <c r="C78" s="281" t="s">
        <v>288</v>
      </c>
      <c r="D78" s="281"/>
      <c r="E78" s="281"/>
      <c r="F78" s="300" t="s">
        <v>285</v>
      </c>
      <c r="G78" s="299"/>
      <c r="H78" s="281" t="s">
        <v>289</v>
      </c>
      <c r="I78" s="281" t="s">
        <v>287</v>
      </c>
      <c r="J78" s="281">
        <v>120</v>
      </c>
      <c r="K78" s="292"/>
    </row>
    <row r="79" spans="2:11" ht="15" customHeight="1">
      <c r="B79" s="301"/>
      <c r="C79" s="281" t="s">
        <v>290</v>
      </c>
      <c r="D79" s="281"/>
      <c r="E79" s="281"/>
      <c r="F79" s="300" t="s">
        <v>291</v>
      </c>
      <c r="G79" s="299"/>
      <c r="H79" s="281" t="s">
        <v>292</v>
      </c>
      <c r="I79" s="281" t="s">
        <v>287</v>
      </c>
      <c r="J79" s="281">
        <v>50</v>
      </c>
      <c r="K79" s="292"/>
    </row>
    <row r="80" spans="2:11" ht="15" customHeight="1">
      <c r="B80" s="301"/>
      <c r="C80" s="281" t="s">
        <v>293</v>
      </c>
      <c r="D80" s="281"/>
      <c r="E80" s="281"/>
      <c r="F80" s="300" t="s">
        <v>285</v>
      </c>
      <c r="G80" s="299"/>
      <c r="H80" s="281" t="s">
        <v>294</v>
      </c>
      <c r="I80" s="281" t="s">
        <v>295</v>
      </c>
      <c r="J80" s="281"/>
      <c r="K80" s="292"/>
    </row>
    <row r="81" spans="2:11" ht="15" customHeight="1">
      <c r="B81" s="301"/>
      <c r="C81" s="302" t="s">
        <v>296</v>
      </c>
      <c r="D81" s="302"/>
      <c r="E81" s="302"/>
      <c r="F81" s="303" t="s">
        <v>291</v>
      </c>
      <c r="G81" s="302"/>
      <c r="H81" s="302" t="s">
        <v>297</v>
      </c>
      <c r="I81" s="302" t="s">
        <v>287</v>
      </c>
      <c r="J81" s="302">
        <v>15</v>
      </c>
      <c r="K81" s="292"/>
    </row>
    <row r="82" spans="2:11" ht="15" customHeight="1">
      <c r="B82" s="301"/>
      <c r="C82" s="302" t="s">
        <v>298</v>
      </c>
      <c r="D82" s="302"/>
      <c r="E82" s="302"/>
      <c r="F82" s="303" t="s">
        <v>291</v>
      </c>
      <c r="G82" s="302"/>
      <c r="H82" s="302" t="s">
        <v>299</v>
      </c>
      <c r="I82" s="302" t="s">
        <v>287</v>
      </c>
      <c r="J82" s="302">
        <v>15</v>
      </c>
      <c r="K82" s="292"/>
    </row>
    <row r="83" spans="2:11" ht="15" customHeight="1">
      <c r="B83" s="301"/>
      <c r="C83" s="302" t="s">
        <v>300</v>
      </c>
      <c r="D83" s="302"/>
      <c r="E83" s="302"/>
      <c r="F83" s="303" t="s">
        <v>291</v>
      </c>
      <c r="G83" s="302"/>
      <c r="H83" s="302" t="s">
        <v>301</v>
      </c>
      <c r="I83" s="302" t="s">
        <v>287</v>
      </c>
      <c r="J83" s="302">
        <v>20</v>
      </c>
      <c r="K83" s="292"/>
    </row>
    <row r="84" spans="2:11" ht="15" customHeight="1">
      <c r="B84" s="301"/>
      <c r="C84" s="302" t="s">
        <v>302</v>
      </c>
      <c r="D84" s="302"/>
      <c r="E84" s="302"/>
      <c r="F84" s="303" t="s">
        <v>291</v>
      </c>
      <c r="G84" s="302"/>
      <c r="H84" s="302" t="s">
        <v>303</v>
      </c>
      <c r="I84" s="302" t="s">
        <v>287</v>
      </c>
      <c r="J84" s="302">
        <v>20</v>
      </c>
      <c r="K84" s="292"/>
    </row>
    <row r="85" spans="2:11" ht="15" customHeight="1">
      <c r="B85" s="301"/>
      <c r="C85" s="281" t="s">
        <v>304</v>
      </c>
      <c r="D85" s="281"/>
      <c r="E85" s="281"/>
      <c r="F85" s="300" t="s">
        <v>291</v>
      </c>
      <c r="G85" s="299"/>
      <c r="H85" s="281" t="s">
        <v>305</v>
      </c>
      <c r="I85" s="281" t="s">
        <v>287</v>
      </c>
      <c r="J85" s="281">
        <v>50</v>
      </c>
      <c r="K85" s="292"/>
    </row>
    <row r="86" spans="2:11" ht="15" customHeight="1">
      <c r="B86" s="301"/>
      <c r="C86" s="281" t="s">
        <v>306</v>
      </c>
      <c r="D86" s="281"/>
      <c r="E86" s="281"/>
      <c r="F86" s="300" t="s">
        <v>291</v>
      </c>
      <c r="G86" s="299"/>
      <c r="H86" s="281" t="s">
        <v>307</v>
      </c>
      <c r="I86" s="281" t="s">
        <v>287</v>
      </c>
      <c r="J86" s="281">
        <v>20</v>
      </c>
      <c r="K86" s="292"/>
    </row>
    <row r="87" spans="2:11" ht="15" customHeight="1">
      <c r="B87" s="301"/>
      <c r="C87" s="281" t="s">
        <v>308</v>
      </c>
      <c r="D87" s="281"/>
      <c r="E87" s="281"/>
      <c r="F87" s="300" t="s">
        <v>291</v>
      </c>
      <c r="G87" s="299"/>
      <c r="H87" s="281" t="s">
        <v>309</v>
      </c>
      <c r="I87" s="281" t="s">
        <v>287</v>
      </c>
      <c r="J87" s="281">
        <v>20</v>
      </c>
      <c r="K87" s="292"/>
    </row>
    <row r="88" spans="2:11" ht="15" customHeight="1">
      <c r="B88" s="301"/>
      <c r="C88" s="281" t="s">
        <v>310</v>
      </c>
      <c r="D88" s="281"/>
      <c r="E88" s="281"/>
      <c r="F88" s="300" t="s">
        <v>291</v>
      </c>
      <c r="G88" s="299"/>
      <c r="H88" s="281" t="s">
        <v>311</v>
      </c>
      <c r="I88" s="281" t="s">
        <v>287</v>
      </c>
      <c r="J88" s="281">
        <v>50</v>
      </c>
      <c r="K88" s="292"/>
    </row>
    <row r="89" spans="2:11" ht="15" customHeight="1">
      <c r="B89" s="301"/>
      <c r="C89" s="281" t="s">
        <v>312</v>
      </c>
      <c r="D89" s="281"/>
      <c r="E89" s="281"/>
      <c r="F89" s="300" t="s">
        <v>291</v>
      </c>
      <c r="G89" s="299"/>
      <c r="H89" s="281" t="s">
        <v>312</v>
      </c>
      <c r="I89" s="281" t="s">
        <v>287</v>
      </c>
      <c r="J89" s="281">
        <v>50</v>
      </c>
      <c r="K89" s="292"/>
    </row>
    <row r="90" spans="2:11" ht="15" customHeight="1">
      <c r="B90" s="301"/>
      <c r="C90" s="281" t="s">
        <v>520</v>
      </c>
      <c r="D90" s="281"/>
      <c r="E90" s="281"/>
      <c r="F90" s="300" t="s">
        <v>291</v>
      </c>
      <c r="G90" s="299"/>
      <c r="H90" s="281" t="s">
        <v>313</v>
      </c>
      <c r="I90" s="281" t="s">
        <v>287</v>
      </c>
      <c r="J90" s="281">
        <v>255</v>
      </c>
      <c r="K90" s="292"/>
    </row>
    <row r="91" spans="2:11" ht="15" customHeight="1">
      <c r="B91" s="301"/>
      <c r="C91" s="281" t="s">
        <v>314</v>
      </c>
      <c r="D91" s="281"/>
      <c r="E91" s="281"/>
      <c r="F91" s="300" t="s">
        <v>285</v>
      </c>
      <c r="G91" s="299"/>
      <c r="H91" s="281" t="s">
        <v>315</v>
      </c>
      <c r="I91" s="281" t="s">
        <v>316</v>
      </c>
      <c r="J91" s="281"/>
      <c r="K91" s="292"/>
    </row>
    <row r="92" spans="2:11" ht="15" customHeight="1">
      <c r="B92" s="301"/>
      <c r="C92" s="281" t="s">
        <v>317</v>
      </c>
      <c r="D92" s="281"/>
      <c r="E92" s="281"/>
      <c r="F92" s="300" t="s">
        <v>285</v>
      </c>
      <c r="G92" s="299"/>
      <c r="H92" s="281" t="s">
        <v>318</v>
      </c>
      <c r="I92" s="281" t="s">
        <v>319</v>
      </c>
      <c r="J92" s="281"/>
      <c r="K92" s="292"/>
    </row>
    <row r="93" spans="2:11" ht="15" customHeight="1">
      <c r="B93" s="301"/>
      <c r="C93" s="281" t="s">
        <v>320</v>
      </c>
      <c r="D93" s="281"/>
      <c r="E93" s="281"/>
      <c r="F93" s="300" t="s">
        <v>285</v>
      </c>
      <c r="G93" s="299"/>
      <c r="H93" s="281" t="s">
        <v>320</v>
      </c>
      <c r="I93" s="281" t="s">
        <v>319</v>
      </c>
      <c r="J93" s="281"/>
      <c r="K93" s="292"/>
    </row>
    <row r="94" spans="2:11" ht="15" customHeight="1">
      <c r="B94" s="301"/>
      <c r="C94" s="281" t="s">
        <v>435</v>
      </c>
      <c r="D94" s="281"/>
      <c r="E94" s="281"/>
      <c r="F94" s="300" t="s">
        <v>285</v>
      </c>
      <c r="G94" s="299"/>
      <c r="H94" s="281" t="s">
        <v>321</v>
      </c>
      <c r="I94" s="281" t="s">
        <v>319</v>
      </c>
      <c r="J94" s="281"/>
      <c r="K94" s="292"/>
    </row>
    <row r="95" spans="2:11" ht="15" customHeight="1">
      <c r="B95" s="301"/>
      <c r="C95" s="281" t="s">
        <v>445</v>
      </c>
      <c r="D95" s="281"/>
      <c r="E95" s="281"/>
      <c r="F95" s="300" t="s">
        <v>285</v>
      </c>
      <c r="G95" s="299"/>
      <c r="H95" s="281" t="s">
        <v>322</v>
      </c>
      <c r="I95" s="281" t="s">
        <v>319</v>
      </c>
      <c r="J95" s="281"/>
      <c r="K95" s="292"/>
    </row>
    <row r="96" spans="2:11" ht="15" customHeight="1">
      <c r="B96" s="304"/>
      <c r="C96" s="305"/>
      <c r="D96" s="305"/>
      <c r="E96" s="305"/>
      <c r="F96" s="305"/>
      <c r="G96" s="305"/>
      <c r="H96" s="305"/>
      <c r="I96" s="305"/>
      <c r="J96" s="305"/>
      <c r="K96" s="306"/>
    </row>
    <row r="97" spans="2:11" ht="18.75" customHeight="1">
      <c r="B97" s="307"/>
      <c r="C97" s="308"/>
      <c r="D97" s="308"/>
      <c r="E97" s="308"/>
      <c r="F97" s="308"/>
      <c r="G97" s="308"/>
      <c r="H97" s="308"/>
      <c r="I97" s="308"/>
      <c r="J97" s="308"/>
      <c r="K97" s="307"/>
    </row>
    <row r="98" spans="2:11" ht="18.75" customHeight="1">
      <c r="B98" s="287"/>
      <c r="C98" s="287"/>
      <c r="D98" s="287"/>
      <c r="E98" s="287"/>
      <c r="F98" s="287"/>
      <c r="G98" s="287"/>
      <c r="H98" s="287"/>
      <c r="I98" s="287"/>
      <c r="J98" s="287"/>
      <c r="K98" s="287"/>
    </row>
    <row r="99" spans="2:11" ht="7.5" customHeight="1">
      <c r="B99" s="288"/>
      <c r="C99" s="289"/>
      <c r="D99" s="289"/>
      <c r="E99" s="289"/>
      <c r="F99" s="289"/>
      <c r="G99" s="289"/>
      <c r="H99" s="289"/>
      <c r="I99" s="289"/>
      <c r="J99" s="289"/>
      <c r="K99" s="290"/>
    </row>
    <row r="100" spans="2:11" ht="45" customHeight="1">
      <c r="B100" s="291"/>
      <c r="C100" s="395" t="s">
        <v>323</v>
      </c>
      <c r="D100" s="395"/>
      <c r="E100" s="395"/>
      <c r="F100" s="395"/>
      <c r="G100" s="395"/>
      <c r="H100" s="395"/>
      <c r="I100" s="395"/>
      <c r="J100" s="395"/>
      <c r="K100" s="292"/>
    </row>
    <row r="101" spans="2:11" ht="17.25" customHeight="1">
      <c r="B101" s="291"/>
      <c r="C101" s="293" t="s">
        <v>279</v>
      </c>
      <c r="D101" s="293"/>
      <c r="E101" s="293"/>
      <c r="F101" s="293" t="s">
        <v>280</v>
      </c>
      <c r="G101" s="294"/>
      <c r="H101" s="293" t="s">
        <v>515</v>
      </c>
      <c r="I101" s="293" t="s">
        <v>454</v>
      </c>
      <c r="J101" s="293" t="s">
        <v>281</v>
      </c>
      <c r="K101" s="292"/>
    </row>
    <row r="102" spans="2:11" ht="17.25" customHeight="1">
      <c r="B102" s="291"/>
      <c r="C102" s="295" t="s">
        <v>282</v>
      </c>
      <c r="D102" s="295"/>
      <c r="E102" s="295"/>
      <c r="F102" s="296" t="s">
        <v>283</v>
      </c>
      <c r="G102" s="297"/>
      <c r="H102" s="295"/>
      <c r="I102" s="295"/>
      <c r="J102" s="295" t="s">
        <v>284</v>
      </c>
      <c r="K102" s="292"/>
    </row>
    <row r="103" spans="2:11" ht="5.25" customHeight="1">
      <c r="B103" s="291"/>
      <c r="C103" s="293"/>
      <c r="D103" s="293"/>
      <c r="E103" s="293"/>
      <c r="F103" s="293"/>
      <c r="G103" s="309"/>
      <c r="H103" s="293"/>
      <c r="I103" s="293"/>
      <c r="J103" s="293"/>
      <c r="K103" s="292"/>
    </row>
    <row r="104" spans="2:11" ht="15" customHeight="1">
      <c r="B104" s="291"/>
      <c r="C104" s="281" t="s">
        <v>450</v>
      </c>
      <c r="D104" s="298"/>
      <c r="E104" s="298"/>
      <c r="F104" s="300" t="s">
        <v>285</v>
      </c>
      <c r="G104" s="309"/>
      <c r="H104" s="281" t="s">
        <v>324</v>
      </c>
      <c r="I104" s="281" t="s">
        <v>287</v>
      </c>
      <c r="J104" s="281">
        <v>20</v>
      </c>
      <c r="K104" s="292"/>
    </row>
    <row r="105" spans="2:11" ht="15" customHeight="1">
      <c r="B105" s="291"/>
      <c r="C105" s="281" t="s">
        <v>288</v>
      </c>
      <c r="D105" s="281"/>
      <c r="E105" s="281"/>
      <c r="F105" s="300" t="s">
        <v>285</v>
      </c>
      <c r="G105" s="281"/>
      <c r="H105" s="281" t="s">
        <v>324</v>
      </c>
      <c r="I105" s="281" t="s">
        <v>287</v>
      </c>
      <c r="J105" s="281">
        <v>120</v>
      </c>
      <c r="K105" s="292"/>
    </row>
    <row r="106" spans="2:11" ht="15" customHeight="1">
      <c r="B106" s="301"/>
      <c r="C106" s="281" t="s">
        <v>290</v>
      </c>
      <c r="D106" s="281"/>
      <c r="E106" s="281"/>
      <c r="F106" s="300" t="s">
        <v>291</v>
      </c>
      <c r="G106" s="281"/>
      <c r="H106" s="281" t="s">
        <v>324</v>
      </c>
      <c r="I106" s="281" t="s">
        <v>287</v>
      </c>
      <c r="J106" s="281">
        <v>50</v>
      </c>
      <c r="K106" s="292"/>
    </row>
    <row r="107" spans="2:11" ht="15" customHeight="1">
      <c r="B107" s="301"/>
      <c r="C107" s="281" t="s">
        <v>293</v>
      </c>
      <c r="D107" s="281"/>
      <c r="E107" s="281"/>
      <c r="F107" s="300" t="s">
        <v>285</v>
      </c>
      <c r="G107" s="281"/>
      <c r="H107" s="281" t="s">
        <v>324</v>
      </c>
      <c r="I107" s="281" t="s">
        <v>295</v>
      </c>
      <c r="J107" s="281"/>
      <c r="K107" s="292"/>
    </row>
    <row r="108" spans="2:11" ht="15" customHeight="1">
      <c r="B108" s="301"/>
      <c r="C108" s="281" t="s">
        <v>304</v>
      </c>
      <c r="D108" s="281"/>
      <c r="E108" s="281"/>
      <c r="F108" s="300" t="s">
        <v>291</v>
      </c>
      <c r="G108" s="281"/>
      <c r="H108" s="281" t="s">
        <v>324</v>
      </c>
      <c r="I108" s="281" t="s">
        <v>287</v>
      </c>
      <c r="J108" s="281">
        <v>50</v>
      </c>
      <c r="K108" s="292"/>
    </row>
    <row r="109" spans="2:11" ht="15" customHeight="1">
      <c r="B109" s="301"/>
      <c r="C109" s="281" t="s">
        <v>312</v>
      </c>
      <c r="D109" s="281"/>
      <c r="E109" s="281"/>
      <c r="F109" s="300" t="s">
        <v>291</v>
      </c>
      <c r="G109" s="281"/>
      <c r="H109" s="281" t="s">
        <v>324</v>
      </c>
      <c r="I109" s="281" t="s">
        <v>287</v>
      </c>
      <c r="J109" s="281">
        <v>50</v>
      </c>
      <c r="K109" s="292"/>
    </row>
    <row r="110" spans="2:11" ht="15" customHeight="1">
      <c r="B110" s="301"/>
      <c r="C110" s="281" t="s">
        <v>310</v>
      </c>
      <c r="D110" s="281"/>
      <c r="E110" s="281"/>
      <c r="F110" s="300" t="s">
        <v>291</v>
      </c>
      <c r="G110" s="281"/>
      <c r="H110" s="281" t="s">
        <v>324</v>
      </c>
      <c r="I110" s="281" t="s">
        <v>287</v>
      </c>
      <c r="J110" s="281">
        <v>50</v>
      </c>
      <c r="K110" s="292"/>
    </row>
    <row r="111" spans="2:11" ht="15" customHeight="1">
      <c r="B111" s="301"/>
      <c r="C111" s="281" t="s">
        <v>450</v>
      </c>
      <c r="D111" s="281"/>
      <c r="E111" s="281"/>
      <c r="F111" s="300" t="s">
        <v>285</v>
      </c>
      <c r="G111" s="281"/>
      <c r="H111" s="281" t="s">
        <v>325</v>
      </c>
      <c r="I111" s="281" t="s">
        <v>287</v>
      </c>
      <c r="J111" s="281">
        <v>20</v>
      </c>
      <c r="K111" s="292"/>
    </row>
    <row r="112" spans="2:11" ht="15" customHeight="1">
      <c r="B112" s="301"/>
      <c r="C112" s="281" t="s">
        <v>326</v>
      </c>
      <c r="D112" s="281"/>
      <c r="E112" s="281"/>
      <c r="F112" s="300" t="s">
        <v>285</v>
      </c>
      <c r="G112" s="281"/>
      <c r="H112" s="281" t="s">
        <v>327</v>
      </c>
      <c r="I112" s="281" t="s">
        <v>287</v>
      </c>
      <c r="J112" s="281">
        <v>120</v>
      </c>
      <c r="K112" s="292"/>
    </row>
    <row r="113" spans="2:11" ht="15" customHeight="1">
      <c r="B113" s="301"/>
      <c r="C113" s="281" t="s">
        <v>435</v>
      </c>
      <c r="D113" s="281"/>
      <c r="E113" s="281"/>
      <c r="F113" s="300" t="s">
        <v>285</v>
      </c>
      <c r="G113" s="281"/>
      <c r="H113" s="281" t="s">
        <v>328</v>
      </c>
      <c r="I113" s="281" t="s">
        <v>319</v>
      </c>
      <c r="J113" s="281"/>
      <c r="K113" s="292"/>
    </row>
    <row r="114" spans="2:11" ht="15" customHeight="1">
      <c r="B114" s="301"/>
      <c r="C114" s="281" t="s">
        <v>445</v>
      </c>
      <c r="D114" s="281"/>
      <c r="E114" s="281"/>
      <c r="F114" s="300" t="s">
        <v>285</v>
      </c>
      <c r="G114" s="281"/>
      <c r="H114" s="281" t="s">
        <v>329</v>
      </c>
      <c r="I114" s="281" t="s">
        <v>319</v>
      </c>
      <c r="J114" s="281"/>
      <c r="K114" s="292"/>
    </row>
    <row r="115" spans="2:11" ht="15" customHeight="1">
      <c r="B115" s="301"/>
      <c r="C115" s="281" t="s">
        <v>454</v>
      </c>
      <c r="D115" s="281"/>
      <c r="E115" s="281"/>
      <c r="F115" s="300" t="s">
        <v>285</v>
      </c>
      <c r="G115" s="281"/>
      <c r="H115" s="281" t="s">
        <v>330</v>
      </c>
      <c r="I115" s="281" t="s">
        <v>331</v>
      </c>
      <c r="J115" s="281"/>
      <c r="K115" s="292"/>
    </row>
    <row r="116" spans="2:11" ht="15" customHeight="1">
      <c r="B116" s="304"/>
      <c r="C116" s="310"/>
      <c r="D116" s="310"/>
      <c r="E116" s="310"/>
      <c r="F116" s="310"/>
      <c r="G116" s="310"/>
      <c r="H116" s="310"/>
      <c r="I116" s="310"/>
      <c r="J116" s="310"/>
      <c r="K116" s="306"/>
    </row>
    <row r="117" spans="2:11" ht="18.75" customHeight="1">
      <c r="B117" s="311"/>
      <c r="C117" s="277"/>
      <c r="D117" s="277"/>
      <c r="E117" s="277"/>
      <c r="F117" s="312"/>
      <c r="G117" s="277"/>
      <c r="H117" s="277"/>
      <c r="I117" s="277"/>
      <c r="J117" s="277"/>
      <c r="K117" s="311"/>
    </row>
    <row r="118" spans="2:11" ht="18.75" customHeight="1">
      <c r="B118" s="287"/>
      <c r="C118" s="287"/>
      <c r="D118" s="287"/>
      <c r="E118" s="287"/>
      <c r="F118" s="287"/>
      <c r="G118" s="287"/>
      <c r="H118" s="287"/>
      <c r="I118" s="287"/>
      <c r="J118" s="287"/>
      <c r="K118" s="287"/>
    </row>
    <row r="119" spans="2:11" ht="7.5" customHeight="1">
      <c r="B119" s="313"/>
      <c r="C119" s="314"/>
      <c r="D119" s="314"/>
      <c r="E119" s="314"/>
      <c r="F119" s="314"/>
      <c r="G119" s="314"/>
      <c r="H119" s="314"/>
      <c r="I119" s="314"/>
      <c r="J119" s="314"/>
      <c r="K119" s="315"/>
    </row>
    <row r="120" spans="2:11" ht="45" customHeight="1">
      <c r="B120" s="316"/>
      <c r="C120" s="393" t="s">
        <v>332</v>
      </c>
      <c r="D120" s="393"/>
      <c r="E120" s="393"/>
      <c r="F120" s="393"/>
      <c r="G120" s="393"/>
      <c r="H120" s="393"/>
      <c r="I120" s="393"/>
      <c r="J120" s="393"/>
      <c r="K120" s="317"/>
    </row>
    <row r="121" spans="2:11" ht="17.25" customHeight="1">
      <c r="B121" s="318"/>
      <c r="C121" s="293" t="s">
        <v>279</v>
      </c>
      <c r="D121" s="293"/>
      <c r="E121" s="293"/>
      <c r="F121" s="293" t="s">
        <v>280</v>
      </c>
      <c r="G121" s="294"/>
      <c r="H121" s="293" t="s">
        <v>515</v>
      </c>
      <c r="I121" s="293" t="s">
        <v>454</v>
      </c>
      <c r="J121" s="293" t="s">
        <v>281</v>
      </c>
      <c r="K121" s="319"/>
    </row>
    <row r="122" spans="2:11" ht="17.25" customHeight="1">
      <c r="B122" s="318"/>
      <c r="C122" s="295" t="s">
        <v>282</v>
      </c>
      <c r="D122" s="295"/>
      <c r="E122" s="295"/>
      <c r="F122" s="296" t="s">
        <v>283</v>
      </c>
      <c r="G122" s="297"/>
      <c r="H122" s="295"/>
      <c r="I122" s="295"/>
      <c r="J122" s="295" t="s">
        <v>284</v>
      </c>
      <c r="K122" s="319"/>
    </row>
    <row r="123" spans="2:11" ht="5.25" customHeight="1">
      <c r="B123" s="320"/>
      <c r="C123" s="298"/>
      <c r="D123" s="298"/>
      <c r="E123" s="298"/>
      <c r="F123" s="298"/>
      <c r="G123" s="281"/>
      <c r="H123" s="298"/>
      <c r="I123" s="298"/>
      <c r="J123" s="298"/>
      <c r="K123" s="321"/>
    </row>
    <row r="124" spans="2:11" ht="15" customHeight="1">
      <c r="B124" s="320"/>
      <c r="C124" s="281" t="s">
        <v>288</v>
      </c>
      <c r="D124" s="298"/>
      <c r="E124" s="298"/>
      <c r="F124" s="300" t="s">
        <v>285</v>
      </c>
      <c r="G124" s="281"/>
      <c r="H124" s="281" t="s">
        <v>324</v>
      </c>
      <c r="I124" s="281" t="s">
        <v>287</v>
      </c>
      <c r="J124" s="281">
        <v>120</v>
      </c>
      <c r="K124" s="322"/>
    </row>
    <row r="125" spans="2:11" ht="15" customHeight="1">
      <c r="B125" s="320"/>
      <c r="C125" s="281" t="s">
        <v>333</v>
      </c>
      <c r="D125" s="281"/>
      <c r="E125" s="281"/>
      <c r="F125" s="300" t="s">
        <v>285</v>
      </c>
      <c r="G125" s="281"/>
      <c r="H125" s="281" t="s">
        <v>334</v>
      </c>
      <c r="I125" s="281" t="s">
        <v>287</v>
      </c>
      <c r="J125" s="281" t="s">
        <v>335</v>
      </c>
      <c r="K125" s="322"/>
    </row>
    <row r="126" spans="2:11" ht="15" customHeight="1">
      <c r="B126" s="320"/>
      <c r="C126" s="281" t="s">
        <v>234</v>
      </c>
      <c r="D126" s="281"/>
      <c r="E126" s="281"/>
      <c r="F126" s="300" t="s">
        <v>285</v>
      </c>
      <c r="G126" s="281"/>
      <c r="H126" s="281" t="s">
        <v>336</v>
      </c>
      <c r="I126" s="281" t="s">
        <v>287</v>
      </c>
      <c r="J126" s="281" t="s">
        <v>335</v>
      </c>
      <c r="K126" s="322"/>
    </row>
    <row r="127" spans="2:11" ht="15" customHeight="1">
      <c r="B127" s="320"/>
      <c r="C127" s="281" t="s">
        <v>296</v>
      </c>
      <c r="D127" s="281"/>
      <c r="E127" s="281"/>
      <c r="F127" s="300" t="s">
        <v>291</v>
      </c>
      <c r="G127" s="281"/>
      <c r="H127" s="281" t="s">
        <v>297</v>
      </c>
      <c r="I127" s="281" t="s">
        <v>287</v>
      </c>
      <c r="J127" s="281">
        <v>15</v>
      </c>
      <c r="K127" s="322"/>
    </row>
    <row r="128" spans="2:11" ht="15" customHeight="1">
      <c r="B128" s="320"/>
      <c r="C128" s="302" t="s">
        <v>298</v>
      </c>
      <c r="D128" s="302"/>
      <c r="E128" s="302"/>
      <c r="F128" s="303" t="s">
        <v>291</v>
      </c>
      <c r="G128" s="302"/>
      <c r="H128" s="302" t="s">
        <v>299</v>
      </c>
      <c r="I128" s="302" t="s">
        <v>287</v>
      </c>
      <c r="J128" s="302">
        <v>15</v>
      </c>
      <c r="K128" s="322"/>
    </row>
    <row r="129" spans="2:11" ht="15" customHeight="1">
      <c r="B129" s="320"/>
      <c r="C129" s="302" t="s">
        <v>300</v>
      </c>
      <c r="D129" s="302"/>
      <c r="E129" s="302"/>
      <c r="F129" s="303" t="s">
        <v>291</v>
      </c>
      <c r="G129" s="302"/>
      <c r="H129" s="302" t="s">
        <v>301</v>
      </c>
      <c r="I129" s="302" t="s">
        <v>287</v>
      </c>
      <c r="J129" s="302">
        <v>20</v>
      </c>
      <c r="K129" s="322"/>
    </row>
    <row r="130" spans="2:11" ht="15" customHeight="1">
      <c r="B130" s="320"/>
      <c r="C130" s="302" t="s">
        <v>302</v>
      </c>
      <c r="D130" s="302"/>
      <c r="E130" s="302"/>
      <c r="F130" s="303" t="s">
        <v>291</v>
      </c>
      <c r="G130" s="302"/>
      <c r="H130" s="302" t="s">
        <v>303</v>
      </c>
      <c r="I130" s="302" t="s">
        <v>287</v>
      </c>
      <c r="J130" s="302">
        <v>20</v>
      </c>
      <c r="K130" s="322"/>
    </row>
    <row r="131" spans="2:11" ht="15" customHeight="1">
      <c r="B131" s="320"/>
      <c r="C131" s="281" t="s">
        <v>290</v>
      </c>
      <c r="D131" s="281"/>
      <c r="E131" s="281"/>
      <c r="F131" s="300" t="s">
        <v>291</v>
      </c>
      <c r="G131" s="281"/>
      <c r="H131" s="281" t="s">
        <v>324</v>
      </c>
      <c r="I131" s="281" t="s">
        <v>287</v>
      </c>
      <c r="J131" s="281">
        <v>50</v>
      </c>
      <c r="K131" s="322"/>
    </row>
    <row r="132" spans="2:11" ht="15" customHeight="1">
      <c r="B132" s="320"/>
      <c r="C132" s="281" t="s">
        <v>304</v>
      </c>
      <c r="D132" s="281"/>
      <c r="E132" s="281"/>
      <c r="F132" s="300" t="s">
        <v>291</v>
      </c>
      <c r="G132" s="281"/>
      <c r="H132" s="281" t="s">
        <v>324</v>
      </c>
      <c r="I132" s="281" t="s">
        <v>287</v>
      </c>
      <c r="J132" s="281">
        <v>50</v>
      </c>
      <c r="K132" s="322"/>
    </row>
    <row r="133" spans="2:11" ht="15" customHeight="1">
      <c r="B133" s="320"/>
      <c r="C133" s="281" t="s">
        <v>310</v>
      </c>
      <c r="D133" s="281"/>
      <c r="E133" s="281"/>
      <c r="F133" s="300" t="s">
        <v>291</v>
      </c>
      <c r="G133" s="281"/>
      <c r="H133" s="281" t="s">
        <v>324</v>
      </c>
      <c r="I133" s="281" t="s">
        <v>287</v>
      </c>
      <c r="J133" s="281">
        <v>50</v>
      </c>
      <c r="K133" s="322"/>
    </row>
    <row r="134" spans="2:11" ht="15" customHeight="1">
      <c r="B134" s="320"/>
      <c r="C134" s="281" t="s">
        <v>312</v>
      </c>
      <c r="D134" s="281"/>
      <c r="E134" s="281"/>
      <c r="F134" s="300" t="s">
        <v>291</v>
      </c>
      <c r="G134" s="281"/>
      <c r="H134" s="281" t="s">
        <v>324</v>
      </c>
      <c r="I134" s="281" t="s">
        <v>287</v>
      </c>
      <c r="J134" s="281">
        <v>50</v>
      </c>
      <c r="K134" s="322"/>
    </row>
    <row r="135" spans="2:11" ht="15" customHeight="1">
      <c r="B135" s="320"/>
      <c r="C135" s="281" t="s">
        <v>520</v>
      </c>
      <c r="D135" s="281"/>
      <c r="E135" s="281"/>
      <c r="F135" s="300" t="s">
        <v>291</v>
      </c>
      <c r="G135" s="281"/>
      <c r="H135" s="281" t="s">
        <v>337</v>
      </c>
      <c r="I135" s="281" t="s">
        <v>287</v>
      </c>
      <c r="J135" s="281">
        <v>255</v>
      </c>
      <c r="K135" s="322"/>
    </row>
    <row r="136" spans="2:11" ht="15" customHeight="1">
      <c r="B136" s="320"/>
      <c r="C136" s="281" t="s">
        <v>314</v>
      </c>
      <c r="D136" s="281"/>
      <c r="E136" s="281"/>
      <c r="F136" s="300" t="s">
        <v>285</v>
      </c>
      <c r="G136" s="281"/>
      <c r="H136" s="281" t="s">
        <v>338</v>
      </c>
      <c r="I136" s="281" t="s">
        <v>316</v>
      </c>
      <c r="J136" s="281"/>
      <c r="K136" s="322"/>
    </row>
    <row r="137" spans="2:11" ht="15" customHeight="1">
      <c r="B137" s="320"/>
      <c r="C137" s="281" t="s">
        <v>317</v>
      </c>
      <c r="D137" s="281"/>
      <c r="E137" s="281"/>
      <c r="F137" s="300" t="s">
        <v>285</v>
      </c>
      <c r="G137" s="281"/>
      <c r="H137" s="281" t="s">
        <v>339</v>
      </c>
      <c r="I137" s="281" t="s">
        <v>319</v>
      </c>
      <c r="J137" s="281"/>
      <c r="K137" s="322"/>
    </row>
    <row r="138" spans="2:11" ht="15" customHeight="1">
      <c r="B138" s="320"/>
      <c r="C138" s="281" t="s">
        <v>320</v>
      </c>
      <c r="D138" s="281"/>
      <c r="E138" s="281"/>
      <c r="F138" s="300" t="s">
        <v>285</v>
      </c>
      <c r="G138" s="281"/>
      <c r="H138" s="281" t="s">
        <v>320</v>
      </c>
      <c r="I138" s="281" t="s">
        <v>319</v>
      </c>
      <c r="J138" s="281"/>
      <c r="K138" s="322"/>
    </row>
    <row r="139" spans="2:11" ht="15" customHeight="1">
      <c r="B139" s="320"/>
      <c r="C139" s="281" t="s">
        <v>435</v>
      </c>
      <c r="D139" s="281"/>
      <c r="E139" s="281"/>
      <c r="F139" s="300" t="s">
        <v>285</v>
      </c>
      <c r="G139" s="281"/>
      <c r="H139" s="281" t="s">
        <v>340</v>
      </c>
      <c r="I139" s="281" t="s">
        <v>319</v>
      </c>
      <c r="J139" s="281"/>
      <c r="K139" s="322"/>
    </row>
    <row r="140" spans="2:11" ht="15" customHeight="1">
      <c r="B140" s="320"/>
      <c r="C140" s="281" t="s">
        <v>341</v>
      </c>
      <c r="D140" s="281"/>
      <c r="E140" s="281"/>
      <c r="F140" s="300" t="s">
        <v>285</v>
      </c>
      <c r="G140" s="281"/>
      <c r="H140" s="281" t="s">
        <v>342</v>
      </c>
      <c r="I140" s="281" t="s">
        <v>319</v>
      </c>
      <c r="J140" s="281"/>
      <c r="K140" s="322"/>
    </row>
    <row r="141" spans="2:11" ht="15" customHeight="1">
      <c r="B141" s="323"/>
      <c r="C141" s="324"/>
      <c r="D141" s="324"/>
      <c r="E141" s="324"/>
      <c r="F141" s="324"/>
      <c r="G141" s="324"/>
      <c r="H141" s="324"/>
      <c r="I141" s="324"/>
      <c r="J141" s="324"/>
      <c r="K141" s="325"/>
    </row>
    <row r="142" spans="2:11" ht="18.75" customHeight="1">
      <c r="B142" s="277"/>
      <c r="C142" s="277"/>
      <c r="D142" s="277"/>
      <c r="E142" s="277"/>
      <c r="F142" s="312"/>
      <c r="G142" s="277"/>
      <c r="H142" s="277"/>
      <c r="I142" s="277"/>
      <c r="J142" s="277"/>
      <c r="K142" s="277"/>
    </row>
    <row r="143" spans="2:11" ht="18.75" customHeight="1">
      <c r="B143" s="287"/>
      <c r="C143" s="287"/>
      <c r="D143" s="287"/>
      <c r="E143" s="287"/>
      <c r="F143" s="287"/>
      <c r="G143" s="287"/>
      <c r="H143" s="287"/>
      <c r="I143" s="287"/>
      <c r="J143" s="287"/>
      <c r="K143" s="287"/>
    </row>
    <row r="144" spans="2:11" ht="7.5" customHeight="1">
      <c r="B144" s="288"/>
      <c r="C144" s="289"/>
      <c r="D144" s="289"/>
      <c r="E144" s="289"/>
      <c r="F144" s="289"/>
      <c r="G144" s="289"/>
      <c r="H144" s="289"/>
      <c r="I144" s="289"/>
      <c r="J144" s="289"/>
      <c r="K144" s="290"/>
    </row>
    <row r="145" spans="2:11" ht="45" customHeight="1">
      <c r="B145" s="291"/>
      <c r="C145" s="395" t="s">
        <v>343</v>
      </c>
      <c r="D145" s="395"/>
      <c r="E145" s="395"/>
      <c r="F145" s="395"/>
      <c r="G145" s="395"/>
      <c r="H145" s="395"/>
      <c r="I145" s="395"/>
      <c r="J145" s="395"/>
      <c r="K145" s="292"/>
    </row>
    <row r="146" spans="2:11" ht="17.25" customHeight="1">
      <c r="B146" s="291"/>
      <c r="C146" s="293" t="s">
        <v>279</v>
      </c>
      <c r="D146" s="293"/>
      <c r="E146" s="293"/>
      <c r="F146" s="293" t="s">
        <v>280</v>
      </c>
      <c r="G146" s="294"/>
      <c r="H146" s="293" t="s">
        <v>515</v>
      </c>
      <c r="I146" s="293" t="s">
        <v>454</v>
      </c>
      <c r="J146" s="293" t="s">
        <v>281</v>
      </c>
      <c r="K146" s="292"/>
    </row>
    <row r="147" spans="2:11" ht="17.25" customHeight="1">
      <c r="B147" s="291"/>
      <c r="C147" s="295" t="s">
        <v>282</v>
      </c>
      <c r="D147" s="295"/>
      <c r="E147" s="295"/>
      <c r="F147" s="296" t="s">
        <v>283</v>
      </c>
      <c r="G147" s="297"/>
      <c r="H147" s="295"/>
      <c r="I147" s="295"/>
      <c r="J147" s="295" t="s">
        <v>284</v>
      </c>
      <c r="K147" s="292"/>
    </row>
    <row r="148" spans="2:11" ht="5.25" customHeight="1">
      <c r="B148" s="301"/>
      <c r="C148" s="298"/>
      <c r="D148" s="298"/>
      <c r="E148" s="298"/>
      <c r="F148" s="298"/>
      <c r="G148" s="299"/>
      <c r="H148" s="298"/>
      <c r="I148" s="298"/>
      <c r="J148" s="298"/>
      <c r="K148" s="322"/>
    </row>
    <row r="149" spans="2:11" ht="15" customHeight="1">
      <c r="B149" s="301"/>
      <c r="C149" s="326" t="s">
        <v>288</v>
      </c>
      <c r="D149" s="281"/>
      <c r="E149" s="281"/>
      <c r="F149" s="327" t="s">
        <v>285</v>
      </c>
      <c r="G149" s="281"/>
      <c r="H149" s="326" t="s">
        <v>324</v>
      </c>
      <c r="I149" s="326" t="s">
        <v>287</v>
      </c>
      <c r="J149" s="326">
        <v>120</v>
      </c>
      <c r="K149" s="322"/>
    </row>
    <row r="150" spans="2:11" ht="15" customHeight="1">
      <c r="B150" s="301"/>
      <c r="C150" s="326" t="s">
        <v>333</v>
      </c>
      <c r="D150" s="281"/>
      <c r="E150" s="281"/>
      <c r="F150" s="327" t="s">
        <v>285</v>
      </c>
      <c r="G150" s="281"/>
      <c r="H150" s="326" t="s">
        <v>344</v>
      </c>
      <c r="I150" s="326" t="s">
        <v>287</v>
      </c>
      <c r="J150" s="326" t="s">
        <v>335</v>
      </c>
      <c r="K150" s="322"/>
    </row>
    <row r="151" spans="2:11" ht="15" customHeight="1">
      <c r="B151" s="301"/>
      <c r="C151" s="326" t="s">
        <v>234</v>
      </c>
      <c r="D151" s="281"/>
      <c r="E151" s="281"/>
      <c r="F151" s="327" t="s">
        <v>285</v>
      </c>
      <c r="G151" s="281"/>
      <c r="H151" s="326" t="s">
        <v>345</v>
      </c>
      <c r="I151" s="326" t="s">
        <v>287</v>
      </c>
      <c r="J151" s="326" t="s">
        <v>335</v>
      </c>
      <c r="K151" s="322"/>
    </row>
    <row r="152" spans="2:11" ht="15" customHeight="1">
      <c r="B152" s="301"/>
      <c r="C152" s="326" t="s">
        <v>290</v>
      </c>
      <c r="D152" s="281"/>
      <c r="E152" s="281"/>
      <c r="F152" s="327" t="s">
        <v>291</v>
      </c>
      <c r="G152" s="281"/>
      <c r="H152" s="326" t="s">
        <v>324</v>
      </c>
      <c r="I152" s="326" t="s">
        <v>287</v>
      </c>
      <c r="J152" s="326">
        <v>50</v>
      </c>
      <c r="K152" s="322"/>
    </row>
    <row r="153" spans="2:11" ht="15" customHeight="1">
      <c r="B153" s="301"/>
      <c r="C153" s="326" t="s">
        <v>293</v>
      </c>
      <c r="D153" s="281"/>
      <c r="E153" s="281"/>
      <c r="F153" s="327" t="s">
        <v>285</v>
      </c>
      <c r="G153" s="281"/>
      <c r="H153" s="326" t="s">
        <v>324</v>
      </c>
      <c r="I153" s="326" t="s">
        <v>295</v>
      </c>
      <c r="J153" s="326"/>
      <c r="K153" s="322"/>
    </row>
    <row r="154" spans="2:11" ht="15" customHeight="1">
      <c r="B154" s="301"/>
      <c r="C154" s="326" t="s">
        <v>304</v>
      </c>
      <c r="D154" s="281"/>
      <c r="E154" s="281"/>
      <c r="F154" s="327" t="s">
        <v>291</v>
      </c>
      <c r="G154" s="281"/>
      <c r="H154" s="326" t="s">
        <v>324</v>
      </c>
      <c r="I154" s="326" t="s">
        <v>287</v>
      </c>
      <c r="J154" s="326">
        <v>50</v>
      </c>
      <c r="K154" s="322"/>
    </row>
    <row r="155" spans="2:11" ht="15" customHeight="1">
      <c r="B155" s="301"/>
      <c r="C155" s="326" t="s">
        <v>312</v>
      </c>
      <c r="D155" s="281"/>
      <c r="E155" s="281"/>
      <c r="F155" s="327" t="s">
        <v>291</v>
      </c>
      <c r="G155" s="281"/>
      <c r="H155" s="326" t="s">
        <v>324</v>
      </c>
      <c r="I155" s="326" t="s">
        <v>287</v>
      </c>
      <c r="J155" s="326">
        <v>50</v>
      </c>
      <c r="K155" s="322"/>
    </row>
    <row r="156" spans="2:11" ht="15" customHeight="1">
      <c r="B156" s="301"/>
      <c r="C156" s="326" t="s">
        <v>310</v>
      </c>
      <c r="D156" s="281"/>
      <c r="E156" s="281"/>
      <c r="F156" s="327" t="s">
        <v>291</v>
      </c>
      <c r="G156" s="281"/>
      <c r="H156" s="326" t="s">
        <v>324</v>
      </c>
      <c r="I156" s="326" t="s">
        <v>287</v>
      </c>
      <c r="J156" s="326">
        <v>50</v>
      </c>
      <c r="K156" s="322"/>
    </row>
    <row r="157" spans="2:11" ht="15" customHeight="1">
      <c r="B157" s="301"/>
      <c r="C157" s="326" t="s">
        <v>493</v>
      </c>
      <c r="D157" s="281"/>
      <c r="E157" s="281"/>
      <c r="F157" s="327" t="s">
        <v>285</v>
      </c>
      <c r="G157" s="281"/>
      <c r="H157" s="326" t="s">
        <v>346</v>
      </c>
      <c r="I157" s="326" t="s">
        <v>287</v>
      </c>
      <c r="J157" s="326" t="s">
        <v>347</v>
      </c>
      <c r="K157" s="322"/>
    </row>
    <row r="158" spans="2:11" ht="15" customHeight="1">
      <c r="B158" s="301"/>
      <c r="C158" s="326" t="s">
        <v>348</v>
      </c>
      <c r="D158" s="281"/>
      <c r="E158" s="281"/>
      <c r="F158" s="327" t="s">
        <v>285</v>
      </c>
      <c r="G158" s="281"/>
      <c r="H158" s="326" t="s">
        <v>349</v>
      </c>
      <c r="I158" s="326" t="s">
        <v>319</v>
      </c>
      <c r="J158" s="326"/>
      <c r="K158" s="322"/>
    </row>
    <row r="159" spans="2:11" ht="15" customHeight="1">
      <c r="B159" s="328"/>
      <c r="C159" s="310"/>
      <c r="D159" s="310"/>
      <c r="E159" s="310"/>
      <c r="F159" s="310"/>
      <c r="G159" s="310"/>
      <c r="H159" s="310"/>
      <c r="I159" s="310"/>
      <c r="J159" s="310"/>
      <c r="K159" s="329"/>
    </row>
    <row r="160" spans="2:11" ht="18.75" customHeight="1">
      <c r="B160" s="277"/>
      <c r="C160" s="281"/>
      <c r="D160" s="281"/>
      <c r="E160" s="281"/>
      <c r="F160" s="300"/>
      <c r="G160" s="281"/>
      <c r="H160" s="281"/>
      <c r="I160" s="281"/>
      <c r="J160" s="281"/>
      <c r="K160" s="277"/>
    </row>
    <row r="161" spans="2:11" ht="18.75" customHeight="1">
      <c r="B161" s="287"/>
      <c r="C161" s="287"/>
      <c r="D161" s="287"/>
      <c r="E161" s="287"/>
      <c r="F161" s="287"/>
      <c r="G161" s="287"/>
      <c r="H161" s="287"/>
      <c r="I161" s="287"/>
      <c r="J161" s="287"/>
      <c r="K161" s="287"/>
    </row>
    <row r="162" spans="2:11" ht="7.5" customHeight="1">
      <c r="B162" s="269"/>
      <c r="C162" s="270"/>
      <c r="D162" s="270"/>
      <c r="E162" s="270"/>
      <c r="F162" s="270"/>
      <c r="G162" s="270"/>
      <c r="H162" s="270"/>
      <c r="I162" s="270"/>
      <c r="J162" s="270"/>
      <c r="K162" s="271"/>
    </row>
    <row r="163" spans="2:11" ht="45" customHeight="1">
      <c r="B163" s="272"/>
      <c r="C163" s="393" t="s">
        <v>350</v>
      </c>
      <c r="D163" s="393"/>
      <c r="E163" s="393"/>
      <c r="F163" s="393"/>
      <c r="G163" s="393"/>
      <c r="H163" s="393"/>
      <c r="I163" s="393"/>
      <c r="J163" s="393"/>
      <c r="K163" s="273"/>
    </row>
    <row r="164" spans="2:11" ht="17.25" customHeight="1">
      <c r="B164" s="272"/>
      <c r="C164" s="293" t="s">
        <v>279</v>
      </c>
      <c r="D164" s="293"/>
      <c r="E164" s="293"/>
      <c r="F164" s="293" t="s">
        <v>280</v>
      </c>
      <c r="G164" s="330"/>
      <c r="H164" s="331" t="s">
        <v>515</v>
      </c>
      <c r="I164" s="331" t="s">
        <v>454</v>
      </c>
      <c r="J164" s="293" t="s">
        <v>281</v>
      </c>
      <c r="K164" s="273"/>
    </row>
    <row r="165" spans="2:11" ht="17.25" customHeight="1">
      <c r="B165" s="274"/>
      <c r="C165" s="295" t="s">
        <v>282</v>
      </c>
      <c r="D165" s="295"/>
      <c r="E165" s="295"/>
      <c r="F165" s="296" t="s">
        <v>283</v>
      </c>
      <c r="G165" s="332"/>
      <c r="H165" s="333"/>
      <c r="I165" s="333"/>
      <c r="J165" s="295" t="s">
        <v>284</v>
      </c>
      <c r="K165" s="275"/>
    </row>
    <row r="166" spans="2:11" ht="5.25" customHeight="1">
      <c r="B166" s="301"/>
      <c r="C166" s="298"/>
      <c r="D166" s="298"/>
      <c r="E166" s="298"/>
      <c r="F166" s="298"/>
      <c r="G166" s="299"/>
      <c r="H166" s="298"/>
      <c r="I166" s="298"/>
      <c r="J166" s="298"/>
      <c r="K166" s="322"/>
    </row>
    <row r="167" spans="2:11" ht="15" customHeight="1">
      <c r="B167" s="301"/>
      <c r="C167" s="281" t="s">
        <v>288</v>
      </c>
      <c r="D167" s="281"/>
      <c r="E167" s="281"/>
      <c r="F167" s="300" t="s">
        <v>285</v>
      </c>
      <c r="G167" s="281"/>
      <c r="H167" s="281" t="s">
        <v>324</v>
      </c>
      <c r="I167" s="281" t="s">
        <v>287</v>
      </c>
      <c r="J167" s="281">
        <v>120</v>
      </c>
      <c r="K167" s="322"/>
    </row>
    <row r="168" spans="2:11" ht="15" customHeight="1">
      <c r="B168" s="301"/>
      <c r="C168" s="281" t="s">
        <v>333</v>
      </c>
      <c r="D168" s="281"/>
      <c r="E168" s="281"/>
      <c r="F168" s="300" t="s">
        <v>285</v>
      </c>
      <c r="G168" s="281"/>
      <c r="H168" s="281" t="s">
        <v>334</v>
      </c>
      <c r="I168" s="281" t="s">
        <v>287</v>
      </c>
      <c r="J168" s="281" t="s">
        <v>335</v>
      </c>
      <c r="K168" s="322"/>
    </row>
    <row r="169" spans="2:11" ht="15" customHeight="1">
      <c r="B169" s="301"/>
      <c r="C169" s="281" t="s">
        <v>234</v>
      </c>
      <c r="D169" s="281"/>
      <c r="E169" s="281"/>
      <c r="F169" s="300" t="s">
        <v>285</v>
      </c>
      <c r="G169" s="281"/>
      <c r="H169" s="281" t="s">
        <v>351</v>
      </c>
      <c r="I169" s="281" t="s">
        <v>287</v>
      </c>
      <c r="J169" s="281" t="s">
        <v>335</v>
      </c>
      <c r="K169" s="322"/>
    </row>
    <row r="170" spans="2:11" ht="15" customHeight="1">
      <c r="B170" s="301"/>
      <c r="C170" s="281" t="s">
        <v>290</v>
      </c>
      <c r="D170" s="281"/>
      <c r="E170" s="281"/>
      <c r="F170" s="300" t="s">
        <v>291</v>
      </c>
      <c r="G170" s="281"/>
      <c r="H170" s="281" t="s">
        <v>351</v>
      </c>
      <c r="I170" s="281" t="s">
        <v>287</v>
      </c>
      <c r="J170" s="281">
        <v>50</v>
      </c>
      <c r="K170" s="322"/>
    </row>
    <row r="171" spans="2:11" ht="15" customHeight="1">
      <c r="B171" s="301"/>
      <c r="C171" s="281" t="s">
        <v>293</v>
      </c>
      <c r="D171" s="281"/>
      <c r="E171" s="281"/>
      <c r="F171" s="300" t="s">
        <v>285</v>
      </c>
      <c r="G171" s="281"/>
      <c r="H171" s="281" t="s">
        <v>351</v>
      </c>
      <c r="I171" s="281" t="s">
        <v>295</v>
      </c>
      <c r="J171" s="281"/>
      <c r="K171" s="322"/>
    </row>
    <row r="172" spans="2:11" ht="15" customHeight="1">
      <c r="B172" s="301"/>
      <c r="C172" s="281" t="s">
        <v>304</v>
      </c>
      <c r="D172" s="281"/>
      <c r="E172" s="281"/>
      <c r="F172" s="300" t="s">
        <v>291</v>
      </c>
      <c r="G172" s="281"/>
      <c r="H172" s="281" t="s">
        <v>351</v>
      </c>
      <c r="I172" s="281" t="s">
        <v>287</v>
      </c>
      <c r="J172" s="281">
        <v>50</v>
      </c>
      <c r="K172" s="322"/>
    </row>
    <row r="173" spans="2:11" ht="15" customHeight="1">
      <c r="B173" s="301"/>
      <c r="C173" s="281" t="s">
        <v>312</v>
      </c>
      <c r="D173" s="281"/>
      <c r="E173" s="281"/>
      <c r="F173" s="300" t="s">
        <v>291</v>
      </c>
      <c r="G173" s="281"/>
      <c r="H173" s="281" t="s">
        <v>351</v>
      </c>
      <c r="I173" s="281" t="s">
        <v>287</v>
      </c>
      <c r="J173" s="281">
        <v>50</v>
      </c>
      <c r="K173" s="322"/>
    </row>
    <row r="174" spans="2:11" ht="15" customHeight="1">
      <c r="B174" s="301"/>
      <c r="C174" s="281" t="s">
        <v>310</v>
      </c>
      <c r="D174" s="281"/>
      <c r="E174" s="281"/>
      <c r="F174" s="300" t="s">
        <v>291</v>
      </c>
      <c r="G174" s="281"/>
      <c r="H174" s="281" t="s">
        <v>351</v>
      </c>
      <c r="I174" s="281" t="s">
        <v>287</v>
      </c>
      <c r="J174" s="281">
        <v>50</v>
      </c>
      <c r="K174" s="322"/>
    </row>
    <row r="175" spans="2:11" ht="15" customHeight="1">
      <c r="B175" s="301"/>
      <c r="C175" s="281" t="s">
        <v>514</v>
      </c>
      <c r="D175" s="281"/>
      <c r="E175" s="281"/>
      <c r="F175" s="300" t="s">
        <v>285</v>
      </c>
      <c r="G175" s="281"/>
      <c r="H175" s="281" t="s">
        <v>352</v>
      </c>
      <c r="I175" s="281" t="s">
        <v>353</v>
      </c>
      <c r="J175" s="281"/>
      <c r="K175" s="322"/>
    </row>
    <row r="176" spans="2:11" ht="15" customHeight="1">
      <c r="B176" s="301"/>
      <c r="C176" s="281" t="s">
        <v>454</v>
      </c>
      <c r="D176" s="281"/>
      <c r="E176" s="281"/>
      <c r="F176" s="300" t="s">
        <v>285</v>
      </c>
      <c r="G176" s="281"/>
      <c r="H176" s="281" t="s">
        <v>354</v>
      </c>
      <c r="I176" s="281" t="s">
        <v>355</v>
      </c>
      <c r="J176" s="281">
        <v>1</v>
      </c>
      <c r="K176" s="322"/>
    </row>
    <row r="177" spans="2:11" ht="15" customHeight="1">
      <c r="B177" s="301"/>
      <c r="C177" s="281" t="s">
        <v>450</v>
      </c>
      <c r="D177" s="281"/>
      <c r="E177" s="281"/>
      <c r="F177" s="300" t="s">
        <v>285</v>
      </c>
      <c r="G177" s="281"/>
      <c r="H177" s="281" t="s">
        <v>356</v>
      </c>
      <c r="I177" s="281" t="s">
        <v>287</v>
      </c>
      <c r="J177" s="281">
        <v>20</v>
      </c>
      <c r="K177" s="322"/>
    </row>
    <row r="178" spans="2:11" ht="15" customHeight="1">
      <c r="B178" s="301"/>
      <c r="C178" s="281" t="s">
        <v>515</v>
      </c>
      <c r="D178" s="281"/>
      <c r="E178" s="281"/>
      <c r="F178" s="300" t="s">
        <v>285</v>
      </c>
      <c r="G178" s="281"/>
      <c r="H178" s="281" t="s">
        <v>357</v>
      </c>
      <c r="I178" s="281" t="s">
        <v>287</v>
      </c>
      <c r="J178" s="281">
        <v>255</v>
      </c>
      <c r="K178" s="322"/>
    </row>
    <row r="179" spans="2:11" ht="15" customHeight="1">
      <c r="B179" s="301"/>
      <c r="C179" s="281" t="s">
        <v>516</v>
      </c>
      <c r="D179" s="281"/>
      <c r="E179" s="281"/>
      <c r="F179" s="300" t="s">
        <v>285</v>
      </c>
      <c r="G179" s="281"/>
      <c r="H179" s="281" t="s">
        <v>250</v>
      </c>
      <c r="I179" s="281" t="s">
        <v>287</v>
      </c>
      <c r="J179" s="281">
        <v>10</v>
      </c>
      <c r="K179" s="322"/>
    </row>
    <row r="180" spans="2:11" ht="15" customHeight="1">
      <c r="B180" s="301"/>
      <c r="C180" s="281" t="s">
        <v>517</v>
      </c>
      <c r="D180" s="281"/>
      <c r="E180" s="281"/>
      <c r="F180" s="300" t="s">
        <v>285</v>
      </c>
      <c r="G180" s="281"/>
      <c r="H180" s="281" t="s">
        <v>358</v>
      </c>
      <c r="I180" s="281" t="s">
        <v>319</v>
      </c>
      <c r="J180" s="281"/>
      <c r="K180" s="322"/>
    </row>
    <row r="181" spans="2:11" ht="15" customHeight="1">
      <c r="B181" s="301"/>
      <c r="C181" s="281" t="s">
        <v>359</v>
      </c>
      <c r="D181" s="281"/>
      <c r="E181" s="281"/>
      <c r="F181" s="300" t="s">
        <v>285</v>
      </c>
      <c r="G181" s="281"/>
      <c r="H181" s="281" t="s">
        <v>360</v>
      </c>
      <c r="I181" s="281" t="s">
        <v>319</v>
      </c>
      <c r="J181" s="281"/>
      <c r="K181" s="322"/>
    </row>
    <row r="182" spans="2:11" ht="15" customHeight="1">
      <c r="B182" s="301"/>
      <c r="C182" s="281" t="s">
        <v>348</v>
      </c>
      <c r="D182" s="281"/>
      <c r="E182" s="281"/>
      <c r="F182" s="300" t="s">
        <v>285</v>
      </c>
      <c r="G182" s="281"/>
      <c r="H182" s="281" t="s">
        <v>361</v>
      </c>
      <c r="I182" s="281" t="s">
        <v>319</v>
      </c>
      <c r="J182" s="281"/>
      <c r="K182" s="322"/>
    </row>
    <row r="183" spans="2:11" ht="15" customHeight="1">
      <c r="B183" s="301"/>
      <c r="C183" s="281" t="s">
        <v>519</v>
      </c>
      <c r="D183" s="281"/>
      <c r="E183" s="281"/>
      <c r="F183" s="300" t="s">
        <v>291</v>
      </c>
      <c r="G183" s="281"/>
      <c r="H183" s="281" t="s">
        <v>362</v>
      </c>
      <c r="I183" s="281" t="s">
        <v>287</v>
      </c>
      <c r="J183" s="281">
        <v>50</v>
      </c>
      <c r="K183" s="322"/>
    </row>
    <row r="184" spans="2:11" ht="15" customHeight="1">
      <c r="B184" s="301"/>
      <c r="C184" s="281" t="s">
        <v>363</v>
      </c>
      <c r="D184" s="281"/>
      <c r="E184" s="281"/>
      <c r="F184" s="300" t="s">
        <v>291</v>
      </c>
      <c r="G184" s="281"/>
      <c r="H184" s="281" t="s">
        <v>364</v>
      </c>
      <c r="I184" s="281" t="s">
        <v>365</v>
      </c>
      <c r="J184" s="281"/>
      <c r="K184" s="322"/>
    </row>
    <row r="185" spans="2:11" ht="15" customHeight="1">
      <c r="B185" s="301"/>
      <c r="C185" s="281" t="s">
        <v>366</v>
      </c>
      <c r="D185" s="281"/>
      <c r="E185" s="281"/>
      <c r="F185" s="300" t="s">
        <v>291</v>
      </c>
      <c r="G185" s="281"/>
      <c r="H185" s="281" t="s">
        <v>367</v>
      </c>
      <c r="I185" s="281" t="s">
        <v>365</v>
      </c>
      <c r="J185" s="281"/>
      <c r="K185" s="322"/>
    </row>
    <row r="186" spans="2:11" ht="15" customHeight="1">
      <c r="B186" s="301"/>
      <c r="C186" s="281" t="s">
        <v>368</v>
      </c>
      <c r="D186" s="281"/>
      <c r="E186" s="281"/>
      <c r="F186" s="300" t="s">
        <v>291</v>
      </c>
      <c r="G186" s="281"/>
      <c r="H186" s="281" t="s">
        <v>369</v>
      </c>
      <c r="I186" s="281" t="s">
        <v>365</v>
      </c>
      <c r="J186" s="281"/>
      <c r="K186" s="322"/>
    </row>
    <row r="187" spans="2:11" ht="15" customHeight="1">
      <c r="B187" s="301"/>
      <c r="C187" s="334" t="s">
        <v>370</v>
      </c>
      <c r="D187" s="281"/>
      <c r="E187" s="281"/>
      <c r="F187" s="300" t="s">
        <v>291</v>
      </c>
      <c r="G187" s="281"/>
      <c r="H187" s="281" t="s">
        <v>371</v>
      </c>
      <c r="I187" s="281" t="s">
        <v>372</v>
      </c>
      <c r="J187" s="335" t="s">
        <v>373</v>
      </c>
      <c r="K187" s="322"/>
    </row>
    <row r="188" spans="2:11" ht="15" customHeight="1">
      <c r="B188" s="301"/>
      <c r="C188" s="286" t="s">
        <v>439</v>
      </c>
      <c r="D188" s="281"/>
      <c r="E188" s="281"/>
      <c r="F188" s="300" t="s">
        <v>285</v>
      </c>
      <c r="G188" s="281"/>
      <c r="H188" s="277" t="s">
        <v>374</v>
      </c>
      <c r="I188" s="281" t="s">
        <v>375</v>
      </c>
      <c r="J188" s="281"/>
      <c r="K188" s="322"/>
    </row>
    <row r="189" spans="2:11" ht="15" customHeight="1">
      <c r="B189" s="301"/>
      <c r="C189" s="286" t="s">
        <v>376</v>
      </c>
      <c r="D189" s="281"/>
      <c r="E189" s="281"/>
      <c r="F189" s="300" t="s">
        <v>285</v>
      </c>
      <c r="G189" s="281"/>
      <c r="H189" s="281" t="s">
        <v>377</v>
      </c>
      <c r="I189" s="281" t="s">
        <v>319</v>
      </c>
      <c r="J189" s="281"/>
      <c r="K189" s="322"/>
    </row>
    <row r="190" spans="2:11" ht="15" customHeight="1">
      <c r="B190" s="301"/>
      <c r="C190" s="286" t="s">
        <v>378</v>
      </c>
      <c r="D190" s="281"/>
      <c r="E190" s="281"/>
      <c r="F190" s="300" t="s">
        <v>285</v>
      </c>
      <c r="G190" s="281"/>
      <c r="H190" s="281" t="s">
        <v>379</v>
      </c>
      <c r="I190" s="281" t="s">
        <v>319</v>
      </c>
      <c r="J190" s="281"/>
      <c r="K190" s="322"/>
    </row>
    <row r="191" spans="2:11" ht="15" customHeight="1">
      <c r="B191" s="301"/>
      <c r="C191" s="286" t="s">
        <v>380</v>
      </c>
      <c r="D191" s="281"/>
      <c r="E191" s="281"/>
      <c r="F191" s="300" t="s">
        <v>291</v>
      </c>
      <c r="G191" s="281"/>
      <c r="H191" s="281" t="s">
        <v>381</v>
      </c>
      <c r="I191" s="281" t="s">
        <v>319</v>
      </c>
      <c r="J191" s="281"/>
      <c r="K191" s="322"/>
    </row>
    <row r="192" spans="2:11" ht="15" customHeight="1">
      <c r="B192" s="328"/>
      <c r="C192" s="336"/>
      <c r="D192" s="310"/>
      <c r="E192" s="310"/>
      <c r="F192" s="310"/>
      <c r="G192" s="310"/>
      <c r="H192" s="310"/>
      <c r="I192" s="310"/>
      <c r="J192" s="310"/>
      <c r="K192" s="329"/>
    </row>
    <row r="193" spans="2:11" ht="18.75" customHeight="1">
      <c r="B193" s="277"/>
      <c r="C193" s="281"/>
      <c r="D193" s="281"/>
      <c r="E193" s="281"/>
      <c r="F193" s="300"/>
      <c r="G193" s="281"/>
      <c r="H193" s="281"/>
      <c r="I193" s="281"/>
      <c r="J193" s="281"/>
      <c r="K193" s="277"/>
    </row>
    <row r="194" spans="2:11" ht="18.75" customHeight="1">
      <c r="B194" s="277"/>
      <c r="C194" s="281"/>
      <c r="D194" s="281"/>
      <c r="E194" s="281"/>
      <c r="F194" s="300"/>
      <c r="G194" s="281"/>
      <c r="H194" s="281"/>
      <c r="I194" s="281"/>
      <c r="J194" s="281"/>
      <c r="K194" s="277"/>
    </row>
    <row r="195" spans="2:11" ht="18.75" customHeight="1">
      <c r="B195" s="287"/>
      <c r="C195" s="287"/>
      <c r="D195" s="287"/>
      <c r="E195" s="287"/>
      <c r="F195" s="287"/>
      <c r="G195" s="287"/>
      <c r="H195" s="287"/>
      <c r="I195" s="287"/>
      <c r="J195" s="287"/>
      <c r="K195" s="287"/>
    </row>
    <row r="196" spans="2:11">
      <c r="B196" s="269"/>
      <c r="C196" s="270"/>
      <c r="D196" s="270"/>
      <c r="E196" s="270"/>
      <c r="F196" s="270"/>
      <c r="G196" s="270"/>
      <c r="H196" s="270"/>
      <c r="I196" s="270"/>
      <c r="J196" s="270"/>
      <c r="K196" s="271"/>
    </row>
    <row r="197" spans="2:11" ht="21">
      <c r="B197" s="272"/>
      <c r="C197" s="393" t="s">
        <v>382</v>
      </c>
      <c r="D197" s="393"/>
      <c r="E197" s="393"/>
      <c r="F197" s="393"/>
      <c r="G197" s="393"/>
      <c r="H197" s="393"/>
      <c r="I197" s="393"/>
      <c r="J197" s="393"/>
      <c r="K197" s="273"/>
    </row>
    <row r="198" spans="2:11" ht="25.5" customHeight="1">
      <c r="B198" s="272"/>
      <c r="C198" s="337" t="s">
        <v>383</v>
      </c>
      <c r="D198" s="337"/>
      <c r="E198" s="337"/>
      <c r="F198" s="337" t="s">
        <v>384</v>
      </c>
      <c r="G198" s="338"/>
      <c r="H198" s="396" t="s">
        <v>385</v>
      </c>
      <c r="I198" s="396"/>
      <c r="J198" s="396"/>
      <c r="K198" s="273"/>
    </row>
    <row r="199" spans="2:11" ht="5.25" customHeight="1">
      <c r="B199" s="301"/>
      <c r="C199" s="298"/>
      <c r="D199" s="298"/>
      <c r="E199" s="298"/>
      <c r="F199" s="298"/>
      <c r="G199" s="281"/>
      <c r="H199" s="298"/>
      <c r="I199" s="298"/>
      <c r="J199" s="298"/>
      <c r="K199" s="322"/>
    </row>
    <row r="200" spans="2:11" ht="15" customHeight="1">
      <c r="B200" s="301"/>
      <c r="C200" s="281" t="s">
        <v>375</v>
      </c>
      <c r="D200" s="281"/>
      <c r="E200" s="281"/>
      <c r="F200" s="300" t="s">
        <v>440</v>
      </c>
      <c r="G200" s="281"/>
      <c r="H200" s="397" t="s">
        <v>386</v>
      </c>
      <c r="I200" s="397"/>
      <c r="J200" s="397"/>
      <c r="K200" s="322"/>
    </row>
    <row r="201" spans="2:11" ht="15" customHeight="1">
      <c r="B201" s="301"/>
      <c r="C201" s="307"/>
      <c r="D201" s="281"/>
      <c r="E201" s="281"/>
      <c r="F201" s="300" t="s">
        <v>441</v>
      </c>
      <c r="G201" s="281"/>
      <c r="H201" s="397" t="s">
        <v>387</v>
      </c>
      <c r="I201" s="397"/>
      <c r="J201" s="397"/>
      <c r="K201" s="322"/>
    </row>
    <row r="202" spans="2:11" ht="15" customHeight="1">
      <c r="B202" s="301"/>
      <c r="C202" s="307"/>
      <c r="D202" s="281"/>
      <c r="E202" s="281"/>
      <c r="F202" s="300" t="s">
        <v>444</v>
      </c>
      <c r="G202" s="281"/>
      <c r="H202" s="397" t="s">
        <v>388</v>
      </c>
      <c r="I202" s="397"/>
      <c r="J202" s="397"/>
      <c r="K202" s="322"/>
    </row>
    <row r="203" spans="2:11" ht="15" customHeight="1">
      <c r="B203" s="301"/>
      <c r="C203" s="281"/>
      <c r="D203" s="281"/>
      <c r="E203" s="281"/>
      <c r="F203" s="300" t="s">
        <v>442</v>
      </c>
      <c r="G203" s="281"/>
      <c r="H203" s="397" t="s">
        <v>389</v>
      </c>
      <c r="I203" s="397"/>
      <c r="J203" s="397"/>
      <c r="K203" s="322"/>
    </row>
    <row r="204" spans="2:11" ht="15" customHeight="1">
      <c r="B204" s="301"/>
      <c r="C204" s="281"/>
      <c r="D204" s="281"/>
      <c r="E204" s="281"/>
      <c r="F204" s="300" t="s">
        <v>443</v>
      </c>
      <c r="G204" s="281"/>
      <c r="H204" s="397" t="s">
        <v>390</v>
      </c>
      <c r="I204" s="397"/>
      <c r="J204" s="397"/>
      <c r="K204" s="322"/>
    </row>
    <row r="205" spans="2:11" ht="15" customHeight="1">
      <c r="B205" s="301"/>
      <c r="C205" s="281"/>
      <c r="D205" s="281"/>
      <c r="E205" s="281"/>
      <c r="F205" s="300"/>
      <c r="G205" s="281"/>
      <c r="H205" s="281"/>
      <c r="I205" s="281"/>
      <c r="J205" s="281"/>
      <c r="K205" s="322"/>
    </row>
    <row r="206" spans="2:11" ht="15" customHeight="1">
      <c r="B206" s="301"/>
      <c r="C206" s="281" t="s">
        <v>331</v>
      </c>
      <c r="D206" s="281"/>
      <c r="E206" s="281"/>
      <c r="F206" s="300" t="s">
        <v>476</v>
      </c>
      <c r="G206" s="281"/>
      <c r="H206" s="397" t="s">
        <v>391</v>
      </c>
      <c r="I206" s="397"/>
      <c r="J206" s="397"/>
      <c r="K206" s="322"/>
    </row>
    <row r="207" spans="2:11" ht="15" customHeight="1">
      <c r="B207" s="301"/>
      <c r="C207" s="307"/>
      <c r="D207" s="281"/>
      <c r="E207" s="281"/>
      <c r="F207" s="300" t="s">
        <v>228</v>
      </c>
      <c r="G207" s="281"/>
      <c r="H207" s="397" t="s">
        <v>229</v>
      </c>
      <c r="I207" s="397"/>
      <c r="J207" s="397"/>
      <c r="K207" s="322"/>
    </row>
    <row r="208" spans="2:11" ht="15" customHeight="1">
      <c r="B208" s="301"/>
      <c r="C208" s="281"/>
      <c r="D208" s="281"/>
      <c r="E208" s="281"/>
      <c r="F208" s="300" t="s">
        <v>226</v>
      </c>
      <c r="G208" s="281"/>
      <c r="H208" s="397" t="s">
        <v>392</v>
      </c>
      <c r="I208" s="397"/>
      <c r="J208" s="397"/>
      <c r="K208" s="322"/>
    </row>
    <row r="209" spans="2:11" ht="15" customHeight="1">
      <c r="B209" s="339"/>
      <c r="C209" s="307"/>
      <c r="D209" s="307"/>
      <c r="E209" s="307"/>
      <c r="F209" s="300" t="s">
        <v>230</v>
      </c>
      <c r="G209" s="286"/>
      <c r="H209" s="399" t="s">
        <v>231</v>
      </c>
      <c r="I209" s="399"/>
      <c r="J209" s="399"/>
      <c r="K209" s="340"/>
    </row>
    <row r="210" spans="2:11" ht="15" customHeight="1">
      <c r="B210" s="339"/>
      <c r="C210" s="307"/>
      <c r="D210" s="307"/>
      <c r="E210" s="307"/>
      <c r="F210" s="300" t="s">
        <v>232</v>
      </c>
      <c r="G210" s="286"/>
      <c r="H210" s="399" t="s">
        <v>212</v>
      </c>
      <c r="I210" s="399"/>
      <c r="J210" s="399"/>
      <c r="K210" s="340"/>
    </row>
    <row r="211" spans="2:11" ht="15" customHeight="1">
      <c r="B211" s="339"/>
      <c r="C211" s="307"/>
      <c r="D211" s="307"/>
      <c r="E211" s="307"/>
      <c r="F211" s="341"/>
      <c r="G211" s="286"/>
      <c r="H211" s="342"/>
      <c r="I211" s="342"/>
      <c r="J211" s="342"/>
      <c r="K211" s="340"/>
    </row>
    <row r="212" spans="2:11" ht="15" customHeight="1">
      <c r="B212" s="339"/>
      <c r="C212" s="281" t="s">
        <v>355</v>
      </c>
      <c r="D212" s="307"/>
      <c r="E212" s="307"/>
      <c r="F212" s="300">
        <v>1</v>
      </c>
      <c r="G212" s="286"/>
      <c r="H212" s="399" t="s">
        <v>393</v>
      </c>
      <c r="I212" s="399"/>
      <c r="J212" s="399"/>
      <c r="K212" s="340"/>
    </row>
    <row r="213" spans="2:11" ht="15" customHeight="1">
      <c r="B213" s="339"/>
      <c r="C213" s="307"/>
      <c r="D213" s="307"/>
      <c r="E213" s="307"/>
      <c r="F213" s="300">
        <v>2</v>
      </c>
      <c r="G213" s="286"/>
      <c r="H213" s="399" t="s">
        <v>394</v>
      </c>
      <c r="I213" s="399"/>
      <c r="J213" s="399"/>
      <c r="K213" s="340"/>
    </row>
    <row r="214" spans="2:11" ht="15" customHeight="1">
      <c r="B214" s="339"/>
      <c r="C214" s="307"/>
      <c r="D214" s="307"/>
      <c r="E214" s="307"/>
      <c r="F214" s="300">
        <v>3</v>
      </c>
      <c r="G214" s="286"/>
      <c r="H214" s="399" t="s">
        <v>395</v>
      </c>
      <c r="I214" s="399"/>
      <c r="J214" s="399"/>
      <c r="K214" s="340"/>
    </row>
    <row r="215" spans="2:11" ht="15" customHeight="1">
      <c r="B215" s="339"/>
      <c r="C215" s="307"/>
      <c r="D215" s="307"/>
      <c r="E215" s="307"/>
      <c r="F215" s="300">
        <v>4</v>
      </c>
      <c r="G215" s="286"/>
      <c r="H215" s="399" t="s">
        <v>396</v>
      </c>
      <c r="I215" s="399"/>
      <c r="J215" s="399"/>
      <c r="K215" s="340"/>
    </row>
    <row r="216" spans="2:11" ht="12.75" customHeight="1">
      <c r="B216" s="343"/>
      <c r="C216" s="344"/>
      <c r="D216" s="344"/>
      <c r="E216" s="344"/>
      <c r="F216" s="344"/>
      <c r="G216" s="344"/>
      <c r="H216" s="344"/>
      <c r="I216" s="344"/>
      <c r="J216" s="344"/>
      <c r="K216" s="345"/>
    </row>
  </sheetData>
  <sheetProtection password="CC35" sheet="1" objects="1" scenarios="1" formatCells="0" formatColumns="0" formatRows="0" sort="0" autoFilter="0"/>
  <mergeCells count="77">
    <mergeCell ref="H207:J207"/>
    <mergeCell ref="H208:J208"/>
    <mergeCell ref="H215:J215"/>
    <mergeCell ref="H213:J213"/>
    <mergeCell ref="H210:J210"/>
    <mergeCell ref="H209:J209"/>
    <mergeCell ref="H212:J212"/>
    <mergeCell ref="H214:J214"/>
    <mergeCell ref="C100:J100"/>
    <mergeCell ref="D61:J61"/>
    <mergeCell ref="H203:J203"/>
    <mergeCell ref="H201:J201"/>
    <mergeCell ref="H206:J206"/>
    <mergeCell ref="H204:J204"/>
    <mergeCell ref="H202:J202"/>
    <mergeCell ref="C145:J145"/>
    <mergeCell ref="C197:J197"/>
    <mergeCell ref="H198:J198"/>
    <mergeCell ref="C163:J163"/>
    <mergeCell ref="C120:J120"/>
    <mergeCell ref="D59:J59"/>
    <mergeCell ref="D57:J57"/>
    <mergeCell ref="H200:J200"/>
    <mergeCell ref="D60:J60"/>
    <mergeCell ref="D63:J63"/>
    <mergeCell ref="D64:J64"/>
    <mergeCell ref="D66:J66"/>
    <mergeCell ref="C53:J53"/>
    <mergeCell ref="C55:J55"/>
    <mergeCell ref="D56:J56"/>
    <mergeCell ref="D67:J67"/>
    <mergeCell ref="D68:J68"/>
    <mergeCell ref="C73:J73"/>
    <mergeCell ref="D65:J65"/>
    <mergeCell ref="D58:J58"/>
    <mergeCell ref="C50:J50"/>
    <mergeCell ref="G38:J38"/>
    <mergeCell ref="G39:J39"/>
    <mergeCell ref="G40:J40"/>
    <mergeCell ref="G41:J41"/>
    <mergeCell ref="G42:J42"/>
    <mergeCell ref="G43:J43"/>
    <mergeCell ref="D45:J45"/>
    <mergeCell ref="C52:J52"/>
    <mergeCell ref="D33:J33"/>
    <mergeCell ref="G34:J34"/>
    <mergeCell ref="G35:J35"/>
    <mergeCell ref="D49:J49"/>
    <mergeCell ref="E48:J48"/>
    <mergeCell ref="G36:J36"/>
    <mergeCell ref="G37:J37"/>
    <mergeCell ref="E46:J46"/>
    <mergeCell ref="E47:J4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honeticPr fontId="50" type="noConversion"/>
  <pageMargins left="0.59027779999999996" right="0.59027779999999996" top="0.59027779999999996" bottom="0.59027779999999996" header="0" footer="0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D1 1 - D1 1 - Odvlhčení a...</vt:lpstr>
      <vt:lpstr>D1 2 - D1 2 - Odvlhčení a...</vt:lpstr>
      <vt:lpstr>Pokyny pro vyplnění</vt:lpstr>
      <vt:lpstr>'D1 1 - D1 1 - Odvlhčení a...'!Názvy_tisku</vt:lpstr>
      <vt:lpstr>'D1 2 - D1 2 - Odvlhčení a...'!Názvy_tisku</vt:lpstr>
      <vt:lpstr>'Rekapitulace stavby'!Názvy_tisku</vt:lpstr>
      <vt:lpstr>'D1 1 - D1 1 - Odvlhčení a...'!Oblast_tisku</vt:lpstr>
      <vt:lpstr>'D1 2 - D1 2 - Odvlhčení a...'!Oblast_tisku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PC201404\Petr</dc:creator>
  <cp:lastModifiedBy>Petr</cp:lastModifiedBy>
  <cp:lastPrinted>2018-04-11T16:32:28Z</cp:lastPrinted>
  <dcterms:created xsi:type="dcterms:W3CDTF">2018-04-11T16:31:27Z</dcterms:created>
  <dcterms:modified xsi:type="dcterms:W3CDTF">2018-04-11T16:32:34Z</dcterms:modified>
</cp:coreProperties>
</file>