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201813 - DDM Palackého tř..." sheetId="2" r:id="rId2"/>
    <sheet name="Pokyny pro vyplnění" sheetId="3" r:id="rId3"/>
  </sheets>
  <definedNames>
    <definedName name="_xlnm.Print_Area" localSheetId="0">'Rekapitulace stavby'!$D$4:$AO$33,'Rekapitulace stavby'!$C$39:$AQ$53</definedName>
    <definedName name="_xlnm.Print_Titles" localSheetId="0">'Rekapitulace stavby'!$49:$49</definedName>
    <definedName name="_xlnm._FilterDatabase" localSheetId="1" hidden="1">'201813 - DDM Palackého tř...'!$C$101:$K$889</definedName>
    <definedName name="_xlnm.Print_Area" localSheetId="1">'201813 - DDM Palackého tř...'!$C$4:$J$34,'201813 - DDM Palackého tř...'!$C$40:$J$85,'201813 - DDM Palackého tř...'!$C$91:$K$889</definedName>
    <definedName name="_xlnm.Print_Titles" localSheetId="1">'201813 - DDM Palackého tř...'!$101:$101</definedName>
    <definedName name="_xlnm.Print_Area" localSheetId="2">'Pokyny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2"/>
  <c r="AX52"/>
  <c i="2" r="BI887"/>
  <c r="BH887"/>
  <c r="BG887"/>
  <c r="BF887"/>
  <c r="T887"/>
  <c r="T886"/>
  <c r="R887"/>
  <c r="R886"/>
  <c r="P887"/>
  <c r="P886"/>
  <c r="BK887"/>
  <c r="BK886"/>
  <c r="J886"/>
  <c r="J887"/>
  <c r="BE887"/>
  <c r="J84"/>
  <c r="BI877"/>
  <c r="BH877"/>
  <c r="BG877"/>
  <c r="BF877"/>
  <c r="T877"/>
  <c r="R877"/>
  <c r="P877"/>
  <c r="BK877"/>
  <c r="J877"/>
  <c r="BE877"/>
  <c r="BI875"/>
  <c r="BH875"/>
  <c r="BG875"/>
  <c r="BF875"/>
  <c r="T875"/>
  <c r="T874"/>
  <c r="R875"/>
  <c r="R874"/>
  <c r="P875"/>
  <c r="P874"/>
  <c r="BK875"/>
  <c r="BK874"/>
  <c r="J874"/>
  <c r="J875"/>
  <c r="BE875"/>
  <c r="J83"/>
  <c r="BI868"/>
  <c r="BH868"/>
  <c r="BG868"/>
  <c r="BF868"/>
  <c r="T868"/>
  <c r="T867"/>
  <c r="R868"/>
  <c r="R867"/>
  <c r="P868"/>
  <c r="P867"/>
  <c r="BK868"/>
  <c r="BK867"/>
  <c r="J867"/>
  <c r="J868"/>
  <c r="BE868"/>
  <c r="J82"/>
  <c r="BI866"/>
  <c r="BH866"/>
  <c r="BG866"/>
  <c r="BF866"/>
  <c r="T866"/>
  <c r="R866"/>
  <c r="P866"/>
  <c r="BK866"/>
  <c r="J866"/>
  <c r="BE866"/>
  <c r="BI863"/>
  <c r="BH863"/>
  <c r="BG863"/>
  <c r="BF863"/>
  <c r="T863"/>
  <c r="R863"/>
  <c r="P863"/>
  <c r="BK863"/>
  <c r="J863"/>
  <c r="BE863"/>
  <c r="BI861"/>
  <c r="BH861"/>
  <c r="BG861"/>
  <c r="BF861"/>
  <c r="T861"/>
  <c r="T860"/>
  <c r="T859"/>
  <c r="R861"/>
  <c r="R860"/>
  <c r="R859"/>
  <c r="P861"/>
  <c r="P860"/>
  <c r="P859"/>
  <c r="BK861"/>
  <c r="BK860"/>
  <c r="J860"/>
  <c r="BK859"/>
  <c r="J859"/>
  <c r="J861"/>
  <c r="BE861"/>
  <c r="J81"/>
  <c r="J80"/>
  <c r="BI854"/>
  <c r="BH854"/>
  <c r="BG854"/>
  <c r="BF854"/>
  <c r="T854"/>
  <c r="R854"/>
  <c r="P854"/>
  <c r="BK854"/>
  <c r="J854"/>
  <c r="BE854"/>
  <c r="BI853"/>
  <c r="BH853"/>
  <c r="BG853"/>
  <c r="BF853"/>
  <c r="T853"/>
  <c r="R853"/>
  <c r="P853"/>
  <c r="BK853"/>
  <c r="J853"/>
  <c r="BE853"/>
  <c r="BI852"/>
  <c r="BH852"/>
  <c r="BG852"/>
  <c r="BF852"/>
  <c r="T852"/>
  <c r="T851"/>
  <c r="R852"/>
  <c r="R851"/>
  <c r="P852"/>
  <c r="P851"/>
  <c r="BK852"/>
  <c r="BK851"/>
  <c r="J851"/>
  <c r="J852"/>
  <c r="BE852"/>
  <c r="J79"/>
  <c r="BI840"/>
  <c r="BH840"/>
  <c r="BG840"/>
  <c r="BF840"/>
  <c r="T840"/>
  <c r="R840"/>
  <c r="P840"/>
  <c r="BK840"/>
  <c r="J840"/>
  <c r="BE840"/>
  <c r="BI839"/>
  <c r="BH839"/>
  <c r="BG839"/>
  <c r="BF839"/>
  <c r="T839"/>
  <c r="R839"/>
  <c r="P839"/>
  <c r="BK839"/>
  <c r="J839"/>
  <c r="BE839"/>
  <c r="BI836"/>
  <c r="BH836"/>
  <c r="BG836"/>
  <c r="BF836"/>
  <c r="T836"/>
  <c r="R836"/>
  <c r="P836"/>
  <c r="BK836"/>
  <c r="J836"/>
  <c r="BE836"/>
  <c r="BI835"/>
  <c r="BH835"/>
  <c r="BG835"/>
  <c r="BF835"/>
  <c r="T835"/>
  <c r="R835"/>
  <c r="P835"/>
  <c r="BK835"/>
  <c r="J835"/>
  <c r="BE835"/>
  <c r="BI816"/>
  <c r="BH816"/>
  <c r="BG816"/>
  <c r="BF816"/>
  <c r="T816"/>
  <c r="R816"/>
  <c r="P816"/>
  <c r="BK816"/>
  <c r="J816"/>
  <c r="BE816"/>
  <c r="BI814"/>
  <c r="BH814"/>
  <c r="BG814"/>
  <c r="BF814"/>
  <c r="T814"/>
  <c r="R814"/>
  <c r="P814"/>
  <c r="BK814"/>
  <c r="J814"/>
  <c r="BE814"/>
  <c r="BI813"/>
  <c r="BH813"/>
  <c r="BG813"/>
  <c r="BF813"/>
  <c r="T813"/>
  <c r="R813"/>
  <c r="P813"/>
  <c r="BK813"/>
  <c r="J813"/>
  <c r="BE813"/>
  <c r="BI809"/>
  <c r="BH809"/>
  <c r="BG809"/>
  <c r="BF809"/>
  <c r="T809"/>
  <c r="R809"/>
  <c r="P809"/>
  <c r="BK809"/>
  <c r="J809"/>
  <c r="BE809"/>
  <c r="BI808"/>
  <c r="BH808"/>
  <c r="BG808"/>
  <c r="BF808"/>
  <c r="T808"/>
  <c r="T807"/>
  <c r="R808"/>
  <c r="R807"/>
  <c r="P808"/>
  <c r="P807"/>
  <c r="BK808"/>
  <c r="BK807"/>
  <c r="J807"/>
  <c r="J808"/>
  <c r="BE808"/>
  <c r="J78"/>
  <c r="BI804"/>
  <c r="BH804"/>
  <c r="BG804"/>
  <c r="BF804"/>
  <c r="T804"/>
  <c r="T803"/>
  <c r="R804"/>
  <c r="R803"/>
  <c r="P804"/>
  <c r="P803"/>
  <c r="BK804"/>
  <c r="BK803"/>
  <c r="J803"/>
  <c r="J804"/>
  <c r="BE804"/>
  <c r="J77"/>
  <c r="BI802"/>
  <c r="BH802"/>
  <c r="BG802"/>
  <c r="BF802"/>
  <c r="T802"/>
  <c r="R802"/>
  <c r="P802"/>
  <c r="BK802"/>
  <c r="J802"/>
  <c r="BE802"/>
  <c r="BI800"/>
  <c r="BH800"/>
  <c r="BG800"/>
  <c r="BF800"/>
  <c r="T800"/>
  <c r="R800"/>
  <c r="P800"/>
  <c r="BK800"/>
  <c r="J800"/>
  <c r="BE800"/>
  <c r="BI798"/>
  <c r="BH798"/>
  <c r="BG798"/>
  <c r="BF798"/>
  <c r="T798"/>
  <c r="R798"/>
  <c r="P798"/>
  <c r="BK798"/>
  <c r="J798"/>
  <c r="BE798"/>
  <c r="BI796"/>
  <c r="BH796"/>
  <c r="BG796"/>
  <c r="BF796"/>
  <c r="T796"/>
  <c r="R796"/>
  <c r="P796"/>
  <c r="BK796"/>
  <c r="J796"/>
  <c r="BE796"/>
  <c r="BI793"/>
  <c r="BH793"/>
  <c r="BG793"/>
  <c r="BF793"/>
  <c r="T793"/>
  <c r="R793"/>
  <c r="P793"/>
  <c r="BK793"/>
  <c r="J793"/>
  <c r="BE793"/>
  <c r="BI791"/>
  <c r="BH791"/>
  <c r="BG791"/>
  <c r="BF791"/>
  <c r="T791"/>
  <c r="R791"/>
  <c r="P791"/>
  <c r="BK791"/>
  <c r="J791"/>
  <c r="BE791"/>
  <c r="BI789"/>
  <c r="BH789"/>
  <c r="BG789"/>
  <c r="BF789"/>
  <c r="T789"/>
  <c r="R789"/>
  <c r="P789"/>
  <c r="BK789"/>
  <c r="J789"/>
  <c r="BE789"/>
  <c r="BI788"/>
  <c r="BH788"/>
  <c r="BG788"/>
  <c r="BF788"/>
  <c r="T788"/>
  <c r="R788"/>
  <c r="P788"/>
  <c r="BK788"/>
  <c r="J788"/>
  <c r="BE788"/>
  <c r="BI780"/>
  <c r="BH780"/>
  <c r="BG780"/>
  <c r="BF780"/>
  <c r="T780"/>
  <c r="R780"/>
  <c r="P780"/>
  <c r="BK780"/>
  <c r="J780"/>
  <c r="BE780"/>
  <c r="BI778"/>
  <c r="BH778"/>
  <c r="BG778"/>
  <c r="BF778"/>
  <c r="T778"/>
  <c r="R778"/>
  <c r="P778"/>
  <c r="BK778"/>
  <c r="J778"/>
  <c r="BE778"/>
  <c r="BI777"/>
  <c r="BH777"/>
  <c r="BG777"/>
  <c r="BF777"/>
  <c r="T777"/>
  <c r="R777"/>
  <c r="P777"/>
  <c r="BK777"/>
  <c r="J777"/>
  <c r="BE777"/>
  <c r="BI776"/>
  <c r="BH776"/>
  <c r="BG776"/>
  <c r="BF776"/>
  <c r="T776"/>
  <c r="R776"/>
  <c r="P776"/>
  <c r="BK776"/>
  <c r="J776"/>
  <c r="BE776"/>
  <c r="BI774"/>
  <c r="BH774"/>
  <c r="BG774"/>
  <c r="BF774"/>
  <c r="T774"/>
  <c r="R774"/>
  <c r="P774"/>
  <c r="BK774"/>
  <c r="J774"/>
  <c r="BE774"/>
  <c r="BI771"/>
  <c r="BH771"/>
  <c r="BG771"/>
  <c r="BF771"/>
  <c r="T771"/>
  <c r="R771"/>
  <c r="P771"/>
  <c r="BK771"/>
  <c r="J771"/>
  <c r="BE771"/>
  <c r="BI768"/>
  <c r="BH768"/>
  <c r="BG768"/>
  <c r="BF768"/>
  <c r="T768"/>
  <c r="R768"/>
  <c r="P768"/>
  <c r="BK768"/>
  <c r="J768"/>
  <c r="BE768"/>
  <c r="BI765"/>
  <c r="BH765"/>
  <c r="BG765"/>
  <c r="BF765"/>
  <c r="T765"/>
  <c r="R765"/>
  <c r="P765"/>
  <c r="BK765"/>
  <c r="J765"/>
  <c r="BE765"/>
  <c r="BI764"/>
  <c r="BH764"/>
  <c r="BG764"/>
  <c r="BF764"/>
  <c r="T764"/>
  <c r="R764"/>
  <c r="P764"/>
  <c r="BK764"/>
  <c r="J764"/>
  <c r="BE764"/>
  <c r="BI761"/>
  <c r="BH761"/>
  <c r="BG761"/>
  <c r="BF761"/>
  <c r="T761"/>
  <c r="R761"/>
  <c r="P761"/>
  <c r="BK761"/>
  <c r="J761"/>
  <c r="BE761"/>
  <c r="BI760"/>
  <c r="BH760"/>
  <c r="BG760"/>
  <c r="BF760"/>
  <c r="T760"/>
  <c r="R760"/>
  <c r="P760"/>
  <c r="BK760"/>
  <c r="J760"/>
  <c r="BE760"/>
  <c r="BI755"/>
  <c r="BH755"/>
  <c r="BG755"/>
  <c r="BF755"/>
  <c r="T755"/>
  <c r="R755"/>
  <c r="P755"/>
  <c r="BK755"/>
  <c r="J755"/>
  <c r="BE755"/>
  <c r="BI754"/>
  <c r="BH754"/>
  <c r="BG754"/>
  <c r="BF754"/>
  <c r="T754"/>
  <c r="R754"/>
  <c r="P754"/>
  <c r="BK754"/>
  <c r="J754"/>
  <c r="BE754"/>
  <c r="BI745"/>
  <c r="BH745"/>
  <c r="BG745"/>
  <c r="BF745"/>
  <c r="T745"/>
  <c r="T744"/>
  <c r="R745"/>
  <c r="R744"/>
  <c r="P745"/>
  <c r="P744"/>
  <c r="BK745"/>
  <c r="BK744"/>
  <c r="J744"/>
  <c r="J745"/>
  <c r="BE745"/>
  <c r="J76"/>
  <c r="BI743"/>
  <c r="BH743"/>
  <c r="BG743"/>
  <c r="BF743"/>
  <c r="T743"/>
  <c r="R743"/>
  <c r="P743"/>
  <c r="BK743"/>
  <c r="J743"/>
  <c r="BE743"/>
  <c r="BI741"/>
  <c r="BH741"/>
  <c r="BG741"/>
  <c r="BF741"/>
  <c r="T741"/>
  <c r="R741"/>
  <c r="P741"/>
  <c r="BK741"/>
  <c r="J741"/>
  <c r="BE741"/>
  <c r="BI739"/>
  <c r="BH739"/>
  <c r="BG739"/>
  <c r="BF739"/>
  <c r="T739"/>
  <c r="R739"/>
  <c r="P739"/>
  <c r="BK739"/>
  <c r="J739"/>
  <c r="BE739"/>
  <c r="BI737"/>
  <c r="BH737"/>
  <c r="BG737"/>
  <c r="BF737"/>
  <c r="T737"/>
  <c r="R737"/>
  <c r="P737"/>
  <c r="BK737"/>
  <c r="J737"/>
  <c r="BE737"/>
  <c r="BI735"/>
  <c r="BH735"/>
  <c r="BG735"/>
  <c r="BF735"/>
  <c r="T735"/>
  <c r="R735"/>
  <c r="P735"/>
  <c r="BK735"/>
  <c r="J735"/>
  <c r="BE735"/>
  <c r="BI733"/>
  <c r="BH733"/>
  <c r="BG733"/>
  <c r="BF733"/>
  <c r="T733"/>
  <c r="R733"/>
  <c r="P733"/>
  <c r="BK733"/>
  <c r="J733"/>
  <c r="BE733"/>
  <c r="BI731"/>
  <c r="BH731"/>
  <c r="BG731"/>
  <c r="BF731"/>
  <c r="T731"/>
  <c r="R731"/>
  <c r="P731"/>
  <c r="BK731"/>
  <c r="J731"/>
  <c r="BE731"/>
  <c r="BI729"/>
  <c r="BH729"/>
  <c r="BG729"/>
  <c r="BF729"/>
  <c r="T729"/>
  <c r="R729"/>
  <c r="P729"/>
  <c r="BK729"/>
  <c r="J729"/>
  <c r="BE729"/>
  <c r="BI727"/>
  <c r="BH727"/>
  <c r="BG727"/>
  <c r="BF727"/>
  <c r="T727"/>
  <c r="T726"/>
  <c r="R727"/>
  <c r="R726"/>
  <c r="P727"/>
  <c r="P726"/>
  <c r="BK727"/>
  <c r="BK726"/>
  <c r="J726"/>
  <c r="J727"/>
  <c r="BE727"/>
  <c r="J75"/>
  <c r="BI725"/>
  <c r="BH725"/>
  <c r="BG725"/>
  <c r="BF725"/>
  <c r="T725"/>
  <c r="R725"/>
  <c r="P725"/>
  <c r="BK725"/>
  <c r="J725"/>
  <c r="BE725"/>
  <c r="BI723"/>
  <c r="BH723"/>
  <c r="BG723"/>
  <c r="BF723"/>
  <c r="T723"/>
  <c r="R723"/>
  <c r="P723"/>
  <c r="BK723"/>
  <c r="J723"/>
  <c r="BE723"/>
  <c r="BI720"/>
  <c r="BH720"/>
  <c r="BG720"/>
  <c r="BF720"/>
  <c r="T720"/>
  <c r="R720"/>
  <c r="P720"/>
  <c r="BK720"/>
  <c r="J720"/>
  <c r="BE720"/>
  <c r="BI718"/>
  <c r="BH718"/>
  <c r="BG718"/>
  <c r="BF718"/>
  <c r="T718"/>
  <c r="R718"/>
  <c r="P718"/>
  <c r="BK718"/>
  <c r="J718"/>
  <c r="BE718"/>
  <c r="BI713"/>
  <c r="BH713"/>
  <c r="BG713"/>
  <c r="BF713"/>
  <c r="T713"/>
  <c r="R713"/>
  <c r="P713"/>
  <c r="BK713"/>
  <c r="J713"/>
  <c r="BE713"/>
  <c r="BI710"/>
  <c r="BH710"/>
  <c r="BG710"/>
  <c r="BF710"/>
  <c r="T710"/>
  <c r="R710"/>
  <c r="P710"/>
  <c r="BK710"/>
  <c r="J710"/>
  <c r="BE710"/>
  <c r="BI708"/>
  <c r="BH708"/>
  <c r="BG708"/>
  <c r="BF708"/>
  <c r="T708"/>
  <c r="R708"/>
  <c r="P708"/>
  <c r="BK708"/>
  <c r="J708"/>
  <c r="BE708"/>
  <c r="BI702"/>
  <c r="BH702"/>
  <c r="BG702"/>
  <c r="BF702"/>
  <c r="T702"/>
  <c r="R702"/>
  <c r="P702"/>
  <c r="BK702"/>
  <c r="J702"/>
  <c r="BE702"/>
  <c r="BI699"/>
  <c r="BH699"/>
  <c r="BG699"/>
  <c r="BF699"/>
  <c r="T699"/>
  <c r="R699"/>
  <c r="P699"/>
  <c r="BK699"/>
  <c r="J699"/>
  <c r="BE699"/>
  <c r="BI695"/>
  <c r="BH695"/>
  <c r="BG695"/>
  <c r="BF695"/>
  <c r="T695"/>
  <c r="R695"/>
  <c r="P695"/>
  <c r="BK695"/>
  <c r="J695"/>
  <c r="BE695"/>
  <c r="BI690"/>
  <c r="BH690"/>
  <c r="BG690"/>
  <c r="BF690"/>
  <c r="T690"/>
  <c r="R690"/>
  <c r="P690"/>
  <c r="BK690"/>
  <c r="J690"/>
  <c r="BE690"/>
  <c r="BI687"/>
  <c r="BH687"/>
  <c r="BG687"/>
  <c r="BF687"/>
  <c r="T687"/>
  <c r="R687"/>
  <c r="P687"/>
  <c r="BK687"/>
  <c r="J687"/>
  <c r="BE687"/>
  <c r="BI681"/>
  <c r="BH681"/>
  <c r="BG681"/>
  <c r="BF681"/>
  <c r="T681"/>
  <c r="R681"/>
  <c r="P681"/>
  <c r="BK681"/>
  <c r="J681"/>
  <c r="BE681"/>
  <c r="BI675"/>
  <c r="BH675"/>
  <c r="BG675"/>
  <c r="BF675"/>
  <c r="T675"/>
  <c r="R675"/>
  <c r="P675"/>
  <c r="BK675"/>
  <c r="J675"/>
  <c r="BE675"/>
  <c r="BI667"/>
  <c r="BH667"/>
  <c r="BG667"/>
  <c r="BF667"/>
  <c r="T667"/>
  <c r="R667"/>
  <c r="P667"/>
  <c r="BK667"/>
  <c r="J667"/>
  <c r="BE667"/>
  <c r="BI664"/>
  <c r="BH664"/>
  <c r="BG664"/>
  <c r="BF664"/>
  <c r="T664"/>
  <c r="R664"/>
  <c r="P664"/>
  <c r="BK664"/>
  <c r="J664"/>
  <c r="BE664"/>
  <c r="BI661"/>
  <c r="BH661"/>
  <c r="BG661"/>
  <c r="BF661"/>
  <c r="T661"/>
  <c r="R661"/>
  <c r="P661"/>
  <c r="BK661"/>
  <c r="J661"/>
  <c r="BE661"/>
  <c r="BI655"/>
  <c r="BH655"/>
  <c r="BG655"/>
  <c r="BF655"/>
  <c r="T655"/>
  <c r="R655"/>
  <c r="P655"/>
  <c r="BK655"/>
  <c r="J655"/>
  <c r="BE655"/>
  <c r="BI652"/>
  <c r="BH652"/>
  <c r="BG652"/>
  <c r="BF652"/>
  <c r="T652"/>
  <c r="R652"/>
  <c r="P652"/>
  <c r="BK652"/>
  <c r="J652"/>
  <c r="BE652"/>
  <c r="BI650"/>
  <c r="BH650"/>
  <c r="BG650"/>
  <c r="BF650"/>
  <c r="T650"/>
  <c r="R650"/>
  <c r="P650"/>
  <c r="BK650"/>
  <c r="J650"/>
  <c r="BE650"/>
  <c r="BI647"/>
  <c r="BH647"/>
  <c r="BG647"/>
  <c r="BF647"/>
  <c r="T647"/>
  <c r="R647"/>
  <c r="P647"/>
  <c r="BK647"/>
  <c r="J647"/>
  <c r="BE647"/>
  <c r="BI643"/>
  <c r="BH643"/>
  <c r="BG643"/>
  <c r="BF643"/>
  <c r="T643"/>
  <c r="R643"/>
  <c r="P643"/>
  <c r="BK643"/>
  <c r="J643"/>
  <c r="BE643"/>
  <c r="BI639"/>
  <c r="BH639"/>
  <c r="BG639"/>
  <c r="BF639"/>
  <c r="T639"/>
  <c r="R639"/>
  <c r="P639"/>
  <c r="BK639"/>
  <c r="J639"/>
  <c r="BE639"/>
  <c r="BI636"/>
  <c r="BH636"/>
  <c r="BG636"/>
  <c r="BF636"/>
  <c r="T636"/>
  <c r="R636"/>
  <c r="P636"/>
  <c r="BK636"/>
  <c r="J636"/>
  <c r="BE636"/>
  <c r="BI632"/>
  <c r="BH632"/>
  <c r="BG632"/>
  <c r="BF632"/>
  <c r="T632"/>
  <c r="R632"/>
  <c r="P632"/>
  <c r="BK632"/>
  <c r="J632"/>
  <c r="BE632"/>
  <c r="BI630"/>
  <c r="BH630"/>
  <c r="BG630"/>
  <c r="BF630"/>
  <c r="T630"/>
  <c r="R630"/>
  <c r="P630"/>
  <c r="BK630"/>
  <c r="J630"/>
  <c r="BE630"/>
  <c r="BI625"/>
  <c r="BH625"/>
  <c r="BG625"/>
  <c r="BF625"/>
  <c r="T625"/>
  <c r="R625"/>
  <c r="P625"/>
  <c r="BK625"/>
  <c r="J625"/>
  <c r="BE625"/>
  <c r="BI621"/>
  <c r="BH621"/>
  <c r="BG621"/>
  <c r="BF621"/>
  <c r="T621"/>
  <c r="R621"/>
  <c r="P621"/>
  <c r="BK621"/>
  <c r="J621"/>
  <c r="BE621"/>
  <c r="BI618"/>
  <c r="BH618"/>
  <c r="BG618"/>
  <c r="BF618"/>
  <c r="T618"/>
  <c r="T617"/>
  <c r="R618"/>
  <c r="R617"/>
  <c r="P618"/>
  <c r="P617"/>
  <c r="BK618"/>
  <c r="BK617"/>
  <c r="J617"/>
  <c r="J618"/>
  <c r="BE618"/>
  <c r="J74"/>
  <c r="BI616"/>
  <c r="BH616"/>
  <c r="BG616"/>
  <c r="BF616"/>
  <c r="T616"/>
  <c r="R616"/>
  <c r="P616"/>
  <c r="BK616"/>
  <c r="J616"/>
  <c r="BE616"/>
  <c r="BI614"/>
  <c r="BH614"/>
  <c r="BG614"/>
  <c r="BF614"/>
  <c r="T614"/>
  <c r="R614"/>
  <c r="P614"/>
  <c r="BK614"/>
  <c r="J614"/>
  <c r="BE614"/>
  <c r="BI612"/>
  <c r="BH612"/>
  <c r="BG612"/>
  <c r="BF612"/>
  <c r="T612"/>
  <c r="R612"/>
  <c r="P612"/>
  <c r="BK612"/>
  <c r="J612"/>
  <c r="BE612"/>
  <c r="BI607"/>
  <c r="BH607"/>
  <c r="BG607"/>
  <c r="BF607"/>
  <c r="T607"/>
  <c r="R607"/>
  <c r="P607"/>
  <c r="BK607"/>
  <c r="J607"/>
  <c r="BE607"/>
  <c r="BI603"/>
  <c r="BH603"/>
  <c r="BG603"/>
  <c r="BF603"/>
  <c r="T603"/>
  <c r="R603"/>
  <c r="P603"/>
  <c r="BK603"/>
  <c r="J603"/>
  <c r="BE603"/>
  <c r="BI601"/>
  <c r="BH601"/>
  <c r="BG601"/>
  <c r="BF601"/>
  <c r="T601"/>
  <c r="R601"/>
  <c r="P601"/>
  <c r="BK601"/>
  <c r="J601"/>
  <c r="BE601"/>
  <c r="BI599"/>
  <c r="BH599"/>
  <c r="BG599"/>
  <c r="BF599"/>
  <c r="T599"/>
  <c r="R599"/>
  <c r="P599"/>
  <c r="BK599"/>
  <c r="J599"/>
  <c r="BE599"/>
  <c r="BI597"/>
  <c r="BH597"/>
  <c r="BG597"/>
  <c r="BF597"/>
  <c r="T597"/>
  <c r="R597"/>
  <c r="P597"/>
  <c r="BK597"/>
  <c r="J597"/>
  <c r="BE597"/>
  <c r="BI595"/>
  <c r="BH595"/>
  <c r="BG595"/>
  <c r="BF595"/>
  <c r="T595"/>
  <c r="R595"/>
  <c r="P595"/>
  <c r="BK595"/>
  <c r="J595"/>
  <c r="BE595"/>
  <c r="BI593"/>
  <c r="BH593"/>
  <c r="BG593"/>
  <c r="BF593"/>
  <c r="T593"/>
  <c r="R593"/>
  <c r="P593"/>
  <c r="BK593"/>
  <c r="J593"/>
  <c r="BE593"/>
  <c r="BI592"/>
  <c r="BH592"/>
  <c r="BG592"/>
  <c r="BF592"/>
  <c r="T592"/>
  <c r="R592"/>
  <c r="P592"/>
  <c r="BK592"/>
  <c r="J592"/>
  <c r="BE592"/>
  <c r="BI590"/>
  <c r="BH590"/>
  <c r="BG590"/>
  <c r="BF590"/>
  <c r="T590"/>
  <c r="R590"/>
  <c r="P590"/>
  <c r="BK590"/>
  <c r="J590"/>
  <c r="BE590"/>
  <c r="BI588"/>
  <c r="BH588"/>
  <c r="BG588"/>
  <c r="BF588"/>
  <c r="T588"/>
  <c r="R588"/>
  <c r="P588"/>
  <c r="BK588"/>
  <c r="J588"/>
  <c r="BE588"/>
  <c r="BI580"/>
  <c r="BH580"/>
  <c r="BG580"/>
  <c r="BF580"/>
  <c r="T580"/>
  <c r="R580"/>
  <c r="P580"/>
  <c r="BK580"/>
  <c r="J580"/>
  <c r="BE580"/>
  <c r="BI578"/>
  <c r="BH578"/>
  <c r="BG578"/>
  <c r="BF578"/>
  <c r="T578"/>
  <c r="R578"/>
  <c r="P578"/>
  <c r="BK578"/>
  <c r="J578"/>
  <c r="BE578"/>
  <c r="BI576"/>
  <c r="BH576"/>
  <c r="BG576"/>
  <c r="BF576"/>
  <c r="T576"/>
  <c r="R576"/>
  <c r="P576"/>
  <c r="BK576"/>
  <c r="J576"/>
  <c r="BE576"/>
  <c r="BI574"/>
  <c r="BH574"/>
  <c r="BG574"/>
  <c r="BF574"/>
  <c r="T574"/>
  <c r="T573"/>
  <c r="R574"/>
  <c r="R573"/>
  <c r="P574"/>
  <c r="P573"/>
  <c r="BK574"/>
  <c r="BK573"/>
  <c r="J573"/>
  <c r="J574"/>
  <c r="BE574"/>
  <c r="J73"/>
  <c r="BI572"/>
  <c r="BH572"/>
  <c r="BG572"/>
  <c r="BF572"/>
  <c r="T572"/>
  <c r="R572"/>
  <c r="P572"/>
  <c r="BK572"/>
  <c r="J572"/>
  <c r="BE572"/>
  <c r="BI570"/>
  <c r="BH570"/>
  <c r="BG570"/>
  <c r="BF570"/>
  <c r="T570"/>
  <c r="R570"/>
  <c r="P570"/>
  <c r="BK570"/>
  <c r="J570"/>
  <c r="BE570"/>
  <c r="BI567"/>
  <c r="BH567"/>
  <c r="BG567"/>
  <c r="BF567"/>
  <c r="T567"/>
  <c r="R567"/>
  <c r="P567"/>
  <c r="BK567"/>
  <c r="J567"/>
  <c r="BE567"/>
  <c r="BI566"/>
  <c r="BH566"/>
  <c r="BG566"/>
  <c r="BF566"/>
  <c r="T566"/>
  <c r="R566"/>
  <c r="P566"/>
  <c r="BK566"/>
  <c r="J566"/>
  <c r="BE566"/>
  <c r="BI565"/>
  <c r="BH565"/>
  <c r="BG565"/>
  <c r="BF565"/>
  <c r="T565"/>
  <c r="R565"/>
  <c r="P565"/>
  <c r="BK565"/>
  <c r="J565"/>
  <c r="BE565"/>
  <c r="BI563"/>
  <c r="BH563"/>
  <c r="BG563"/>
  <c r="BF563"/>
  <c r="T563"/>
  <c r="R563"/>
  <c r="P563"/>
  <c r="BK563"/>
  <c r="J563"/>
  <c r="BE563"/>
  <c r="BI562"/>
  <c r="BH562"/>
  <c r="BG562"/>
  <c r="BF562"/>
  <c r="T562"/>
  <c r="R562"/>
  <c r="P562"/>
  <c r="BK562"/>
  <c r="J562"/>
  <c r="BE562"/>
  <c r="BI559"/>
  <c r="BH559"/>
  <c r="BG559"/>
  <c r="BF559"/>
  <c r="T559"/>
  <c r="R559"/>
  <c r="P559"/>
  <c r="BK559"/>
  <c r="J559"/>
  <c r="BE559"/>
  <c r="BI557"/>
  <c r="BH557"/>
  <c r="BG557"/>
  <c r="BF557"/>
  <c r="T557"/>
  <c r="R557"/>
  <c r="P557"/>
  <c r="BK557"/>
  <c r="J557"/>
  <c r="BE557"/>
  <c r="BI555"/>
  <c r="BH555"/>
  <c r="BG555"/>
  <c r="BF555"/>
  <c r="T555"/>
  <c r="R555"/>
  <c r="P555"/>
  <c r="BK555"/>
  <c r="J555"/>
  <c r="BE555"/>
  <c r="BI552"/>
  <c r="BH552"/>
  <c r="BG552"/>
  <c r="BF552"/>
  <c r="T552"/>
  <c r="R552"/>
  <c r="P552"/>
  <c r="BK552"/>
  <c r="J552"/>
  <c r="BE552"/>
  <c r="BI550"/>
  <c r="BH550"/>
  <c r="BG550"/>
  <c r="BF550"/>
  <c r="T550"/>
  <c r="R550"/>
  <c r="P550"/>
  <c r="BK550"/>
  <c r="J550"/>
  <c r="BE550"/>
  <c r="BI546"/>
  <c r="BH546"/>
  <c r="BG546"/>
  <c r="BF546"/>
  <c r="T546"/>
  <c r="R546"/>
  <c r="P546"/>
  <c r="BK546"/>
  <c r="J546"/>
  <c r="BE546"/>
  <c r="BI545"/>
  <c r="BH545"/>
  <c r="BG545"/>
  <c r="BF545"/>
  <c r="T545"/>
  <c r="R545"/>
  <c r="P545"/>
  <c r="BK545"/>
  <c r="J545"/>
  <c r="BE545"/>
  <c r="BI542"/>
  <c r="BH542"/>
  <c r="BG542"/>
  <c r="BF542"/>
  <c r="T542"/>
  <c r="R542"/>
  <c r="P542"/>
  <c r="BK542"/>
  <c r="J542"/>
  <c r="BE542"/>
  <c r="BI539"/>
  <c r="BH539"/>
  <c r="BG539"/>
  <c r="BF539"/>
  <c r="T539"/>
  <c r="R539"/>
  <c r="P539"/>
  <c r="BK539"/>
  <c r="J539"/>
  <c r="BE539"/>
  <c r="BI536"/>
  <c r="BH536"/>
  <c r="BG536"/>
  <c r="BF536"/>
  <c r="T536"/>
  <c r="R536"/>
  <c r="P536"/>
  <c r="BK536"/>
  <c r="J536"/>
  <c r="BE536"/>
  <c r="BI534"/>
  <c r="BH534"/>
  <c r="BG534"/>
  <c r="BF534"/>
  <c r="T534"/>
  <c r="R534"/>
  <c r="P534"/>
  <c r="BK534"/>
  <c r="J534"/>
  <c r="BE534"/>
  <c r="BI532"/>
  <c r="BH532"/>
  <c r="BG532"/>
  <c r="BF532"/>
  <c r="T532"/>
  <c r="R532"/>
  <c r="P532"/>
  <c r="BK532"/>
  <c r="J532"/>
  <c r="BE532"/>
  <c r="BI531"/>
  <c r="BH531"/>
  <c r="BG531"/>
  <c r="BF531"/>
  <c r="T531"/>
  <c r="R531"/>
  <c r="P531"/>
  <c r="BK531"/>
  <c r="J531"/>
  <c r="BE531"/>
  <c r="BI528"/>
  <c r="BH528"/>
  <c r="BG528"/>
  <c r="BF528"/>
  <c r="T528"/>
  <c r="R528"/>
  <c r="P528"/>
  <c r="BK528"/>
  <c r="J528"/>
  <c r="BE528"/>
  <c r="BI525"/>
  <c r="BH525"/>
  <c r="BG525"/>
  <c r="BF525"/>
  <c r="T525"/>
  <c r="R525"/>
  <c r="P525"/>
  <c r="BK525"/>
  <c r="J525"/>
  <c r="BE525"/>
  <c r="BI524"/>
  <c r="BH524"/>
  <c r="BG524"/>
  <c r="BF524"/>
  <c r="T524"/>
  <c r="R524"/>
  <c r="P524"/>
  <c r="BK524"/>
  <c r="J524"/>
  <c r="BE524"/>
  <c r="BI522"/>
  <c r="BH522"/>
  <c r="BG522"/>
  <c r="BF522"/>
  <c r="T522"/>
  <c r="R522"/>
  <c r="P522"/>
  <c r="BK522"/>
  <c r="J522"/>
  <c r="BE522"/>
  <c r="BI519"/>
  <c r="BH519"/>
  <c r="BG519"/>
  <c r="BF519"/>
  <c r="T519"/>
  <c r="R519"/>
  <c r="P519"/>
  <c r="BK519"/>
  <c r="J519"/>
  <c r="BE519"/>
  <c r="BI516"/>
  <c r="BH516"/>
  <c r="BG516"/>
  <c r="BF516"/>
  <c r="T516"/>
  <c r="R516"/>
  <c r="P516"/>
  <c r="BK516"/>
  <c r="J516"/>
  <c r="BE516"/>
  <c r="BI513"/>
  <c r="BH513"/>
  <c r="BG513"/>
  <c r="BF513"/>
  <c r="T513"/>
  <c r="R513"/>
  <c r="P513"/>
  <c r="BK513"/>
  <c r="J513"/>
  <c r="BE513"/>
  <c r="BI512"/>
  <c r="BH512"/>
  <c r="BG512"/>
  <c r="BF512"/>
  <c r="T512"/>
  <c r="R512"/>
  <c r="P512"/>
  <c r="BK512"/>
  <c r="J512"/>
  <c r="BE512"/>
  <c r="BI509"/>
  <c r="BH509"/>
  <c r="BG509"/>
  <c r="BF509"/>
  <c r="T509"/>
  <c r="R509"/>
  <c r="P509"/>
  <c r="BK509"/>
  <c r="J509"/>
  <c r="BE509"/>
  <c r="BI502"/>
  <c r="BH502"/>
  <c r="BG502"/>
  <c r="BF502"/>
  <c r="T502"/>
  <c r="R502"/>
  <c r="P502"/>
  <c r="BK502"/>
  <c r="J502"/>
  <c r="BE502"/>
  <c r="BI495"/>
  <c r="BH495"/>
  <c r="BG495"/>
  <c r="BF495"/>
  <c r="T495"/>
  <c r="R495"/>
  <c r="P495"/>
  <c r="BK495"/>
  <c r="J495"/>
  <c r="BE495"/>
  <c r="BI492"/>
  <c r="BH492"/>
  <c r="BG492"/>
  <c r="BF492"/>
  <c r="T492"/>
  <c r="R492"/>
  <c r="P492"/>
  <c r="BK492"/>
  <c r="J492"/>
  <c r="BE492"/>
  <c r="BI490"/>
  <c r="BH490"/>
  <c r="BG490"/>
  <c r="BF490"/>
  <c r="T490"/>
  <c r="R490"/>
  <c r="P490"/>
  <c r="BK490"/>
  <c r="J490"/>
  <c r="BE490"/>
  <c r="BI488"/>
  <c r="BH488"/>
  <c r="BG488"/>
  <c r="BF488"/>
  <c r="T488"/>
  <c r="R488"/>
  <c r="P488"/>
  <c r="BK488"/>
  <c r="J488"/>
  <c r="BE488"/>
  <c r="BI484"/>
  <c r="BH484"/>
  <c r="BG484"/>
  <c r="BF484"/>
  <c r="T484"/>
  <c r="R484"/>
  <c r="P484"/>
  <c r="BK484"/>
  <c r="J484"/>
  <c r="BE484"/>
  <c r="BI482"/>
  <c r="BH482"/>
  <c r="BG482"/>
  <c r="BF482"/>
  <c r="T482"/>
  <c r="R482"/>
  <c r="P482"/>
  <c r="BK482"/>
  <c r="J482"/>
  <c r="BE482"/>
  <c r="BI480"/>
  <c r="BH480"/>
  <c r="BG480"/>
  <c r="BF480"/>
  <c r="T480"/>
  <c r="R480"/>
  <c r="P480"/>
  <c r="BK480"/>
  <c r="J480"/>
  <c r="BE480"/>
  <c r="BI475"/>
  <c r="BH475"/>
  <c r="BG475"/>
  <c r="BF475"/>
  <c r="T475"/>
  <c r="R475"/>
  <c r="P475"/>
  <c r="BK475"/>
  <c r="J475"/>
  <c r="BE475"/>
  <c r="BI470"/>
  <c r="BH470"/>
  <c r="BG470"/>
  <c r="BF470"/>
  <c r="T470"/>
  <c r="R470"/>
  <c r="P470"/>
  <c r="BK470"/>
  <c r="J470"/>
  <c r="BE470"/>
  <c r="BI468"/>
  <c r="BH468"/>
  <c r="BG468"/>
  <c r="BF468"/>
  <c r="T468"/>
  <c r="R468"/>
  <c r="P468"/>
  <c r="BK468"/>
  <c r="J468"/>
  <c r="BE468"/>
  <c r="BI463"/>
  <c r="BH463"/>
  <c r="BG463"/>
  <c r="BF463"/>
  <c r="T463"/>
  <c r="R463"/>
  <c r="P463"/>
  <c r="BK463"/>
  <c r="J463"/>
  <c r="BE463"/>
  <c r="BI461"/>
  <c r="BH461"/>
  <c r="BG461"/>
  <c r="BF461"/>
  <c r="T461"/>
  <c r="R461"/>
  <c r="P461"/>
  <c r="BK461"/>
  <c r="J461"/>
  <c r="BE461"/>
  <c r="BI457"/>
  <c r="BH457"/>
  <c r="BG457"/>
  <c r="BF457"/>
  <c r="T457"/>
  <c r="R457"/>
  <c r="P457"/>
  <c r="BK457"/>
  <c r="J457"/>
  <c r="BE457"/>
  <c r="BI452"/>
  <c r="BH452"/>
  <c r="BG452"/>
  <c r="BF452"/>
  <c r="T452"/>
  <c r="R452"/>
  <c r="P452"/>
  <c r="BK452"/>
  <c r="J452"/>
  <c r="BE452"/>
  <c r="BI447"/>
  <c r="BH447"/>
  <c r="BG447"/>
  <c r="BF447"/>
  <c r="T447"/>
  <c r="R447"/>
  <c r="P447"/>
  <c r="BK447"/>
  <c r="J447"/>
  <c r="BE447"/>
  <c r="BI445"/>
  <c r="BH445"/>
  <c r="BG445"/>
  <c r="BF445"/>
  <c r="T445"/>
  <c r="R445"/>
  <c r="P445"/>
  <c r="BK445"/>
  <c r="J445"/>
  <c r="BE445"/>
  <c r="BI441"/>
  <c r="BH441"/>
  <c r="BG441"/>
  <c r="BF441"/>
  <c r="T441"/>
  <c r="R441"/>
  <c r="P441"/>
  <c r="BK441"/>
  <c r="J441"/>
  <c r="BE441"/>
  <c r="BI435"/>
  <c r="BH435"/>
  <c r="BG435"/>
  <c r="BF435"/>
  <c r="T435"/>
  <c r="R435"/>
  <c r="P435"/>
  <c r="BK435"/>
  <c r="J435"/>
  <c r="BE435"/>
  <c r="BI431"/>
  <c r="BH431"/>
  <c r="BG431"/>
  <c r="BF431"/>
  <c r="T431"/>
  <c r="R431"/>
  <c r="P431"/>
  <c r="BK431"/>
  <c r="J431"/>
  <c r="BE431"/>
  <c r="BI421"/>
  <c r="BH421"/>
  <c r="BG421"/>
  <c r="BF421"/>
  <c r="T421"/>
  <c r="R421"/>
  <c r="P421"/>
  <c r="BK421"/>
  <c r="J421"/>
  <c r="BE421"/>
  <c r="BI418"/>
  <c r="BH418"/>
  <c r="BG418"/>
  <c r="BF418"/>
  <c r="T418"/>
  <c r="R418"/>
  <c r="P418"/>
  <c r="BK418"/>
  <c r="J418"/>
  <c r="BE418"/>
  <c r="BI414"/>
  <c r="BH414"/>
  <c r="BG414"/>
  <c r="BF414"/>
  <c r="T414"/>
  <c r="R414"/>
  <c r="P414"/>
  <c r="BK414"/>
  <c r="J414"/>
  <c r="BE414"/>
  <c r="BI409"/>
  <c r="BH409"/>
  <c r="BG409"/>
  <c r="BF409"/>
  <c r="T409"/>
  <c r="R409"/>
  <c r="P409"/>
  <c r="BK409"/>
  <c r="J409"/>
  <c r="BE409"/>
  <c r="BI405"/>
  <c r="BH405"/>
  <c r="BG405"/>
  <c r="BF405"/>
  <c r="T405"/>
  <c r="R405"/>
  <c r="P405"/>
  <c r="BK405"/>
  <c r="J405"/>
  <c r="BE405"/>
  <c r="BI403"/>
  <c r="BH403"/>
  <c r="BG403"/>
  <c r="BF403"/>
  <c r="T403"/>
  <c r="R403"/>
  <c r="P403"/>
  <c r="BK403"/>
  <c r="J403"/>
  <c r="BE403"/>
  <c r="BI401"/>
  <c r="BH401"/>
  <c r="BG401"/>
  <c r="BF401"/>
  <c r="T401"/>
  <c r="R401"/>
  <c r="P401"/>
  <c r="BK401"/>
  <c r="J401"/>
  <c r="BE401"/>
  <c r="BI394"/>
  <c r="BH394"/>
  <c r="BG394"/>
  <c r="BF394"/>
  <c r="T394"/>
  <c r="R394"/>
  <c r="P394"/>
  <c r="BK394"/>
  <c r="J394"/>
  <c r="BE394"/>
  <c r="BI389"/>
  <c r="BH389"/>
  <c r="BG389"/>
  <c r="BF389"/>
  <c r="T389"/>
  <c r="R389"/>
  <c r="P389"/>
  <c r="BK389"/>
  <c r="J389"/>
  <c r="BE389"/>
  <c r="BI387"/>
  <c r="BH387"/>
  <c r="BG387"/>
  <c r="BF387"/>
  <c r="T387"/>
  <c r="T386"/>
  <c r="R387"/>
  <c r="R386"/>
  <c r="P387"/>
  <c r="P386"/>
  <c r="BK387"/>
  <c r="BK386"/>
  <c r="J386"/>
  <c r="J387"/>
  <c r="BE387"/>
  <c r="J72"/>
  <c r="BI383"/>
  <c r="BH383"/>
  <c r="BG383"/>
  <c r="BF383"/>
  <c r="T383"/>
  <c r="T382"/>
  <c r="R383"/>
  <c r="R382"/>
  <c r="P383"/>
  <c r="P382"/>
  <c r="BK383"/>
  <c r="BK382"/>
  <c r="J382"/>
  <c r="J383"/>
  <c r="BE383"/>
  <c r="J71"/>
  <c r="BI381"/>
  <c r="BH381"/>
  <c r="BG381"/>
  <c r="BF381"/>
  <c r="T381"/>
  <c r="R381"/>
  <c r="P381"/>
  <c r="BK381"/>
  <c r="J381"/>
  <c r="BE381"/>
  <c r="BI379"/>
  <c r="BH379"/>
  <c r="BG379"/>
  <c r="BF379"/>
  <c r="T379"/>
  <c r="R379"/>
  <c r="P379"/>
  <c r="BK379"/>
  <c r="J379"/>
  <c r="BE379"/>
  <c r="BI376"/>
  <c r="BH376"/>
  <c r="BG376"/>
  <c r="BF376"/>
  <c r="T376"/>
  <c r="R376"/>
  <c r="P376"/>
  <c r="BK376"/>
  <c r="J376"/>
  <c r="BE376"/>
  <c r="BI374"/>
  <c r="BH374"/>
  <c r="BG374"/>
  <c r="BF374"/>
  <c r="T374"/>
  <c r="R374"/>
  <c r="P374"/>
  <c r="BK374"/>
  <c r="J374"/>
  <c r="BE374"/>
  <c r="BI373"/>
  <c r="BH373"/>
  <c r="BG373"/>
  <c r="BF373"/>
  <c r="T373"/>
  <c r="R373"/>
  <c r="P373"/>
  <c r="BK373"/>
  <c r="J373"/>
  <c r="BE373"/>
  <c r="BI371"/>
  <c r="BH371"/>
  <c r="BG371"/>
  <c r="BF371"/>
  <c r="T371"/>
  <c r="R371"/>
  <c r="P371"/>
  <c r="BK371"/>
  <c r="J371"/>
  <c r="BE371"/>
  <c r="BI369"/>
  <c r="BH369"/>
  <c r="BG369"/>
  <c r="BF369"/>
  <c r="T369"/>
  <c r="R369"/>
  <c r="P369"/>
  <c r="BK369"/>
  <c r="J369"/>
  <c r="BE369"/>
  <c r="BI367"/>
  <c r="BH367"/>
  <c r="BG367"/>
  <c r="BF367"/>
  <c r="T367"/>
  <c r="R367"/>
  <c r="P367"/>
  <c r="BK367"/>
  <c r="J367"/>
  <c r="BE367"/>
  <c r="BI365"/>
  <c r="BH365"/>
  <c r="BG365"/>
  <c r="BF365"/>
  <c r="T365"/>
  <c r="R365"/>
  <c r="P365"/>
  <c r="BK365"/>
  <c r="J365"/>
  <c r="BE365"/>
  <c r="BI362"/>
  <c r="BH362"/>
  <c r="BG362"/>
  <c r="BF362"/>
  <c r="T362"/>
  <c r="R362"/>
  <c r="P362"/>
  <c r="BK362"/>
  <c r="J362"/>
  <c r="BE362"/>
  <c r="BI359"/>
  <c r="BH359"/>
  <c r="BG359"/>
  <c r="BF359"/>
  <c r="T359"/>
  <c r="R359"/>
  <c r="P359"/>
  <c r="BK359"/>
  <c r="J359"/>
  <c r="BE359"/>
  <c r="BI355"/>
  <c r="BH355"/>
  <c r="BG355"/>
  <c r="BF355"/>
  <c r="T355"/>
  <c r="R355"/>
  <c r="P355"/>
  <c r="BK355"/>
  <c r="J355"/>
  <c r="BE355"/>
  <c r="BI352"/>
  <c r="BH352"/>
  <c r="BG352"/>
  <c r="BF352"/>
  <c r="T352"/>
  <c r="T351"/>
  <c r="R352"/>
  <c r="R351"/>
  <c r="P352"/>
  <c r="P351"/>
  <c r="BK352"/>
  <c r="BK351"/>
  <c r="J351"/>
  <c r="J352"/>
  <c r="BE352"/>
  <c r="J70"/>
  <c r="BI350"/>
  <c r="BH350"/>
  <c r="BG350"/>
  <c r="BF350"/>
  <c r="T350"/>
  <c r="R350"/>
  <c r="P350"/>
  <c r="BK350"/>
  <c r="J350"/>
  <c r="BE350"/>
  <c r="BI345"/>
  <c r="BH345"/>
  <c r="BG345"/>
  <c r="BF345"/>
  <c r="T345"/>
  <c r="T344"/>
  <c r="R345"/>
  <c r="R344"/>
  <c r="P345"/>
  <c r="P344"/>
  <c r="BK345"/>
  <c r="BK344"/>
  <c r="J344"/>
  <c r="J345"/>
  <c r="BE345"/>
  <c r="J69"/>
  <c r="BI343"/>
  <c r="BH343"/>
  <c r="BG343"/>
  <c r="BF343"/>
  <c r="T343"/>
  <c r="R343"/>
  <c r="P343"/>
  <c r="BK343"/>
  <c r="J343"/>
  <c r="BE343"/>
  <c r="BI342"/>
  <c r="BH342"/>
  <c r="BG342"/>
  <c r="BF342"/>
  <c r="T342"/>
  <c r="R342"/>
  <c r="P342"/>
  <c r="BK342"/>
  <c r="J342"/>
  <c r="BE342"/>
  <c r="BI340"/>
  <c r="BH340"/>
  <c r="BG340"/>
  <c r="BF340"/>
  <c r="T340"/>
  <c r="R340"/>
  <c r="P340"/>
  <c r="BK340"/>
  <c r="J340"/>
  <c r="BE340"/>
  <c r="BI338"/>
  <c r="BH338"/>
  <c r="BG338"/>
  <c r="BF338"/>
  <c r="T338"/>
  <c r="R338"/>
  <c r="P338"/>
  <c r="BK338"/>
  <c r="J338"/>
  <c r="BE338"/>
  <c r="BI335"/>
  <c r="BH335"/>
  <c r="BG335"/>
  <c r="BF335"/>
  <c r="T335"/>
  <c r="R335"/>
  <c r="P335"/>
  <c r="BK335"/>
  <c r="J335"/>
  <c r="BE335"/>
  <c r="BI333"/>
  <c r="BH333"/>
  <c r="BG333"/>
  <c r="BF333"/>
  <c r="T333"/>
  <c r="R333"/>
  <c r="P333"/>
  <c r="BK333"/>
  <c r="J333"/>
  <c r="BE333"/>
  <c r="BI332"/>
  <c r="BH332"/>
  <c r="BG332"/>
  <c r="BF332"/>
  <c r="T332"/>
  <c r="R332"/>
  <c r="P332"/>
  <c r="BK332"/>
  <c r="J332"/>
  <c r="BE332"/>
  <c r="BI328"/>
  <c r="BH328"/>
  <c r="BG328"/>
  <c r="BF328"/>
  <c r="T328"/>
  <c r="T327"/>
  <c r="T326"/>
  <c r="R328"/>
  <c r="R327"/>
  <c r="R326"/>
  <c r="P328"/>
  <c r="P327"/>
  <c r="P326"/>
  <c r="BK328"/>
  <c r="BK327"/>
  <c r="J327"/>
  <c r="BK326"/>
  <c r="J326"/>
  <c r="J328"/>
  <c r="BE328"/>
  <c r="J68"/>
  <c r="J67"/>
  <c r="BI325"/>
  <c r="BH325"/>
  <c r="BG325"/>
  <c r="BF325"/>
  <c r="T325"/>
  <c r="T324"/>
  <c r="R325"/>
  <c r="R324"/>
  <c r="P325"/>
  <c r="P324"/>
  <c r="BK325"/>
  <c r="BK324"/>
  <c r="J324"/>
  <c r="J325"/>
  <c r="BE325"/>
  <c r="J66"/>
  <c r="BI322"/>
  <c r="BH322"/>
  <c r="BG322"/>
  <c r="BF322"/>
  <c r="T322"/>
  <c r="R322"/>
  <c r="P322"/>
  <c r="BK322"/>
  <c r="J322"/>
  <c r="BE322"/>
  <c r="BI320"/>
  <c r="BH320"/>
  <c r="BG320"/>
  <c r="BF320"/>
  <c r="T320"/>
  <c r="R320"/>
  <c r="P320"/>
  <c r="BK320"/>
  <c r="J320"/>
  <c r="BE320"/>
  <c r="BI318"/>
  <c r="BH318"/>
  <c r="BG318"/>
  <c r="BF318"/>
  <c r="T318"/>
  <c r="R318"/>
  <c r="P318"/>
  <c r="BK318"/>
  <c r="J318"/>
  <c r="BE318"/>
  <c r="BI317"/>
  <c r="BH317"/>
  <c r="BG317"/>
  <c r="BF317"/>
  <c r="T317"/>
  <c r="R317"/>
  <c r="P317"/>
  <c r="BK317"/>
  <c r="J317"/>
  <c r="BE317"/>
  <c r="BI315"/>
  <c r="BH315"/>
  <c r="BG315"/>
  <c r="BF315"/>
  <c r="T315"/>
  <c r="R315"/>
  <c r="P315"/>
  <c r="BK315"/>
  <c r="J315"/>
  <c r="BE315"/>
  <c r="BI313"/>
  <c r="BH313"/>
  <c r="BG313"/>
  <c r="BF313"/>
  <c r="T313"/>
  <c r="R313"/>
  <c r="P313"/>
  <c r="BK313"/>
  <c r="J313"/>
  <c r="BE313"/>
  <c r="BI312"/>
  <c r="BH312"/>
  <c r="BG312"/>
  <c r="BF312"/>
  <c r="T312"/>
  <c r="T311"/>
  <c r="R312"/>
  <c r="R311"/>
  <c r="P312"/>
  <c r="P311"/>
  <c r="BK312"/>
  <c r="BK311"/>
  <c r="J311"/>
  <c r="J312"/>
  <c r="BE312"/>
  <c r="J65"/>
  <c r="BI309"/>
  <c r="BH309"/>
  <c r="BG309"/>
  <c r="BF309"/>
  <c r="T309"/>
  <c r="R309"/>
  <c r="P309"/>
  <c r="BK309"/>
  <c r="J309"/>
  <c r="BE309"/>
  <c r="BI304"/>
  <c r="BH304"/>
  <c r="BG304"/>
  <c r="BF304"/>
  <c r="T304"/>
  <c r="T303"/>
  <c r="R304"/>
  <c r="R303"/>
  <c r="P304"/>
  <c r="P303"/>
  <c r="BK304"/>
  <c r="BK303"/>
  <c r="J303"/>
  <c r="J304"/>
  <c r="BE304"/>
  <c r="J64"/>
  <c r="BI301"/>
  <c r="BH301"/>
  <c r="BG301"/>
  <c r="BF301"/>
  <c r="T301"/>
  <c r="R301"/>
  <c r="P301"/>
  <c r="BK301"/>
  <c r="J301"/>
  <c r="BE301"/>
  <c r="BI296"/>
  <c r="BH296"/>
  <c r="BG296"/>
  <c r="BF296"/>
  <c r="T296"/>
  <c r="R296"/>
  <c r="P296"/>
  <c r="BK296"/>
  <c r="J296"/>
  <c r="BE296"/>
  <c r="BI293"/>
  <c r="BH293"/>
  <c r="BG293"/>
  <c r="BF293"/>
  <c r="T293"/>
  <c r="R293"/>
  <c r="P293"/>
  <c r="BK293"/>
  <c r="J293"/>
  <c r="BE293"/>
  <c r="BI288"/>
  <c r="BH288"/>
  <c r="BG288"/>
  <c r="BF288"/>
  <c r="T288"/>
  <c r="R288"/>
  <c r="P288"/>
  <c r="BK288"/>
  <c r="J288"/>
  <c r="BE288"/>
  <c r="BI283"/>
  <c r="BH283"/>
  <c r="BG283"/>
  <c r="BF283"/>
  <c r="T283"/>
  <c r="R283"/>
  <c r="P283"/>
  <c r="BK283"/>
  <c r="J283"/>
  <c r="BE283"/>
  <c r="BI280"/>
  <c r="BH280"/>
  <c r="BG280"/>
  <c r="BF280"/>
  <c r="T280"/>
  <c r="R280"/>
  <c r="P280"/>
  <c r="BK280"/>
  <c r="J280"/>
  <c r="BE280"/>
  <c r="BI277"/>
  <c r="BH277"/>
  <c r="BG277"/>
  <c r="BF277"/>
  <c r="T277"/>
  <c r="R277"/>
  <c r="P277"/>
  <c r="BK277"/>
  <c r="J277"/>
  <c r="BE277"/>
  <c r="BI273"/>
  <c r="BH273"/>
  <c r="BG273"/>
  <c r="BF273"/>
  <c r="T273"/>
  <c r="T272"/>
  <c r="R273"/>
  <c r="R272"/>
  <c r="P273"/>
  <c r="P272"/>
  <c r="BK273"/>
  <c r="BK272"/>
  <c r="J272"/>
  <c r="J273"/>
  <c r="BE273"/>
  <c r="J63"/>
  <c r="BI271"/>
  <c r="BH271"/>
  <c r="BG271"/>
  <c r="BF271"/>
  <c r="T271"/>
  <c r="R271"/>
  <c r="P271"/>
  <c r="BK271"/>
  <c r="J271"/>
  <c r="BE271"/>
  <c r="BI269"/>
  <c r="BH269"/>
  <c r="BG269"/>
  <c r="BF269"/>
  <c r="T269"/>
  <c r="R269"/>
  <c r="P269"/>
  <c r="BK269"/>
  <c r="J269"/>
  <c r="BE269"/>
  <c r="BI266"/>
  <c r="BH266"/>
  <c r="BG266"/>
  <c r="BF266"/>
  <c r="T266"/>
  <c r="T265"/>
  <c r="R266"/>
  <c r="R265"/>
  <c r="P266"/>
  <c r="P265"/>
  <c r="BK266"/>
  <c r="BK265"/>
  <c r="J265"/>
  <c r="J266"/>
  <c r="BE266"/>
  <c r="J62"/>
  <c r="BI258"/>
  <c r="BH258"/>
  <c r="BG258"/>
  <c r="BF258"/>
  <c r="T258"/>
  <c r="R258"/>
  <c r="P258"/>
  <c r="BK258"/>
  <c r="J258"/>
  <c r="BE258"/>
  <c r="BI257"/>
  <c r="BH257"/>
  <c r="BG257"/>
  <c r="BF257"/>
  <c r="T257"/>
  <c r="R257"/>
  <c r="P257"/>
  <c r="BK257"/>
  <c r="J257"/>
  <c r="BE257"/>
  <c r="BI255"/>
  <c r="BH255"/>
  <c r="BG255"/>
  <c r="BF255"/>
  <c r="T255"/>
  <c r="R255"/>
  <c r="P255"/>
  <c r="BK255"/>
  <c r="J255"/>
  <c r="BE255"/>
  <c r="BI249"/>
  <c r="BH249"/>
  <c r="BG249"/>
  <c r="BF249"/>
  <c r="T249"/>
  <c r="R249"/>
  <c r="P249"/>
  <c r="BK249"/>
  <c r="J249"/>
  <c r="BE249"/>
  <c r="BI248"/>
  <c r="BH248"/>
  <c r="BG248"/>
  <c r="BF248"/>
  <c r="T248"/>
  <c r="R248"/>
  <c r="P248"/>
  <c r="BK248"/>
  <c r="J248"/>
  <c r="BE248"/>
  <c r="BI246"/>
  <c r="BH246"/>
  <c r="BG246"/>
  <c r="BF246"/>
  <c r="T246"/>
  <c r="R246"/>
  <c r="P246"/>
  <c r="BK246"/>
  <c r="J246"/>
  <c r="BE246"/>
  <c r="BI241"/>
  <c r="BH241"/>
  <c r="BG241"/>
  <c r="BF241"/>
  <c r="T241"/>
  <c r="R241"/>
  <c r="P241"/>
  <c r="BK241"/>
  <c r="J241"/>
  <c r="BE241"/>
  <c r="BI240"/>
  <c r="BH240"/>
  <c r="BG240"/>
  <c r="BF240"/>
  <c r="T240"/>
  <c r="R240"/>
  <c r="P240"/>
  <c r="BK240"/>
  <c r="J240"/>
  <c r="BE240"/>
  <c r="BI238"/>
  <c r="BH238"/>
  <c r="BG238"/>
  <c r="BF238"/>
  <c r="T238"/>
  <c r="R238"/>
  <c r="P238"/>
  <c r="BK238"/>
  <c r="J238"/>
  <c r="BE238"/>
  <c r="BI235"/>
  <c r="BH235"/>
  <c r="BG235"/>
  <c r="BF235"/>
  <c r="T235"/>
  <c r="R235"/>
  <c r="P235"/>
  <c r="BK235"/>
  <c r="J235"/>
  <c r="BE235"/>
  <c r="BI234"/>
  <c r="BH234"/>
  <c r="BG234"/>
  <c r="BF234"/>
  <c r="T234"/>
  <c r="R234"/>
  <c r="P234"/>
  <c r="BK234"/>
  <c r="J234"/>
  <c r="BE234"/>
  <c r="BI232"/>
  <c r="BH232"/>
  <c r="BG232"/>
  <c r="BF232"/>
  <c r="T232"/>
  <c r="R232"/>
  <c r="P232"/>
  <c r="BK232"/>
  <c r="J232"/>
  <c r="BE232"/>
  <c r="BI228"/>
  <c r="BH228"/>
  <c r="BG228"/>
  <c r="BF228"/>
  <c r="T228"/>
  <c r="T227"/>
  <c r="R228"/>
  <c r="R227"/>
  <c r="P228"/>
  <c r="P227"/>
  <c r="BK228"/>
  <c r="BK227"/>
  <c r="J227"/>
  <c r="J228"/>
  <c r="BE228"/>
  <c r="J61"/>
  <c r="BI226"/>
  <c r="BH226"/>
  <c r="BG226"/>
  <c r="BF226"/>
  <c r="T226"/>
  <c r="R226"/>
  <c r="P226"/>
  <c r="BK226"/>
  <c r="J226"/>
  <c r="BE226"/>
  <c r="BI224"/>
  <c r="BH224"/>
  <c r="BG224"/>
  <c r="BF224"/>
  <c r="T224"/>
  <c r="R224"/>
  <c r="P224"/>
  <c r="BK224"/>
  <c r="J224"/>
  <c r="BE224"/>
  <c r="BI222"/>
  <c r="BH222"/>
  <c r="BG222"/>
  <c r="BF222"/>
  <c r="T222"/>
  <c r="T221"/>
  <c r="R222"/>
  <c r="R221"/>
  <c r="P222"/>
  <c r="P221"/>
  <c r="BK222"/>
  <c r="BK221"/>
  <c r="J221"/>
  <c r="J222"/>
  <c r="BE222"/>
  <c r="J60"/>
  <c r="BI219"/>
  <c r="BH219"/>
  <c r="BG219"/>
  <c r="BF219"/>
  <c r="T219"/>
  <c r="R219"/>
  <c r="P219"/>
  <c r="BK219"/>
  <c r="J219"/>
  <c r="BE219"/>
  <c r="BI216"/>
  <c r="BH216"/>
  <c r="BG216"/>
  <c r="BF216"/>
  <c r="T216"/>
  <c r="R216"/>
  <c r="P216"/>
  <c r="BK216"/>
  <c r="J216"/>
  <c r="BE216"/>
  <c r="BI209"/>
  <c r="BH209"/>
  <c r="BG209"/>
  <c r="BF209"/>
  <c r="T209"/>
  <c r="R209"/>
  <c r="P209"/>
  <c r="BK209"/>
  <c r="J209"/>
  <c r="BE209"/>
  <c r="BI199"/>
  <c r="BH199"/>
  <c r="BG199"/>
  <c r="BF199"/>
  <c r="T199"/>
  <c r="T198"/>
  <c r="R199"/>
  <c r="R198"/>
  <c r="P199"/>
  <c r="P198"/>
  <c r="BK199"/>
  <c r="BK198"/>
  <c r="J198"/>
  <c r="J199"/>
  <c r="BE199"/>
  <c r="J59"/>
  <c r="BI196"/>
  <c r="BH196"/>
  <c r="BG196"/>
  <c r="BF196"/>
  <c r="T196"/>
  <c r="R196"/>
  <c r="P196"/>
  <c r="BK196"/>
  <c r="J196"/>
  <c r="BE196"/>
  <c r="BI194"/>
  <c r="BH194"/>
  <c r="BG194"/>
  <c r="BF194"/>
  <c r="T194"/>
  <c r="R194"/>
  <c r="P194"/>
  <c r="BK194"/>
  <c r="J194"/>
  <c r="BE194"/>
  <c r="BI193"/>
  <c r="BH193"/>
  <c r="BG193"/>
  <c r="BF193"/>
  <c r="T193"/>
  <c r="R193"/>
  <c r="P193"/>
  <c r="BK193"/>
  <c r="J193"/>
  <c r="BE193"/>
  <c r="BI186"/>
  <c r="BH186"/>
  <c r="BG186"/>
  <c r="BF186"/>
  <c r="T186"/>
  <c r="R186"/>
  <c r="P186"/>
  <c r="BK186"/>
  <c r="J186"/>
  <c r="BE186"/>
  <c r="BI184"/>
  <c r="BH184"/>
  <c r="BG184"/>
  <c r="BF184"/>
  <c r="T184"/>
  <c r="R184"/>
  <c r="P184"/>
  <c r="BK184"/>
  <c r="J184"/>
  <c r="BE184"/>
  <c r="BI182"/>
  <c r="BH182"/>
  <c r="BG182"/>
  <c r="BF182"/>
  <c r="T182"/>
  <c r="R182"/>
  <c r="P182"/>
  <c r="BK182"/>
  <c r="J182"/>
  <c r="BE182"/>
  <c r="BI180"/>
  <c r="BH180"/>
  <c r="BG180"/>
  <c r="BF180"/>
  <c r="T180"/>
  <c r="T179"/>
  <c r="R180"/>
  <c r="R179"/>
  <c r="P180"/>
  <c r="P179"/>
  <c r="BK180"/>
  <c r="BK179"/>
  <c r="J179"/>
  <c r="J180"/>
  <c r="BE180"/>
  <c r="J58"/>
  <c r="BI178"/>
  <c r="BH178"/>
  <c r="BG178"/>
  <c r="BF178"/>
  <c r="T178"/>
  <c r="R178"/>
  <c r="P178"/>
  <c r="BK178"/>
  <c r="J178"/>
  <c r="BE178"/>
  <c r="BI175"/>
  <c r="BH175"/>
  <c r="BG175"/>
  <c r="BF175"/>
  <c r="T175"/>
  <c r="R175"/>
  <c r="P175"/>
  <c r="BK175"/>
  <c r="J175"/>
  <c r="BE175"/>
  <c r="BI174"/>
  <c r="BH174"/>
  <c r="BG174"/>
  <c r="BF174"/>
  <c r="T174"/>
  <c r="R174"/>
  <c r="P174"/>
  <c r="BK174"/>
  <c r="J174"/>
  <c r="BE174"/>
  <c r="BI173"/>
  <c r="BH173"/>
  <c r="BG173"/>
  <c r="BF173"/>
  <c r="T173"/>
  <c r="R173"/>
  <c r="P173"/>
  <c r="BK173"/>
  <c r="J173"/>
  <c r="BE173"/>
  <c r="BI168"/>
  <c r="BH168"/>
  <c r="BG168"/>
  <c r="BF168"/>
  <c r="T168"/>
  <c r="T167"/>
  <c r="R168"/>
  <c r="R167"/>
  <c r="P168"/>
  <c r="P167"/>
  <c r="BK168"/>
  <c r="BK167"/>
  <c r="J167"/>
  <c r="J168"/>
  <c r="BE168"/>
  <c r="J57"/>
  <c r="BI159"/>
  <c r="BH159"/>
  <c r="BG159"/>
  <c r="BF159"/>
  <c r="T159"/>
  <c r="R159"/>
  <c r="P159"/>
  <c r="BK159"/>
  <c r="J159"/>
  <c r="BE159"/>
  <c r="BI158"/>
  <c r="BH158"/>
  <c r="BG158"/>
  <c r="BF158"/>
  <c r="T158"/>
  <c r="R158"/>
  <c r="P158"/>
  <c r="BK158"/>
  <c r="J158"/>
  <c r="BE158"/>
  <c r="BI157"/>
  <c r="BH157"/>
  <c r="BG157"/>
  <c r="BF157"/>
  <c r="T157"/>
  <c r="R157"/>
  <c r="P157"/>
  <c r="BK157"/>
  <c r="J157"/>
  <c r="BE157"/>
  <c r="BI149"/>
  <c r="BH149"/>
  <c r="BG149"/>
  <c r="BF149"/>
  <c r="T149"/>
  <c r="R149"/>
  <c r="P149"/>
  <c r="BK149"/>
  <c r="J149"/>
  <c r="BE149"/>
  <c r="BI142"/>
  <c r="BH142"/>
  <c r="BG142"/>
  <c r="BF142"/>
  <c r="T142"/>
  <c r="T141"/>
  <c r="R142"/>
  <c r="R141"/>
  <c r="P142"/>
  <c r="P141"/>
  <c r="BK142"/>
  <c r="BK141"/>
  <c r="J141"/>
  <c r="J142"/>
  <c r="BE142"/>
  <c r="J56"/>
  <c r="BI140"/>
  <c r="BH140"/>
  <c r="BG140"/>
  <c r="BF140"/>
  <c r="T140"/>
  <c r="R140"/>
  <c r="P140"/>
  <c r="BK140"/>
  <c r="J140"/>
  <c r="BE140"/>
  <c r="BI139"/>
  <c r="BH139"/>
  <c r="BG139"/>
  <c r="BF139"/>
  <c r="T139"/>
  <c r="R139"/>
  <c r="P139"/>
  <c r="BK139"/>
  <c r="J139"/>
  <c r="BE139"/>
  <c r="BI137"/>
  <c r="BH137"/>
  <c r="BG137"/>
  <c r="BF137"/>
  <c r="T137"/>
  <c r="T136"/>
  <c r="R137"/>
  <c r="R136"/>
  <c r="P137"/>
  <c r="P136"/>
  <c r="BK137"/>
  <c r="BK136"/>
  <c r="J136"/>
  <c r="J137"/>
  <c r="BE137"/>
  <c r="J55"/>
  <c r="BI134"/>
  <c r="BH134"/>
  <c r="BG134"/>
  <c r="BF134"/>
  <c r="T134"/>
  <c r="R134"/>
  <c r="P134"/>
  <c r="BK134"/>
  <c r="J134"/>
  <c r="BE134"/>
  <c r="BI133"/>
  <c r="BH133"/>
  <c r="BG133"/>
  <c r="BF133"/>
  <c r="T133"/>
  <c r="R133"/>
  <c r="P133"/>
  <c r="BK133"/>
  <c r="J133"/>
  <c r="BE133"/>
  <c r="BI131"/>
  <c r="BH131"/>
  <c r="BG131"/>
  <c r="BF131"/>
  <c r="T131"/>
  <c r="R131"/>
  <c r="P131"/>
  <c r="BK131"/>
  <c r="J131"/>
  <c r="BE131"/>
  <c r="BI127"/>
  <c r="BH127"/>
  <c r="BG127"/>
  <c r="BF127"/>
  <c r="T127"/>
  <c r="R127"/>
  <c r="P127"/>
  <c r="BK127"/>
  <c r="J127"/>
  <c r="BE127"/>
  <c r="BI125"/>
  <c r="BH125"/>
  <c r="BG125"/>
  <c r="BF125"/>
  <c r="T125"/>
  <c r="R125"/>
  <c r="P125"/>
  <c r="BK125"/>
  <c r="J125"/>
  <c r="BE125"/>
  <c r="BI122"/>
  <c r="BH122"/>
  <c r="BG122"/>
  <c r="BF122"/>
  <c r="T122"/>
  <c r="R122"/>
  <c r="P122"/>
  <c r="BK122"/>
  <c r="J122"/>
  <c r="BE122"/>
  <c r="BI120"/>
  <c r="BH120"/>
  <c r="BG120"/>
  <c r="BF120"/>
  <c r="T120"/>
  <c r="R120"/>
  <c r="P120"/>
  <c r="BK120"/>
  <c r="J120"/>
  <c r="BE120"/>
  <c r="BI118"/>
  <c r="BH118"/>
  <c r="BG118"/>
  <c r="BF118"/>
  <c r="T118"/>
  <c r="R118"/>
  <c r="P118"/>
  <c r="BK118"/>
  <c r="J118"/>
  <c r="BE118"/>
  <c r="BI116"/>
  <c r="BH116"/>
  <c r="BG116"/>
  <c r="BF116"/>
  <c r="T116"/>
  <c r="R116"/>
  <c r="P116"/>
  <c r="BK116"/>
  <c r="J116"/>
  <c r="BE116"/>
  <c r="BI114"/>
  <c r="BH114"/>
  <c r="BG114"/>
  <c r="BF114"/>
  <c r="T114"/>
  <c r="R114"/>
  <c r="P114"/>
  <c r="BK114"/>
  <c r="J114"/>
  <c r="BE114"/>
  <c r="BI112"/>
  <c r="BH112"/>
  <c r="BG112"/>
  <c r="BF112"/>
  <c r="T112"/>
  <c r="R112"/>
  <c r="P112"/>
  <c r="BK112"/>
  <c r="J112"/>
  <c r="BE112"/>
  <c r="BI110"/>
  <c r="BH110"/>
  <c r="BG110"/>
  <c r="BF110"/>
  <c r="T110"/>
  <c r="R110"/>
  <c r="P110"/>
  <c r="BK110"/>
  <c r="J110"/>
  <c r="BE110"/>
  <c r="BI108"/>
  <c r="BH108"/>
  <c r="BG108"/>
  <c r="BF108"/>
  <c r="T108"/>
  <c r="R108"/>
  <c r="P108"/>
  <c r="BK108"/>
  <c r="J108"/>
  <c r="BE108"/>
  <c r="BI107"/>
  <c r="BH107"/>
  <c r="BG107"/>
  <c r="BF107"/>
  <c r="T107"/>
  <c r="R107"/>
  <c r="P107"/>
  <c r="BK107"/>
  <c r="J107"/>
  <c r="BE107"/>
  <c r="BI105"/>
  <c r="F32"/>
  <c i="1" r="BD52"/>
  <c i="2" r="BH105"/>
  <c r="F31"/>
  <c i="1" r="BC52"/>
  <c i="2" r="BG105"/>
  <c r="F30"/>
  <c i="1" r="BB52"/>
  <c i="2" r="BF105"/>
  <c r="J29"/>
  <c i="1" r="AW52"/>
  <c i="2" r="F29"/>
  <c i="1" r="BA52"/>
  <c i="2" r="T105"/>
  <c r="T104"/>
  <c r="T103"/>
  <c r="T102"/>
  <c r="R105"/>
  <c r="R104"/>
  <c r="R103"/>
  <c r="R102"/>
  <c r="P105"/>
  <c r="P104"/>
  <c r="P103"/>
  <c r="P102"/>
  <c i="1" r="AU52"/>
  <c i="2" r="BK105"/>
  <c r="BK104"/>
  <c r="J104"/>
  <c r="BK103"/>
  <c r="J103"/>
  <c r="BK102"/>
  <c r="J102"/>
  <c r="J52"/>
  <c r="J25"/>
  <c i="1" r="AG52"/>
  <c i="2" r="J105"/>
  <c r="BE105"/>
  <c r="J28"/>
  <c i="1" r="AV52"/>
  <c i="2" r="F28"/>
  <c i="1" r="AZ52"/>
  <c i="2" r="J54"/>
  <c r="J53"/>
  <c r="F96"/>
  <c r="E94"/>
  <c r="F45"/>
  <c r="E43"/>
  <c r="J34"/>
  <c r="J19"/>
  <c r="E19"/>
  <c r="J98"/>
  <c r="J47"/>
  <c r="J18"/>
  <c r="J16"/>
  <c r="E16"/>
  <c r="F99"/>
  <c r="F48"/>
  <c r="J15"/>
  <c r="J13"/>
  <c r="E13"/>
  <c r="F98"/>
  <c r="F47"/>
  <c r="J12"/>
  <c r="J10"/>
  <c r="J96"/>
  <c r="J45"/>
  <c i="1" r="BD51"/>
  <c r="W30"/>
  <c r="BC51"/>
  <c r="W29"/>
  <c r="BB51"/>
  <c r="W28"/>
  <c r="BA51"/>
  <c r="W27"/>
  <c r="AZ51"/>
  <c r="W26"/>
  <c r="AY51"/>
  <c r="AX51"/>
  <c r="AW51"/>
  <c r="AK27"/>
  <c r="AV51"/>
  <c r="AK26"/>
  <c r="AU51"/>
  <c r="AT51"/>
  <c r="AS51"/>
  <c r="AG51"/>
  <c r="AK2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<sst xmlns="http://schemas.openxmlformats.org/spreadsheetml/2006/main">
  <si>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</si>
  <si>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</si>
  <si>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</si>
  <si>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</si>
  <si>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</si>
  <si>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</si>
  <si>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</si>
  <si>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{8b7a978a-def0-4645-8ef9-7aa833dded9c}</t>
  </si>
  <si>
    <t>0,01</t>
  </si>
  <si>
    <t>21</t>
  </si>
  <si>
    <t>15</t>
  </si>
  <si>
    <t>REKAPITULACE STAVBY</t>
  </si>
  <si>
    <t xml:space="preserve">v ---  níže se nacházejí doplnkové a pomocné údaje k sestavám  --- v</t>
  </si>
  <si>
    <t>Návod na vyplnění</t>
  </si>
  <si>
    <t>0,001</t>
  </si>
  <si>
    <t>Kód:</t>
  </si>
  <si>
    <t>201813</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</si>
  <si>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</si>
  <si>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</si>
  <si>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DDM Palackého třída 418, Chrudim - Oprava střechy objektu</t>
  </si>
  <si>
    <t>KSO:</t>
  </si>
  <si>
    <t/>
  </si>
  <si>
    <t>CC-CZ:</t>
  </si>
  <si>
    <t>Místo:</t>
  </si>
  <si>
    <t xml:space="preserve"> </t>
  </si>
  <si>
    <t>Datum:</t>
  </si>
  <si>
    <t>15. 7. 2018</t>
  </si>
  <si>
    <t>Zadavatel:</t>
  </si>
  <si>
    <t>IČ:</t>
  </si>
  <si>
    <t>DIČ:</t>
  </si>
  <si>
    <t>Uchazeč:</t>
  </si>
  <si>
    <t>Vyplň údaj</t>
  </si>
  <si>
    <t>Projektant:</t>
  </si>
  <si>
    <t>True</t>
  </si>
  <si>
    <t>Poznámka:</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</si>
  <si>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podmínky._x000d_
U neceníkových položek (R-položky, položky s neceníkovým číslem nebo položky u kterých je to uvedeno v poznámce) je nutné započítat případný přesun hmot do jejich cen za dodávku a montáž dle pracovního postupu zhotovitele!!!_x000d_
Výkaz výměr obsahuje pro manipulaci s vytěženou zeminou nebo vybouranými hmotami položky, které jsou limitovány určitou vzdáleností pro vodorovné přemístění, která vychází z předpokladu projektanta. Skutečné místo pro uložení vytěžené zeminy či vybouraných hmot si zajišťuje uchazeč dle svého technologického plánu a je na uchazeči jaká místa pro uložení zeminy či vybouraných hmot zvolí. Do nabídkové ceny musí uchazeč zakalkulovat skutečné náklady podle odvozní vzdálenosti bez ohledu na to, jaká vzdálenost je uvedená v popise položky. Platí pro všechny položky vodorovného přemístění zeminy, suti, či vybouraných hmot._x000d_
Uchazeč (zhotovitel) si jednotkové ceny za položky lešení přizpůsobí vlastnímu způsobu zajištění práce ve výškách. Tím pak odpadnou případné nároky na vícepráce a méněpráce při jiném způsobu zajištění práce ve výškách (plošiny, věže, řadové lešení, atd.) Toto platí i pro zajištění svislé dopravy suti (např.shozy, nošení po schodech, atd.). Uchazeč (zhotovitel) si jednotkovou cenu za položku pronájmu (lešení,shozy, atd.) přizpůsobí vlastní době použití. Tím pak odpadnou případné nároky na vícepráce a méněpráce při jiné délce pronájmu._x000d_
Do ceny klempířských prvků uchazeč započítá případné použití vodících plechů a dilatační dělení prvků dle potřeby._x000d_
</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</si>
  <si>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</si>
  <si>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</si>
  <si>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</si>
  <si>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</si>
  <si>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</si>
  <si>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</si>
  <si>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</si>
  <si>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</si>
  <si>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</si>
  <si>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</si>
  <si>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</si>
  <si>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</si>
  <si>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</si>
  <si>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</si>
  <si>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</si>
  <si>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</si>
  <si>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</si>
  <si>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</si>
  <si>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</si>
  <si>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</si>
  <si>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</si>
  <si>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</si>
  <si>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</si>
  <si>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</si>
  <si>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</si>
  <si>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</si>
  <si>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</si>
  <si>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</si>
  <si>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</si>
  <si>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</si>
  <si>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</si>
  <si>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</si>
  <si>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</si>
  <si>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</si>
  <si>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</si>
  <si>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</si>
  <si>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</si>
  <si>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</si>
  <si>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</si>
  <si>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</si>
  <si>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</si>
  <si>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1) Krycí list soupisu</t>
  </si>
  <si>
    <t>2) Rekapitulace</t>
  </si>
  <si>
    <t>3) Soupis prací</t>
  </si>
  <si>
    <t>Zpět na list:</t>
  </si>
  <si>
    <t>Rekapitulace stavby</t>
  </si>
  <si>
    <t>kk</t>
  </si>
  <si>
    <t>keram krytina</t>
  </si>
  <si>
    <t>m2</t>
  </si>
  <si>
    <t>291,58</t>
  </si>
  <si>
    <t>2</t>
  </si>
  <si>
    <t>kr</t>
  </si>
  <si>
    <t>krytina</t>
  </si>
  <si>
    <t>KRYCÍ LIST SOUPISU</t>
  </si>
  <si>
    <t>late</t>
  </si>
  <si>
    <t>latě</t>
  </si>
  <si>
    <t>m3</t>
  </si>
  <si>
    <t>3,335</t>
  </si>
  <si>
    <t>bed</t>
  </si>
  <si>
    <t>bednění</t>
  </si>
  <si>
    <t>44,3</t>
  </si>
  <si>
    <t>zs</t>
  </si>
  <si>
    <t>zásyp sutí</t>
  </si>
  <si>
    <t>zo</t>
  </si>
  <si>
    <t>zapravení omítek</t>
  </si>
  <si>
    <t>10</t>
  </si>
  <si>
    <t>omt</t>
  </si>
  <si>
    <t>omítka při výměně trámů</t>
  </si>
  <si>
    <t>20,8</t>
  </si>
  <si>
    <t>opmt</t>
  </si>
  <si>
    <t>omítka předpokládaně měněných trámů</t>
  </si>
  <si>
    <t>50</t>
  </si>
  <si>
    <t>sa</t>
  </si>
  <si>
    <t>střecha altán stávaj.</t>
  </si>
  <si>
    <t>19,803</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</si>
  <si>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U neceníkových položek (R-položky, položky s neceníkovým číslem nebo položky u kterých je to uvedeno v poznámce) je nutné započítat případný přesun hmot do jejich cen za dodávku a montáž dle pracovního postupu zhotovitele!!! Výkaz výměr obsahuje pro manipulaci s vytěženou zeminou nebo vybouranými hmotami položky, které jsou limitovány určitou vzdáleností pro vodorovné přemístění, která vychází z předpokladu projektanta. Skutečné místo pro uložení vytěžené zeminy či vybouraných hmot si zajišťuje uchazeč dle svého technologického plánu a je na uchazeči jaká místa pro uložení zeminy či vybouraných hmot zvolí. Do nabídkové ceny musí uchazeč zakalkulovat skutečné náklady podle odvozní vzdálenosti bez ohledu na to, jaká vzdálenost je uvedená v popise položky. Platí pro všechny položky vodorovného přemístění zeminy, suti, či vybouraných hmot. Uchazeč (zhotovitel) si jednotkové ceny za položky lešení přizpůsobí vlastnímu způsobu zajištění práce ve výškách. Tím pak odpadnou případné nároky na vícepráce a méněpráce při jiném způsobu zajištění práce ve výškách (plošiny, věže, řadové lešení, atd.) Toto platí i pro zajištění svislé dopravy suti (např.shozy, nošení po schodech, atd.). Uchazeč (zhotovitel) si jednotkovou cenu za položku pronájmu (lešení,shozy, atd.) přizpůsobí vlastní době použití. Tím pak odpadnou případné nároky na vícepráce a méněpráce při jiné délce pronájmu. Do ceny klempířských prvků uchazeč započítá případné použití vodících plechů a dilatační dělení prvků dle potřeby. </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</si>
  <si>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</si>
  <si>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</si>
  <si>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</si>
  <si>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</si>
  <si>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</si>
  <si>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</si>
  <si>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</si>
  <si>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</si>
  <si>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4 - Vodorovné konstrukce</t>
  </si>
  <si>
    <t xml:space="preserve">    5 - Komunikace pozemní</t>
  </si>
  <si>
    <t xml:space="preserve">    61 - Úprava povrchů vnitřních</t>
  </si>
  <si>
    <t xml:space="preserve">    62 - Úprava povrchů vnějších</t>
  </si>
  <si>
    <t xml:space="preserve">    63 - Podlahy a podlahové konstrukce</t>
  </si>
  <si>
    <t xml:space="preserve">    94 - Lešení a stavební výtahy</t>
  </si>
  <si>
    <t xml:space="preserve">    95 - Různé dokončovací konstrukce a práce pozemních staveb</t>
  </si>
  <si>
    <t xml:space="preserve">    96 - Bourání konstrukcí</t>
  </si>
  <si>
    <t xml:space="preserve">    98 - Demolice a sanace</t>
  </si>
  <si>
    <t xml:space="preserve">    997 - Přesun sutě</t>
  </si>
  <si>
    <t xml:space="preserve">    998 - Přesun hmot</t>
  </si>
  <si>
    <t>PSV - Práce a dodávky PSV</t>
  </si>
  <si>
    <t xml:space="preserve">    712 - Povlakové krytiny</t>
  </si>
  <si>
    <t xml:space="preserve">    713 - Izolace tepelné</t>
  </si>
  <si>
    <t xml:space="preserve">    721 - Zdravotechnika - vnitřní kanalizace</t>
  </si>
  <si>
    <t xml:space="preserve">    741 - Elektroinstalace - silnoproud</t>
  </si>
  <si>
    <t xml:space="preserve">    762 - Konstrukce tesařské</t>
  </si>
  <si>
    <t xml:space="preserve">    762a - Konstrukce tesařské - altán a terasa</t>
  </si>
  <si>
    <t xml:space="preserve">    764 - Konstrukce klempířské</t>
  </si>
  <si>
    <t xml:space="preserve">    764a - Konstrukce klempířské - altán a terasa</t>
  </si>
  <si>
    <t xml:space="preserve">    765 - Krytina skládaná</t>
  </si>
  <si>
    <t xml:space="preserve">    766 - Konstrukce truhlářské</t>
  </si>
  <si>
    <t xml:space="preserve">    783 - Dokončovací práce - nátěry</t>
  </si>
  <si>
    <t xml:space="preserve">    784 - Dokončovací práce - malby a tapety</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</si>
  <si>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</si>
  <si>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</si>
  <si>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</si>
  <si>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</si>
  <si>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</si>
  <si>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</si>
  <si>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</si>
  <si>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</si>
  <si>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</si>
  <si>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</si>
  <si>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</si>
  <si>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</si>
  <si>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</si>
  <si>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</si>
  <si>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</si>
  <si>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</si>
  <si>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</si>
  <si>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</si>
  <si>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</si>
  <si>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</si>
  <si>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</si>
  <si>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</si>
  <si>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</si>
  <si>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</si>
  <si>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111301111</t>
  </si>
  <si>
    <t>Sejmutí drnu tl. do 100 mm, v jakékoliv ploše</t>
  </si>
  <si>
    <t>CS ÚRS 2018 01</t>
  </si>
  <si>
    <t>4</t>
  </si>
  <si>
    <t>2082997513</t>
  </si>
  <si>
    <t>VV</t>
  </si>
  <si>
    <t>"čv111 - pozn.2, sejmutí koberce pro zpětné položení"6*0,6</t>
  </si>
  <si>
    <t>181411151</t>
  </si>
  <si>
    <t>Založení trávníku na půdě předem připravené plochy do 1000 m2 předpěstovaným travním kobercem parkového v rovině nebo na svahu do 1:5</t>
  </si>
  <si>
    <t>237164258</t>
  </si>
  <si>
    <t>3</t>
  </si>
  <si>
    <t>132212101</t>
  </si>
  <si>
    <t>Hloubení zapažených i nezapažených rýh šířky do 600 mm ručním nebo pneumatickým nářadím s urovnáním dna do předepsaného profilu a spádu v horninách tř. 3 soudržných</t>
  </si>
  <si>
    <t>851955194</t>
  </si>
  <si>
    <t>"čv111 - pozn.2, drn tl.100mm"0,6*(0,7-0,1)*6</t>
  </si>
  <si>
    <t>132212109</t>
  </si>
  <si>
    <t>Hloubení zapažených i nezapažených rýh šířky do 600 mm ručním nebo pneumatickým nářadím s urovnáním dna do předepsaného profilu a spádu v horninách tř. 3 Příplatek k cenám za lepivost horniny tř. 3</t>
  </si>
  <si>
    <t>-984611923</t>
  </si>
  <si>
    <t>2,16*0,5 'Přepočtené koeficientem množství</t>
  </si>
  <si>
    <t>5</t>
  </si>
  <si>
    <t>451573111</t>
  </si>
  <si>
    <t>Lože pod potrubí, stoky a drobné objekty v otevřeném výkopu z písku a štěrkopísku do 63 mm</t>
  </si>
  <si>
    <t>-105110635</t>
  </si>
  <si>
    <t>"čv111 - pozn.2"0,6*0,1*6</t>
  </si>
  <si>
    <t>6</t>
  </si>
  <si>
    <t>175111101</t>
  </si>
  <si>
    <t>Obsypání potrubí ručně sypaninou z vhodných hornin tř. 1 až 4 nebo materiálem připraveným podél výkopu ve vzdálenosti do 3 m od jeho kraje, pro jakoukoliv hloubku výkopu a míru zhutnění bez prohození sypaniny sítem</t>
  </si>
  <si>
    <t>-538403693</t>
  </si>
  <si>
    <t>"čv111 - pozn.2"0,6*0,4*6</t>
  </si>
  <si>
    <t>7</t>
  </si>
  <si>
    <t>M</t>
  </si>
  <si>
    <t>58331351</t>
  </si>
  <si>
    <t>kamenivo těžené drobné frakce 0-4</t>
  </si>
  <si>
    <t>t</t>
  </si>
  <si>
    <t>8</t>
  </si>
  <si>
    <t>-1735706082</t>
  </si>
  <si>
    <t>1,44*2 'Přepočtené koeficientem množství</t>
  </si>
  <si>
    <t>174101102</t>
  </si>
  <si>
    <t>Zásyp sypaninou z jakékoliv horniny s uložením výkopku ve vrstvách se zhutněním v uzavřených prostorách s urovnáním povrchu zásypu</t>
  </si>
  <si>
    <t>-518226053</t>
  </si>
  <si>
    <t>"čv111 - pozn.2, ruční zásyp"0,6*(0,6-0,5)*6</t>
  </si>
  <si>
    <t>9</t>
  </si>
  <si>
    <t>167101101</t>
  </si>
  <si>
    <t>Nakládání, skládání a překládání neulehlého výkopku nebo sypaniny nakládání, množství do 100 m3, z hornin tř. 1 až 4</t>
  </si>
  <si>
    <t>-726105927</t>
  </si>
  <si>
    <t>"zbylý výkopek z dešťáku"0,6*0,5*6</t>
  </si>
  <si>
    <t>133202011</t>
  </si>
  <si>
    <t>Hloubení zapažených i nezapažených šachet plocha výkopu do 20 m2 ručním nebo pneumatickým nářadím s případným nutným přemístěním výkopku ve výkopišti v horninách soudržných tř. 3, plocha výkopu do 4 m2</t>
  </si>
  <si>
    <t>-1940853742</t>
  </si>
  <si>
    <t>nepředpokládá se výskyt podzemních sítí</t>
  </si>
  <si>
    <t>"čv110 - pozn.4"0,6*0,6*0,7</t>
  </si>
  <si>
    <t>11</t>
  </si>
  <si>
    <t>133202019</t>
  </si>
  <si>
    <t>Hloubení zapažených i nezapažených šachet plocha výkopu do 20 m2 ručním nebo pneumatickým nářadím s případným nutným přemístěním výkopku ve výkopišti v horninách soudržných tř. 3, plocha výkopu Příplatek k cenám za lepivost horniny tř. 3</t>
  </si>
  <si>
    <t>562590060</t>
  </si>
  <si>
    <t>0,252*0,5 'Přepočtené koeficientem množství</t>
  </si>
  <si>
    <t>12</t>
  </si>
  <si>
    <t>162701105</t>
  </si>
  <si>
    <t>Vodorovné přemístění výkopku nebo sypaniny po suchu na obvyklém dopravním prostředku, bez naložení výkopku, avšak se složením bez rozhrnutí z horniny tř. 1 až 4 na vzdálenost přes 9 000 do 10 000 m</t>
  </si>
  <si>
    <t>832696233</t>
  </si>
  <si>
    <t>"patka"0,252</t>
  </si>
  <si>
    <t>Součet</t>
  </si>
  <si>
    <t>13</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</si>
  <si>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</si>
  <si>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</si>
  <si>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-384735160</t>
  </si>
  <si>
    <t>2,052*5 'Přepočtené koeficientem množství</t>
  </si>
  <si>
    <t>14</t>
  </si>
  <si>
    <t>171201201</t>
  </si>
  <si>
    <t>Uložení sypaniny na skládky</t>
  </si>
  <si>
    <t>-491981040</t>
  </si>
  <si>
    <t>997223855</t>
  </si>
  <si>
    <t>Poplatek za uložení stavebního odpadu na skládce (skládkovné) zeminy a kameniva zatříděného do Katalogu odpadů pod kódem 170 504</t>
  </si>
  <si>
    <t>1351579657</t>
  </si>
  <si>
    <t>2,052*1,8 'Přepočtené koeficientem množství</t>
  </si>
  <si>
    <t>Zakládání</t>
  </si>
  <si>
    <t>16</t>
  </si>
  <si>
    <t>275313711</t>
  </si>
  <si>
    <t>Základy z betonu prostého patky a bloky z betonu kamenem neprokládaného tř. C 20/25</t>
  </si>
  <si>
    <t>859536607</t>
  </si>
  <si>
    <t>"čv110 - pozn.4, přímo do výkopu"0,6*0,6*0,7*1,035</t>
  </si>
  <si>
    <t>17</t>
  </si>
  <si>
    <t>953943122</t>
  </si>
  <si>
    <t>Osazování drobných kovových předmětů výrobků ostatních jinde neuvedených do betonu se zajištěním polohy k bednění či k výztuži před zabetonováním hmotnosti přes 1 do 5 kg/kus</t>
  </si>
  <si>
    <t>kus</t>
  </si>
  <si>
    <t>382818578</t>
  </si>
  <si>
    <t>18</t>
  </si>
  <si>
    <t>95kb</t>
  </si>
  <si>
    <t>ocelová Pz botka U pro ukotvení sloupku 160/160 - dodávka vč.povrch.úpravy</t>
  </si>
  <si>
    <t>-1968753179</t>
  </si>
  <si>
    <t>Vodorovné konstrukce</t>
  </si>
  <si>
    <t>19</t>
  </si>
  <si>
    <t>417321414</t>
  </si>
  <si>
    <t>Ztužující pásy a věnce z betonu železového (bez výztuže) tř. C 20/25</t>
  </si>
  <si>
    <t>525201687</t>
  </si>
  <si>
    <t xml:space="preserve">zakončení atiky </t>
  </si>
  <si>
    <t>"čv102 - pozn.1"0,15*0,1*(7,2+6,85)</t>
  </si>
  <si>
    <t>zakončení zdobného štítu</t>
  </si>
  <si>
    <t>"čv102 - pozn.6"0,5*0,1*(4*2)+0,48*0,7*0,1*2+0,33*0,1*(3*2)</t>
  </si>
  <si>
    <t>20</t>
  </si>
  <si>
    <t>417351115</t>
  </si>
  <si>
    <t>Bednění bočnic ztužujících pásů a věnců včetně vzpěr zřízení</t>
  </si>
  <si>
    <t>1728390553</t>
  </si>
  <si>
    <t>čv102 - pozn.1</t>
  </si>
  <si>
    <t>2*0,1*(7,2+6,85+0,15)</t>
  </si>
  <si>
    <t>"čv102 - pozn.6"0,1*(0,5*2+4*2*2)+(0,48*2+0,7*2)*0,1*2+0,1*(3*2*2)</t>
  </si>
  <si>
    <t>417351116</t>
  </si>
  <si>
    <t>Bednění bočnic ztužujících pásů a věnců včetně vzpěr odstranění</t>
  </si>
  <si>
    <t>581986175</t>
  </si>
  <si>
    <t>22</t>
  </si>
  <si>
    <t>417pb</t>
  </si>
  <si>
    <t>Příplatek za pracnost bednění zakončení zdobného štítu</t>
  </si>
  <si>
    <t>kpl</t>
  </si>
  <si>
    <t>226783673</t>
  </si>
  <si>
    <t>23</t>
  </si>
  <si>
    <t>417362021</t>
  </si>
  <si>
    <t>Výztuž ztužujících pásů a věnců ze svařovaných sítí z drátů typu KARI</t>
  </si>
  <si>
    <t>616110290</t>
  </si>
  <si>
    <t>0,15*(7,2+6,85)*3,113*1,2*0,001</t>
  </si>
  <si>
    <t>"čv102 - pozn.6"(0,5*(4*2)+0,48*0,7*2+0,33*(3*2))*3,113*1,2*0,001</t>
  </si>
  <si>
    <t>Komunikace pozemní</t>
  </si>
  <si>
    <t>24</t>
  </si>
  <si>
    <t>113106121</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</si>
  <si>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</si>
  <si>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1967211509</t>
  </si>
  <si>
    <t>P</t>
  </si>
  <si>
    <t>Poznámka k položce:
tonáž suti 0t</t>
  </si>
  <si>
    <t>"čv110 - pozn.4, uložena v dosahu 3m pro zpět.položení"2,5</t>
  </si>
  <si>
    <t>"čv111 - pozn.2, cca"1</t>
  </si>
  <si>
    <t>25</t>
  </si>
  <si>
    <t>979054441</t>
  </si>
  <si>
    <t>Očištění vybouraných prvků komunikací od spojovacího materiálu s odklizením a uložením očištěných hmot a spojovacího materiálu na skládku na vzdálenost do 10 m dlaždic, desek nebo tvarovek s původním vyplněním spár kamenivem těženým</t>
  </si>
  <si>
    <t>977480289</t>
  </si>
  <si>
    <t>26</t>
  </si>
  <si>
    <t>596811220</t>
  </si>
  <si>
    <t>Kladení dlažby z betonových nebo kameninových dlaždic komunikací pro pěší s vyplněním spár a se smetením přebytečného materiálu na vzdálenost do 3 m s ložem z kameniva těženého tl. do 30 mm velikosti dlaždic přes 0,09 m2 do 0,25 m2, pro plochy do 50 m2</t>
  </si>
  <si>
    <t>-1022193528</t>
  </si>
  <si>
    <t>27</t>
  </si>
  <si>
    <t>451579777</t>
  </si>
  <si>
    <t>Podklad nebo lože pod dlažbu (přídlažbu) Příplatek k cenám za každých dalších i započatých 10 mm tloušťky podkladu nebo lože přes 100 mm z kameniva těženého</t>
  </si>
  <si>
    <t>1210918915</t>
  </si>
  <si>
    <t>Poznámka k položce:
celková tl.lože bude 50mm (30mm v položce pokládky dlaždic + 20mm se musí připočítat)</t>
  </si>
  <si>
    <t>3,5*2 'Přepočtené koeficientem množství</t>
  </si>
  <si>
    <t>28</t>
  </si>
  <si>
    <t>59řd</t>
  </si>
  <si>
    <t>Řezání beton.dlaždice - průchod ocel.botky a lapače</t>
  </si>
  <si>
    <t>-724368589</t>
  </si>
  <si>
    <t>61</t>
  </si>
  <si>
    <t>Úprava povrchů vnitřních</t>
  </si>
  <si>
    <t>29</t>
  </si>
  <si>
    <t>619991001</t>
  </si>
  <si>
    <t>Zakrytí vnitřních ploch před znečištěním včetně pozdějšího odkrytí podlah fólií přilepenou lepící páskou</t>
  </si>
  <si>
    <t>-853822278</t>
  </si>
  <si>
    <t>"stropy 2NP"10,35*4,9+2,2*4,85+3,55*5+4*11,5+5,15*2,75+5,15*6,05</t>
  </si>
  <si>
    <t>30</t>
  </si>
  <si>
    <t>619991011</t>
  </si>
  <si>
    <t>Zakrytí vnitřních ploch před znečištěním včetně pozdějšího odkrytí konstrukcí a prvků obalením fólií a přelepením páskou</t>
  </si>
  <si>
    <t>1537468082</t>
  </si>
  <si>
    <t>"předběžná výměra, odsouhlasí TDI"60</t>
  </si>
  <si>
    <t>31</t>
  </si>
  <si>
    <t>619325131</t>
  </si>
  <si>
    <t>Vytažení fabionů, hran a koutů při opravách vápenocementových omítek (s dodáním hmot) jakékoliv délky</t>
  </si>
  <si>
    <t>m</t>
  </si>
  <si>
    <t>1364584354</t>
  </si>
  <si>
    <t>"čv105 - popis, zapravení fabionů, cca"30</t>
  </si>
  <si>
    <t>32</t>
  </si>
  <si>
    <t>611142012</t>
  </si>
  <si>
    <t>Potažení vnitřních ploch pletivem v ploše nebo pruzích, na plném podkladu rabicovým provizorním přichycením stropů</t>
  </si>
  <si>
    <t>317719380</t>
  </si>
  <si>
    <t>omítka na podbití</t>
  </si>
  <si>
    <t>čv105 - popis</t>
  </si>
  <si>
    <t>"zapravení pouze omítek"10</t>
  </si>
  <si>
    <t>"omítky vč.podbití u měněných trámů"5,2*4</t>
  </si>
  <si>
    <t>"omítky vč.podbití u předpokládaných měněných trámů"50</t>
  </si>
  <si>
    <t>33</t>
  </si>
  <si>
    <t>611131101</t>
  </si>
  <si>
    <t>Podkladní a spojovací vrstva vnitřních omítaných ploch cementový postřik nanášený ručně celoplošně stropů</t>
  </si>
  <si>
    <t>581601527</t>
  </si>
  <si>
    <t>34</t>
  </si>
  <si>
    <t>611321141</t>
  </si>
  <si>
    <t>Omítka vápenocementová vnitřních ploch nanášená ručně dvouvrstvá, tloušťky jádrové omítky do 10 mm a tloušťky štuku do 3 mm štuková vodorovných konstrukcí stropů rovných</t>
  </si>
  <si>
    <t>1568276855</t>
  </si>
  <si>
    <t>zo+omt+opmt</t>
  </si>
  <si>
    <t>35</t>
  </si>
  <si>
    <t>783822111</t>
  </si>
  <si>
    <t>Tmelení omítek před provedením nátěru tmelem disperzním akrylátovým nebo latexovým, prasklin šířky přes 1 do 5 mm</t>
  </si>
  <si>
    <t>1468700736</t>
  </si>
  <si>
    <t>"čv105 - popis"117</t>
  </si>
  <si>
    <t>62</t>
  </si>
  <si>
    <t>Úprava povrchů vnějších</t>
  </si>
  <si>
    <t>36</t>
  </si>
  <si>
    <t>622325109</t>
  </si>
  <si>
    <t>Oprava vápenocementové omítky vnějších ploch stupně členitosti 1 hladké stěn, v rozsahu opravované plochy přes 80 do 100%</t>
  </si>
  <si>
    <t>916501688</t>
  </si>
  <si>
    <t xml:space="preserve">do ceny započítat případné potřebné odsekání porušené stávající omítky vč.likvidace </t>
  </si>
  <si>
    <t>předpokládá se ale nepatrné poškození při odbourání nabetonávky atiky</t>
  </si>
  <si>
    <t>v zájmu zhotovitele je co nejméně poničit stávající omítku</t>
  </si>
  <si>
    <t>"čv103 - pozn.1"8</t>
  </si>
  <si>
    <t>"čv103 - pozn.6"2*2</t>
  </si>
  <si>
    <t>čv103 - popis</t>
  </si>
  <si>
    <t>"podél nové okapnice"0,1*(14,32+0,14*2+18,685+0,65+0,55+11,245+6,475+3,175)</t>
  </si>
  <si>
    <t>37</t>
  </si>
  <si>
    <t>622525104</t>
  </si>
  <si>
    <t>Omítka tenkovrstvá jednotlivých malých ploch silikátová, akrylátová, silikonová nebo silikonsilikátová stěn, plochy jednotlivě přes 0,5 do 1,0 m2</t>
  </si>
  <si>
    <t>-351954284</t>
  </si>
  <si>
    <t>výměra uvažována 1m2 = 1 kus po 1m2 (zohlednit v ceně včetně přizpůsobení stávající RAL)</t>
  </si>
  <si>
    <t>38</t>
  </si>
  <si>
    <t>622325319</t>
  </si>
  <si>
    <t>Oprava vápenocementové omítky vnějších ploch stupně členitosti 2 štukové, v rozsahu opravované plochy přes 80 do 100%</t>
  </si>
  <si>
    <t>277410442</t>
  </si>
  <si>
    <t>omítka zdob.štítu ze strany střechy</t>
  </si>
  <si>
    <t>"čv102 - pozn.9"3*0,5*2+4*0,5*2</t>
  </si>
  <si>
    <t>39</t>
  </si>
  <si>
    <t>629991011</t>
  </si>
  <si>
    <t>Zakrytí vnějších ploch před znečištěním včetně pozdějšího odkrytí výplní otvorů a svislých ploch fólií přilepenou lepící páskou</t>
  </si>
  <si>
    <t>1732145107</t>
  </si>
  <si>
    <t>"okna"1,8*1,05+2,05*1,25</t>
  </si>
  <si>
    <t>63</t>
  </si>
  <si>
    <t>Podlahy a podlahové konstrukce</t>
  </si>
  <si>
    <t>40</t>
  </si>
  <si>
    <t>631311134</t>
  </si>
  <si>
    <t>Mazanina z betonu prostého bez zvýšených nároků na prostředí tl. přes 120 do 240 mm tř. C 16/20</t>
  </si>
  <si>
    <t>-1088763457</t>
  </si>
  <si>
    <t>"čv104 - pozn.1, přebetonování zakončení komínů, skl.B"0,17*(1,2*0,5+0,7*0,5+0,5*0,5+0,5*0,84)</t>
  </si>
  <si>
    <t>41</t>
  </si>
  <si>
    <t>631351101</t>
  </si>
  <si>
    <t>Bednění v podlahách rýh a hran zřízení</t>
  </si>
  <si>
    <t>-1998081887</t>
  </si>
  <si>
    <t>"čv104 - pozn.1, přebetonování zakončení komínů, skl.B"0,17*(1,2*2+0,5*2+0,7*2+0,5*2+0,5*4+0,5*2+0,84*2)</t>
  </si>
  <si>
    <t>42</t>
  </si>
  <si>
    <t>631351102</t>
  </si>
  <si>
    <t>Bednění v podlahách rýh a hran odstranění</t>
  </si>
  <si>
    <t>-2060253909</t>
  </si>
  <si>
    <t>94</t>
  </si>
  <si>
    <t>Lešení a stavební výtahy</t>
  </si>
  <si>
    <t>43</t>
  </si>
  <si>
    <t>941112131</t>
  </si>
  <si>
    <t>Montáž lešení řadového trubkového lehkého pracovního bez podlah s provozním zatížením tř. 3 do 200 kg/m2 šířky tř. W12 přes 1,2 do 1,5 m, výšky do 10 m</t>
  </si>
  <si>
    <t>416579797</t>
  </si>
  <si>
    <t>čv102, výška okap.hrany od země 10m</t>
  </si>
  <si>
    <t>cena vč.přemostění u altánu</t>
  </si>
  <si>
    <t>10*(14,32+0,65+1,5+18,685+1,5*2+3,175+11,245+0,55+1,5+6,475+1,5+3*1,5)</t>
  </si>
  <si>
    <t>44</t>
  </si>
  <si>
    <t>941112231</t>
  </si>
  <si>
    <t>Montáž lešení řadového trubkového lehkého pracovního bez podlah s provozním zatížením tř. 3 do 200 kg/m2 Příplatek za první a každý další den použití lešení k ceně -2131</t>
  </si>
  <si>
    <t>1008346178</t>
  </si>
  <si>
    <t>671*60 'Přepočtené koeficientem množství</t>
  </si>
  <si>
    <t>45</t>
  </si>
  <si>
    <t>941112831</t>
  </si>
  <si>
    <t>Demontáž lešení řadového trubkového lehkého pracovního bez podlah s provozním zatížením tř. 3 do 200 kg/m2 šířky W12 přes 1,2 do 1,5 m, výšky do 10 m</t>
  </si>
  <si>
    <t>-1317521215</t>
  </si>
  <si>
    <t>46</t>
  </si>
  <si>
    <t>944111122</t>
  </si>
  <si>
    <t>Montáž ochranného zábradlí trubkového vnitřního na lešeňových konstrukcích dvoutyčového</t>
  </si>
  <si>
    <t>-204490797</t>
  </si>
  <si>
    <t>čv102,103</t>
  </si>
  <si>
    <t>14,32+0,65+1,5+18,685+1,5*2+3,175+6,475+11,245+0,55+1,5+1,5*2</t>
  </si>
  <si>
    <t>47</t>
  </si>
  <si>
    <t>944111222</t>
  </si>
  <si>
    <t>Montáž ochranného zábradlí trubkového Příplatek za první a každý další den použití zábradlí k ceně -1122</t>
  </si>
  <si>
    <t>-1111810698</t>
  </si>
  <si>
    <t>64,1*60 'Přepočtené koeficientem množství</t>
  </si>
  <si>
    <t>48</t>
  </si>
  <si>
    <t>944111822</t>
  </si>
  <si>
    <t>Demontáž ochranného zábradlí trubkového vnitřního na lešeňových konstrukcích dvoutyčového</t>
  </si>
  <si>
    <t>-1378976514</t>
  </si>
  <si>
    <t>49</t>
  </si>
  <si>
    <t>944411111</t>
  </si>
  <si>
    <t>Montáž záchytné sítě umístěné max. 6 m pod chráněnou úrovní třída A</t>
  </si>
  <si>
    <t>376957411</t>
  </si>
  <si>
    <t>Poznámka k položce:
V této položce ocenit zajištění proti pádu předmětů ze střechy vč.pomocných kcí bez ohledu na zvolenou položku (např.podlážkami, geotext. atd.)</t>
  </si>
  <si>
    <t>cena vč.případné další pomocné kce pro uchycení (zvolí si uchazeč dle jeho PD lešení)</t>
  </si>
  <si>
    <t>"v úrovni podlahy na ochran.zábradlí"1,2*(14,32+0,65+1,5+18,685+1,5*2+3,175+6,475+11,245+0,55+1,5+1,5*2)</t>
  </si>
  <si>
    <t>944411211</t>
  </si>
  <si>
    <t>Montáž záchytné sítě Příplatek za první a každý další den použití sítě k ceně -1111</t>
  </si>
  <si>
    <t>1662911982</t>
  </si>
  <si>
    <t>76,92*60 'Přepočtené koeficientem množství</t>
  </si>
  <si>
    <t>51</t>
  </si>
  <si>
    <t>944411811</t>
  </si>
  <si>
    <t>Demontáž záchytné sítě umístěné max. 6 m pod chráněnou úrovní třída A</t>
  </si>
  <si>
    <t>-188289913</t>
  </si>
  <si>
    <t>52</t>
  </si>
  <si>
    <t>949211111</t>
  </si>
  <si>
    <t>Montáž lešeňové podlahy pro trubková lešení z fošen, prken nebo dřevěných sbíjených lešeňových dílců s příčníky nebo podélníky, ve výšce do 10 m</t>
  </si>
  <si>
    <t>433443113</t>
  </si>
  <si>
    <t>do ceny započítat okopové prkno</t>
  </si>
  <si>
    <t>čv102</t>
  </si>
  <si>
    <t>1,5*(14,32+0,65+1,5+18,685+3,175+6,475+11,245+0,55+1,5)</t>
  </si>
  <si>
    <t>"pro případný výstup"4*1,5*2</t>
  </si>
  <si>
    <t>53</t>
  </si>
  <si>
    <t>949211211</t>
  </si>
  <si>
    <t>Montáž lešeňové podlahy pro trubková lešení Příplatek za první a každý další den použití lešení k ceně -1111 nebo -1112</t>
  </si>
  <si>
    <t>275404438</t>
  </si>
  <si>
    <t>99,15*60 'Přepočtené koeficientem množství</t>
  </si>
  <si>
    <t>54</t>
  </si>
  <si>
    <t>949211811</t>
  </si>
  <si>
    <t>Demontáž lešeňové podlahy pro trubková lešení z fošen, prken nebo dřevěných sbíjených lešeňových dílců s příčníky nebo podélníky, ve výšce do 10 m</t>
  </si>
  <si>
    <t>928537787</t>
  </si>
  <si>
    <t>55</t>
  </si>
  <si>
    <t>949101111</t>
  </si>
  <si>
    <t>Lešení pomocné pracovní pro objekty pozemních staveb pro zatížení do 150 kg/m2, o výšce lešeňové podlahy do 1,9 m</t>
  </si>
  <si>
    <t>-1734659910</t>
  </si>
  <si>
    <t>pro opravu omítek podbití</t>
  </si>
  <si>
    <t>95</t>
  </si>
  <si>
    <t>Různé dokončovací konstrukce a práce pozemních staveb</t>
  </si>
  <si>
    <t>56</t>
  </si>
  <si>
    <t>952901111</t>
  </si>
  <si>
    <t>Vyčištění budov nebo objektů před předáním do užívání budov bytové nebo občanské výstavby, světlé výšky podlaží do 4 m</t>
  </si>
  <si>
    <t>911298983</t>
  </si>
  <si>
    <t>položka pro předkolaudační úklid</t>
  </si>
  <si>
    <t>189,5</t>
  </si>
  <si>
    <t>57</t>
  </si>
  <si>
    <t>952902611</t>
  </si>
  <si>
    <t>Čištění budov při provádění oprav a udržovacích prací vysátím prachu z ostatních ploch</t>
  </si>
  <si>
    <t>309167405</t>
  </si>
  <si>
    <t>"vysátí prostoru půdy"189,5</t>
  </si>
  <si>
    <t>58</t>
  </si>
  <si>
    <t>95du</t>
  </si>
  <si>
    <t>Prostor půdy - dezinfekce a vyčištění cca 0,5t suti vč.likvidace</t>
  </si>
  <si>
    <t>-872306754</t>
  </si>
  <si>
    <t>96</t>
  </si>
  <si>
    <t>Bourání konstrukcí</t>
  </si>
  <si>
    <t>59</t>
  </si>
  <si>
    <t>964051111</t>
  </si>
  <si>
    <t>Bourání samostatných trámů, průvlaků nebo pásů ze železobetonu bez přerušení výztuže, průřezu do 0,10 m2</t>
  </si>
  <si>
    <t>436916951</t>
  </si>
  <si>
    <t xml:space="preserve">položka pro odbourání zakončení atiky </t>
  </si>
  <si>
    <t>0,15*0,1*(7,2+6,85)</t>
  </si>
  <si>
    <t>60</t>
  </si>
  <si>
    <t>973031345</t>
  </si>
  <si>
    <t>Vysekání výklenků nebo kapes ve zdivu z cihel na maltu vápennou nebo vápenocementovou kapes, plochy do 0,25 m2, hl. do 300 mm</t>
  </si>
  <si>
    <t>31819492</t>
  </si>
  <si>
    <t>položka pro osazení fošny pro provizorní uchycení podbití</t>
  </si>
  <si>
    <t>"čv105 - pozn.1"2*(1+1+8)</t>
  </si>
  <si>
    <t>978015391</t>
  </si>
  <si>
    <t>Otlučení vápenných nebo vápenocementových omítek vnějších ploch s vyškrabáním spar a s očištěním zdiva stupně členitosti 1 a 2, v rozsahu přes 80 do 100 %</t>
  </si>
  <si>
    <t>1274051474</t>
  </si>
  <si>
    <t>962032631</t>
  </si>
  <si>
    <t>Bourání zdiva nadzákladového z cihel nebo tvárnic komínového z cihel pálených, šamotových nebo vápenopískových nad střechou na maltu vápennou nebo vápenocementovou</t>
  </si>
  <si>
    <t>1923548654</t>
  </si>
  <si>
    <t>čv104 - pozn.1,2</t>
  </si>
  <si>
    <t>"přestože se odstraňuje podstřešní část, tak z důvodu opatrnějšího bourání je použita tato položka"1,2*0,5*5+0,5*0,6*4,2+0,5*0,84*4,2+0,5*0,5*4</t>
  </si>
  <si>
    <t>0,84*0,5*2</t>
  </si>
  <si>
    <t>964061341</t>
  </si>
  <si>
    <t>Uvolnění zhlaví trámu při jeho výměně pro jakoukoliv délku uložení, ze zdiva cihelného, o průřezu zhlaví přes 0,05 m2</t>
  </si>
  <si>
    <t>158395983</t>
  </si>
  <si>
    <t>položka pro vysekání kapsy kolem zazděných zhlaví tránů</t>
  </si>
  <si>
    <t>"čv104 - popis"13</t>
  </si>
  <si>
    <t>"čv105 - popis, kolem zhlaví stop.trámů"40</t>
  </si>
  <si>
    <t>64</t>
  </si>
  <si>
    <t>965031131</t>
  </si>
  <si>
    <t>Bourání podlah z cihel bez podkladního lože, s jakoukoliv výplní spár kladených naplocho, plochy přes 1 m2</t>
  </si>
  <si>
    <t>-2060264958</t>
  </si>
  <si>
    <t>cena vč.odstranění malt.lože, proto zvolena tato položka s přibližně odpovídající tonáží sutě</t>
  </si>
  <si>
    <t>"čv105 - popis"189,5</t>
  </si>
  <si>
    <t>65</t>
  </si>
  <si>
    <t>965082923</t>
  </si>
  <si>
    <t>Odstranění násypu pod podlahami nebo ochranného násypu na střechách tl. do 100 mm, plochy přes 2 m2</t>
  </si>
  <si>
    <t>403161868</t>
  </si>
  <si>
    <t>Poznámka k položce:
hm.suti je nulová</t>
  </si>
  <si>
    <t>plocha podlah skladeb A a B je odhadem přibližně stejná</t>
  </si>
  <si>
    <t>189,5*(0,037+0,102)/2</t>
  </si>
  <si>
    <t>66</t>
  </si>
  <si>
    <t>978012191</t>
  </si>
  <si>
    <t>Otlučení vápenných nebo vápenocementových omítek vnitřních ploch stropů rákosovaných, v rozsahu přes 50 do 100 %</t>
  </si>
  <si>
    <t>-1139888912</t>
  </si>
  <si>
    <t>"pouze zapravované omítky (omítky na podbití se odstraní s podbitím)"zo</t>
  </si>
  <si>
    <t>98</t>
  </si>
  <si>
    <t>Demolice a sanace</t>
  </si>
  <si>
    <t>67</t>
  </si>
  <si>
    <t>985223110</t>
  </si>
  <si>
    <t>Přezdívání zdiva do aktivované malty cihelného, objemu do 1 m3</t>
  </si>
  <si>
    <t>-832037979</t>
  </si>
  <si>
    <t>položka pro odbourání rozrušeného zdiva zdobného štítu a jeho nové vyzdění</t>
  </si>
  <si>
    <t>"čv102 - pozn.6"0,3*2</t>
  </si>
  <si>
    <t>"čv105 - popis, sanování zdiva zasaženého houbou postupným rozebráním a novým vyzděním"0,5</t>
  </si>
  <si>
    <t>68</t>
  </si>
  <si>
    <t>59610001</t>
  </si>
  <si>
    <t>cihla pálená plná 290x140x65mm do P15</t>
  </si>
  <si>
    <t>1088155630</t>
  </si>
  <si>
    <t>1,1*300 'Přepočtené koeficientem množství</t>
  </si>
  <si>
    <t>997</t>
  </si>
  <si>
    <t>Přesun sutě</t>
  </si>
  <si>
    <t>69</t>
  </si>
  <si>
    <t>997013211</t>
  </si>
  <si>
    <t>Vnitrostaveništní doprava suti a vybouraných hmot vodorovně do 50 m svisle ručně (nošením po schodech) pro budovy a haly výšky do 6 m</t>
  </si>
  <si>
    <t>1296387436</t>
  </si>
  <si>
    <t>70</t>
  </si>
  <si>
    <t>997013311</t>
  </si>
  <si>
    <t>Doprava suti shozem montáž a demontáž shozu výšky do 10 m</t>
  </si>
  <si>
    <t>1024304885</t>
  </si>
  <si>
    <t>10*3</t>
  </si>
  <si>
    <t>71</t>
  </si>
  <si>
    <t>997013321</t>
  </si>
  <si>
    <t>Doprava suti shozem montáž a demontáž shozu výšky Příplatek za první a každý další den použití shozu k ceně -3311</t>
  </si>
  <si>
    <t>-1973692593</t>
  </si>
  <si>
    <t>30*15 'Přepočtené koeficientem množství</t>
  </si>
  <si>
    <t>72</t>
  </si>
  <si>
    <t>997013501</t>
  </si>
  <si>
    <t>Odvoz suti a vybouraných hmot na skládku nebo meziskládku se složením, na vzdálenost do 1 km</t>
  </si>
  <si>
    <t>-2051622801</t>
  </si>
  <si>
    <t>73</t>
  </si>
  <si>
    <t>997013509</t>
  </si>
  <si>
    <t>Odvoz suti a vybouraných hmot na skládku nebo meziskládku se složením, na vzdálenost Příplatek k ceně za každý další i započatý 1 km přes 1 km</t>
  </si>
  <si>
    <t>-742228177</t>
  </si>
  <si>
    <t>78,295*14 'Přepočtené koeficientem množství</t>
  </si>
  <si>
    <t>74</t>
  </si>
  <si>
    <t>997013803</t>
  </si>
  <si>
    <t>Poplatek za uložení stavebního odpadu na skládce (skládkovné) cihelného zatříděného do Katalogu odpadů pod kódem 170 102</t>
  </si>
  <si>
    <t>-1746108074</t>
  </si>
  <si>
    <t>Poznámka k položce:
suť z dílu HSV + 765 - převažuje cihla, taška</t>
  </si>
  <si>
    <t>75</t>
  </si>
  <si>
    <t>997013811</t>
  </si>
  <si>
    <t>Poplatek za uložení stavebního odpadu na skládce (skládkovné) dřevěného zatříděného do Katalogu odpadů pod kódem 170 201</t>
  </si>
  <si>
    <t>963540717</t>
  </si>
  <si>
    <t>Poznámka k položce:
suť z dílu PSV bez 765 - převažuje dřevo</t>
  </si>
  <si>
    <t>998</t>
  </si>
  <si>
    <t>Přesun hmot</t>
  </si>
  <si>
    <t>76</t>
  </si>
  <si>
    <t>998017003</t>
  </si>
  <si>
    <t>Přesun hmot pro budovy občanské výstavby, bydlení, výrobu a služby s omezením mechanizace vodorovná dopravní vzdálenost do 100 m pro budovy s jakoukoliv nosnou konstrukcí výšky přes 12 do 24 m</t>
  </si>
  <si>
    <t>1876924714</t>
  </si>
  <si>
    <t>PSV</t>
  </si>
  <si>
    <t>Práce a dodávky PSV</t>
  </si>
  <si>
    <t>712</t>
  </si>
  <si>
    <t>Povlakové krytiny</t>
  </si>
  <si>
    <t>77</t>
  </si>
  <si>
    <t>712600831</t>
  </si>
  <si>
    <t>Odstranění ze střech šikmých přes 30° do 45° krytiny povlakové jednovrstvé</t>
  </si>
  <si>
    <t>-1250033519</t>
  </si>
  <si>
    <t>podkladní lepenka</t>
  </si>
  <si>
    <t>čv102-pozn.7</t>
  </si>
  <si>
    <t>"římsa u zdob.štítu, výměra cca dle K1,2"0,5*6,5+0,5*6,5</t>
  </si>
  <si>
    <t>78</t>
  </si>
  <si>
    <t>712611102</t>
  </si>
  <si>
    <t>Provedení povlakové krytiny střech šikmých přes 30° natěradly a tmely za studena na dřevěném podkladě s lištami nátěrem lakem asfaltovým</t>
  </si>
  <si>
    <t>-1803216108</t>
  </si>
  <si>
    <t>79</t>
  </si>
  <si>
    <t>11163150</t>
  </si>
  <si>
    <t>lak asfaltový penetrační</t>
  </si>
  <si>
    <t>887113097</t>
  </si>
  <si>
    <t>6,5*0,00075 'Přepočtené koeficientem množství</t>
  </si>
  <si>
    <t>80</t>
  </si>
  <si>
    <t>712641559</t>
  </si>
  <si>
    <t>Provedení povlakové krytiny střech šikmých přes 30° pásy přitavením na dřevěném podkladě s lištami NAIP</t>
  </si>
  <si>
    <t>-202009607</t>
  </si>
  <si>
    <t>čv103-pozn.7</t>
  </si>
  <si>
    <t>"pod K1,2"0,5*6,5+0,5*6,5</t>
  </si>
  <si>
    <t>81</t>
  </si>
  <si>
    <t>62832001</t>
  </si>
  <si>
    <t>pás těžký asfaltovaný V 60 S 35</t>
  </si>
  <si>
    <t>1995993883</t>
  </si>
  <si>
    <t>6,5*1,25 'Přepočtené koeficientem množství</t>
  </si>
  <si>
    <t>82</t>
  </si>
  <si>
    <t>712400831</t>
  </si>
  <si>
    <t>Odstranění ze střech šikmých přes 10° do 30° krytiny povlakové jednovrstvé</t>
  </si>
  <si>
    <t>-1304755592</t>
  </si>
  <si>
    <t>"čv110 - pozn.1"sa</t>
  </si>
  <si>
    <t>83</t>
  </si>
  <si>
    <t>998712103</t>
  </si>
  <si>
    <t>Přesun hmot pro povlakové krytiny stanovený z hmotnosti přesunovaného materiálu vodorovná dopravní vzdálenost do 50 m v objektech výšky přes 12 do 24 m</t>
  </si>
  <si>
    <t>316820357</t>
  </si>
  <si>
    <t>84</t>
  </si>
  <si>
    <t>998712181</t>
  </si>
  <si>
    <t>Přesun hmot pro povlakové krytiny stanovený z hmotnosti přesunovaného materiálu Příplatek k cenám za přesun prováděný bez použití mechanizace pro jakoukoliv výšku objektu</t>
  </si>
  <si>
    <t>720663319</t>
  </si>
  <si>
    <t>713</t>
  </si>
  <si>
    <t>Izolace tepelné</t>
  </si>
  <si>
    <t>85</t>
  </si>
  <si>
    <t>713114513</t>
  </si>
  <si>
    <t>Tepelná foukaná izolace vodorovných konstrukcí z minerálních vláken standardní objemové hmotnosti otevřená volně foukaná, tloušťky vrstvy přes 250 do 300 mm (53 kg/m3)</t>
  </si>
  <si>
    <t>1451793450</t>
  </si>
  <si>
    <t>specifikace izolace dle čv105</t>
  </si>
  <si>
    <t>předpoklad provedení záklopu až po zafoukání izolace</t>
  </si>
  <si>
    <t>0,26*(10,35*4,9+2,2*4,85+3,55*5+4*11,5+5,15*2,75+5,15*6,05)</t>
  </si>
  <si>
    <t>86</t>
  </si>
  <si>
    <t>998713103</t>
  </si>
  <si>
    <t>Přesun hmot pro izolace tepelné stanovený z hmotnosti přesunovaného materiálu vodorovná dopravní vzdálenost do 50 m v objektech výšky přes 12 m do 24 m</t>
  </si>
  <si>
    <t>-1080692387</t>
  </si>
  <si>
    <t>721</t>
  </si>
  <si>
    <t>Zdravotechnika - vnitřní kanalizace</t>
  </si>
  <si>
    <t>87</t>
  </si>
  <si>
    <t>721171808</t>
  </si>
  <si>
    <t>Demontáž potrubí z novodurových trub odpadních nebo připojovacích přes 75 do D 114</t>
  </si>
  <si>
    <t>363149831</t>
  </si>
  <si>
    <t>položka pro dmtž kompletního odvětrání kanalizace z PVC potrubí po podlahu půdy</t>
  </si>
  <si>
    <t>"čv102 - pozn.2"5+5+5+4+2,5+2,5</t>
  </si>
  <si>
    <t>88</t>
  </si>
  <si>
    <t>721110806</t>
  </si>
  <si>
    <t>Demontáž potrubí z kameninových trub normálních nebo kyselinovzdorných přes 100 do DN 200</t>
  </si>
  <si>
    <t>-698716321</t>
  </si>
  <si>
    <t>položka pro dmtž kompletního odvětrání kanalizace po podlahu půdy</t>
  </si>
  <si>
    <t>"čv102 - pozn.3"2,5</t>
  </si>
  <si>
    <t>89</t>
  </si>
  <si>
    <t>721273152</t>
  </si>
  <si>
    <t>Ventilační hlavice z polypropylenu (PP) DN 75</t>
  </si>
  <si>
    <t>-619809503</t>
  </si>
  <si>
    <t>položka pro ventil.hlavici na odvětrání kanalizace</t>
  </si>
  <si>
    <t>"čv103 - pozn.2"4</t>
  </si>
  <si>
    <t>90</t>
  </si>
  <si>
    <t>721273153</t>
  </si>
  <si>
    <t>Ventilační hlavice z polypropylenu (PP) DN 110</t>
  </si>
  <si>
    <t>-1923692860</t>
  </si>
  <si>
    <t>"čv103 - pozn.3"3</t>
  </si>
  <si>
    <t>91</t>
  </si>
  <si>
    <t>721ok75</t>
  </si>
  <si>
    <t>Potrubí PVC DN75 pro odvětrání kanalizace - d,m</t>
  </si>
  <si>
    <t>1556149022</t>
  </si>
  <si>
    <t>"čv104 - pozn.16"5*3+4</t>
  </si>
  <si>
    <t>92</t>
  </si>
  <si>
    <t>721ok</t>
  </si>
  <si>
    <t>Potrubí PVC DN100 pro odvětrání kanalizace - d,m</t>
  </si>
  <si>
    <t>62261431</t>
  </si>
  <si>
    <t>"čv104 - pozn.14,15"2*3</t>
  </si>
  <si>
    <t>93</t>
  </si>
  <si>
    <t>721pkp</t>
  </si>
  <si>
    <t>Přechodka kamenina/PVC DN100 - d,m</t>
  </si>
  <si>
    <t>-1906166548</t>
  </si>
  <si>
    <t>"čv104 - pozn.15"1</t>
  </si>
  <si>
    <t>721242804</t>
  </si>
  <si>
    <t>Demontáž lapačů střešních splavenin DN 125</t>
  </si>
  <si>
    <t>191473900</t>
  </si>
  <si>
    <t>"altán - čv110, pozn.2"1</t>
  </si>
  <si>
    <t>721zp</t>
  </si>
  <si>
    <t>Zaslepení potrubí PVC DN125 dle čv110, pozn.2</t>
  </si>
  <si>
    <t>314570973</t>
  </si>
  <si>
    <t>721242116</t>
  </si>
  <si>
    <t>Lapače střešních splavenin polypropylenové (PP) DN 125</t>
  </si>
  <si>
    <t>-1196271104</t>
  </si>
  <si>
    <t>"čv111 - pozn.2"1</t>
  </si>
  <si>
    <t>97</t>
  </si>
  <si>
    <t>721173402</t>
  </si>
  <si>
    <t>Potrubí z plastových trub PVC SN4 svodné (ležaté) DN 125</t>
  </si>
  <si>
    <t>1683020033</t>
  </si>
  <si>
    <t>vč.tvarovek</t>
  </si>
  <si>
    <t>"čv111 - pozn.2"6</t>
  </si>
  <si>
    <t>721nk</t>
  </si>
  <si>
    <t>Napojení na stávající kanalizaci - d,m</t>
  </si>
  <si>
    <t>-1824804625</t>
  </si>
  <si>
    <t>99</t>
  </si>
  <si>
    <t>998721103</t>
  </si>
  <si>
    <t>Přesun hmot pro vnitřní kanalizace stanovený z hmotnosti přesunovaného materiálu vodorovná dopravní vzdálenost do 50 m v objektech výšky přes 12 do 24 m</t>
  </si>
  <si>
    <t>1168839949</t>
  </si>
  <si>
    <t>741</t>
  </si>
  <si>
    <t>Elektroinstalace - silnoproud</t>
  </si>
  <si>
    <t>100</t>
  </si>
  <si>
    <t>741hr</t>
  </si>
  <si>
    <t>Nadzemní část hromosvodu - dmtž stávajícího vč.likvidace, d+m nového, revize</t>
  </si>
  <si>
    <t>1469168447</t>
  </si>
  <si>
    <t>objem prací je popsán v TZ, čv102-pozn.5, čv103-pozn.5 (orientačně cca 95bm drátu 8mm + příslušenství)</t>
  </si>
  <si>
    <t>762</t>
  </si>
  <si>
    <t>Konstrukce tesařské</t>
  </si>
  <si>
    <t>101</t>
  </si>
  <si>
    <t>762342811</t>
  </si>
  <si>
    <t>Demontáž bednění a laťování laťování střech sklonu do 60° se všemi nadstřešními konstrukcemi, z latí průřezové plochy do 25 cm2 při osové vzdálenosti do 0,22 m</t>
  </si>
  <si>
    <t>769330298</t>
  </si>
  <si>
    <t>"čv102 - popis"kk</t>
  </si>
  <si>
    <t>102</t>
  </si>
  <si>
    <t>762343811</t>
  </si>
  <si>
    <t>Demontáž bednění a laťování bednění okapů a štítových říms, včetně kostry, krajnice a závětrného prkna, pevných žaluzií a bednění z dílců, z prken hrubých, hoblovaných tl. do 32 mm</t>
  </si>
  <si>
    <t>1810106137</t>
  </si>
  <si>
    <t>"pod nástřešní žlaby, výměra dle K3 a š.cca 0,5m"43,8*0,5</t>
  </si>
  <si>
    <t>103</t>
  </si>
  <si>
    <t>762341650</t>
  </si>
  <si>
    <t>Bednění a laťování montáž bednění štítových okapových říms, krajnic, závětrných prken a žaluzií ve spádu nebo rovnoběžně s okapem z prken hoblovaných</t>
  </si>
  <si>
    <t>849011423</t>
  </si>
  <si>
    <t>"úžlabí, výměra dle K14,15,16 a š.cca 0,6m"(9,5+4*2+4,5*2)*0,6</t>
  </si>
  <si>
    <t>104</t>
  </si>
  <si>
    <t>762pp</t>
  </si>
  <si>
    <t>prkno tl.24mm jednostranně hoblované vč.impregnace</t>
  </si>
  <si>
    <t>-1271990955</t>
  </si>
  <si>
    <t>44,3*1,1 'Přepočtené koeficientem množství</t>
  </si>
  <si>
    <t>105</t>
  </si>
  <si>
    <t>762342441</t>
  </si>
  <si>
    <t>Bednění a laťování montáž lišt trojúhelníkových nebo kontralatí</t>
  </si>
  <si>
    <t>-1049815084</t>
  </si>
  <si>
    <t>"výměra dle krokví ve výpisu + 5% rezerva"1,05*(9,4+3,2+9,1+9,4*2+297)</t>
  </si>
  <si>
    <t>106</t>
  </si>
  <si>
    <t>762342314</t>
  </si>
  <si>
    <t>Bednění a laťování montáž laťování střech složitých sklonu do 60° při osové vzdálenosti latí přes 150 do 360 mm</t>
  </si>
  <si>
    <t>12420664</t>
  </si>
  <si>
    <t>vzhledem ke složitosti střechy je zvolena položka pro vzdálenost latí do 360mm, přestože může být ve skutečnosti o malinko větší (dle typu tašky)</t>
  </si>
  <si>
    <t>107</t>
  </si>
  <si>
    <t>60514114</t>
  </si>
  <si>
    <t>řezivo jehličnaté latě střešní impregnované dl 4 m</t>
  </si>
  <si>
    <t>-287718070</t>
  </si>
  <si>
    <t>"výměra dle krokví ve výpisu + 5% rezerva"1,05*(9,4+3,2+9,1+9,4*2+297)*0,05*0,05</t>
  </si>
  <si>
    <t>"laťování"kk*3,5*0,04*0,06</t>
  </si>
  <si>
    <t>3,335*1,1 'Přepočtené koeficientem množství</t>
  </si>
  <si>
    <t>108</t>
  </si>
  <si>
    <t>762395000</t>
  </si>
  <si>
    <t>Spojovací prostředky krovů, bednění a laťování, nadstřešních konstrukcí svory, prkna, hřebíky, pásová ocel, vruty</t>
  </si>
  <si>
    <t>-410863016</t>
  </si>
  <si>
    <t>bed*0,024</t>
  </si>
  <si>
    <t>109</t>
  </si>
  <si>
    <t>762810111</t>
  </si>
  <si>
    <t>Záklop stropů z cementotřískových desek jednovrstvých šroubovaných na trámy na sraz, tloušťky desky 12 mm</t>
  </si>
  <si>
    <t>1993709910</t>
  </si>
  <si>
    <t>položka pro ocenění zakrytí průduchů po odbouraných komínech, způsob uchycení si zvolí a ocení uchazeč dle svých zvyklostí</t>
  </si>
  <si>
    <t>"čv104 - pozn.1,2"1,2*0,5+0,5*0,7+0,5*0,5+0,5*0,84*2</t>
  </si>
  <si>
    <t>110</t>
  </si>
  <si>
    <t>762332922</t>
  </si>
  <si>
    <t>Vázané konstrukce krovů doplnění části střešní vazby z hranolů, nebo hranolků (materiál v ceně), průřezové plochy přes 120 do 224 cm2</t>
  </si>
  <si>
    <t>-1579265868</t>
  </si>
  <si>
    <t>položka pro ocenění příložky VT - výměra jednostranně</t>
  </si>
  <si>
    <t>"čv104 - pozn.4 + výpis prvků krovu čv106, TR16"2*4</t>
  </si>
  <si>
    <t>"čv104 - pozn.7 + výpis prvků krovu čv106, TR3"3,2*2</t>
  </si>
  <si>
    <t>"čv104 + výpis prvků krovu čv106, TR8,10,11"3+1,5+2,4*2</t>
  </si>
  <si>
    <t>"čv104 - pozn.12 + výpis prvků krovu čv106, TR9"7,3</t>
  </si>
  <si>
    <t>"čv104 + výpis prvků krovu čv106, TR13"7,3*4</t>
  </si>
  <si>
    <t>"čv104 - pozn.13, příložka TR12 vč.spoj.mater."2</t>
  </si>
  <si>
    <t>111</t>
  </si>
  <si>
    <t>762sm</t>
  </si>
  <si>
    <t>Spojovací materiál pro příložku VT dle čv108 (svorníky, podložky, hm.buldog) - d,m</t>
  </si>
  <si>
    <t>-627419016</t>
  </si>
  <si>
    <t>výměra = bm trámu určený k zesílení</t>
  </si>
  <si>
    <t>"čv104 - pozn.4 + výpis prvků krovu čv106"2*2</t>
  </si>
  <si>
    <t>112</t>
  </si>
  <si>
    <t>762311002</t>
  </si>
  <si>
    <t>Celodřevěný plátový spoj s šikmými čely tříkolíkový, průřezové plochy přes 120 do 224 cm2</t>
  </si>
  <si>
    <t>-996418847</t>
  </si>
  <si>
    <t>položka pro spoj krokve, počet kolíků stanoví zhotovitel, dle čv109 uvažováno se 3-mi svorníky</t>
  </si>
  <si>
    <t>zhotovitel tuto položku ocení bez ohledu na popis položky</t>
  </si>
  <si>
    <t>v této ceně zohlednit také přesah nového prvku pro spoj</t>
  </si>
  <si>
    <t>"čv104 + výpis prvků krovu čv106, TR8,10,11"1+1+2</t>
  </si>
  <si>
    <t>113</t>
  </si>
  <si>
    <t>762331951</t>
  </si>
  <si>
    <t>Vázané konstrukce krovů vyřezání části střešní vazby průřezové plochy řeziva průřezové plochy řeziva přes 450 cm2, délky vyřezané části krovového prvku do 3 m</t>
  </si>
  <si>
    <t>358302259</t>
  </si>
  <si>
    <t>"čv104 - pozn.3"2,5</t>
  </si>
  <si>
    <t>"čv104 - pozn.5"2,5</t>
  </si>
  <si>
    <t>114</t>
  </si>
  <si>
    <t>762331954</t>
  </si>
  <si>
    <t>Vázané konstrukce krovů vyřezání části střešní vazby průřezové plochy řeziva průřezové plochy řeziva přes 450 cm2, délky vyřezané části krovového prvku přes 8 m</t>
  </si>
  <si>
    <t>-588642719</t>
  </si>
  <si>
    <t>"čv104 - pozn.6 + výpis prvků krovu čv106"10</t>
  </si>
  <si>
    <t>115</t>
  </si>
  <si>
    <t>762332925</t>
  </si>
  <si>
    <t>Vázané konstrukce krovů doplnění části střešní vazby z hranolů, nebo hranolků (materiál v ceně), průřezové plochy přes 450 do 600 cm2</t>
  </si>
  <si>
    <t>408374976</t>
  </si>
  <si>
    <t>v ceně zohlednit průř.plochu hranolů i přes 600cm2 (VT)</t>
  </si>
  <si>
    <t>"čv104 - pozn.5 + výpis prvků krovu čv106, TR1"2,5</t>
  </si>
  <si>
    <t>"čv104 - pozn.6 + výpis prvků krovu čv106, TR2"5*2</t>
  </si>
  <si>
    <t>116</t>
  </si>
  <si>
    <t>762312006</t>
  </si>
  <si>
    <t>Celodřevěný plátový spoj s šikmými čely čtyřkolíkový, průřezové plochy přes 600 cm2</t>
  </si>
  <si>
    <t>-2125984014</t>
  </si>
  <si>
    <t>položka pro spoj vazného trámu, počet kolíků stanoví zhotovitel, dle čv108 uvažováno se 6-ti svorníky</t>
  </si>
  <si>
    <t>zhotovitel tuto položku ocení bez ohledu na popis položky dle svých zvyklostí s danými spoji</t>
  </si>
  <si>
    <t>"čv104 - pozn.5 + výpis prvků krovu čv106, TR1"1</t>
  </si>
  <si>
    <t>117</t>
  </si>
  <si>
    <t>762331922</t>
  </si>
  <si>
    <t>Vázané konstrukce krovů vyřezání části střešní vazby průřezové plochy řeziva přes 120 do 224 cm2, délky vyřezané části krovového prvku přes 3 do 5 m</t>
  </si>
  <si>
    <t>-1749432243</t>
  </si>
  <si>
    <t>"čv104 - popis, výměny u komínů"2*2*3</t>
  </si>
  <si>
    <t>118</t>
  </si>
  <si>
    <t>762uvz</t>
  </si>
  <si>
    <t>Uvolněná vzpěra - zajištění vruty d,m</t>
  </si>
  <si>
    <t>747604332</t>
  </si>
  <si>
    <t>"čv104 - pozn.8"1</t>
  </si>
  <si>
    <t>119</t>
  </si>
  <si>
    <t>762331931</t>
  </si>
  <si>
    <t>Vázané konstrukce krovů vyřezání části střešní vazby průřezové plochy řeziva přes 224 do 288 cm2, délky vyřezané části krovového prvku do 3 m</t>
  </si>
  <si>
    <t>-559559135</t>
  </si>
  <si>
    <t>"čv104 - pozn.9 + výpis prvků krovu čv106, TR4"2,4</t>
  </si>
  <si>
    <t>"čv104 - pozn.10 + výpis prvků krovu čv106, TR5,7"3+2</t>
  </si>
  <si>
    <t>"čv104 + výpis prvků krovu čv106, TR14"3</t>
  </si>
  <si>
    <t>120</t>
  </si>
  <si>
    <t>762331932</t>
  </si>
  <si>
    <t>Vázané konstrukce krovů vyřezání části střešní vazby průřezové plochy řeziva přes 224 do 288 cm2, délky vyřezané části krovového prvku přes 3 do 5 m</t>
  </si>
  <si>
    <t>2007512855</t>
  </si>
  <si>
    <t>"čv104 - pozn.10 + výpis prvků krovu čv106, TR6"3,5</t>
  </si>
  <si>
    <t>121</t>
  </si>
  <si>
    <t>762332923</t>
  </si>
  <si>
    <t>Vázané konstrukce krovů doplnění části střešní vazby z hranolů, nebo hranolků (materiál v ceně), průřezové plochy přes 224 do 288 cm2</t>
  </si>
  <si>
    <t>1927972377</t>
  </si>
  <si>
    <t>"čv104 - pozn.10 + výpis prvků krovu čv106, TR5,6,7"3+3,5+2</t>
  </si>
  <si>
    <t>122</t>
  </si>
  <si>
    <t>762311003</t>
  </si>
  <si>
    <t>Celodřevěný plátový spoj s šikmými čely tříkolíkový, průřezové plochy přes 224 do 288 cm2</t>
  </si>
  <si>
    <t>-200486461</t>
  </si>
  <si>
    <t>položka pro spoj pozednice, počet kolíků stanoví zhotovitel, dle čv109 uvažováno se dvěma kolíky</t>
  </si>
  <si>
    <t>zhotovitel tuto položku ocení bez ohledu na počet kolíků uvedený v popisu položky</t>
  </si>
  <si>
    <t>"čv104 - pozn.10 + výpis prvků krovu čv106, TR5,6,7"2+1+1</t>
  </si>
  <si>
    <t>123</t>
  </si>
  <si>
    <t>762ham</t>
  </si>
  <si>
    <t>Vysunutý čep hambálku - stáhnutí a zafixování</t>
  </si>
  <si>
    <t>-1838698220</t>
  </si>
  <si>
    <t>"čv104 - pozn.11"2</t>
  </si>
  <si>
    <t>124</t>
  </si>
  <si>
    <t>762331921</t>
  </si>
  <si>
    <t>Vázané konstrukce krovů vyřezání části střešní vazby průřezové plochy řeziva přes 120 do 224 cm2, délky vyřezané části krovového prvku do 3 m</t>
  </si>
  <si>
    <t>-2142356296</t>
  </si>
  <si>
    <t>125</t>
  </si>
  <si>
    <t>762331923</t>
  </si>
  <si>
    <t>Vázané konstrukce krovů vyřezání části střešní vazby průřezové plochy řeziva přes 120 do 224 cm2, délky vyřezané části krovového prvku přes 5 do 8 m</t>
  </si>
  <si>
    <t>-118862796</t>
  </si>
  <si>
    <t>126</t>
  </si>
  <si>
    <t>762331811</t>
  </si>
  <si>
    <t>Demontáž vázaných konstrukcí krovů sklonu do 60° z hranolů, hranolků, fošen, průřezové plochy do 120 cm2</t>
  </si>
  <si>
    <t>-1514265329</t>
  </si>
  <si>
    <t>"demontáž komplet.námětku - výpis prvků krovu čv106"0,9*47</t>
  </si>
  <si>
    <t>127</t>
  </si>
  <si>
    <t>762332921</t>
  </si>
  <si>
    <t>Vázané konstrukce krovů doplnění části střešní vazby z hranolů, nebo hranolků (materiál v ceně), průřezové plochy do 120 cm2</t>
  </si>
  <si>
    <t>1573260531</t>
  </si>
  <si>
    <t>"TR15-výpis prvků krovu čv106"0,9*47</t>
  </si>
  <si>
    <t>128</t>
  </si>
  <si>
    <t>762333911</t>
  </si>
  <si>
    <t>Vázané konstrukce krovů otesání části střešní vazby z hranolů, nebo hranolků, průřezové plochy do 120 cm2</t>
  </si>
  <si>
    <t>2062585265</t>
  </si>
  <si>
    <t>výpis prvků krovu čv106</t>
  </si>
  <si>
    <t>"pásek 20%"0,2*1,4*20</t>
  </si>
  <si>
    <t>129</t>
  </si>
  <si>
    <t>762333912</t>
  </si>
  <si>
    <t>Vázané konstrukce krovů otesání části střešní vazby z hranolů, nebo hranolků, průřezové plochy přes 120 do 224 cm2</t>
  </si>
  <si>
    <t>-615600650</t>
  </si>
  <si>
    <t>"vzpěra 50%"0,5*(3*(8-2))</t>
  </si>
  <si>
    <t>"vzpěra"4</t>
  </si>
  <si>
    <t>"krokev 20%"0,2*(9,4+3,2+9,1+9,4*2)</t>
  </si>
  <si>
    <t xml:space="preserve">"krokev  10%"0,1*(297-5*7,3)</t>
  </si>
  <si>
    <t>130</t>
  </si>
  <si>
    <t>762333913</t>
  </si>
  <si>
    <t>Vázané konstrukce krovů otesání části střešní vazby z hranolů, nebo hranolků, průřezové plochy přes 224 do 288 cm2</t>
  </si>
  <si>
    <t>-1527884210</t>
  </si>
  <si>
    <t>"pozednice 50%"0,5*(49,7-8,5)</t>
  </si>
  <si>
    <t>"sloupek 50%"0,5*(2,3*(10-1))</t>
  </si>
  <si>
    <t>"vaznice 20%"0,2*41,5</t>
  </si>
  <si>
    <t>"hambálek 20%"0,2*(4,9*2+4,4*2)</t>
  </si>
  <si>
    <t>131</t>
  </si>
  <si>
    <t>762333915</t>
  </si>
  <si>
    <t>Vázané konstrukce krovů otesání části střešní vazby z hranolů, nebo hranolků, průřezové plochy přes 450 cm2</t>
  </si>
  <si>
    <t>1911003628</t>
  </si>
  <si>
    <t>"vazný trám"11+(8,5-2,5)+2,9+14,7+7,2+10+2,6*2</t>
  </si>
  <si>
    <t>132</t>
  </si>
  <si>
    <t>762pk</t>
  </si>
  <si>
    <t>Podepření tesařských kcí krovu dle potřeby</t>
  </si>
  <si>
    <t>411428843</t>
  </si>
  <si>
    <t>133</t>
  </si>
  <si>
    <t>762811811</t>
  </si>
  <si>
    <t>Demontáž záklopů stropů vrchních a zapuštěných z hrubých prken, tl. do 32 mm</t>
  </si>
  <si>
    <t>-976122602</t>
  </si>
  <si>
    <t>"přípočet plochy na překládaný záklop cca 25%"189,5*1,25</t>
  </si>
  <si>
    <t>134</t>
  </si>
  <si>
    <t>762822110</t>
  </si>
  <si>
    <t>Montáž stropních trámů z hraněného a polohraněného řeziva s trámovými výměnami, průřezové plochy do 144 cm2</t>
  </si>
  <si>
    <t>-1154967724</t>
  </si>
  <si>
    <t>položka pro osazení trámku pro provizorní uchycení podbití</t>
  </si>
  <si>
    <t>"čv105 - pozn.1"5,5*(1+1+8)</t>
  </si>
  <si>
    <t>135</t>
  </si>
  <si>
    <t>60511166</t>
  </si>
  <si>
    <t>řezivo jehličnaté hranol dl 4 - 6 m jakost I.</t>
  </si>
  <si>
    <t>-968314126</t>
  </si>
  <si>
    <t>"čv105 - pozn.1"5,5*(1+1+8)*0,1*0,1</t>
  </si>
  <si>
    <t>136</t>
  </si>
  <si>
    <t>762083121</t>
  </si>
  <si>
    <t>Práce společné pro tesařské konstrukce impregnace řeziva máčením proti dřevokaznému hmyzu, houbám a plísním, třída ohrožení 1 a 2 (dřevo v interiéru)</t>
  </si>
  <si>
    <t>-1734749960</t>
  </si>
  <si>
    <t>0,55+6,064</t>
  </si>
  <si>
    <t>137</t>
  </si>
  <si>
    <t>762ppv</t>
  </si>
  <si>
    <t>Provizorní přichycení podbití vuty dle čv105 - pozn.1</t>
  </si>
  <si>
    <t>-200154692</t>
  </si>
  <si>
    <t>138</t>
  </si>
  <si>
    <t>762ps</t>
  </si>
  <si>
    <t>Provizorní podepření stropu pod výměnou trámu - zřízení, opotřebení, odstranění</t>
  </si>
  <si>
    <t>trám</t>
  </si>
  <si>
    <t>-1751268939</t>
  </si>
  <si>
    <t>MJ je měněný trám</t>
  </si>
  <si>
    <t>"čv105 - pozn.1"(1+1+8)</t>
  </si>
  <si>
    <t>139</t>
  </si>
  <si>
    <t>762821953</t>
  </si>
  <si>
    <t>Nosná konstrukce stropů vyřezání části stropního trámu průřezové plochy přes 450 cm2, délky vyřezané části trámu přes 5 do 8 m</t>
  </si>
  <si>
    <t>-247463759</t>
  </si>
  <si>
    <t>položka pro odstranění poškozeného stropního trámu (předpoklad vyřezání)</t>
  </si>
  <si>
    <t>140</t>
  </si>
  <si>
    <t>762822140</t>
  </si>
  <si>
    <t>Montáž stropních trámů z hraněného a polohraněného řeziva s trámovými výměnami, průřezové plochy přes 450 do 540 cm2</t>
  </si>
  <si>
    <t>894777279</t>
  </si>
  <si>
    <t>141</t>
  </si>
  <si>
    <t>762strt</t>
  </si>
  <si>
    <t>stropní trám 195/260mm dřevěný hoblovaný impregnovaný - dodávka dle čv105 - pozn.1</t>
  </si>
  <si>
    <t>1577372857</t>
  </si>
  <si>
    <t>55*1,1 'Přepočtené koeficientem množství</t>
  </si>
  <si>
    <t>142</t>
  </si>
  <si>
    <t>762pril</t>
  </si>
  <si>
    <t>Dřevěná příložka 60/50mm vč.spoj.úhelníku - d,m vč.následného uchycení podbití vruty dle čv105 - pozn.1</t>
  </si>
  <si>
    <t>2002270397</t>
  </si>
  <si>
    <t>"čv105 - pozn.1, příložka na světlou délku trámu cca"5,15*(1+1+8)</t>
  </si>
  <si>
    <t>143</t>
  </si>
  <si>
    <t>762trn</t>
  </si>
  <si>
    <t>Trámky 80x40mm pro navýšení nízkých strop.trámů - d,m vč.spoj.materiálu (vruty), vyrovn.podložek a impregnace</t>
  </si>
  <si>
    <t>366502164</t>
  </si>
  <si>
    <t>výměra bude upřesněna na základě skutečně měněných stop.trámů</t>
  </si>
  <si>
    <t>"čv105 - popis"87</t>
  </si>
  <si>
    <t>144</t>
  </si>
  <si>
    <t>762811210</t>
  </si>
  <si>
    <t>Záklop stropů montáž (materiál ve specifikaci) z prken hrubých vrchního na sraz, spáry zakryté lepenkovými pásy nebo lištami</t>
  </si>
  <si>
    <t>653440434</t>
  </si>
  <si>
    <t>mtž nebude provedena na sraz s lepenkou ale bude s mezerou cca 20mm (zohlednit v ceně!)</t>
  </si>
  <si>
    <t>145</t>
  </si>
  <si>
    <t>60511125</t>
  </si>
  <si>
    <t>fošny prismované (středové) řezivo stavební do š 160mm dl 2-5m</t>
  </si>
  <si>
    <t>-723442015</t>
  </si>
  <si>
    <t>Poznámka k položce:
ztratné není počítáno, pokryjí to mezery mezi fošnami záklopu</t>
  </si>
  <si>
    <t>189,5*0,032 'Přepočtené koeficientem množství</t>
  </si>
  <si>
    <t>146</t>
  </si>
  <si>
    <t>762895000</t>
  </si>
  <si>
    <t>Spojovací prostředky záklopu stropů, stropnic, podbíjení hřebíky, svory</t>
  </si>
  <si>
    <t>-2136791515</t>
  </si>
  <si>
    <t>147</t>
  </si>
  <si>
    <t>762osb2</t>
  </si>
  <si>
    <t>Podlahové konstrukce z dřevoštěpkových desek OSB 4PD typ3 dvouvrstvých šroubovaných na pero a drážku 2x16mm - d,m vč.spoj.materiálu</t>
  </si>
  <si>
    <t>-94410462</t>
  </si>
  <si>
    <t>"odpočet větracích štěrbin"-0,15*41-0,1*(8+11,5)</t>
  </si>
  <si>
    <t>148</t>
  </si>
  <si>
    <t>762526110</t>
  </si>
  <si>
    <t>Položení podlah položení polštářů pod podlahy osové vzdálenosti do 650 mm</t>
  </si>
  <si>
    <t>1034204910</t>
  </si>
  <si>
    <t>Poznámka k položce:
kotveno vruty k k záklopu</t>
  </si>
  <si>
    <t>149</t>
  </si>
  <si>
    <t>-214165750</t>
  </si>
  <si>
    <t>"čv105 - popis"320*0,07*0,05</t>
  </si>
  <si>
    <t>1,12*1,1 'Přepočtené koeficientem množství</t>
  </si>
  <si>
    <t>150</t>
  </si>
  <si>
    <t>762ol</t>
  </si>
  <si>
    <t>Obvodová lať 32x40mm pro uchycení plechu obvodové větrací štěrbiny - d,m vč.spoj.materiálu (vruty, lepidlo) a impregnace</t>
  </si>
  <si>
    <t>1674778904</t>
  </si>
  <si>
    <t>"čv105 - pozn.2"48</t>
  </si>
  <si>
    <t>151</t>
  </si>
  <si>
    <t>762vš</t>
  </si>
  <si>
    <t>Děrovaný Pz plech pro zakrytí větrací štěrbiny - d,m vč.kotvení</t>
  </si>
  <si>
    <t>-381982018</t>
  </si>
  <si>
    <t>"čv105 - pozn.2"13,5</t>
  </si>
  <si>
    <t>152</t>
  </si>
  <si>
    <t>762841812</t>
  </si>
  <si>
    <t>Demontáž podbíjení obkladů stropů a střech sklonu do 60° z hrubých prken tl. do 35 mm s omítkou</t>
  </si>
  <si>
    <t>-688389611</t>
  </si>
  <si>
    <t>do ceny započítat zaříznutí podbití a případné otlučení rákos.omítky dle potřeby</t>
  </si>
  <si>
    <t>omt+opmt</t>
  </si>
  <si>
    <t>153</t>
  </si>
  <si>
    <t>762841110</t>
  </si>
  <si>
    <t>Montáž podbíjení stropů a střech vodorovných z hrubých prken na sraz</t>
  </si>
  <si>
    <t>-1799775471</t>
  </si>
  <si>
    <t>154</t>
  </si>
  <si>
    <t>60511120</t>
  </si>
  <si>
    <t>prkna stavební prismovaná středová řezivo stavební tl 25(32)mm dl 2-5m</t>
  </si>
  <si>
    <t>891905391</t>
  </si>
  <si>
    <t>(omt+opmt)*0,025*1,1</t>
  </si>
  <si>
    <t>155</t>
  </si>
  <si>
    <t>-651067990</t>
  </si>
  <si>
    <t>156</t>
  </si>
  <si>
    <t>-812785596</t>
  </si>
  <si>
    <t>157</t>
  </si>
  <si>
    <t>762341811</t>
  </si>
  <si>
    <t>Demontáž bednění a laťování bednění střech rovných, obloukových, sklonu do 60° se všemi nadstřešními konstrukcemi z prken hrubých, hoblovaných tl. do 32 mm</t>
  </si>
  <si>
    <t>490154407</t>
  </si>
  <si>
    <t>v ceně zohlednit bednění z palubek</t>
  </si>
  <si>
    <t>158</t>
  </si>
  <si>
    <t>762331812</t>
  </si>
  <si>
    <t>Demontáž vázaných konstrukcí krovů sklonu do 60° z hranolů, hranolků, fošen, průřezové plochy přes 120 do 224 cm2</t>
  </si>
  <si>
    <t>-1270852487</t>
  </si>
  <si>
    <t>"altán - odhad, čv110"3,22*7</t>
  </si>
  <si>
    <t>159</t>
  </si>
  <si>
    <t>998762103</t>
  </si>
  <si>
    <t>Přesun hmot pro konstrukce tesařské stanovený z hmotnosti přesunovaného materiálu vodorovná dopravní vzdálenost do 50 m v objektech výšky přes 12 do 24 m</t>
  </si>
  <si>
    <t>36706930</t>
  </si>
  <si>
    <t>762a</t>
  </si>
  <si>
    <t>Konstrukce tesařské - altán a terasa</t>
  </si>
  <si>
    <t>160</t>
  </si>
  <si>
    <t>762332531</t>
  </si>
  <si>
    <t>Montáž vázaných konstrukcí krovů střech pultových, sedlových, valbových, stanových čtvercového nebo obdélníkového půdorysu, z řeziva hoblovaného průřezové plochy do 120 cm2</t>
  </si>
  <si>
    <t>354366819</t>
  </si>
  <si>
    <t>"čv112"5,95</t>
  </si>
  <si>
    <t>161</t>
  </si>
  <si>
    <t>762332532</t>
  </si>
  <si>
    <t>Montáž vázaných konstrukcí krovů střech pultových, sedlových, valbových, stanových čtvercového nebo obdélníkového půdorysu, z řeziva hoblovaného průřezové plochy přes 120 do 224 cm2</t>
  </si>
  <si>
    <t>1619998466</t>
  </si>
  <si>
    <t>"čv112"4,15+6,8*11+1,5*7</t>
  </si>
  <si>
    <t>162</t>
  </si>
  <si>
    <t>762332533</t>
  </si>
  <si>
    <t>Montáž vázaných konstrukcí krovů střech pultových, sedlových, valbových, stanových čtvercového nebo obdélníkového půdorysu, z řeziva hoblovaného průřezové plochy přes 224 do 288 cm2</t>
  </si>
  <si>
    <t>166129916</t>
  </si>
  <si>
    <t>"čv112, cena vč.délkového napojování prvků"3,9+2,3*4+4,65+3,6*3</t>
  </si>
  <si>
    <t>163</t>
  </si>
  <si>
    <t>762kvh</t>
  </si>
  <si>
    <t>KVH hranoly - dodávka</t>
  </si>
  <si>
    <t>1154285075</t>
  </si>
  <si>
    <t>0,16*0,16*(3,9+2,3*4)</t>
  </si>
  <si>
    <t>0,14*0,06*5,95</t>
  </si>
  <si>
    <t>0,1*0,16*4,15</t>
  </si>
  <si>
    <t>0,16*0,18*(4,65+3,6*3)</t>
  </si>
  <si>
    <t>0,12*0,14*6,8*11</t>
  </si>
  <si>
    <t>0,14*0,14*1,5*7</t>
  </si>
  <si>
    <t>164</t>
  </si>
  <si>
    <t>762zv</t>
  </si>
  <si>
    <t>Ocel.profil U120 pro zesílení vaznice - d,m vč.kotvení svorníky a povrchové úpravy</t>
  </si>
  <si>
    <t>kg</t>
  </si>
  <si>
    <t>-1067168102</t>
  </si>
  <si>
    <t>"čv112"5,7*13,4*1,08</t>
  </si>
  <si>
    <t>165</t>
  </si>
  <si>
    <t>953961115</t>
  </si>
  <si>
    <t>Kotvy chemické s vyvrtáním otvoru do betonu, železobetonu nebo tvrdého kamene tmel, velikost M 20, hloubka 170 mm</t>
  </si>
  <si>
    <t>983629133</t>
  </si>
  <si>
    <t>"čv112"6</t>
  </si>
  <si>
    <t>166</t>
  </si>
  <si>
    <t>953965134</t>
  </si>
  <si>
    <t>Kotvy chemické s vyvrtáním otvoru kotevní šrouby pro chemické kotvy, velikost M 16, délka 350 mm</t>
  </si>
  <si>
    <t>645813423</t>
  </si>
  <si>
    <t>167</t>
  </si>
  <si>
    <t>762kbs</t>
  </si>
  <si>
    <t>Ocelová Pz botka U pro ukotvení sloupku 160/160 - d,m vč.kotvení do bet.podezdívky a povrch.úpravy</t>
  </si>
  <si>
    <t>1689184485</t>
  </si>
  <si>
    <t>"čv112"4</t>
  </si>
  <si>
    <t>168</t>
  </si>
  <si>
    <t>762341260</t>
  </si>
  <si>
    <t>Bednění a laťování montáž bednění střech rovných a šikmých sklonu do 60° s vyřezáním otvorů z palubek</t>
  </si>
  <si>
    <t>448939632</t>
  </si>
  <si>
    <t>"čv112"72</t>
  </si>
  <si>
    <t>169</t>
  </si>
  <si>
    <t>61191155</t>
  </si>
  <si>
    <t>palubky obkladové SM profil klasický 19x116mm A/B</t>
  </si>
  <si>
    <t>245695264</t>
  </si>
  <si>
    <t>72*1,1 'Přepočtené koeficientem množství</t>
  </si>
  <si>
    <t>170</t>
  </si>
  <si>
    <t>814858389</t>
  </si>
  <si>
    <t>"čv112"75</t>
  </si>
  <si>
    <t>171</t>
  </si>
  <si>
    <t>762342216</t>
  </si>
  <si>
    <t>Bednění a laťování montáž laťování střech jednoduchých sklonu do 60° při osové vzdálenosti latí přes 360 do 600 mm</t>
  </si>
  <si>
    <t>-1663369097</t>
  </si>
  <si>
    <t>172</t>
  </si>
  <si>
    <t>-311584477</t>
  </si>
  <si>
    <t>0,05*0,05*75</t>
  </si>
  <si>
    <t>156*0,06*0,04</t>
  </si>
  <si>
    <t>173</t>
  </si>
  <si>
    <t>662449163</t>
  </si>
  <si>
    <t>2,359</t>
  </si>
  <si>
    <t>72*0,019</t>
  </si>
  <si>
    <t>0,562</t>
  </si>
  <si>
    <t>174</t>
  </si>
  <si>
    <t>762dos</t>
  </si>
  <si>
    <t>Stávající fošnový obklad vrchu stěny š.300mm - dmtž vč.likvidace</t>
  </si>
  <si>
    <t>-760032795</t>
  </si>
  <si>
    <t>"čv110 - pozn.3"11,5</t>
  </si>
  <si>
    <t>175</t>
  </si>
  <si>
    <t>762ovs</t>
  </si>
  <si>
    <t>Fošna tl.40mm š.300mm pro obklad vrchu stěny - d,m vč.kotvení</t>
  </si>
  <si>
    <t>-203848948</t>
  </si>
  <si>
    <t>"čv111 - pozn.3"11,5</t>
  </si>
  <si>
    <t>176</t>
  </si>
  <si>
    <t>998762101</t>
  </si>
  <si>
    <t>Přesun hmot pro konstrukce tesařské stanovený z hmotnosti přesunovaného materiálu vodorovná dopravní vzdálenost do 50 m v objektech výšky do 6 m</t>
  </si>
  <si>
    <t>-1669529411</t>
  </si>
  <si>
    <t>764</t>
  </si>
  <si>
    <t>Konstrukce klempířské</t>
  </si>
  <si>
    <t>177</t>
  </si>
  <si>
    <t>764001891</t>
  </si>
  <si>
    <t>Demontáž klempířských konstrukcí oplechování úžlabí do suti</t>
  </si>
  <si>
    <t>781502595</t>
  </si>
  <si>
    <t>čv102 + tab.klemp.výrobků</t>
  </si>
  <si>
    <t>9,5+4*2+4,5*2</t>
  </si>
  <si>
    <t>178</t>
  </si>
  <si>
    <t>764002801</t>
  </si>
  <si>
    <t>Demontáž klempířských konstrukcí závětrné lišty do suti</t>
  </si>
  <si>
    <t>-1984371557</t>
  </si>
  <si>
    <t>0,6*2</t>
  </si>
  <si>
    <t>"altán - odhad, čv110"3,22*2</t>
  </si>
  <si>
    <t>179</t>
  </si>
  <si>
    <t>764002812</t>
  </si>
  <si>
    <t>Demontáž klempířských konstrukcí okapového plechu do suti, v krytině skládané</t>
  </si>
  <si>
    <t>279768658</t>
  </si>
  <si>
    <t>43,8</t>
  </si>
  <si>
    <t>"altán - odhad, čv110"6,15</t>
  </si>
  <si>
    <t>180</t>
  </si>
  <si>
    <t>764002821</t>
  </si>
  <si>
    <t>Demontáž klempířských konstrukcí střešního výlezu do suti</t>
  </si>
  <si>
    <t>-1413401103</t>
  </si>
  <si>
    <t>"čv102 - pozn.4"4</t>
  </si>
  <si>
    <t>181</t>
  </si>
  <si>
    <t>764002841</t>
  </si>
  <si>
    <t>Demontáž klempířských konstrukcí oplechování horních ploch zdí a nadezdívek do suti</t>
  </si>
  <si>
    <t>540008088</t>
  </si>
  <si>
    <t>"čv102 - pozn.1"7,2+7</t>
  </si>
  <si>
    <t>"čv102 - pozn.6, zdobný štít - dmtž včetně rozrušeného malt.lože"0,9*4+2*4+1*4</t>
  </si>
  <si>
    <t>182</t>
  </si>
  <si>
    <t>764002851</t>
  </si>
  <si>
    <t>Demontáž klempířských konstrukcí oplechování parapetů do suti</t>
  </si>
  <si>
    <t>1958454018</t>
  </si>
  <si>
    <t>4*0,4+1+1,15</t>
  </si>
  <si>
    <t>183</t>
  </si>
  <si>
    <t>764002861</t>
  </si>
  <si>
    <t>Demontáž klempířských konstrukcí oplechování říms do suti</t>
  </si>
  <si>
    <t>-250410088</t>
  </si>
  <si>
    <t>"čv102 - pozn.7"6,5+6,5</t>
  </si>
  <si>
    <t>"čv102 - zdobný štít"5,2*2</t>
  </si>
  <si>
    <t>184</t>
  </si>
  <si>
    <t>764002871</t>
  </si>
  <si>
    <t>Demontáž klempířských konstrukcí lemování zdí do suti</t>
  </si>
  <si>
    <t>1380470798</t>
  </si>
  <si>
    <t>"čv102"7,2+7+4,5*2+3,5*2</t>
  </si>
  <si>
    <t>185</t>
  </si>
  <si>
    <t>764003801</t>
  </si>
  <si>
    <t>Demontáž klempířských konstrukcí lemování trub, konzol, držáků, ventilačních nástavců a ostatních kusových prvků do suti</t>
  </si>
  <si>
    <t>65272491</t>
  </si>
  <si>
    <t>6+1</t>
  </si>
  <si>
    <t>186</t>
  </si>
  <si>
    <t>764004801</t>
  </si>
  <si>
    <t>Demontáž klempířských konstrukcí žlabu podokapního do suti</t>
  </si>
  <si>
    <t>-231079593</t>
  </si>
  <si>
    <t>187</t>
  </si>
  <si>
    <t>764004821</t>
  </si>
  <si>
    <t>Demontáž klempířských konstrukcí žlabu nástřešního do suti</t>
  </si>
  <si>
    <t>986190969</t>
  </si>
  <si>
    <t>5,8+10,6+10+18</t>
  </si>
  <si>
    <t>188</t>
  </si>
  <si>
    <t>764004861</t>
  </si>
  <si>
    <t>Demontáž klempířských konstrukcí svodu do suti</t>
  </si>
  <si>
    <t>84944274</t>
  </si>
  <si>
    <t>včetně kotev</t>
  </si>
  <si>
    <t>4*10</t>
  </si>
  <si>
    <t>"altán - odhad, čv110"4</t>
  </si>
  <si>
    <t>189</t>
  </si>
  <si>
    <t>764131413</t>
  </si>
  <si>
    <t>Krytina ze svitků nebo tabulí z měděného plechu s úpravou u okapů, prostupů a výčnělků střechy rovné drážkováním ze svitků rš 670 mm, sklon střechy přes 30 do 60°</t>
  </si>
  <si>
    <t>-304858673</t>
  </si>
  <si>
    <t>"K1,2"0,6*8,5+0,6*7,5</t>
  </si>
  <si>
    <t>190</t>
  </si>
  <si>
    <t>764232437</t>
  </si>
  <si>
    <t>Oplechování střešních prvků z měděného plechu okapu okapovým plechem střechy rovné rš 670 mm</t>
  </si>
  <si>
    <t>1364068401</t>
  </si>
  <si>
    <t>rš nebude 670mm ale 600mm. V ceně zohlednit rš600mm (viz.tab.klemp.výrobků)!!!</t>
  </si>
  <si>
    <t>"K3"43,8</t>
  </si>
  <si>
    <t>191</t>
  </si>
  <si>
    <t>764533407</t>
  </si>
  <si>
    <t>Žlab nadokapní (nástřešní) z měděného plechu oblého tvaru, včetně háků, čel a hrdel rš 670 mm</t>
  </si>
  <si>
    <t>1102545662</t>
  </si>
  <si>
    <t>rš nebude 670mm ale 660mm. V ceně zohlednit rš660mm (viz.tab.klemp.výrobků)!!!</t>
  </si>
  <si>
    <t>do ceny započítat dilatace</t>
  </si>
  <si>
    <t>"K4"5,8</t>
  </si>
  <si>
    <t>"K5"10,6</t>
  </si>
  <si>
    <t>"K6"10</t>
  </si>
  <si>
    <t>"K7"18</t>
  </si>
  <si>
    <t>192</t>
  </si>
  <si>
    <t>764533427</t>
  </si>
  <si>
    <t>Žlab nadokapní (nástřešní) z měděného plechu Příplatek k cenám za zvýšenou pracnost při provedení rohu nebo koutu rš 670 mm</t>
  </si>
  <si>
    <t>1648348152</t>
  </si>
  <si>
    <t>"K5"1</t>
  </si>
  <si>
    <t>"K6"1</t>
  </si>
  <si>
    <t>"K7"2</t>
  </si>
  <si>
    <t>193</t>
  </si>
  <si>
    <t>764k</t>
  </si>
  <si>
    <t>Kotlík nástřešního žlabu pro svod DN150 - d,m</t>
  </si>
  <si>
    <t>-130825609</t>
  </si>
  <si>
    <t>"K4"1</t>
  </si>
  <si>
    <t>"K7"1</t>
  </si>
  <si>
    <t>194</t>
  </si>
  <si>
    <t>764235405</t>
  </si>
  <si>
    <t>Oplechování horních ploch zdí a nadezdívek (atik) z měděného plechu celoplošně lepených rš 400 mm</t>
  </si>
  <si>
    <t>1270013835</t>
  </si>
  <si>
    <t>čv103-pozn.1</t>
  </si>
  <si>
    <t>"K8,9"7+7,2</t>
  </si>
  <si>
    <t>195</t>
  </si>
  <si>
    <t>764331417</t>
  </si>
  <si>
    <t>Lemování zdí z měděného plechu boční nebo horní rovných, střech s krytinou skládanou mimo prejzovou rš 670 mm</t>
  </si>
  <si>
    <t>1041490022</t>
  </si>
  <si>
    <t>"K10,11"7+7,2</t>
  </si>
  <si>
    <t>"K17,18"2*4,5+2*3,5</t>
  </si>
  <si>
    <t>196</t>
  </si>
  <si>
    <t>764234404</t>
  </si>
  <si>
    <t>Oplechování horních ploch zdí a nadezdívek (atik) z měděného plechu mechanicky kotvených rš 330 mm</t>
  </si>
  <si>
    <t>-1114813761</t>
  </si>
  <si>
    <t>položka pro oplechování čela a konce atiky, způsob kotvení je orientační, uchazeč jej ocení dle svých zvyklostí</t>
  </si>
  <si>
    <t>v ceně zohlednit rš300mm</t>
  </si>
  <si>
    <t>"K12"2*0,9</t>
  </si>
  <si>
    <t>197</t>
  </si>
  <si>
    <t>764232404</t>
  </si>
  <si>
    <t>Oplechování střešních prvků z měděného plechu štítu závětrnou lištou rš 330 mm</t>
  </si>
  <si>
    <t>958724326</t>
  </si>
  <si>
    <t>rš nebude 330mm ale 350mm. V ceně zohlednit rš350mm (viz.tab.klemp.výrobků)!!!</t>
  </si>
  <si>
    <t>"K13"2*0,6</t>
  </si>
  <si>
    <t>198</t>
  </si>
  <si>
    <t>764231467</t>
  </si>
  <si>
    <t>Oplechování střešních prvků z měděného plechu úžlabí rš 670 mm</t>
  </si>
  <si>
    <t>-1200762096</t>
  </si>
  <si>
    <t>rš nebude 670mm ale 800mm. V ceně zohlednit rš800mm (viz.tab.klemp.výrobků)!!!</t>
  </si>
  <si>
    <t>"K14"9,5</t>
  </si>
  <si>
    <t>"K15"2*4</t>
  </si>
  <si>
    <t>"K16"2*4,5</t>
  </si>
  <si>
    <t>199</t>
  </si>
  <si>
    <t>764031422</t>
  </si>
  <si>
    <t>Dilatační lišta z měděného plechu připojovací, včetně tmelení rš 120 mm</t>
  </si>
  <si>
    <t>325068535</t>
  </si>
  <si>
    <t>"K19"16</t>
  </si>
  <si>
    <t>200</t>
  </si>
  <si>
    <t>764235407</t>
  </si>
  <si>
    <t>Oplechování horních ploch zdí a nadezdívek (atik) z měděného plechu celoplošně lepených rš 670 mm</t>
  </si>
  <si>
    <t>1806012342</t>
  </si>
  <si>
    <t>rš nebude 670mm ale 650mm. V ceně zohlednit rš650mm (viz.tab.klemp.výrobků)!!!</t>
  </si>
  <si>
    <t>"K20"4*0,9</t>
  </si>
  <si>
    <t>201</t>
  </si>
  <si>
    <t>764235406</t>
  </si>
  <si>
    <t>Oplechování horních ploch zdí a nadezdívek (atik) z měděného plechu celoplošně lepených rš 500 mm</t>
  </si>
  <si>
    <t>-1928300113</t>
  </si>
  <si>
    <t>v ceně zohlednit obloukové zakřivení</t>
  </si>
  <si>
    <t>"K21"4*2</t>
  </si>
  <si>
    <t>"K23"4*1</t>
  </si>
  <si>
    <t>202</t>
  </si>
  <si>
    <t>764235403</t>
  </si>
  <si>
    <t>Oplechování horních ploch zdí a nadezdívek (atik) z měděného plechu celoplošně lepených rš 250 mm</t>
  </si>
  <si>
    <t>-938407028</t>
  </si>
  <si>
    <t>"K22"2*5,2</t>
  </si>
  <si>
    <t>203</t>
  </si>
  <si>
    <t>764236444</t>
  </si>
  <si>
    <t>Oplechování parapetů z měděného plechu rovných celoplošně lepených, bez rohů rš 330 mm</t>
  </si>
  <si>
    <t>-1287196461</t>
  </si>
  <si>
    <t>rš nebude 330mm ale 300mm. V ceně zohlednit rš300mm (viz.tab.klemp.výrobků)!!!</t>
  </si>
  <si>
    <t>"K24,25,26"4*0,4+1+1,15</t>
  </si>
  <si>
    <t>204</t>
  </si>
  <si>
    <t>764538424</t>
  </si>
  <si>
    <t>Svod z měděného plechu včetně objímek, kolen a odskoků kruhový, průměru 150 mm</t>
  </si>
  <si>
    <t>-1162827854</t>
  </si>
  <si>
    <t>"K27"4*10</t>
  </si>
  <si>
    <t>205</t>
  </si>
  <si>
    <t>998764103</t>
  </si>
  <si>
    <t>Přesun hmot pro konstrukce klempířské stanovený z hmotnosti přesunovaného materiálu vodorovná dopravní vzdálenost do 50 m v objektech výšky přes 12 do 24 m</t>
  </si>
  <si>
    <t>254072318</t>
  </si>
  <si>
    <t>764a</t>
  </si>
  <si>
    <t>Konstrukce klempířské - altán a terasa</t>
  </si>
  <si>
    <t>206</t>
  </si>
  <si>
    <t>764111651</t>
  </si>
  <si>
    <t>Krytina ze svitků nebo z taškových tabulí z pozinkovaného plechu s povrchovou úpravou s úpravou u okapů, prostupů a výčnělků střechy rovné z taškových tabulí, sklon střechy do 30°</t>
  </si>
  <si>
    <t>-1588787332</t>
  </si>
  <si>
    <t>"čv112, K1"72</t>
  </si>
  <si>
    <t>207</t>
  </si>
  <si>
    <t>764311605</t>
  </si>
  <si>
    <t>Lemování zdí z pozinkovaného plechu s povrchovou úpravou boční nebo horní rovné, střech s krytinou prejzovou nebo vlnitou rš 400 mm</t>
  </si>
  <si>
    <t>-90288949</t>
  </si>
  <si>
    <t>"čv113-K2"10,4</t>
  </si>
  <si>
    <t>208</t>
  </si>
  <si>
    <t>764011622</t>
  </si>
  <si>
    <t>Dilatační lišta z pozinkovaného plechu s povrchovou úpravou připojovací, včetně tmelení rš 120 mm</t>
  </si>
  <si>
    <t>-1133869047</t>
  </si>
  <si>
    <t>"čv113-K3"10,4</t>
  </si>
  <si>
    <t>209</t>
  </si>
  <si>
    <t>764212635</t>
  </si>
  <si>
    <t>Oplechování střešních prvků z pozinkovaného plechu s povrchovou úpravou štítu závětrnou lištou rš 400 mm</t>
  </si>
  <si>
    <t>894726485</t>
  </si>
  <si>
    <t>"čv113-K4"2*7</t>
  </si>
  <si>
    <t>210</t>
  </si>
  <si>
    <t>764212663</t>
  </si>
  <si>
    <t>Oplechování střešních prvků z pozinkovaného plechu s povrchovou úpravou okapu okapovým plechem střechy rovné rš 250 mm</t>
  </si>
  <si>
    <t>874623362</t>
  </si>
  <si>
    <t>"čv113-K5"10,4</t>
  </si>
  <si>
    <t>211</t>
  </si>
  <si>
    <t>764511602</t>
  </si>
  <si>
    <t>Žlab podokapní z pozinkovaného plechu s povrchovou úpravou včetně háků a čel půlkruhový rš 330 mm</t>
  </si>
  <si>
    <t>-783474280</t>
  </si>
  <si>
    <t>"čv113-K6"10,4</t>
  </si>
  <si>
    <t>212</t>
  </si>
  <si>
    <t>764518623</t>
  </si>
  <si>
    <t>Svod z pozinkovaného plechu s upraveným povrchem včetně objímek, kolen a odskoků kruhový, průměru 120 mm</t>
  </si>
  <si>
    <t>1580862858</t>
  </si>
  <si>
    <t>"čv113-K7, pr.125mm"3,5</t>
  </si>
  <si>
    <t>213</t>
  </si>
  <si>
    <t>764511642</t>
  </si>
  <si>
    <t>Žlab podokapní z pozinkovaného plechu s povrchovou úpravou včetně háků a čel kotlík oválný (trychtýřový), rš žlabu/průměr svodu 330/100 mm</t>
  </si>
  <si>
    <t>-137645572</t>
  </si>
  <si>
    <t>"čv113-K7, na svod 125mm"1</t>
  </si>
  <si>
    <t>214</t>
  </si>
  <si>
    <t>998764101</t>
  </si>
  <si>
    <t>Přesun hmot pro konstrukce klempířské stanovený z hmotnosti přesunovaného materiálu vodorovná dopravní vzdálenost do 50 m v objektech výšky do 6 m</t>
  </si>
  <si>
    <t>2012145623</t>
  </si>
  <si>
    <t>765</t>
  </si>
  <si>
    <t>Krytina skládaná</t>
  </si>
  <si>
    <t>215</t>
  </si>
  <si>
    <t>765111821</t>
  </si>
  <si>
    <t>Demontáž krytiny keramické hladké (bobrovky), sklonu do 30° na sucho do suti</t>
  </si>
  <si>
    <t>-881067029</t>
  </si>
  <si>
    <t>čv102 - popis</t>
  </si>
  <si>
    <t>(14,17+8,71)/2*7,3-5,9*4,25/2+2,865*3,15</t>
  </si>
  <si>
    <t>(7,09+18,685)/2*6,8-4*2,7/2+1,94*2,5</t>
  </si>
  <si>
    <t>11,245*7,1/2</t>
  </si>
  <si>
    <t>(6,475+7,09)/2*7,1</t>
  </si>
  <si>
    <t>(3,025+8,71)/2*7,7</t>
  </si>
  <si>
    <t>"odpočet plochy okap.lišty cca"-43,8*0,2</t>
  </si>
  <si>
    <t>216</t>
  </si>
  <si>
    <t>765111831</t>
  </si>
  <si>
    <t>Demontáž krytiny keramické Příplatek k cenám za sklon přes 30° do suti</t>
  </si>
  <si>
    <t>1877014144</t>
  </si>
  <si>
    <t>217</t>
  </si>
  <si>
    <t>765111861</t>
  </si>
  <si>
    <t>Demontáž krytiny keramické hřebenů a nároží, sklonu do 30° z hřebenáčů na sucho do suti</t>
  </si>
  <si>
    <t>385941458</t>
  </si>
  <si>
    <t>8,71+7,09+1,94+2,865</t>
  </si>
  <si>
    <t>9,1+8,9+9,1</t>
  </si>
  <si>
    <t>218</t>
  </si>
  <si>
    <t>765111881</t>
  </si>
  <si>
    <t>-688695010</t>
  </si>
  <si>
    <t>219</t>
  </si>
  <si>
    <t>765113012</t>
  </si>
  <si>
    <t>Krytina keramická drážková sklonu střechy do 30° na sucho velkoformátová engobovaná</t>
  </si>
  <si>
    <t>-1277424990</t>
  </si>
  <si>
    <t>specifikace dle čv103</t>
  </si>
  <si>
    <t>220</t>
  </si>
  <si>
    <t>765113911</t>
  </si>
  <si>
    <t>Krytina keramická drážková sklonu střechy do 30° Příplatek cenám za sklon přes 30° do 40°</t>
  </si>
  <si>
    <t>268357554</t>
  </si>
  <si>
    <t>221</t>
  </si>
  <si>
    <t>765113111</t>
  </si>
  <si>
    <t>Krytina keramická drážková sklonu střechy do 30° okapová hrana s větracím pásem plastovým</t>
  </si>
  <si>
    <t>2143355017</t>
  </si>
  <si>
    <t>čv103</t>
  </si>
  <si>
    <t>"dle K3"43,8</t>
  </si>
  <si>
    <t>222</t>
  </si>
  <si>
    <t>765113212</t>
  </si>
  <si>
    <t>Krytina keramická drážková sklonu střechy do 30° nárožní hrana na sucho s větracím lepícím pásem kovovým z hřebenáčů engobovaných</t>
  </si>
  <si>
    <t>-1627622382</t>
  </si>
  <si>
    <t>čv103 - pozn.9</t>
  </si>
  <si>
    <t>223</t>
  </si>
  <si>
    <t>765113312</t>
  </si>
  <si>
    <t>Krytina keramická drážková sklonu střechy do 30° hřeben na sucho s větracím pásem kovovým z hřebenáčů engobovaných</t>
  </si>
  <si>
    <t>712494088</t>
  </si>
  <si>
    <t>224</t>
  </si>
  <si>
    <t>765115401</t>
  </si>
  <si>
    <t>Montáž střešních doplňků krytiny keramické protisněhové zábrany háku</t>
  </si>
  <si>
    <t>545467185</t>
  </si>
  <si>
    <t>kk*1,4</t>
  </si>
  <si>
    <t>225</t>
  </si>
  <si>
    <t>59660241</t>
  </si>
  <si>
    <t>hák protisněhový C-380</t>
  </si>
  <si>
    <t>533741394</t>
  </si>
  <si>
    <t>226</t>
  </si>
  <si>
    <t>765191021</t>
  </si>
  <si>
    <t>Montáž pojistné hydroizolační fólie kladené ve sklonu přes 20° s lepenými přesahy na krokve</t>
  </si>
  <si>
    <t>1005114079</t>
  </si>
  <si>
    <t>227</t>
  </si>
  <si>
    <t>28329295</t>
  </si>
  <si>
    <t>membrána podstřešní (reakce na oheň - třída E) 150 g/m2 s aplikovanou spojovací páskou</t>
  </si>
  <si>
    <t>-898306722</t>
  </si>
  <si>
    <t>291,58*1,1 'Přepočtené koeficientem množství</t>
  </si>
  <si>
    <t>228</t>
  </si>
  <si>
    <t>765192001</t>
  </si>
  <si>
    <t>Nouzové zakrytí střechy plachtou</t>
  </si>
  <si>
    <t>512007580</t>
  </si>
  <si>
    <t>229</t>
  </si>
  <si>
    <t>765sv</t>
  </si>
  <si>
    <t>Střešní výlez - d,m dle popisu v pozn.4 čv103</t>
  </si>
  <si>
    <t>95155013</t>
  </si>
  <si>
    <t>230</t>
  </si>
  <si>
    <t>765pt75</t>
  </si>
  <si>
    <t>Systémová prostupová taška pro potrubí PVC DN75 - d,m</t>
  </si>
  <si>
    <t>659288786</t>
  </si>
  <si>
    <t>"čv103 - pozn.10"4</t>
  </si>
  <si>
    <t>231</t>
  </si>
  <si>
    <t>765pt110</t>
  </si>
  <si>
    <t>Systémová prostupová taška pro potrubí PVC DN110 - d,m</t>
  </si>
  <si>
    <t>-1661816120</t>
  </si>
  <si>
    <t>"čv103 - pozn.11"3</t>
  </si>
  <si>
    <t>232</t>
  </si>
  <si>
    <t>765suo</t>
  </si>
  <si>
    <t>Systémové úvazové oko - d,m vč.kotvení do krokví a zapravení krytiny</t>
  </si>
  <si>
    <t>1364369466</t>
  </si>
  <si>
    <t>cena vč.případné revize</t>
  </si>
  <si>
    <t>"čv103 - pozn.12"18</t>
  </si>
  <si>
    <t>233</t>
  </si>
  <si>
    <t>765131851</t>
  </si>
  <si>
    <t>Demontáž vláknocementové krytiny vlnité sklonu do 30° do suti</t>
  </si>
  <si>
    <t>-683482023</t>
  </si>
  <si>
    <t>"čv110 - pozn.1"6,15*3,22</t>
  </si>
  <si>
    <t>234</t>
  </si>
  <si>
    <t>765191023</t>
  </si>
  <si>
    <t>Montáž pojistné hydroizolační fólie kladené ve sklonu přes 20° s lepenými přesahy na bednění nebo tepelnou izolaci</t>
  </si>
  <si>
    <t>2054673958</t>
  </si>
  <si>
    <t>"čv112 - altán s terasou"72</t>
  </si>
  <si>
    <t>235</t>
  </si>
  <si>
    <t>-1092423567</t>
  </si>
  <si>
    <t>236</t>
  </si>
  <si>
    <t>998765103</t>
  </si>
  <si>
    <t>Přesun hmot pro krytiny skládané stanovený z hmotnosti přesunovaného materiálu vodorovná dopravní vzdálenost do 50 m na objektech výšky přes 12 do 24 m</t>
  </si>
  <si>
    <t>2100874190</t>
  </si>
  <si>
    <t>766</t>
  </si>
  <si>
    <t>Konstrukce truhlářské</t>
  </si>
  <si>
    <t>237</t>
  </si>
  <si>
    <t>766ro</t>
  </si>
  <si>
    <t>Stávající dřevěná okna jednoduchá - repase dle čv102,103, pozn.8</t>
  </si>
  <si>
    <t>476668936</t>
  </si>
  <si>
    <t>čv102 - pozn.8</t>
  </si>
  <si>
    <t>1,8*1,05+2,05*1,25</t>
  </si>
  <si>
    <t>783</t>
  </si>
  <si>
    <t>Dokončovací práce - nátěry</t>
  </si>
  <si>
    <t>238</t>
  </si>
  <si>
    <t>783823133</t>
  </si>
  <si>
    <t>Penetrační nátěr omítek hladkých omítek hladkých, zrnitých tenkovrstvých nebo štukových stupně členitosti 1 a 2 silikátový</t>
  </si>
  <si>
    <t>-306700267</t>
  </si>
  <si>
    <t>239</t>
  </si>
  <si>
    <t>783827423</t>
  </si>
  <si>
    <t>Krycí (ochranný ) nátěr omítek dvojnásobný hladkých omítek hladkých, zrnitých tenkovrstvých nebo štukových stupně členitosti 1 a 2 silikátový</t>
  </si>
  <si>
    <t>1620079754</t>
  </si>
  <si>
    <t>položka pro sol silikátový nátěr krémového odstínu</t>
  </si>
  <si>
    <t>240</t>
  </si>
  <si>
    <t>783897619</t>
  </si>
  <si>
    <t>Krycí (ochranný ) nátěr omítek Příplatek k cenám za provádění barevného nátěru v odstínu náročném dvojnásobného</t>
  </si>
  <si>
    <t>-537069583</t>
  </si>
  <si>
    <t>241</t>
  </si>
  <si>
    <t>783ot</t>
  </si>
  <si>
    <t>Ocelové táhlo (pásovina 50/4 dl.1m) - očištění a 2x nátěr</t>
  </si>
  <si>
    <t>-1679923784</t>
  </si>
  <si>
    <t>242</t>
  </si>
  <si>
    <t>783213121</t>
  </si>
  <si>
    <t>Napouštěcí nátěr tesařských konstrukcí zabudovaných do konstrukce proti dřevokazným houbám, hmyzu a plísním dvojnásobný syntetický</t>
  </si>
  <si>
    <t>-294311618</t>
  </si>
  <si>
    <t>"podkladní tám - pouze jedna strana"0,15*(2,2+5,1)</t>
  </si>
  <si>
    <t>"vazný trám"(0,24*2+0,26*2)*(11+8,5+2,9+14,7+7,2+10*2+2,6*2)</t>
  </si>
  <si>
    <t>"pozednice - tři strany"(0,15*3)*49,7</t>
  </si>
  <si>
    <t>"sloupek"(0,16*2+0,17*2)*2,3*10</t>
  </si>
  <si>
    <t>"vaznice"(0,16*4)*41,5</t>
  </si>
  <si>
    <t>"vzpěra"(0,13*2+0,12*2)*(3*8+4)</t>
  </si>
  <si>
    <t>"hambálek"(0,15*2+0,17*2)*(4,9*2+4,4*2)</t>
  </si>
  <si>
    <t>"pásek"(0,12*2+0,1*2)*1,4*20</t>
  </si>
  <si>
    <t>"krokev"(0,13*2+0,155*2)*(9,4+3,2+9,1+9,4*2+297)</t>
  </si>
  <si>
    <t>"námětek"(0,08*2+0,1*2)*0,9*47</t>
  </si>
  <si>
    <t>"příložka vaznice"(0,1*2+0,16*2)*2</t>
  </si>
  <si>
    <t>Mezisoučet</t>
  </si>
  <si>
    <t>čv105 - popis (odkryté strop.trámy a podbití vč.nových částí)</t>
  </si>
  <si>
    <t>"podbití a vrchy trámů"10,35*4,9+2,2*4,85+3,55*5+4*11,5+5,15*2,75+5,15*6,05</t>
  </si>
  <si>
    <t>"boky trámů"0,26*2*(4,9*12+5*4+5,15*7)+0,22*2*(2,2*6+4*12+2,75*6)</t>
  </si>
  <si>
    <t>243</t>
  </si>
  <si>
    <t>783san</t>
  </si>
  <si>
    <t>Sanování biocidem okolí zdiva zasaženého houbou dle čv105</t>
  </si>
  <si>
    <t>828233870</t>
  </si>
  <si>
    <t>244</t>
  </si>
  <si>
    <t>783b</t>
  </si>
  <si>
    <t>Prosicení biocidem okolí nahrazovaného stropního trámu - d,m</t>
  </si>
  <si>
    <t>-1678336722</t>
  </si>
  <si>
    <t>"čv105 - pozn.2"1+1+8</t>
  </si>
  <si>
    <t>245</t>
  </si>
  <si>
    <t>783201401</t>
  </si>
  <si>
    <t>Příprava podkladu tesařských konstrukcí před provedením nátěru ometení</t>
  </si>
  <si>
    <t>-1258536318</t>
  </si>
  <si>
    <t>246</t>
  </si>
  <si>
    <t>783218111</t>
  </si>
  <si>
    <t>Lazurovací nátěr tesařských konstrukcí dvojnásobný syntetický</t>
  </si>
  <si>
    <t>416898968</t>
  </si>
  <si>
    <t>čv112 - zastřešení</t>
  </si>
  <si>
    <t>0,16*4*(3,9+2,3*4)</t>
  </si>
  <si>
    <t>(0,14+0,06*2)*5,95</t>
  </si>
  <si>
    <t>(0,1*2+0,16)*4,15</t>
  </si>
  <si>
    <t>(0,16*2+0,18*2)*(4,65+3,6*3)</t>
  </si>
  <si>
    <t>(0,12+0,14*2)*6,8*11</t>
  </si>
  <si>
    <t>0,14*4*1,5*7</t>
  </si>
  <si>
    <t>"palubky"72</t>
  </si>
  <si>
    <t>"čv111 - pozn.3"(0,3+0,04*2)*11,5</t>
  </si>
  <si>
    <t>784</t>
  </si>
  <si>
    <t>Dokončovací práce - malby a tapety</t>
  </si>
  <si>
    <t>247</t>
  </si>
  <si>
    <t>784111001</t>
  </si>
  <si>
    <t>Oprášení (ometení) podkladu v místnostech výšky do 3,80 m</t>
  </si>
  <si>
    <t>837596693</t>
  </si>
  <si>
    <t>248</t>
  </si>
  <si>
    <t>784181121</t>
  </si>
  <si>
    <t>Penetrace podkladu jednonásobná hloubková v místnostech výšky do 3,80 m</t>
  </si>
  <si>
    <t>178476974</t>
  </si>
  <si>
    <t>249</t>
  </si>
  <si>
    <t>784211111</t>
  </si>
  <si>
    <t>Malby z malířských směsí otěruvzdorných za mokra dvojnásobné, bílé za mokra otěruvzdorné velmi dobře v místnostech výšky do 3,80 m</t>
  </si>
  <si>
    <t>-1162013210</t>
  </si>
  <si>
    <t>do ceny započítat olepování kcí dle potřeby</t>
  </si>
  <si>
    <t>"stěny místnosti s měněnými trámy"3,5*(5,15*2+6,05*2)</t>
  </si>
  <si>
    <t>VRN</t>
  </si>
  <si>
    <t>Vedlejší rozpočtové náklady</t>
  </si>
  <si>
    <t>VRN1</t>
  </si>
  <si>
    <t>Průzkumné, geodetické a projektové práce</t>
  </si>
  <si>
    <t>250</t>
  </si>
  <si>
    <t>011002000</t>
  </si>
  <si>
    <t>Průzkumné práce</t>
  </si>
  <si>
    <t>…</t>
  </si>
  <si>
    <t>1024</t>
  </si>
  <si>
    <t>-350453218</t>
  </si>
  <si>
    <t>"např. dodatečná kontrola stavu krovu, vytyč.sítí"1</t>
  </si>
  <si>
    <t>251</t>
  </si>
  <si>
    <t>013203000</t>
  </si>
  <si>
    <t>Dokumentace stavby bez rozlišení</t>
  </si>
  <si>
    <t>2014870607</t>
  </si>
  <si>
    <t>"dílenská a výrobní dokumentace v potřebném rozsahu pro stavbu např. PD pro lešení,..."1</t>
  </si>
  <si>
    <t>Projekt dopravně inženýrských opatření (DIO) dle potřeby</t>
  </si>
  <si>
    <t>252</t>
  </si>
  <si>
    <t>013254000</t>
  </si>
  <si>
    <t>Dokumentace skutečného provedení stavby</t>
  </si>
  <si>
    <t>-1664022396</t>
  </si>
  <si>
    <t>VRN3</t>
  </si>
  <si>
    <t>Zařízení staveniště</t>
  </si>
  <si>
    <t>253</t>
  </si>
  <si>
    <t>030001000</t>
  </si>
  <si>
    <t>113190279</t>
  </si>
  <si>
    <t>"zřízení, provoz a zrušení zs (buňky, wc, stav.vrátek případně jeřáb, vše potřebné pro realizaci díla dle uvážení zhotovitele)"1</t>
  </si>
  <si>
    <t>Zajištění oplocení stavby dle požadavku KooBOZP</t>
  </si>
  <si>
    <t>"ochranné zábralí, oplocení"</t>
  </si>
  <si>
    <t>provizorní dopravní značení v případě potřeby dle DIO</t>
  </si>
  <si>
    <t>VRN4</t>
  </si>
  <si>
    <t>Inženýrská činnost</t>
  </si>
  <si>
    <t>254</t>
  </si>
  <si>
    <t>043002000</t>
  </si>
  <si>
    <t>Zkoušky a ostatní měření</t>
  </si>
  <si>
    <t>920270752</t>
  </si>
  <si>
    <t>"všechny potřebné zkoušky a měření pro provedení díla (např. odtrhové pro lešení)"1</t>
  </si>
  <si>
    <t>255</t>
  </si>
  <si>
    <t>045002000</t>
  </si>
  <si>
    <t>Kompletační a koordinační činnost</t>
  </si>
  <si>
    <t>1315771756</t>
  </si>
  <si>
    <t>"např. fotodokumentace stáv.stavu objektů a jejich sledování v průběhu výstavby atd."1</t>
  </si>
  <si>
    <t>vypracování a předání Kontrolních a zkušebních plánů dle SOD</t>
  </si>
  <si>
    <t>Předání rizik zhotovitele a subdodavatelů KooBOZP</t>
  </si>
  <si>
    <t>Vypracování a aktualizace detailního týdenního HMG</t>
  </si>
  <si>
    <t>dodání všech dokladů dle SOD</t>
  </si>
  <si>
    <t>vypracování DIO v případě potřeby</t>
  </si>
  <si>
    <t>zábory veřej.prostranství</t>
  </si>
  <si>
    <t>VRN7</t>
  </si>
  <si>
    <t>Provozní vlivy</t>
  </si>
  <si>
    <t>256</t>
  </si>
  <si>
    <t>070001000</t>
  </si>
  <si>
    <t>-1107705142</t>
  </si>
  <si>
    <t>ztížený pohyb vozidel v centrech měst, ochranná pásma vedení</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</si>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</sst>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7">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800080"/>
      <name val="Trebuchet MS"/>
    </font>
    <font>
      <sz val="8"/>
      <color rgb="FFFF0000"/>
      <name val="Trebuchet MS"/>
    </font>
    <font>
      <sz val="8"/>
      <color rgb="FF0000A8"/>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sz val="8"/>
      <color rgb="FF000000"/>
      <name val="Trebuchet MS"/>
    </font>
    <font>
      <b/>
      <sz val="12"/>
      <color rgb="FF800000"/>
      <name val="Trebuchet MS"/>
    </font>
    <font>
      <sz val="8"/>
      <color rgb="FF960000"/>
      <name val="Trebuchet MS"/>
    </font>
    <font>
      <b/>
      <sz val="8"/>
      <name val="Trebuchet MS"/>
    </font>
    <font>
      <sz val="7"/>
      <color rgb="FF969696"/>
      <name val="Trebuchet MS"/>
    </font>
    <font>
      <i/>
      <sz val="8"/>
      <color rgb="FF0000FF"/>
      <name val="Trebuchet MS"/>
    </font>
    <font>
      <i/>
      <sz val="7"/>
      <color rgb="FF969696"/>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6" fillId="0" borderId="0" applyNumberFormat="0" applyFill="0" applyBorder="0" applyAlignment="0" applyProtection="0"/>
  </cellStyleXfs>
  <cellXfs count="368">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protection locked="0"/>
    </xf>
    <xf numFmtId="0" fontId="13" fillId="2" borderId="0" xfId="0" applyFont="1" applyFill="1" applyAlignment="1" applyProtection="1">
      <alignment horizontal="left" vertical="center"/>
    </xf>
    <xf numFmtId="0" fontId="14" fillId="2" borderId="0" xfId="0" applyFont="1" applyFill="1" applyAlignment="1" applyProtection="1">
      <alignment vertical="center"/>
    </xf>
    <xf numFmtId="0" fontId="15" fillId="2" borderId="0" xfId="0" applyFont="1" applyFill="1" applyAlignment="1" applyProtection="1">
      <alignment horizontal="left" vertical="center"/>
    </xf>
    <xf numFmtId="0" fontId="16" fillId="2" borderId="0" xfId="1" applyFont="1" applyFill="1" applyAlignment="1" applyProtection="1">
      <alignment vertical="center"/>
    </xf>
    <xf numFmtId="0" fontId="46" fillId="2" borderId="0" xfId="1" applyFill="1"/>
    <xf numFmtId="0" fontId="0" fillId="2" borderId="0" xfId="0" applyFill="1"/>
    <xf numFmtId="0" fontId="13" fillId="2" borderId="0" xfId="0" applyFont="1" applyFill="1" applyAlignment="1">
      <alignment horizontal="lef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7" fillId="0" borderId="0" xfId="0" applyFont="1" applyBorder="1" applyAlignment="1" applyProtection="1">
      <alignment horizontal="left" vertical="center"/>
    </xf>
    <xf numFmtId="0" fontId="0" fillId="0" borderId="6" xfId="0" applyBorder="1" applyProtection="1"/>
    <xf numFmtId="0" fontId="18" fillId="0" borderId="0" xfId="0" applyFont="1" applyAlignment="1">
      <alignment horizontal="left" vertical="center"/>
    </xf>
    <xf numFmtId="0" fontId="19" fillId="0" borderId="0" xfId="0" applyFont="1" applyAlignment="1">
      <alignment horizontal="left" vertical="center"/>
    </xf>
    <xf numFmtId="0" fontId="20"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1"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1" fillId="0" borderId="0" xfId="0" applyFont="1" applyAlignment="1">
      <alignment horizontal="left" vertical="center"/>
    </xf>
    <xf numFmtId="0" fontId="20"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2" fillId="0" borderId="8" xfId="0" applyFont="1" applyBorder="1" applyAlignment="1" applyProtection="1">
      <alignment horizontal="left" vertical="center"/>
    </xf>
    <xf numFmtId="0" fontId="0" fillId="0" borderId="8" xfId="0" applyFont="1" applyBorder="1" applyAlignment="1" applyProtection="1">
      <alignment vertical="center"/>
    </xf>
    <xf numFmtId="4" fontId="22"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1"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7"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20"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3" fillId="0" borderId="0" xfId="0" applyFont="1" applyAlignment="1" applyProtection="1">
      <alignment vertical="center"/>
    </xf>
    <xf numFmtId="165" fontId="2" fillId="0" borderId="0" xfId="0" applyNumberFormat="1" applyFont="1" applyAlignment="1" applyProtection="1">
      <alignment horizontal="left" vertical="center"/>
    </xf>
    <xf numFmtId="0" fontId="24" fillId="0" borderId="15" xfId="0" applyFont="1" applyBorder="1" applyAlignment="1">
      <alignment horizontal="center" vertical="center"/>
    </xf>
    <xf numFmtId="0" fontId="24"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20" fillId="0" borderId="20" xfId="0" applyFont="1" applyBorder="1" applyAlignment="1" applyProtection="1">
      <alignment horizontal="center" vertical="center" wrapText="1"/>
    </xf>
    <xf numFmtId="0" fontId="20" fillId="0" borderId="21" xfId="0" applyFont="1" applyBorder="1" applyAlignment="1" applyProtection="1">
      <alignment horizontal="center" vertical="center" wrapText="1"/>
    </xf>
    <xf numFmtId="0" fontId="20"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3" fillId="0" borderId="0" xfId="0" applyFont="1" applyAlignment="1" applyProtection="1">
      <alignment horizontal="center" vertical="center"/>
    </xf>
    <xf numFmtId="4" fontId="24" fillId="0" borderId="18"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9" xfId="0" applyNumberFormat="1" applyFont="1" applyBorder="1" applyAlignment="1" applyProtection="1">
      <alignment vertical="center"/>
    </xf>
    <xf numFmtId="0" fontId="3"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14" fillId="2" borderId="0" xfId="0" applyFont="1" applyFill="1" applyAlignment="1">
      <alignment vertical="center"/>
    </xf>
    <xf numFmtId="0" fontId="15" fillId="2" borderId="0" xfId="0" applyFont="1" applyFill="1" applyAlignment="1">
      <alignment horizontal="left" vertical="center"/>
    </xf>
    <xf numFmtId="0" fontId="31" fillId="2" borderId="0" xfId="1" applyFont="1" applyFill="1" applyAlignment="1">
      <alignment vertical="center"/>
    </xf>
    <xf numFmtId="0" fontId="14" fillId="2" borderId="0" xfId="0" applyFont="1" applyFill="1" applyAlignment="1" applyProtection="1">
      <alignment vertical="center"/>
      <protection locked="0"/>
    </xf>
    <xf numFmtId="0" fontId="32" fillId="0" borderId="0" xfId="0" applyFont="1" applyAlignment="1">
      <alignment horizontal="left" vertical="center"/>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20"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2" fillId="0" borderId="0" xfId="0" applyFont="1" applyBorder="1" applyAlignment="1" applyProtection="1">
      <alignment horizontal="left" vertical="center"/>
    </xf>
    <xf numFmtId="4" fontId="25"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3"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20"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5" fillId="0" borderId="0" xfId="0" applyNumberFormat="1" applyFont="1" applyAlignment="1" applyProtection="1"/>
    <xf numFmtId="166" fontId="34" fillId="0" borderId="16" xfId="0" applyNumberFormat="1" applyFont="1" applyBorder="1" applyAlignment="1" applyProtection="1"/>
    <xf numFmtId="166" fontId="34" fillId="0" borderId="17" xfId="0" applyNumberFormat="1" applyFont="1" applyBorder="1" applyAlignment="1" applyProtection="1"/>
    <xf numFmtId="4" fontId="35"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36"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37" fillId="0" borderId="28" xfId="0" applyFont="1" applyBorder="1" applyAlignment="1" applyProtection="1">
      <alignment horizontal="center" vertical="center"/>
    </xf>
    <xf numFmtId="49" fontId="37" fillId="0" borderId="28" xfId="0" applyNumberFormat="1" applyFont="1" applyBorder="1" applyAlignment="1" applyProtection="1">
      <alignment horizontal="left" vertical="center" wrapText="1"/>
    </xf>
    <xf numFmtId="0" fontId="37" fillId="0" borderId="28" xfId="0" applyFont="1" applyBorder="1" applyAlignment="1" applyProtection="1">
      <alignment horizontal="left" vertical="center" wrapText="1"/>
    </xf>
    <xf numFmtId="0" fontId="37" fillId="0" borderId="28" xfId="0" applyFont="1" applyBorder="1" applyAlignment="1" applyProtection="1">
      <alignment horizontal="center" vertical="center" wrapText="1"/>
    </xf>
    <xf numFmtId="167" fontId="37" fillId="0" borderId="28" xfId="0" applyNumberFormat="1" applyFont="1" applyBorder="1" applyAlignment="1" applyProtection="1">
      <alignment vertical="center"/>
    </xf>
    <xf numFmtId="4" fontId="37" fillId="3"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xf>
    <xf numFmtId="0" fontId="37" fillId="0" borderId="5" xfId="0" applyFont="1" applyBorder="1" applyAlignment="1">
      <alignment vertical="center"/>
    </xf>
    <xf numFmtId="0" fontId="37" fillId="3" borderId="28"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8" fillId="0" borderId="0" xfId="0" applyFont="1" applyAlignment="1" applyProtection="1">
      <alignment vertical="center" wrapText="1"/>
    </xf>
    <xf numFmtId="0" fontId="0" fillId="0" borderId="18" xfId="0" applyFont="1" applyBorder="1" applyAlignment="1" applyProtection="1">
      <alignment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8" fillId="0" borderId="23" xfId="0" applyFont="1" applyBorder="1" applyAlignment="1" applyProtection="1">
      <alignment vertical="center"/>
    </xf>
    <xf numFmtId="0" fontId="8" fillId="0" borderId="24" xfId="0" applyFont="1" applyBorder="1" applyAlignment="1" applyProtection="1">
      <alignment vertical="center"/>
    </xf>
    <xf numFmtId="0" fontId="8" fillId="0" borderId="25" xfId="0" applyFont="1" applyBorder="1" applyAlignment="1" applyProtection="1">
      <alignment vertical="center"/>
    </xf>
    <xf numFmtId="0" fontId="0" fillId="0" borderId="0" xfId="0" applyAlignment="1">
      <alignment vertical="top"/>
      <protection locked="0"/>
    </xf>
    <xf numFmtId="0" fontId="39" fillId="0" borderId="29" xfId="0" applyFont="1" applyBorder="1" applyAlignment="1">
      <alignment vertical="center" wrapText="1"/>
      <protection locked="0"/>
    </xf>
    <xf numFmtId="0" fontId="39" fillId="0" borderId="30" xfId="0" applyFont="1" applyBorder="1" applyAlignment="1">
      <alignment vertical="center" wrapText="1"/>
      <protection locked="0"/>
    </xf>
    <xf numFmtId="0" fontId="39" fillId="0" borderId="31" xfId="0" applyFont="1" applyBorder="1" applyAlignment="1">
      <alignment vertical="center" wrapText="1"/>
      <protection locked="0"/>
    </xf>
    <xf numFmtId="0" fontId="39" fillId="0" borderId="32" xfId="0" applyFont="1" applyBorder="1" applyAlignment="1">
      <alignment horizontal="center" vertical="center" wrapText="1"/>
      <protection locked="0"/>
    </xf>
    <xf numFmtId="0" fontId="40" fillId="0" borderId="1" xfId="0" applyFont="1" applyBorder="1" applyAlignment="1">
      <alignment horizontal="center" vertical="center" wrapText="1"/>
      <protection locked="0"/>
    </xf>
    <xf numFmtId="0" fontId="39" fillId="0" borderId="33" xfId="0" applyFont="1" applyBorder="1" applyAlignment="1">
      <alignment horizontal="center" vertical="center" wrapText="1"/>
      <protection locked="0"/>
    </xf>
    <xf numFmtId="0" fontId="39" fillId="0" borderId="32" xfId="0" applyFont="1" applyBorder="1" applyAlignment="1">
      <alignment vertical="center" wrapText="1"/>
      <protection locked="0"/>
    </xf>
    <xf numFmtId="0" fontId="41" fillId="0" borderId="34" xfId="0" applyFont="1" applyBorder="1" applyAlignment="1">
      <alignment horizontal="left" wrapText="1"/>
      <protection locked="0"/>
    </xf>
    <xf numFmtId="0" fontId="39" fillId="0" borderId="33" xfId="0" applyFont="1" applyBorder="1" applyAlignment="1">
      <alignment vertical="center" wrapText="1"/>
      <protection locked="0"/>
    </xf>
    <xf numFmtId="0" fontId="41" fillId="0" borderId="1" xfId="0" applyFont="1" applyBorder="1" applyAlignment="1">
      <alignment horizontal="left" vertical="center" wrapText="1"/>
      <protection locked="0"/>
    </xf>
    <xf numFmtId="0" fontId="42" fillId="0" borderId="1" xfId="0" applyFont="1" applyBorder="1" applyAlignment="1">
      <alignment horizontal="left" vertical="center" wrapText="1"/>
      <protection locked="0"/>
    </xf>
    <xf numFmtId="0" fontId="42" fillId="0" borderId="32" xfId="0" applyFont="1" applyBorder="1" applyAlignment="1">
      <alignment vertical="center" wrapText="1"/>
      <protection locked="0"/>
    </xf>
    <xf numFmtId="0" fontId="42" fillId="0" borderId="1" xfId="0" applyFont="1" applyBorder="1" applyAlignment="1">
      <alignment vertical="center" wrapText="1"/>
      <protection locked="0"/>
    </xf>
    <xf numFmtId="0" fontId="42" fillId="0" borderId="1" xfId="0" applyFont="1" applyBorder="1" applyAlignment="1">
      <alignment vertical="center"/>
      <protection locked="0"/>
    </xf>
    <xf numFmtId="0" fontId="42" fillId="0" borderId="1" xfId="0" applyFont="1" applyBorder="1" applyAlignment="1">
      <alignment horizontal="left" vertical="center"/>
      <protection locked="0"/>
    </xf>
    <xf numFmtId="49" fontId="42" fillId="0" borderId="1" xfId="0" applyNumberFormat="1" applyFont="1" applyBorder="1" applyAlignment="1">
      <alignment horizontal="left" vertical="center" wrapText="1"/>
      <protection locked="0"/>
    </xf>
    <xf numFmtId="49" fontId="42" fillId="0" borderId="1" xfId="0" applyNumberFormat="1" applyFont="1" applyBorder="1" applyAlignment="1">
      <alignment vertical="center" wrapText="1"/>
      <protection locked="0"/>
    </xf>
    <xf numFmtId="0" fontId="39" fillId="0" borderId="35" xfId="0" applyFont="1" applyBorder="1" applyAlignment="1">
      <alignment vertical="center" wrapText="1"/>
      <protection locked="0"/>
    </xf>
    <xf numFmtId="0" fontId="43" fillId="0" borderId="34" xfId="0" applyFont="1" applyBorder="1" applyAlignment="1">
      <alignment vertical="center" wrapText="1"/>
      <protection locked="0"/>
    </xf>
    <xf numFmtId="0" fontId="39" fillId="0" borderId="36" xfId="0" applyFont="1" applyBorder="1" applyAlignment="1">
      <alignment vertical="center" wrapText="1"/>
      <protection locked="0"/>
    </xf>
    <xf numFmtId="0" fontId="39" fillId="0" borderId="1" xfId="0" applyFont="1" applyBorder="1" applyAlignment="1">
      <alignment vertical="top"/>
      <protection locked="0"/>
    </xf>
    <xf numFmtId="0" fontId="39" fillId="0" borderId="0" xfId="0" applyFont="1" applyAlignment="1">
      <alignment vertical="top"/>
      <protection locked="0"/>
    </xf>
    <xf numFmtId="0" fontId="39" fillId="0" borderId="29" xfId="0" applyFont="1" applyBorder="1" applyAlignment="1">
      <alignment horizontal="left" vertical="center"/>
      <protection locked="0"/>
    </xf>
    <xf numFmtId="0" fontId="39" fillId="0" borderId="30" xfId="0" applyFont="1" applyBorder="1" applyAlignment="1">
      <alignment horizontal="left" vertical="center"/>
      <protection locked="0"/>
    </xf>
    <xf numFmtId="0" fontId="39" fillId="0" borderId="31" xfId="0" applyFont="1" applyBorder="1" applyAlignment="1">
      <alignment horizontal="left" vertical="center"/>
      <protection locked="0"/>
    </xf>
    <xf numFmtId="0" fontId="39" fillId="0" borderId="32" xfId="0" applyFont="1" applyBorder="1" applyAlignment="1">
      <alignment horizontal="left" vertical="center"/>
      <protection locked="0"/>
    </xf>
    <xf numFmtId="0" fontId="40" fillId="0" borderId="1" xfId="0" applyFont="1" applyBorder="1" applyAlignment="1">
      <alignment horizontal="center" vertical="center"/>
      <protection locked="0"/>
    </xf>
    <xf numFmtId="0" fontId="39" fillId="0" borderId="33" xfId="0" applyFont="1" applyBorder="1" applyAlignment="1">
      <alignment horizontal="left" vertical="center"/>
      <protection locked="0"/>
    </xf>
    <xf numFmtId="0" fontId="41" fillId="0" borderId="1" xfId="0" applyFont="1" applyBorder="1" applyAlignment="1">
      <alignment horizontal="left" vertical="center"/>
      <protection locked="0"/>
    </xf>
    <xf numFmtId="0" fontId="44" fillId="0" borderId="0" xfId="0" applyFont="1" applyAlignment="1">
      <alignment horizontal="left" vertical="center"/>
      <protection locked="0"/>
    </xf>
    <xf numFmtId="0" fontId="41" fillId="0" borderId="34" xfId="0" applyFont="1" applyBorder="1" applyAlignment="1">
      <alignment horizontal="left" vertical="center"/>
      <protection locked="0"/>
    </xf>
    <xf numFmtId="0" fontId="41" fillId="0" borderId="34" xfId="0" applyFont="1" applyBorder="1" applyAlignment="1">
      <alignment horizontal="center" vertical="center"/>
      <protection locked="0"/>
    </xf>
    <xf numFmtId="0" fontId="44" fillId="0" borderId="34" xfId="0" applyFont="1" applyBorder="1" applyAlignment="1">
      <alignment horizontal="left" vertical="center"/>
      <protection locked="0"/>
    </xf>
    <xf numFmtId="0" fontId="45" fillId="0" borderId="1" xfId="0" applyFont="1" applyBorder="1" applyAlignment="1">
      <alignment horizontal="left" vertical="center"/>
      <protection locked="0"/>
    </xf>
    <xf numFmtId="0" fontId="42" fillId="0" borderId="0" xfId="0" applyFont="1" applyAlignment="1">
      <alignment horizontal="left" vertical="center"/>
      <protection locked="0"/>
    </xf>
    <xf numFmtId="0" fontId="42" fillId="0" borderId="1" xfId="0" applyFont="1" applyBorder="1" applyAlignment="1">
      <alignment horizontal="center" vertical="center"/>
      <protection locked="0"/>
    </xf>
    <xf numFmtId="0" fontId="42" fillId="0" borderId="32" xfId="0" applyFont="1" applyBorder="1" applyAlignment="1">
      <alignment horizontal="left" vertical="center"/>
      <protection locked="0"/>
    </xf>
    <xf numFmtId="0" fontId="42" fillId="0" borderId="1" xfId="0" applyFont="1" applyFill="1" applyBorder="1" applyAlignment="1">
      <alignment horizontal="left" vertical="center"/>
      <protection locked="0"/>
    </xf>
    <xf numFmtId="0" fontId="42" fillId="0" borderId="1" xfId="0" applyFont="1" applyFill="1" applyBorder="1" applyAlignment="1">
      <alignment horizontal="center" vertical="center"/>
      <protection locked="0"/>
    </xf>
    <xf numFmtId="0" fontId="39" fillId="0" borderId="35" xfId="0" applyFont="1" applyBorder="1" applyAlignment="1">
      <alignment horizontal="left" vertical="center"/>
      <protection locked="0"/>
    </xf>
    <xf numFmtId="0" fontId="43" fillId="0" borderId="34" xfId="0" applyFont="1" applyBorder="1" applyAlignment="1">
      <alignment horizontal="left" vertical="center"/>
      <protection locked="0"/>
    </xf>
    <xf numFmtId="0" fontId="39" fillId="0" borderId="36" xfId="0" applyFont="1" applyBorder="1" applyAlignment="1">
      <alignment horizontal="left" vertical="center"/>
      <protection locked="0"/>
    </xf>
    <xf numFmtId="0" fontId="39"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4" fillId="0" borderId="1" xfId="0" applyFont="1" applyBorder="1" applyAlignment="1">
      <alignment horizontal="left" vertical="center"/>
      <protection locked="0"/>
    </xf>
    <xf numFmtId="0" fontId="42" fillId="0" borderId="34" xfId="0" applyFont="1" applyBorder="1" applyAlignment="1">
      <alignment horizontal="left" vertical="center"/>
      <protection locked="0"/>
    </xf>
    <xf numFmtId="0" fontId="39" fillId="0" borderId="1" xfId="0" applyFont="1" applyBorder="1" applyAlignment="1">
      <alignment horizontal="left" vertical="center" wrapText="1"/>
      <protection locked="0"/>
    </xf>
    <xf numFmtId="0" fontId="42" fillId="0" borderId="1" xfId="0" applyFont="1" applyBorder="1" applyAlignment="1">
      <alignment horizontal="center" vertical="center" wrapText="1"/>
      <protection locked="0"/>
    </xf>
    <xf numFmtId="0" fontId="39" fillId="0" borderId="29" xfId="0" applyFont="1" applyBorder="1" applyAlignment="1">
      <alignment horizontal="left" vertical="center" wrapText="1"/>
      <protection locked="0"/>
    </xf>
    <xf numFmtId="0" fontId="39" fillId="0" borderId="30" xfId="0" applyFont="1" applyBorder="1" applyAlignment="1">
      <alignment horizontal="left" vertical="center" wrapText="1"/>
      <protection locked="0"/>
    </xf>
    <xf numFmtId="0" fontId="39" fillId="0" borderId="31" xfId="0" applyFont="1" applyBorder="1" applyAlignment="1">
      <alignment horizontal="left" vertical="center" wrapText="1"/>
      <protection locked="0"/>
    </xf>
    <xf numFmtId="0" fontId="39" fillId="0" borderId="32" xfId="0" applyFont="1" applyBorder="1" applyAlignment="1">
      <alignment horizontal="left" vertical="center" wrapText="1"/>
      <protection locked="0"/>
    </xf>
    <xf numFmtId="0" fontId="39" fillId="0" borderId="33" xfId="0" applyFont="1" applyBorder="1" applyAlignment="1">
      <alignment horizontal="left" vertical="center" wrapText="1"/>
      <protection locked="0"/>
    </xf>
    <xf numFmtId="0" fontId="44" fillId="0" borderId="32" xfId="0" applyFont="1" applyBorder="1" applyAlignment="1">
      <alignment horizontal="left" vertical="center" wrapText="1"/>
      <protection locked="0"/>
    </xf>
    <xf numFmtId="0" fontId="44" fillId="0" borderId="33" xfId="0" applyFont="1" applyBorder="1" applyAlignment="1">
      <alignment horizontal="left" vertical="center" wrapText="1"/>
      <protection locked="0"/>
    </xf>
    <xf numFmtId="0" fontId="42" fillId="0" borderId="32" xfId="0" applyFont="1" applyBorder="1" applyAlignment="1">
      <alignment horizontal="left" vertical="center" wrapText="1"/>
      <protection locked="0"/>
    </xf>
    <xf numFmtId="0" fontId="42" fillId="0" borderId="33" xfId="0" applyFont="1" applyBorder="1" applyAlignment="1">
      <alignment horizontal="left" vertical="center" wrapText="1"/>
      <protection locked="0"/>
    </xf>
    <xf numFmtId="0" fontId="42" fillId="0" borderId="33" xfId="0" applyFont="1" applyBorder="1" applyAlignment="1">
      <alignment horizontal="left" vertical="center"/>
      <protection locked="0"/>
    </xf>
    <xf numFmtId="0" fontId="42" fillId="0" borderId="35" xfId="0" applyFont="1" applyBorder="1" applyAlignment="1">
      <alignment horizontal="left" vertical="center" wrapText="1"/>
      <protection locked="0"/>
    </xf>
    <xf numFmtId="0" fontId="42" fillId="0" borderId="34" xfId="0" applyFont="1" applyBorder="1" applyAlignment="1">
      <alignment horizontal="left" vertical="center" wrapText="1"/>
      <protection locked="0"/>
    </xf>
    <xf numFmtId="0" fontId="42" fillId="0" borderId="36" xfId="0" applyFont="1" applyBorder="1" applyAlignment="1">
      <alignment horizontal="left" vertical="center" wrapText="1"/>
      <protection locked="0"/>
    </xf>
    <xf numFmtId="0" fontId="42" fillId="0" borderId="1" xfId="0" applyFont="1" applyBorder="1" applyAlignment="1">
      <alignment horizontal="left" vertical="top"/>
      <protection locked="0"/>
    </xf>
    <xf numFmtId="0" fontId="42" fillId="0" borderId="1" xfId="0" applyFont="1" applyBorder="1" applyAlignment="1">
      <alignment horizontal="center" vertical="top"/>
      <protection locked="0"/>
    </xf>
    <xf numFmtId="0" fontId="42" fillId="0" borderId="35" xfId="0" applyFont="1" applyBorder="1" applyAlignment="1">
      <alignment horizontal="left" vertical="center"/>
      <protection locked="0"/>
    </xf>
    <xf numFmtId="0" fontId="42" fillId="0" borderId="36" xfId="0" applyFont="1" applyBorder="1" applyAlignment="1">
      <alignment horizontal="left" vertical="center"/>
      <protection locked="0"/>
    </xf>
    <xf numFmtId="0" fontId="44" fillId="0" borderId="0" xfId="0" applyFont="1" applyAlignment="1">
      <alignment vertical="center"/>
      <protection locked="0"/>
    </xf>
    <xf numFmtId="0" fontId="41" fillId="0" borderId="1" xfId="0" applyFont="1" applyBorder="1" applyAlignment="1">
      <alignment vertical="center"/>
      <protection locked="0"/>
    </xf>
    <xf numFmtId="0" fontId="44" fillId="0" borderId="34" xfId="0" applyFont="1" applyBorder="1" applyAlignment="1">
      <alignment vertical="center"/>
      <protection locked="0"/>
    </xf>
    <xf numFmtId="0" fontId="41" fillId="0" borderId="34" xfId="0" applyFont="1" applyBorder="1" applyAlignment="1">
      <alignment vertical="center"/>
      <protection locked="0"/>
    </xf>
    <xf numFmtId="0" fontId="0" fillId="0" borderId="1" xfId="0" applyBorder="1" applyAlignment="1">
      <alignment vertical="top"/>
      <protection locked="0"/>
    </xf>
    <xf numFmtId="49" fontId="42"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1" fillId="0" borderId="34" xfId="0" applyFont="1" applyBorder="1" applyAlignment="1">
      <alignment horizontal="left"/>
      <protection locked="0"/>
    </xf>
    <xf numFmtId="0" fontId="44" fillId="0" borderId="34" xfId="0" applyFont="1" applyBorder="1" applyAlignment="1">
      <protection locked="0"/>
    </xf>
    <xf numFmtId="0" fontId="39" fillId="0" borderId="32" xfId="0" applyFont="1" applyBorder="1" applyAlignment="1">
      <alignment vertical="top"/>
      <protection locked="0"/>
    </xf>
    <xf numFmtId="0" fontId="39" fillId="0" borderId="33" xfId="0" applyFont="1" applyBorder="1" applyAlignment="1">
      <alignment vertical="top"/>
      <protection locked="0"/>
    </xf>
    <xf numFmtId="0" fontId="39" fillId="0" borderId="1" xfId="0" applyFont="1" applyBorder="1" applyAlignment="1">
      <alignment horizontal="center" vertical="center"/>
      <protection locked="0"/>
    </xf>
    <xf numFmtId="0" fontId="39" fillId="0" borderId="1" xfId="0" applyFont="1" applyBorder="1" applyAlignment="1">
      <alignment horizontal="left" vertical="top"/>
      <protection locked="0"/>
    </xf>
    <xf numFmtId="0" fontId="39" fillId="0" borderId="35" xfId="0" applyFont="1" applyBorder="1" applyAlignment="1">
      <alignment vertical="top"/>
      <protection locked="0"/>
    </xf>
    <xf numFmtId="0" fontId="39" fillId="0" borderId="34" xfId="0" applyFont="1" applyBorder="1" applyAlignment="1">
      <alignment vertical="top"/>
      <protection locked="0"/>
    </xf>
    <xf numFmtId="0" fontId="39"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6" t="s">
        <v>0</v>
      </c>
      <c r="B1" s="17"/>
      <c r="C1" s="17"/>
      <c r="D1" s="18" t="s">
        <v>1</v>
      </c>
      <c r="E1" s="17"/>
      <c r="F1" s="17"/>
      <c r="G1" s="17"/>
      <c r="H1" s="17"/>
      <c r="I1" s="17"/>
      <c r="J1" s="17"/>
      <c r="K1" s="19" t="s">
        <v>2</v>
      </c>
      <c r="L1" s="19"/>
      <c r="M1" s="19"/>
      <c r="N1" s="19"/>
      <c r="O1" s="19"/>
      <c r="P1" s="19"/>
      <c r="Q1" s="19"/>
      <c r="R1" s="19"/>
      <c r="S1" s="19"/>
      <c r="T1" s="17"/>
      <c r="U1" s="17"/>
      <c r="V1" s="17"/>
      <c r="W1" s="19" t="s">
        <v>3</v>
      </c>
      <c r="X1" s="19"/>
      <c r="Y1" s="19"/>
      <c r="Z1" s="19"/>
      <c r="AA1" s="19"/>
      <c r="AB1" s="19"/>
      <c r="AC1" s="19"/>
      <c r="AD1" s="19"/>
      <c r="AE1" s="19"/>
      <c r="AF1" s="19"/>
      <c r="AG1" s="19"/>
      <c r="AH1" s="19"/>
      <c r="AI1" s="20"/>
      <c r="AJ1" s="21"/>
      <c r="AK1" s="21"/>
      <c r="AL1" s="21"/>
      <c r="AM1" s="21"/>
      <c r="AN1" s="21"/>
      <c r="AO1" s="21"/>
      <c r="AP1" s="21"/>
      <c r="AQ1" s="21"/>
      <c r="AR1" s="21"/>
      <c r="AS1" s="21"/>
      <c r="AT1" s="21"/>
      <c r="AU1" s="21"/>
      <c r="AV1" s="21"/>
      <c r="AW1" s="21"/>
      <c r="AX1" s="21"/>
      <c r="AY1" s="21"/>
      <c r="AZ1" s="21"/>
      <c r="BA1" s="22" t="s">
        <v>4</v>
      </c>
      <c r="BB1" s="22" t="s">
        <v>5</v>
      </c>
      <c r="BC1" s="21"/>
      <c r="BD1" s="21"/>
      <c r="BE1" s="21"/>
      <c r="BF1" s="21"/>
      <c r="BG1" s="21"/>
      <c r="BH1" s="21"/>
      <c r="BI1" s="21"/>
      <c r="BJ1" s="21"/>
      <c r="BK1" s="21"/>
      <c r="BL1" s="21"/>
      <c r="BM1" s="21"/>
      <c r="BN1" s="21"/>
      <c r="BO1" s="21"/>
      <c r="BP1" s="21"/>
      <c r="BQ1" s="21"/>
      <c r="BR1" s="21"/>
      <c r="BT1" s="23" t="s">
        <v>6</v>
      </c>
      <c r="BU1" s="23" t="s">
        <v>6</v>
      </c>
      <c r="BV1" s="23" t="s">
        <v>7</v>
      </c>
    </row>
    <row r="2" ht="36.96" customHeight="1">
      <c r="AR2"/>
      <c r="BS2" s="24" t="s">
        <v>8</v>
      </c>
      <c r="BT2" s="24" t="s">
        <v>9</v>
      </c>
    </row>
    <row r="3" ht="6.96" customHeight="1">
      <c r="B3" s="25"/>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7"/>
      <c r="BS3" s="24" t="s">
        <v>8</v>
      </c>
      <c r="BT3" s="24" t="s">
        <v>10</v>
      </c>
    </row>
    <row r="4" ht="36.96" customHeight="1">
      <c r="B4" s="28"/>
      <c r="C4" s="29"/>
      <c r="D4" s="30" t="s">
        <v>11</v>
      </c>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31"/>
      <c r="AS4" s="32" t="s">
        <v>12</v>
      </c>
      <c r="BE4" s="33" t="s">
        <v>13</v>
      </c>
      <c r="BS4" s="24" t="s">
        <v>14</v>
      </c>
    </row>
    <row r="5" ht="14.4" customHeight="1">
      <c r="B5" s="28"/>
      <c r="C5" s="29"/>
      <c r="D5" s="34" t="s">
        <v>15</v>
      </c>
      <c r="E5" s="29"/>
      <c r="F5" s="29"/>
      <c r="G5" s="29"/>
      <c r="H5" s="29"/>
      <c r="I5" s="29"/>
      <c r="J5" s="29"/>
      <c r="K5" s="35" t="s">
        <v>16</v>
      </c>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c r="AQ5" s="31"/>
      <c r="BE5" s="36" t="s">
        <v>17</v>
      </c>
      <c r="BS5" s="24" t="s">
        <v>8</v>
      </c>
    </row>
    <row r="6" ht="36.96" customHeight="1">
      <c r="B6" s="28"/>
      <c r="C6" s="29"/>
      <c r="D6" s="37" t="s">
        <v>18</v>
      </c>
      <c r="E6" s="29"/>
      <c r="F6" s="29"/>
      <c r="G6" s="29"/>
      <c r="H6" s="29"/>
      <c r="I6" s="29"/>
      <c r="J6" s="29"/>
      <c r="K6" s="38" t="s">
        <v>19</v>
      </c>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31"/>
      <c r="BE6" s="39"/>
      <c r="BS6" s="24" t="s">
        <v>8</v>
      </c>
    </row>
    <row r="7" ht="14.4" customHeight="1">
      <c r="B7" s="28"/>
      <c r="C7" s="29"/>
      <c r="D7" s="40" t="s">
        <v>20</v>
      </c>
      <c r="E7" s="29"/>
      <c r="F7" s="29"/>
      <c r="G7" s="29"/>
      <c r="H7" s="29"/>
      <c r="I7" s="29"/>
      <c r="J7" s="29"/>
      <c r="K7" s="35" t="s">
        <v>21</v>
      </c>
      <c r="L7" s="29"/>
      <c r="M7" s="29"/>
      <c r="N7" s="29"/>
      <c r="O7" s="29"/>
      <c r="P7" s="29"/>
      <c r="Q7" s="29"/>
      <c r="R7" s="29"/>
      <c r="S7" s="29"/>
      <c r="T7" s="29"/>
      <c r="U7" s="29"/>
      <c r="V7" s="29"/>
      <c r="W7" s="29"/>
      <c r="X7" s="29"/>
      <c r="Y7" s="29"/>
      <c r="Z7" s="29"/>
      <c r="AA7" s="29"/>
      <c r="AB7" s="29"/>
      <c r="AC7" s="29"/>
      <c r="AD7" s="29"/>
      <c r="AE7" s="29"/>
      <c r="AF7" s="29"/>
      <c r="AG7" s="29"/>
      <c r="AH7" s="29"/>
      <c r="AI7" s="29"/>
      <c r="AJ7" s="29"/>
      <c r="AK7" s="40" t="s">
        <v>22</v>
      </c>
      <c r="AL7" s="29"/>
      <c r="AM7" s="29"/>
      <c r="AN7" s="35" t="s">
        <v>21</v>
      </c>
      <c r="AO7" s="29"/>
      <c r="AP7" s="29"/>
      <c r="AQ7" s="31"/>
      <c r="BE7" s="39"/>
      <c r="BS7" s="24" t="s">
        <v>8</v>
      </c>
    </row>
    <row r="8" ht="14.4" customHeight="1">
      <c r="B8" s="28"/>
      <c r="C8" s="29"/>
      <c r="D8" s="40" t="s">
        <v>23</v>
      </c>
      <c r="E8" s="29"/>
      <c r="F8" s="29"/>
      <c r="G8" s="29"/>
      <c r="H8" s="29"/>
      <c r="I8" s="29"/>
      <c r="J8" s="29"/>
      <c r="K8" s="35" t="s">
        <v>24</v>
      </c>
      <c r="L8" s="29"/>
      <c r="M8" s="29"/>
      <c r="N8" s="29"/>
      <c r="O8" s="29"/>
      <c r="P8" s="29"/>
      <c r="Q8" s="29"/>
      <c r="R8" s="29"/>
      <c r="S8" s="29"/>
      <c r="T8" s="29"/>
      <c r="U8" s="29"/>
      <c r="V8" s="29"/>
      <c r="W8" s="29"/>
      <c r="X8" s="29"/>
      <c r="Y8" s="29"/>
      <c r="Z8" s="29"/>
      <c r="AA8" s="29"/>
      <c r="AB8" s="29"/>
      <c r="AC8" s="29"/>
      <c r="AD8" s="29"/>
      <c r="AE8" s="29"/>
      <c r="AF8" s="29"/>
      <c r="AG8" s="29"/>
      <c r="AH8" s="29"/>
      <c r="AI8" s="29"/>
      <c r="AJ8" s="29"/>
      <c r="AK8" s="40" t="s">
        <v>25</v>
      </c>
      <c r="AL8" s="29"/>
      <c r="AM8" s="29"/>
      <c r="AN8" s="41" t="s">
        <v>26</v>
      </c>
      <c r="AO8" s="29"/>
      <c r="AP8" s="29"/>
      <c r="AQ8" s="31"/>
      <c r="BE8" s="39"/>
      <c r="BS8" s="24" t="s">
        <v>8</v>
      </c>
    </row>
    <row r="9" ht="14.4" customHeight="1">
      <c r="B9" s="28"/>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31"/>
      <c r="BE9" s="39"/>
      <c r="BS9" s="24" t="s">
        <v>8</v>
      </c>
    </row>
    <row r="10" ht="14.4" customHeight="1">
      <c r="B10" s="28"/>
      <c r="C10" s="29"/>
      <c r="D10" s="40" t="s">
        <v>27</v>
      </c>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40" t="s">
        <v>28</v>
      </c>
      <c r="AL10" s="29"/>
      <c r="AM10" s="29"/>
      <c r="AN10" s="35" t="s">
        <v>21</v>
      </c>
      <c r="AO10" s="29"/>
      <c r="AP10" s="29"/>
      <c r="AQ10" s="31"/>
      <c r="BE10" s="39"/>
      <c r="BS10" s="24" t="s">
        <v>8</v>
      </c>
    </row>
    <row r="11" ht="18.48" customHeight="1">
      <c r="B11" s="28"/>
      <c r="C11" s="29"/>
      <c r="D11" s="29"/>
      <c r="E11" s="35" t="s">
        <v>24</v>
      </c>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40" t="s">
        <v>29</v>
      </c>
      <c r="AL11" s="29"/>
      <c r="AM11" s="29"/>
      <c r="AN11" s="35" t="s">
        <v>21</v>
      </c>
      <c r="AO11" s="29"/>
      <c r="AP11" s="29"/>
      <c r="AQ11" s="31"/>
      <c r="BE11" s="39"/>
      <c r="BS11" s="24" t="s">
        <v>8</v>
      </c>
    </row>
    <row r="12" ht="6.96" customHeight="1">
      <c r="B12" s="28"/>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31"/>
      <c r="BE12" s="39"/>
      <c r="BS12" s="24" t="s">
        <v>8</v>
      </c>
    </row>
    <row r="13" ht="14.4" customHeight="1">
      <c r="B13" s="28"/>
      <c r="C13" s="29"/>
      <c r="D13" s="40" t="s">
        <v>30</v>
      </c>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40" t="s">
        <v>28</v>
      </c>
      <c r="AL13" s="29"/>
      <c r="AM13" s="29"/>
      <c r="AN13" s="42" t="s">
        <v>31</v>
      </c>
      <c r="AO13" s="29"/>
      <c r="AP13" s="29"/>
      <c r="AQ13" s="31"/>
      <c r="BE13" s="39"/>
      <c r="BS13" s="24" t="s">
        <v>8</v>
      </c>
    </row>
    <row r="14">
      <c r="B14" s="28"/>
      <c r="C14" s="29"/>
      <c r="D14" s="29"/>
      <c r="E14" s="42" t="s">
        <v>31</v>
      </c>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0" t="s">
        <v>29</v>
      </c>
      <c r="AL14" s="29"/>
      <c r="AM14" s="29"/>
      <c r="AN14" s="42" t="s">
        <v>31</v>
      </c>
      <c r="AO14" s="29"/>
      <c r="AP14" s="29"/>
      <c r="AQ14" s="31"/>
      <c r="BE14" s="39"/>
      <c r="BS14" s="24" t="s">
        <v>8</v>
      </c>
    </row>
    <row r="15" ht="6.96" customHeight="1">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31"/>
      <c r="BE15" s="39"/>
      <c r="BS15" s="24" t="s">
        <v>6</v>
      </c>
    </row>
    <row r="16" ht="14.4" customHeight="1">
      <c r="B16" s="28"/>
      <c r="C16" s="29"/>
      <c r="D16" s="40" t="s">
        <v>32</v>
      </c>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40" t="s">
        <v>28</v>
      </c>
      <c r="AL16" s="29"/>
      <c r="AM16" s="29"/>
      <c r="AN16" s="35" t="s">
        <v>21</v>
      </c>
      <c r="AO16" s="29"/>
      <c r="AP16" s="29"/>
      <c r="AQ16" s="31"/>
      <c r="BE16" s="39"/>
      <c r="BS16" s="24" t="s">
        <v>6</v>
      </c>
    </row>
    <row r="17" ht="18.48" customHeight="1">
      <c r="B17" s="28"/>
      <c r="C17" s="29"/>
      <c r="D17" s="29"/>
      <c r="E17" s="35" t="s">
        <v>24</v>
      </c>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40" t="s">
        <v>29</v>
      </c>
      <c r="AL17" s="29"/>
      <c r="AM17" s="29"/>
      <c r="AN17" s="35" t="s">
        <v>21</v>
      </c>
      <c r="AO17" s="29"/>
      <c r="AP17" s="29"/>
      <c r="AQ17" s="31"/>
      <c r="BE17" s="39"/>
      <c r="BS17" s="24" t="s">
        <v>33</v>
      </c>
    </row>
    <row r="18" ht="6.96" customHeight="1">
      <c r="B18" s="28"/>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31"/>
      <c r="BE18" s="39"/>
      <c r="BS18" s="24" t="s">
        <v>8</v>
      </c>
    </row>
    <row r="19" ht="14.4" customHeight="1">
      <c r="B19" s="28"/>
      <c r="C19" s="29"/>
      <c r="D19" s="40" t="s">
        <v>34</v>
      </c>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31"/>
      <c r="BE19" s="39"/>
      <c r="BS19" s="24" t="s">
        <v>8</v>
      </c>
    </row>
    <row r="20" ht="270.75" customHeight="1">
      <c r="B20" s="28"/>
      <c r="C20" s="29"/>
      <c r="D20" s="29"/>
      <c r="E20" s="44" t="s">
        <v>35</v>
      </c>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29"/>
      <c r="AP20" s="29"/>
      <c r="AQ20" s="31"/>
      <c r="BE20" s="39"/>
      <c r="BS20" s="24" t="s">
        <v>6</v>
      </c>
    </row>
    <row r="21" ht="6.96" customHeight="1">
      <c r="B21" s="28"/>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31"/>
      <c r="BE21" s="39"/>
    </row>
    <row r="22" ht="6.96" customHeight="1">
      <c r="B22" s="28"/>
      <c r="C22" s="29"/>
      <c r="D22" s="45"/>
      <c r="E22" s="45"/>
      <c r="F22" s="45"/>
      <c r="G22" s="45"/>
      <c r="H22" s="45"/>
      <c r="I22" s="45"/>
      <c r="J22" s="45"/>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29"/>
      <c r="AQ22" s="31"/>
      <c r="BE22" s="39"/>
    </row>
    <row r="23" s="1" customFormat="1" ht="25.92" customHeight="1">
      <c r="B23" s="46"/>
      <c r="C23" s="47"/>
      <c r="D23" s="48" t="s">
        <v>36</v>
      </c>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50">
        <f>ROUND(AG51,2)</f>
        <v>0</v>
      </c>
      <c r="AL23" s="49"/>
      <c r="AM23" s="49"/>
      <c r="AN23" s="49"/>
      <c r="AO23" s="49"/>
      <c r="AP23" s="47"/>
      <c r="AQ23" s="51"/>
      <c r="BE23" s="39"/>
    </row>
    <row r="24" s="1" customFormat="1" ht="6.96" customHeight="1">
      <c r="B24" s="46"/>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51"/>
      <c r="BE24" s="39"/>
    </row>
    <row r="25" s="1" customFormat="1">
      <c r="B25" s="46"/>
      <c r="C25" s="47"/>
      <c r="D25" s="47"/>
      <c r="E25" s="47"/>
      <c r="F25" s="47"/>
      <c r="G25" s="47"/>
      <c r="H25" s="47"/>
      <c r="I25" s="47"/>
      <c r="J25" s="47"/>
      <c r="K25" s="47"/>
      <c r="L25" s="52" t="s">
        <v>37</v>
      </c>
      <c r="M25" s="52"/>
      <c r="N25" s="52"/>
      <c r="O25" s="52"/>
      <c r="P25" s="47"/>
      <c r="Q25" s="47"/>
      <c r="R25" s="47"/>
      <c r="S25" s="47"/>
      <c r="T25" s="47"/>
      <c r="U25" s="47"/>
      <c r="V25" s="47"/>
      <c r="W25" s="52" t="s">
        <v>38</v>
      </c>
      <c r="X25" s="52"/>
      <c r="Y25" s="52"/>
      <c r="Z25" s="52"/>
      <c r="AA25" s="52"/>
      <c r="AB25" s="52"/>
      <c r="AC25" s="52"/>
      <c r="AD25" s="52"/>
      <c r="AE25" s="52"/>
      <c r="AF25" s="47"/>
      <c r="AG25" s="47"/>
      <c r="AH25" s="47"/>
      <c r="AI25" s="47"/>
      <c r="AJ25" s="47"/>
      <c r="AK25" s="52" t="s">
        <v>39</v>
      </c>
      <c r="AL25" s="52"/>
      <c r="AM25" s="52"/>
      <c r="AN25" s="52"/>
      <c r="AO25" s="52"/>
      <c r="AP25" s="47"/>
      <c r="AQ25" s="51"/>
      <c r="BE25" s="39"/>
    </row>
    <row r="26" s="2" customFormat="1" ht="14.4" customHeight="1">
      <c r="B26" s="53"/>
      <c r="C26" s="54"/>
      <c r="D26" s="55" t="s">
        <v>40</v>
      </c>
      <c r="E26" s="54"/>
      <c r="F26" s="55" t="s">
        <v>41</v>
      </c>
      <c r="G26" s="54"/>
      <c r="H26" s="54"/>
      <c r="I26" s="54"/>
      <c r="J26" s="54"/>
      <c r="K26" s="54"/>
      <c r="L26" s="56">
        <v>0.20999999999999999</v>
      </c>
      <c r="M26" s="54"/>
      <c r="N26" s="54"/>
      <c r="O26" s="54"/>
      <c r="P26" s="54"/>
      <c r="Q26" s="54"/>
      <c r="R26" s="54"/>
      <c r="S26" s="54"/>
      <c r="T26" s="54"/>
      <c r="U26" s="54"/>
      <c r="V26" s="54"/>
      <c r="W26" s="57">
        <f>ROUND(AZ51,2)</f>
        <v>0</v>
      </c>
      <c r="X26" s="54"/>
      <c r="Y26" s="54"/>
      <c r="Z26" s="54"/>
      <c r="AA26" s="54"/>
      <c r="AB26" s="54"/>
      <c r="AC26" s="54"/>
      <c r="AD26" s="54"/>
      <c r="AE26" s="54"/>
      <c r="AF26" s="54"/>
      <c r="AG26" s="54"/>
      <c r="AH26" s="54"/>
      <c r="AI26" s="54"/>
      <c r="AJ26" s="54"/>
      <c r="AK26" s="57">
        <f>ROUND(AV51,2)</f>
        <v>0</v>
      </c>
      <c r="AL26" s="54"/>
      <c r="AM26" s="54"/>
      <c r="AN26" s="54"/>
      <c r="AO26" s="54"/>
      <c r="AP26" s="54"/>
      <c r="AQ26" s="58"/>
      <c r="BE26" s="39"/>
    </row>
    <row r="27" s="2" customFormat="1" ht="14.4" customHeight="1">
      <c r="B27" s="53"/>
      <c r="C27" s="54"/>
      <c r="D27" s="54"/>
      <c r="E27" s="54"/>
      <c r="F27" s="55" t="s">
        <v>42</v>
      </c>
      <c r="G27" s="54"/>
      <c r="H27" s="54"/>
      <c r="I27" s="54"/>
      <c r="J27" s="54"/>
      <c r="K27" s="54"/>
      <c r="L27" s="56">
        <v>0.14999999999999999</v>
      </c>
      <c r="M27" s="54"/>
      <c r="N27" s="54"/>
      <c r="O27" s="54"/>
      <c r="P27" s="54"/>
      <c r="Q27" s="54"/>
      <c r="R27" s="54"/>
      <c r="S27" s="54"/>
      <c r="T27" s="54"/>
      <c r="U27" s="54"/>
      <c r="V27" s="54"/>
      <c r="W27" s="57">
        <f>ROUND(BA51,2)</f>
        <v>0</v>
      </c>
      <c r="X27" s="54"/>
      <c r="Y27" s="54"/>
      <c r="Z27" s="54"/>
      <c r="AA27" s="54"/>
      <c r="AB27" s="54"/>
      <c r="AC27" s="54"/>
      <c r="AD27" s="54"/>
      <c r="AE27" s="54"/>
      <c r="AF27" s="54"/>
      <c r="AG27" s="54"/>
      <c r="AH27" s="54"/>
      <c r="AI27" s="54"/>
      <c r="AJ27" s="54"/>
      <c r="AK27" s="57">
        <f>ROUND(AW51,2)</f>
        <v>0</v>
      </c>
      <c r="AL27" s="54"/>
      <c r="AM27" s="54"/>
      <c r="AN27" s="54"/>
      <c r="AO27" s="54"/>
      <c r="AP27" s="54"/>
      <c r="AQ27" s="58"/>
      <c r="BE27" s="39"/>
    </row>
    <row r="28" hidden="1" s="2" customFormat="1" ht="14.4" customHeight="1">
      <c r="B28" s="53"/>
      <c r="C28" s="54"/>
      <c r="D28" s="54"/>
      <c r="E28" s="54"/>
      <c r="F28" s="55" t="s">
        <v>43</v>
      </c>
      <c r="G28" s="54"/>
      <c r="H28" s="54"/>
      <c r="I28" s="54"/>
      <c r="J28" s="54"/>
      <c r="K28" s="54"/>
      <c r="L28" s="56">
        <v>0.20999999999999999</v>
      </c>
      <c r="M28" s="54"/>
      <c r="N28" s="54"/>
      <c r="O28" s="54"/>
      <c r="P28" s="54"/>
      <c r="Q28" s="54"/>
      <c r="R28" s="54"/>
      <c r="S28" s="54"/>
      <c r="T28" s="54"/>
      <c r="U28" s="54"/>
      <c r="V28" s="54"/>
      <c r="W28" s="57">
        <f>ROUND(BB51,2)</f>
        <v>0</v>
      </c>
      <c r="X28" s="54"/>
      <c r="Y28" s="54"/>
      <c r="Z28" s="54"/>
      <c r="AA28" s="54"/>
      <c r="AB28" s="54"/>
      <c r="AC28" s="54"/>
      <c r="AD28" s="54"/>
      <c r="AE28" s="54"/>
      <c r="AF28" s="54"/>
      <c r="AG28" s="54"/>
      <c r="AH28" s="54"/>
      <c r="AI28" s="54"/>
      <c r="AJ28" s="54"/>
      <c r="AK28" s="57">
        <v>0</v>
      </c>
      <c r="AL28" s="54"/>
      <c r="AM28" s="54"/>
      <c r="AN28" s="54"/>
      <c r="AO28" s="54"/>
      <c r="AP28" s="54"/>
      <c r="AQ28" s="58"/>
      <c r="BE28" s="39"/>
    </row>
    <row r="29" hidden="1" s="2" customFormat="1" ht="14.4" customHeight="1">
      <c r="B29" s="53"/>
      <c r="C29" s="54"/>
      <c r="D29" s="54"/>
      <c r="E29" s="54"/>
      <c r="F29" s="55" t="s">
        <v>44</v>
      </c>
      <c r="G29" s="54"/>
      <c r="H29" s="54"/>
      <c r="I29" s="54"/>
      <c r="J29" s="54"/>
      <c r="K29" s="54"/>
      <c r="L29" s="56">
        <v>0.14999999999999999</v>
      </c>
      <c r="M29" s="54"/>
      <c r="N29" s="54"/>
      <c r="O29" s="54"/>
      <c r="P29" s="54"/>
      <c r="Q29" s="54"/>
      <c r="R29" s="54"/>
      <c r="S29" s="54"/>
      <c r="T29" s="54"/>
      <c r="U29" s="54"/>
      <c r="V29" s="54"/>
      <c r="W29" s="57">
        <f>ROUND(BC51,2)</f>
        <v>0</v>
      </c>
      <c r="X29" s="54"/>
      <c r="Y29" s="54"/>
      <c r="Z29" s="54"/>
      <c r="AA29" s="54"/>
      <c r="AB29" s="54"/>
      <c r="AC29" s="54"/>
      <c r="AD29" s="54"/>
      <c r="AE29" s="54"/>
      <c r="AF29" s="54"/>
      <c r="AG29" s="54"/>
      <c r="AH29" s="54"/>
      <c r="AI29" s="54"/>
      <c r="AJ29" s="54"/>
      <c r="AK29" s="57">
        <v>0</v>
      </c>
      <c r="AL29" s="54"/>
      <c r="AM29" s="54"/>
      <c r="AN29" s="54"/>
      <c r="AO29" s="54"/>
      <c r="AP29" s="54"/>
      <c r="AQ29" s="58"/>
      <c r="BE29" s="39"/>
    </row>
    <row r="30" hidden="1" s="2" customFormat="1" ht="14.4" customHeight="1">
      <c r="B30" s="53"/>
      <c r="C30" s="54"/>
      <c r="D30" s="54"/>
      <c r="E30" s="54"/>
      <c r="F30" s="55" t="s">
        <v>45</v>
      </c>
      <c r="G30" s="54"/>
      <c r="H30" s="54"/>
      <c r="I30" s="54"/>
      <c r="J30" s="54"/>
      <c r="K30" s="54"/>
      <c r="L30" s="56">
        <v>0</v>
      </c>
      <c r="M30" s="54"/>
      <c r="N30" s="54"/>
      <c r="O30" s="54"/>
      <c r="P30" s="54"/>
      <c r="Q30" s="54"/>
      <c r="R30" s="54"/>
      <c r="S30" s="54"/>
      <c r="T30" s="54"/>
      <c r="U30" s="54"/>
      <c r="V30" s="54"/>
      <c r="W30" s="57">
        <f>ROUND(BD51,2)</f>
        <v>0</v>
      </c>
      <c r="X30" s="54"/>
      <c r="Y30" s="54"/>
      <c r="Z30" s="54"/>
      <c r="AA30" s="54"/>
      <c r="AB30" s="54"/>
      <c r="AC30" s="54"/>
      <c r="AD30" s="54"/>
      <c r="AE30" s="54"/>
      <c r="AF30" s="54"/>
      <c r="AG30" s="54"/>
      <c r="AH30" s="54"/>
      <c r="AI30" s="54"/>
      <c r="AJ30" s="54"/>
      <c r="AK30" s="57">
        <v>0</v>
      </c>
      <c r="AL30" s="54"/>
      <c r="AM30" s="54"/>
      <c r="AN30" s="54"/>
      <c r="AO30" s="54"/>
      <c r="AP30" s="54"/>
      <c r="AQ30" s="58"/>
      <c r="BE30" s="39"/>
    </row>
    <row r="31" s="1" customFormat="1" ht="6.96" customHeight="1">
      <c r="B31" s="46"/>
      <c r="C31" s="47"/>
      <c r="D31" s="47"/>
      <c r="E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51"/>
      <c r="BE31" s="39"/>
    </row>
    <row r="32" s="1" customFormat="1" ht="25.92" customHeight="1">
      <c r="B32" s="46"/>
      <c r="C32" s="59"/>
      <c r="D32" s="60" t="s">
        <v>46</v>
      </c>
      <c r="E32" s="61"/>
      <c r="F32" s="61"/>
      <c r="G32" s="61"/>
      <c r="H32" s="61"/>
      <c r="I32" s="61"/>
      <c r="J32" s="61"/>
      <c r="K32" s="61"/>
      <c r="L32" s="61"/>
      <c r="M32" s="61"/>
      <c r="N32" s="61"/>
      <c r="O32" s="61"/>
      <c r="P32" s="61"/>
      <c r="Q32" s="61"/>
      <c r="R32" s="61"/>
      <c r="S32" s="61"/>
      <c r="T32" s="62" t="s">
        <v>47</v>
      </c>
      <c r="U32" s="61"/>
      <c r="V32" s="61"/>
      <c r="W32" s="61"/>
      <c r="X32" s="63" t="s">
        <v>48</v>
      </c>
      <c r="Y32" s="61"/>
      <c r="Z32" s="61"/>
      <c r="AA32" s="61"/>
      <c r="AB32" s="61"/>
      <c r="AC32" s="61"/>
      <c r="AD32" s="61"/>
      <c r="AE32" s="61"/>
      <c r="AF32" s="61"/>
      <c r="AG32" s="61"/>
      <c r="AH32" s="61"/>
      <c r="AI32" s="61"/>
      <c r="AJ32" s="61"/>
      <c r="AK32" s="64">
        <f>SUM(AK23:AK30)</f>
        <v>0</v>
      </c>
      <c r="AL32" s="61"/>
      <c r="AM32" s="61"/>
      <c r="AN32" s="61"/>
      <c r="AO32" s="65"/>
      <c r="AP32" s="59"/>
      <c r="AQ32" s="66"/>
      <c r="BE32" s="39"/>
    </row>
    <row r="33" s="1" customFormat="1" ht="6.96" customHeight="1">
      <c r="B33" s="46"/>
      <c r="C33" s="47"/>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51"/>
    </row>
    <row r="34" s="1" customFormat="1" ht="6.96" customHeight="1">
      <c r="B34" s="67"/>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68"/>
      <c r="AL34" s="68"/>
      <c r="AM34" s="68"/>
      <c r="AN34" s="68"/>
      <c r="AO34" s="68"/>
      <c r="AP34" s="68"/>
      <c r="AQ34" s="69"/>
    </row>
    <row r="38" s="1" customFormat="1" ht="6.96" customHeight="1">
      <c r="B38" s="70"/>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2"/>
    </row>
    <row r="39" s="1" customFormat="1" ht="36.96" customHeight="1">
      <c r="B39" s="46"/>
      <c r="C39" s="73" t="s">
        <v>49</v>
      </c>
      <c r="D39" s="74"/>
      <c r="E39" s="74"/>
      <c r="F39" s="74"/>
      <c r="G39" s="74"/>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74"/>
      <c r="AH39" s="74"/>
      <c r="AI39" s="74"/>
      <c r="AJ39" s="74"/>
      <c r="AK39" s="74"/>
      <c r="AL39" s="74"/>
      <c r="AM39" s="74"/>
      <c r="AN39" s="74"/>
      <c r="AO39" s="74"/>
      <c r="AP39" s="74"/>
      <c r="AQ39" s="74"/>
      <c r="AR39" s="72"/>
    </row>
    <row r="40" s="1" customFormat="1" ht="6.96" customHeight="1">
      <c r="B40" s="46"/>
      <c r="C40" s="74"/>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2"/>
    </row>
    <row r="41" s="3" customFormat="1" ht="14.4" customHeight="1">
      <c r="B41" s="75"/>
      <c r="C41" s="76" t="s">
        <v>15</v>
      </c>
      <c r="D41" s="77"/>
      <c r="E41" s="77"/>
      <c r="F41" s="77"/>
      <c r="G41" s="77"/>
      <c r="H41" s="77"/>
      <c r="I41" s="77"/>
      <c r="J41" s="77"/>
      <c r="K41" s="77"/>
      <c r="L41" s="77" t="str">
        <f>K5</f>
        <v>201813</v>
      </c>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8"/>
    </row>
    <row r="42" s="4" customFormat="1" ht="36.96" customHeight="1">
      <c r="B42" s="79"/>
      <c r="C42" s="80" t="s">
        <v>18</v>
      </c>
      <c r="D42" s="81"/>
      <c r="E42" s="81"/>
      <c r="F42" s="81"/>
      <c r="G42" s="81"/>
      <c r="H42" s="81"/>
      <c r="I42" s="81"/>
      <c r="J42" s="81"/>
      <c r="K42" s="81"/>
      <c r="L42" s="82" t="str">
        <f>K6</f>
        <v>DDM Palackého třída 418, Chrudim - Oprava střechy objektu</v>
      </c>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3"/>
    </row>
    <row r="43" s="1" customFormat="1" ht="6.96" customHeight="1">
      <c r="B43" s="46"/>
      <c r="C43" s="74"/>
      <c r="D43" s="74"/>
      <c r="E43" s="74"/>
      <c r="F43" s="74"/>
      <c r="G43" s="74"/>
      <c r="H43" s="74"/>
      <c r="I43" s="74"/>
      <c r="J43" s="74"/>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4"/>
      <c r="AK43" s="74"/>
      <c r="AL43" s="74"/>
      <c r="AM43" s="74"/>
      <c r="AN43" s="74"/>
      <c r="AO43" s="74"/>
      <c r="AP43" s="74"/>
      <c r="AQ43" s="74"/>
      <c r="AR43" s="72"/>
    </row>
    <row r="44" s="1" customFormat="1">
      <c r="B44" s="46"/>
      <c r="C44" s="76" t="s">
        <v>23</v>
      </c>
      <c r="D44" s="74"/>
      <c r="E44" s="74"/>
      <c r="F44" s="74"/>
      <c r="G44" s="74"/>
      <c r="H44" s="74"/>
      <c r="I44" s="74"/>
      <c r="J44" s="74"/>
      <c r="K44" s="74"/>
      <c r="L44" s="84" t="str">
        <f>IF(K8="","",K8)</f>
        <v xml:space="preserve"> </v>
      </c>
      <c r="M44" s="74"/>
      <c r="N44" s="74"/>
      <c r="O44" s="74"/>
      <c r="P44" s="74"/>
      <c r="Q44" s="74"/>
      <c r="R44" s="74"/>
      <c r="S44" s="74"/>
      <c r="T44" s="74"/>
      <c r="U44" s="74"/>
      <c r="V44" s="74"/>
      <c r="W44" s="74"/>
      <c r="X44" s="74"/>
      <c r="Y44" s="74"/>
      <c r="Z44" s="74"/>
      <c r="AA44" s="74"/>
      <c r="AB44" s="74"/>
      <c r="AC44" s="74"/>
      <c r="AD44" s="74"/>
      <c r="AE44" s="74"/>
      <c r="AF44" s="74"/>
      <c r="AG44" s="74"/>
      <c r="AH44" s="74"/>
      <c r="AI44" s="76" t="s">
        <v>25</v>
      </c>
      <c r="AJ44" s="74"/>
      <c r="AK44" s="74"/>
      <c r="AL44" s="74"/>
      <c r="AM44" s="85" t="str">
        <f>IF(AN8= "","",AN8)</f>
        <v>15. 7. 2018</v>
      </c>
      <c r="AN44" s="85"/>
      <c r="AO44" s="74"/>
      <c r="AP44" s="74"/>
      <c r="AQ44" s="74"/>
      <c r="AR44" s="72"/>
    </row>
    <row r="45" s="1" customFormat="1" ht="6.96" customHeight="1">
      <c r="B45" s="46"/>
      <c r="C45" s="74"/>
      <c r="D45" s="74"/>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74"/>
      <c r="AL45" s="74"/>
      <c r="AM45" s="74"/>
      <c r="AN45" s="74"/>
      <c r="AO45" s="74"/>
      <c r="AP45" s="74"/>
      <c r="AQ45" s="74"/>
      <c r="AR45" s="72"/>
    </row>
    <row r="46" s="1" customFormat="1">
      <c r="B46" s="46"/>
      <c r="C46" s="76" t="s">
        <v>27</v>
      </c>
      <c r="D46" s="74"/>
      <c r="E46" s="74"/>
      <c r="F46" s="74"/>
      <c r="G46" s="74"/>
      <c r="H46" s="74"/>
      <c r="I46" s="74"/>
      <c r="J46" s="74"/>
      <c r="K46" s="74"/>
      <c r="L46" s="77" t="str">
        <f>IF(E11= "","",E11)</f>
        <v xml:space="preserve"> </v>
      </c>
      <c r="M46" s="74"/>
      <c r="N46" s="74"/>
      <c r="O46" s="74"/>
      <c r="P46" s="74"/>
      <c r="Q46" s="74"/>
      <c r="R46" s="74"/>
      <c r="S46" s="74"/>
      <c r="T46" s="74"/>
      <c r="U46" s="74"/>
      <c r="V46" s="74"/>
      <c r="W46" s="74"/>
      <c r="X46" s="74"/>
      <c r="Y46" s="74"/>
      <c r="Z46" s="74"/>
      <c r="AA46" s="74"/>
      <c r="AB46" s="74"/>
      <c r="AC46" s="74"/>
      <c r="AD46" s="74"/>
      <c r="AE46" s="74"/>
      <c r="AF46" s="74"/>
      <c r="AG46" s="74"/>
      <c r="AH46" s="74"/>
      <c r="AI46" s="76" t="s">
        <v>32</v>
      </c>
      <c r="AJ46" s="74"/>
      <c r="AK46" s="74"/>
      <c r="AL46" s="74"/>
      <c r="AM46" s="77" t="str">
        <f>IF(E17="","",E17)</f>
        <v xml:space="preserve"> </v>
      </c>
      <c r="AN46" s="77"/>
      <c r="AO46" s="77"/>
      <c r="AP46" s="77"/>
      <c r="AQ46" s="74"/>
      <c r="AR46" s="72"/>
      <c r="AS46" s="86" t="s">
        <v>50</v>
      </c>
      <c r="AT46" s="87"/>
      <c r="AU46" s="88"/>
      <c r="AV46" s="88"/>
      <c r="AW46" s="88"/>
      <c r="AX46" s="88"/>
      <c r="AY46" s="88"/>
      <c r="AZ46" s="88"/>
      <c r="BA46" s="88"/>
      <c r="BB46" s="88"/>
      <c r="BC46" s="88"/>
      <c r="BD46" s="89"/>
    </row>
    <row r="47" s="1" customFormat="1">
      <c r="B47" s="46"/>
      <c r="C47" s="76" t="s">
        <v>30</v>
      </c>
      <c r="D47" s="74"/>
      <c r="E47" s="74"/>
      <c r="F47" s="74"/>
      <c r="G47" s="74"/>
      <c r="H47" s="74"/>
      <c r="I47" s="74"/>
      <c r="J47" s="74"/>
      <c r="K47" s="74"/>
      <c r="L47" s="77" t="str">
        <f>IF(E14= "Vyplň údaj","",E14)</f>
        <v/>
      </c>
      <c r="M47" s="74"/>
      <c r="N47" s="74"/>
      <c r="O47" s="74"/>
      <c r="P47" s="74"/>
      <c r="Q47" s="74"/>
      <c r="R47" s="74"/>
      <c r="S47" s="74"/>
      <c r="T47" s="74"/>
      <c r="U47" s="74"/>
      <c r="V47" s="74"/>
      <c r="W47" s="74"/>
      <c r="X47" s="74"/>
      <c r="Y47" s="74"/>
      <c r="Z47" s="74"/>
      <c r="AA47" s="74"/>
      <c r="AB47" s="74"/>
      <c r="AC47" s="74"/>
      <c r="AD47" s="74"/>
      <c r="AE47" s="74"/>
      <c r="AF47" s="74"/>
      <c r="AG47" s="74"/>
      <c r="AH47" s="74"/>
      <c r="AI47" s="74"/>
      <c r="AJ47" s="74"/>
      <c r="AK47" s="74"/>
      <c r="AL47" s="74"/>
      <c r="AM47" s="74"/>
      <c r="AN47" s="74"/>
      <c r="AO47" s="74"/>
      <c r="AP47" s="74"/>
      <c r="AQ47" s="74"/>
      <c r="AR47" s="72"/>
      <c r="AS47" s="90"/>
      <c r="AT47" s="91"/>
      <c r="AU47" s="92"/>
      <c r="AV47" s="92"/>
      <c r="AW47" s="92"/>
      <c r="AX47" s="92"/>
      <c r="AY47" s="92"/>
      <c r="AZ47" s="92"/>
      <c r="BA47" s="92"/>
      <c r="BB47" s="92"/>
      <c r="BC47" s="92"/>
      <c r="BD47" s="93"/>
    </row>
    <row r="48" s="1" customFormat="1" ht="10.8" customHeight="1">
      <c r="B48" s="46"/>
      <c r="C48" s="74"/>
      <c r="D48" s="74"/>
      <c r="E48" s="74"/>
      <c r="F48" s="74"/>
      <c r="G48" s="74"/>
      <c r="H48" s="74"/>
      <c r="I48" s="74"/>
      <c r="J48" s="74"/>
      <c r="K48" s="74"/>
      <c r="L48" s="74"/>
      <c r="M48" s="74"/>
      <c r="N48" s="74"/>
      <c r="O48" s="74"/>
      <c r="P48" s="74"/>
      <c r="Q48" s="74"/>
      <c r="R48" s="74"/>
      <c r="S48" s="74"/>
      <c r="T48" s="74"/>
      <c r="U48" s="74"/>
      <c r="V48" s="74"/>
      <c r="W48" s="74"/>
      <c r="X48" s="74"/>
      <c r="Y48" s="74"/>
      <c r="Z48" s="74"/>
      <c r="AA48" s="74"/>
      <c r="AB48" s="74"/>
      <c r="AC48" s="74"/>
      <c r="AD48" s="74"/>
      <c r="AE48" s="74"/>
      <c r="AF48" s="74"/>
      <c r="AG48" s="74"/>
      <c r="AH48" s="74"/>
      <c r="AI48" s="74"/>
      <c r="AJ48" s="74"/>
      <c r="AK48" s="74"/>
      <c r="AL48" s="74"/>
      <c r="AM48" s="74"/>
      <c r="AN48" s="74"/>
      <c r="AO48" s="74"/>
      <c r="AP48" s="74"/>
      <c r="AQ48" s="74"/>
      <c r="AR48" s="72"/>
      <c r="AS48" s="94"/>
      <c r="AT48" s="55"/>
      <c r="AU48" s="47"/>
      <c r="AV48" s="47"/>
      <c r="AW48" s="47"/>
      <c r="AX48" s="47"/>
      <c r="AY48" s="47"/>
      <c r="AZ48" s="47"/>
      <c r="BA48" s="47"/>
      <c r="BB48" s="47"/>
      <c r="BC48" s="47"/>
      <c r="BD48" s="95"/>
    </row>
    <row r="49" s="1" customFormat="1" ht="29.28" customHeight="1">
      <c r="B49" s="46"/>
      <c r="C49" s="96" t="s">
        <v>51</v>
      </c>
      <c r="D49" s="97"/>
      <c r="E49" s="97"/>
      <c r="F49" s="97"/>
      <c r="G49" s="97"/>
      <c r="H49" s="98"/>
      <c r="I49" s="99" t="s">
        <v>52</v>
      </c>
      <c r="J49" s="97"/>
      <c r="K49" s="97"/>
      <c r="L49" s="97"/>
      <c r="M49" s="97"/>
      <c r="N49" s="97"/>
      <c r="O49" s="97"/>
      <c r="P49" s="97"/>
      <c r="Q49" s="97"/>
      <c r="R49" s="97"/>
      <c r="S49" s="97"/>
      <c r="T49" s="97"/>
      <c r="U49" s="97"/>
      <c r="V49" s="97"/>
      <c r="W49" s="97"/>
      <c r="X49" s="97"/>
      <c r="Y49" s="97"/>
      <c r="Z49" s="97"/>
      <c r="AA49" s="97"/>
      <c r="AB49" s="97"/>
      <c r="AC49" s="97"/>
      <c r="AD49" s="97"/>
      <c r="AE49" s="97"/>
      <c r="AF49" s="97"/>
      <c r="AG49" s="100" t="s">
        <v>53</v>
      </c>
      <c r="AH49" s="97"/>
      <c r="AI49" s="97"/>
      <c r="AJ49" s="97"/>
      <c r="AK49" s="97"/>
      <c r="AL49" s="97"/>
      <c r="AM49" s="97"/>
      <c r="AN49" s="99" t="s">
        <v>54</v>
      </c>
      <c r="AO49" s="97"/>
      <c r="AP49" s="97"/>
      <c r="AQ49" s="101" t="s">
        <v>55</v>
      </c>
      <c r="AR49" s="72"/>
      <c r="AS49" s="102" t="s">
        <v>56</v>
      </c>
      <c r="AT49" s="103" t="s">
        <v>57</v>
      </c>
      <c r="AU49" s="103" t="s">
        <v>58</v>
      </c>
      <c r="AV49" s="103" t="s">
        <v>59</v>
      </c>
      <c r="AW49" s="103" t="s">
        <v>60</v>
      </c>
      <c r="AX49" s="103" t="s">
        <v>61</v>
      </c>
      <c r="AY49" s="103" t="s">
        <v>62</v>
      </c>
      <c r="AZ49" s="103" t="s">
        <v>63</v>
      </c>
      <c r="BA49" s="103" t="s">
        <v>64</v>
      </c>
      <c r="BB49" s="103" t="s">
        <v>65</v>
      </c>
      <c r="BC49" s="103" t="s">
        <v>66</v>
      </c>
      <c r="BD49" s="104" t="s">
        <v>67</v>
      </c>
    </row>
    <row r="50" s="1" customFormat="1" ht="10.8" customHeight="1">
      <c r="B50" s="46"/>
      <c r="C50" s="74"/>
      <c r="D50" s="74"/>
      <c r="E50" s="74"/>
      <c r="F50" s="74"/>
      <c r="G50" s="74"/>
      <c r="H50" s="74"/>
      <c r="I50" s="74"/>
      <c r="J50" s="74"/>
      <c r="K50" s="74"/>
      <c r="L50" s="74"/>
      <c r="M50" s="74"/>
      <c r="N50" s="74"/>
      <c r="O50" s="74"/>
      <c r="P50" s="74"/>
      <c r="Q50" s="74"/>
      <c r="R50" s="74"/>
      <c r="S50" s="74"/>
      <c r="T50" s="74"/>
      <c r="U50" s="74"/>
      <c r="V50" s="74"/>
      <c r="W50" s="74"/>
      <c r="X50" s="74"/>
      <c r="Y50" s="74"/>
      <c r="Z50" s="74"/>
      <c r="AA50" s="74"/>
      <c r="AB50" s="74"/>
      <c r="AC50" s="74"/>
      <c r="AD50" s="74"/>
      <c r="AE50" s="74"/>
      <c r="AF50" s="74"/>
      <c r="AG50" s="74"/>
      <c r="AH50" s="74"/>
      <c r="AI50" s="74"/>
      <c r="AJ50" s="74"/>
      <c r="AK50" s="74"/>
      <c r="AL50" s="74"/>
      <c r="AM50" s="74"/>
      <c r="AN50" s="74"/>
      <c r="AO50" s="74"/>
      <c r="AP50" s="74"/>
      <c r="AQ50" s="74"/>
      <c r="AR50" s="72"/>
      <c r="AS50" s="105"/>
      <c r="AT50" s="106"/>
      <c r="AU50" s="106"/>
      <c r="AV50" s="106"/>
      <c r="AW50" s="106"/>
      <c r="AX50" s="106"/>
      <c r="AY50" s="106"/>
      <c r="AZ50" s="106"/>
      <c r="BA50" s="106"/>
      <c r="BB50" s="106"/>
      <c r="BC50" s="106"/>
      <c r="BD50" s="107"/>
    </row>
    <row r="51" s="4" customFormat="1" ht="32.4" customHeight="1">
      <c r="B51" s="79"/>
      <c r="C51" s="108" t="s">
        <v>68</v>
      </c>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10">
        <f>ROUND(AG52,2)</f>
        <v>0</v>
      </c>
      <c r="AH51" s="110"/>
      <c r="AI51" s="110"/>
      <c r="AJ51" s="110"/>
      <c r="AK51" s="110"/>
      <c r="AL51" s="110"/>
      <c r="AM51" s="110"/>
      <c r="AN51" s="111">
        <f>SUM(AG51,AT51)</f>
        <v>0</v>
      </c>
      <c r="AO51" s="111"/>
      <c r="AP51" s="111"/>
      <c r="AQ51" s="112" t="s">
        <v>21</v>
      </c>
      <c r="AR51" s="83"/>
      <c r="AS51" s="113">
        <f>ROUND(AS52,2)</f>
        <v>0</v>
      </c>
      <c r="AT51" s="114">
        <f>ROUND(SUM(AV51:AW51),2)</f>
        <v>0</v>
      </c>
      <c r="AU51" s="115">
        <f>ROUND(AU52,5)</f>
        <v>0</v>
      </c>
      <c r="AV51" s="114">
        <f>ROUND(AZ51*L26,2)</f>
        <v>0</v>
      </c>
      <c r="AW51" s="114">
        <f>ROUND(BA51*L27,2)</f>
        <v>0</v>
      </c>
      <c r="AX51" s="114">
        <f>ROUND(BB51*L26,2)</f>
        <v>0</v>
      </c>
      <c r="AY51" s="114">
        <f>ROUND(BC51*L27,2)</f>
        <v>0</v>
      </c>
      <c r="AZ51" s="114">
        <f>ROUND(AZ52,2)</f>
        <v>0</v>
      </c>
      <c r="BA51" s="114">
        <f>ROUND(BA52,2)</f>
        <v>0</v>
      </c>
      <c r="BB51" s="114">
        <f>ROUND(BB52,2)</f>
        <v>0</v>
      </c>
      <c r="BC51" s="114">
        <f>ROUND(BC52,2)</f>
        <v>0</v>
      </c>
      <c r="BD51" s="116">
        <f>ROUND(BD52,2)</f>
        <v>0</v>
      </c>
      <c r="BS51" s="117" t="s">
        <v>69</v>
      </c>
      <c r="BT51" s="117" t="s">
        <v>70</v>
      </c>
      <c r="BV51" s="117" t="s">
        <v>71</v>
      </c>
      <c r="BW51" s="117" t="s">
        <v>7</v>
      </c>
      <c r="BX51" s="117" t="s">
        <v>72</v>
      </c>
      <c r="CL51" s="117" t="s">
        <v>21</v>
      </c>
    </row>
    <row r="52" s="5" customFormat="1" ht="31.5" customHeight="1">
      <c r="A52" s="118" t="s">
        <v>73</v>
      </c>
      <c r="B52" s="119"/>
      <c r="C52" s="120"/>
      <c r="D52" s="121" t="s">
        <v>16</v>
      </c>
      <c r="E52" s="121"/>
      <c r="F52" s="121"/>
      <c r="G52" s="121"/>
      <c r="H52" s="121"/>
      <c r="I52" s="122"/>
      <c r="J52" s="121" t="s">
        <v>19</v>
      </c>
      <c r="K52" s="121"/>
      <c r="L52" s="121"/>
      <c r="M52" s="121"/>
      <c r="N52" s="121"/>
      <c r="O52" s="121"/>
      <c r="P52" s="121"/>
      <c r="Q52" s="121"/>
      <c r="R52" s="121"/>
      <c r="S52" s="121"/>
      <c r="T52" s="121"/>
      <c r="U52" s="121"/>
      <c r="V52" s="121"/>
      <c r="W52" s="121"/>
      <c r="X52" s="121"/>
      <c r="Y52" s="121"/>
      <c r="Z52" s="121"/>
      <c r="AA52" s="121"/>
      <c r="AB52" s="121"/>
      <c r="AC52" s="121"/>
      <c r="AD52" s="121"/>
      <c r="AE52" s="121"/>
      <c r="AF52" s="121"/>
      <c r="AG52" s="123">
        <f>'201813 - DDM Palackého tř...'!J25</f>
        <v>0</v>
      </c>
      <c r="AH52" s="122"/>
      <c r="AI52" s="122"/>
      <c r="AJ52" s="122"/>
      <c r="AK52" s="122"/>
      <c r="AL52" s="122"/>
      <c r="AM52" s="122"/>
      <c r="AN52" s="123">
        <f>SUM(AG52,AT52)</f>
        <v>0</v>
      </c>
      <c r="AO52" s="122"/>
      <c r="AP52" s="122"/>
      <c r="AQ52" s="124" t="s">
        <v>74</v>
      </c>
      <c r="AR52" s="125"/>
      <c r="AS52" s="126">
        <v>0</v>
      </c>
      <c r="AT52" s="127">
        <f>ROUND(SUM(AV52:AW52),2)</f>
        <v>0</v>
      </c>
      <c r="AU52" s="128">
        <f>'201813 - DDM Palackého tř...'!P102</f>
        <v>0</v>
      </c>
      <c r="AV52" s="127">
        <f>'201813 - DDM Palackého tř...'!J28</f>
        <v>0</v>
      </c>
      <c r="AW52" s="127">
        <f>'201813 - DDM Palackého tř...'!J29</f>
        <v>0</v>
      </c>
      <c r="AX52" s="127">
        <f>'201813 - DDM Palackého tř...'!J30</f>
        <v>0</v>
      </c>
      <c r="AY52" s="127">
        <f>'201813 - DDM Palackého tř...'!J31</f>
        <v>0</v>
      </c>
      <c r="AZ52" s="127">
        <f>'201813 - DDM Palackého tř...'!F28</f>
        <v>0</v>
      </c>
      <c r="BA52" s="127">
        <f>'201813 - DDM Palackého tř...'!F29</f>
        <v>0</v>
      </c>
      <c r="BB52" s="127">
        <f>'201813 - DDM Palackého tř...'!F30</f>
        <v>0</v>
      </c>
      <c r="BC52" s="127">
        <f>'201813 - DDM Palackého tř...'!F31</f>
        <v>0</v>
      </c>
      <c r="BD52" s="129">
        <f>'201813 - DDM Palackého tř...'!F32</f>
        <v>0</v>
      </c>
      <c r="BT52" s="130" t="s">
        <v>75</v>
      </c>
      <c r="BU52" s="130" t="s">
        <v>76</v>
      </c>
      <c r="BV52" s="130" t="s">
        <v>71</v>
      </c>
      <c r="BW52" s="130" t="s">
        <v>7</v>
      </c>
      <c r="BX52" s="130" t="s">
        <v>72</v>
      </c>
      <c r="CL52" s="130" t="s">
        <v>21</v>
      </c>
    </row>
    <row r="53" s="1" customFormat="1" ht="30" customHeight="1">
      <c r="B53" s="46"/>
      <c r="C53" s="74"/>
      <c r="D53" s="74"/>
      <c r="E53" s="74"/>
      <c r="F53" s="74"/>
      <c r="G53" s="74"/>
      <c r="H53" s="74"/>
      <c r="I53" s="74"/>
      <c r="J53" s="74"/>
      <c r="K53" s="74"/>
      <c r="L53" s="74"/>
      <c r="M53" s="74"/>
      <c r="N53" s="74"/>
      <c r="O53" s="74"/>
      <c r="P53" s="74"/>
      <c r="Q53" s="74"/>
      <c r="R53" s="74"/>
      <c r="S53" s="74"/>
      <c r="T53" s="74"/>
      <c r="U53" s="74"/>
      <c r="V53" s="74"/>
      <c r="W53" s="74"/>
      <c r="X53" s="74"/>
      <c r="Y53" s="74"/>
      <c r="Z53" s="74"/>
      <c r="AA53" s="74"/>
      <c r="AB53" s="74"/>
      <c r="AC53" s="74"/>
      <c r="AD53" s="74"/>
      <c r="AE53" s="74"/>
      <c r="AF53" s="74"/>
      <c r="AG53" s="74"/>
      <c r="AH53" s="74"/>
      <c r="AI53" s="74"/>
      <c r="AJ53" s="74"/>
      <c r="AK53" s="74"/>
      <c r="AL53" s="74"/>
      <c r="AM53" s="74"/>
      <c r="AN53" s="74"/>
      <c r="AO53" s="74"/>
      <c r="AP53" s="74"/>
      <c r="AQ53" s="74"/>
      <c r="AR53" s="72"/>
    </row>
    <row r="54" s="1" customFormat="1" ht="6.96" customHeight="1">
      <c r="B54" s="67"/>
      <c r="C54" s="68"/>
      <c r="D54" s="68"/>
      <c r="E54" s="68"/>
      <c r="F54" s="68"/>
      <c r="G54" s="68"/>
      <c r="H54" s="68"/>
      <c r="I54" s="68"/>
      <c r="J54" s="68"/>
      <c r="K54" s="68"/>
      <c r="L54" s="68"/>
      <c r="M54" s="68"/>
      <c r="N54" s="68"/>
      <c r="O54" s="68"/>
      <c r="P54" s="68"/>
      <c r="Q54" s="68"/>
      <c r="R54" s="68"/>
      <c r="S54" s="68"/>
      <c r="T54" s="68"/>
      <c r="U54" s="68"/>
      <c r="V54" s="68"/>
      <c r="W54" s="68"/>
      <c r="X54" s="68"/>
      <c r="Y54" s="68"/>
      <c r="Z54" s="68"/>
      <c r="AA54" s="68"/>
      <c r="AB54" s="68"/>
      <c r="AC54" s="68"/>
      <c r="AD54" s="68"/>
      <c r="AE54" s="68"/>
      <c r="AF54" s="68"/>
      <c r="AG54" s="68"/>
      <c r="AH54" s="68"/>
      <c r="AI54" s="68"/>
      <c r="AJ54" s="68"/>
      <c r="AK54" s="68"/>
      <c r="AL54" s="68"/>
      <c r="AM54" s="68"/>
      <c r="AN54" s="68"/>
      <c r="AO54" s="68"/>
      <c r="AP54" s="68"/>
      <c r="AQ54" s="68"/>
      <c r="AR54" s="72"/>
    </row>
  </sheetData>
  <sheetProtection sheet="1" formatColumns="0" formatRows="0" objects="1" scenarios="1" spinCount="100000" saltValue="yU5BwBwrLi7uy0yu+2qxll8iDj/QUEQ0GESWfb7cLl9VVin/UXPf5L+9VcvQvLm3aP9ItWDkP4USi9U1PXXLWA==" hashValue="vRHce2mceLAx2fmfwd8++mOTH7k+3qOIH2LCrfs/2AcfTEayHS1jWfGrAnYHDIbH7B3D4PiqL27dPocBoVDYQw==" algorithmName="SHA-512" password="CC35"/>
  <mergeCells count="41">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G51:AM51"/>
    <mergeCell ref="AN51:AP51"/>
    <mergeCell ref="AR2:BE2"/>
  </mergeCells>
  <hyperlinks>
    <hyperlink ref="K1:S1" location="C2" display="1) Rekapitulace stavby"/>
    <hyperlink ref="W1:AI1" location="C51" display="2) Rekapitulace objektů stavby a soupisů prací"/>
    <hyperlink ref="A52" location="'201813 - DDM Palackého tř...'!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1"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2"/>
      <c r="C1" s="132"/>
      <c r="D1" s="133" t="s">
        <v>1</v>
      </c>
      <c r="E1" s="132"/>
      <c r="F1" s="134" t="s">
        <v>77</v>
      </c>
      <c r="G1" s="134" t="s">
        <v>78</v>
      </c>
      <c r="H1" s="134"/>
      <c r="I1" s="135"/>
      <c r="J1" s="134" t="s">
        <v>79</v>
      </c>
      <c r="K1" s="133" t="s">
        <v>80</v>
      </c>
      <c r="L1" s="134" t="s">
        <v>81</v>
      </c>
      <c r="M1" s="134"/>
      <c r="N1" s="134"/>
      <c r="O1" s="134"/>
      <c r="P1" s="134"/>
      <c r="Q1" s="134"/>
      <c r="R1" s="134"/>
      <c r="S1" s="134"/>
      <c r="T1" s="134"/>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7</v>
      </c>
      <c r="AZ2" s="136" t="s">
        <v>82</v>
      </c>
      <c r="BA2" s="136" t="s">
        <v>83</v>
      </c>
      <c r="BB2" s="136" t="s">
        <v>84</v>
      </c>
      <c r="BC2" s="136" t="s">
        <v>85</v>
      </c>
      <c r="BD2" s="136" t="s">
        <v>86</v>
      </c>
    </row>
    <row r="3" ht="6.96" customHeight="1">
      <c r="B3" s="25"/>
      <c r="C3" s="26"/>
      <c r="D3" s="26"/>
      <c r="E3" s="26"/>
      <c r="F3" s="26"/>
      <c r="G3" s="26"/>
      <c r="H3" s="26"/>
      <c r="I3" s="137"/>
      <c r="J3" s="26"/>
      <c r="K3" s="27"/>
      <c r="AT3" s="24" t="s">
        <v>86</v>
      </c>
      <c r="AZ3" s="136" t="s">
        <v>87</v>
      </c>
      <c r="BA3" s="136" t="s">
        <v>88</v>
      </c>
      <c r="BB3" s="136" t="s">
        <v>84</v>
      </c>
      <c r="BC3" s="136" t="s">
        <v>70</v>
      </c>
      <c r="BD3" s="136" t="s">
        <v>86</v>
      </c>
    </row>
    <row r="4" ht="36.96" customHeight="1">
      <c r="B4" s="28"/>
      <c r="C4" s="29"/>
      <c r="D4" s="30" t="s">
        <v>89</v>
      </c>
      <c r="E4" s="29"/>
      <c r="F4" s="29"/>
      <c r="G4" s="29"/>
      <c r="H4" s="29"/>
      <c r="I4" s="138"/>
      <c r="J4" s="29"/>
      <c r="K4" s="31"/>
      <c r="M4" s="32" t="s">
        <v>12</v>
      </c>
      <c r="AT4" s="24" t="s">
        <v>6</v>
      </c>
      <c r="AZ4" s="136" t="s">
        <v>90</v>
      </c>
      <c r="BA4" s="136" t="s">
        <v>91</v>
      </c>
      <c r="BB4" s="136" t="s">
        <v>92</v>
      </c>
      <c r="BC4" s="136" t="s">
        <v>93</v>
      </c>
      <c r="BD4" s="136" t="s">
        <v>86</v>
      </c>
    </row>
    <row r="5" ht="6.96" customHeight="1">
      <c r="B5" s="28"/>
      <c r="C5" s="29"/>
      <c r="D5" s="29"/>
      <c r="E5" s="29"/>
      <c r="F5" s="29"/>
      <c r="G5" s="29"/>
      <c r="H5" s="29"/>
      <c r="I5" s="138"/>
      <c r="J5" s="29"/>
      <c r="K5" s="31"/>
      <c r="AZ5" s="136" t="s">
        <v>94</v>
      </c>
      <c r="BA5" s="136" t="s">
        <v>95</v>
      </c>
      <c r="BB5" s="136" t="s">
        <v>84</v>
      </c>
      <c r="BC5" s="136" t="s">
        <v>96</v>
      </c>
      <c r="BD5" s="136" t="s">
        <v>86</v>
      </c>
    </row>
    <row r="6" s="1" customFormat="1">
      <c r="B6" s="46"/>
      <c r="C6" s="47"/>
      <c r="D6" s="40" t="s">
        <v>18</v>
      </c>
      <c r="E6" s="47"/>
      <c r="F6" s="47"/>
      <c r="G6" s="47"/>
      <c r="H6" s="47"/>
      <c r="I6" s="139"/>
      <c r="J6" s="47"/>
      <c r="K6" s="51"/>
      <c r="AZ6" s="136" t="s">
        <v>97</v>
      </c>
      <c r="BA6" s="136" t="s">
        <v>98</v>
      </c>
      <c r="BB6" s="136" t="s">
        <v>92</v>
      </c>
      <c r="BC6" s="136" t="s">
        <v>70</v>
      </c>
      <c r="BD6" s="136" t="s">
        <v>86</v>
      </c>
    </row>
    <row r="7" s="1" customFormat="1" ht="36.96" customHeight="1">
      <c r="B7" s="46"/>
      <c r="C7" s="47"/>
      <c r="D7" s="47"/>
      <c r="E7" s="140" t="s">
        <v>19</v>
      </c>
      <c r="F7" s="47"/>
      <c r="G7" s="47"/>
      <c r="H7" s="47"/>
      <c r="I7" s="139"/>
      <c r="J7" s="47"/>
      <c r="K7" s="51"/>
      <c r="AZ7" s="136" t="s">
        <v>99</v>
      </c>
      <c r="BA7" s="136" t="s">
        <v>100</v>
      </c>
      <c r="BB7" s="136" t="s">
        <v>84</v>
      </c>
      <c r="BC7" s="136" t="s">
        <v>101</v>
      </c>
      <c r="BD7" s="136" t="s">
        <v>86</v>
      </c>
    </row>
    <row r="8" s="1" customFormat="1">
      <c r="B8" s="46"/>
      <c r="C8" s="47"/>
      <c r="D8" s="47"/>
      <c r="E8" s="47"/>
      <c r="F8" s="47"/>
      <c r="G8" s="47"/>
      <c r="H8" s="47"/>
      <c r="I8" s="139"/>
      <c r="J8" s="47"/>
      <c r="K8" s="51"/>
      <c r="AZ8" s="136" t="s">
        <v>102</v>
      </c>
      <c r="BA8" s="136" t="s">
        <v>103</v>
      </c>
      <c r="BB8" s="136" t="s">
        <v>84</v>
      </c>
      <c r="BC8" s="136" t="s">
        <v>104</v>
      </c>
      <c r="BD8" s="136" t="s">
        <v>86</v>
      </c>
    </row>
    <row r="9" s="1" customFormat="1" ht="14.4" customHeight="1">
      <c r="B9" s="46"/>
      <c r="C9" s="47"/>
      <c r="D9" s="40" t="s">
        <v>20</v>
      </c>
      <c r="E9" s="47"/>
      <c r="F9" s="35" t="s">
        <v>21</v>
      </c>
      <c r="G9" s="47"/>
      <c r="H9" s="47"/>
      <c r="I9" s="141" t="s">
        <v>22</v>
      </c>
      <c r="J9" s="35" t="s">
        <v>21</v>
      </c>
      <c r="K9" s="51"/>
      <c r="AZ9" s="136" t="s">
        <v>105</v>
      </c>
      <c r="BA9" s="136" t="s">
        <v>106</v>
      </c>
      <c r="BB9" s="136" t="s">
        <v>84</v>
      </c>
      <c r="BC9" s="136" t="s">
        <v>107</v>
      </c>
      <c r="BD9" s="136" t="s">
        <v>86</v>
      </c>
    </row>
    <row r="10" s="1" customFormat="1" ht="14.4" customHeight="1">
      <c r="B10" s="46"/>
      <c r="C10" s="47"/>
      <c r="D10" s="40" t="s">
        <v>23</v>
      </c>
      <c r="E10" s="47"/>
      <c r="F10" s="35" t="s">
        <v>24</v>
      </c>
      <c r="G10" s="47"/>
      <c r="H10" s="47"/>
      <c r="I10" s="141" t="s">
        <v>25</v>
      </c>
      <c r="J10" s="142" t="str">
        <f>'Rekapitulace stavby'!AN8</f>
        <v>15. 7. 2018</v>
      </c>
      <c r="K10" s="51"/>
      <c r="AZ10" s="136" t="s">
        <v>108</v>
      </c>
      <c r="BA10" s="136" t="s">
        <v>109</v>
      </c>
      <c r="BB10" s="136" t="s">
        <v>84</v>
      </c>
      <c r="BC10" s="136" t="s">
        <v>110</v>
      </c>
      <c r="BD10" s="136" t="s">
        <v>86</v>
      </c>
    </row>
    <row r="11" s="1" customFormat="1" ht="10.8" customHeight="1">
      <c r="B11" s="46"/>
      <c r="C11" s="47"/>
      <c r="D11" s="47"/>
      <c r="E11" s="47"/>
      <c r="F11" s="47"/>
      <c r="G11" s="47"/>
      <c r="H11" s="47"/>
      <c r="I11" s="139"/>
      <c r="J11" s="47"/>
      <c r="K11" s="51"/>
    </row>
    <row r="12" s="1" customFormat="1" ht="14.4" customHeight="1">
      <c r="B12" s="46"/>
      <c r="C12" s="47"/>
      <c r="D12" s="40" t="s">
        <v>27</v>
      </c>
      <c r="E12" s="47"/>
      <c r="F12" s="47"/>
      <c r="G12" s="47"/>
      <c r="H12" s="47"/>
      <c r="I12" s="141" t="s">
        <v>28</v>
      </c>
      <c r="J12" s="35" t="str">
        <f>IF('Rekapitulace stavby'!AN10="","",'Rekapitulace stavby'!AN10)</f>
        <v/>
      </c>
      <c r="K12" s="51"/>
    </row>
    <row r="13" s="1" customFormat="1" ht="18" customHeight="1">
      <c r="B13" s="46"/>
      <c r="C13" s="47"/>
      <c r="D13" s="47"/>
      <c r="E13" s="35" t="str">
        <f>IF('Rekapitulace stavby'!E11="","",'Rekapitulace stavby'!E11)</f>
        <v xml:space="preserve"> </v>
      </c>
      <c r="F13" s="47"/>
      <c r="G13" s="47"/>
      <c r="H13" s="47"/>
      <c r="I13" s="141" t="s">
        <v>29</v>
      </c>
      <c r="J13" s="35" t="str">
        <f>IF('Rekapitulace stavby'!AN11="","",'Rekapitulace stavby'!AN11)</f>
        <v/>
      </c>
      <c r="K13" s="51"/>
    </row>
    <row r="14" s="1" customFormat="1" ht="6.96" customHeight="1">
      <c r="B14" s="46"/>
      <c r="C14" s="47"/>
      <c r="D14" s="47"/>
      <c r="E14" s="47"/>
      <c r="F14" s="47"/>
      <c r="G14" s="47"/>
      <c r="H14" s="47"/>
      <c r="I14" s="139"/>
      <c r="J14" s="47"/>
      <c r="K14" s="51"/>
    </row>
    <row r="15" s="1" customFormat="1" ht="14.4" customHeight="1">
      <c r="B15" s="46"/>
      <c r="C15" s="47"/>
      <c r="D15" s="40" t="s">
        <v>30</v>
      </c>
      <c r="E15" s="47"/>
      <c r="F15" s="47"/>
      <c r="G15" s="47"/>
      <c r="H15" s="47"/>
      <c r="I15" s="141" t="s">
        <v>28</v>
      </c>
      <c r="J15" s="35" t="str">
        <f>IF('Rekapitulace stavby'!AN13="Vyplň údaj","",IF('Rekapitulace stavby'!AN13="","",'Rekapitulace stavby'!AN13))</f>
        <v/>
      </c>
      <c r="K15" s="51"/>
    </row>
    <row r="16" s="1" customFormat="1" ht="18" customHeight="1">
      <c r="B16" s="46"/>
      <c r="C16" s="47"/>
      <c r="D16" s="47"/>
      <c r="E16" s="35" t="str">
        <f>IF('Rekapitulace stavby'!E14="Vyplň údaj","",IF('Rekapitulace stavby'!E14="","",'Rekapitulace stavby'!E14))</f>
        <v/>
      </c>
      <c r="F16" s="47"/>
      <c r="G16" s="47"/>
      <c r="H16" s="47"/>
      <c r="I16" s="141" t="s">
        <v>29</v>
      </c>
      <c r="J16" s="35" t="str">
        <f>IF('Rekapitulace stavby'!AN14="Vyplň údaj","",IF('Rekapitulace stavby'!AN14="","",'Rekapitulace stavby'!AN14))</f>
        <v/>
      </c>
      <c r="K16" s="51"/>
    </row>
    <row r="17" s="1" customFormat="1" ht="6.96" customHeight="1">
      <c r="B17" s="46"/>
      <c r="C17" s="47"/>
      <c r="D17" s="47"/>
      <c r="E17" s="47"/>
      <c r="F17" s="47"/>
      <c r="G17" s="47"/>
      <c r="H17" s="47"/>
      <c r="I17" s="139"/>
      <c r="J17" s="47"/>
      <c r="K17" s="51"/>
    </row>
    <row r="18" s="1" customFormat="1" ht="14.4" customHeight="1">
      <c r="B18" s="46"/>
      <c r="C18" s="47"/>
      <c r="D18" s="40" t="s">
        <v>32</v>
      </c>
      <c r="E18" s="47"/>
      <c r="F18" s="47"/>
      <c r="G18" s="47"/>
      <c r="H18" s="47"/>
      <c r="I18" s="141" t="s">
        <v>28</v>
      </c>
      <c r="J18" s="35" t="str">
        <f>IF('Rekapitulace stavby'!AN16="","",'Rekapitulace stavby'!AN16)</f>
        <v/>
      </c>
      <c r="K18" s="51"/>
    </row>
    <row r="19" s="1" customFormat="1" ht="18" customHeight="1">
      <c r="B19" s="46"/>
      <c r="C19" s="47"/>
      <c r="D19" s="47"/>
      <c r="E19" s="35" t="str">
        <f>IF('Rekapitulace stavby'!E17="","",'Rekapitulace stavby'!E17)</f>
        <v xml:space="preserve"> </v>
      </c>
      <c r="F19" s="47"/>
      <c r="G19" s="47"/>
      <c r="H19" s="47"/>
      <c r="I19" s="141" t="s">
        <v>29</v>
      </c>
      <c r="J19" s="35" t="str">
        <f>IF('Rekapitulace stavby'!AN17="","",'Rekapitulace stavby'!AN17)</f>
        <v/>
      </c>
      <c r="K19" s="51"/>
    </row>
    <row r="20" s="1" customFormat="1" ht="6.96" customHeight="1">
      <c r="B20" s="46"/>
      <c r="C20" s="47"/>
      <c r="D20" s="47"/>
      <c r="E20" s="47"/>
      <c r="F20" s="47"/>
      <c r="G20" s="47"/>
      <c r="H20" s="47"/>
      <c r="I20" s="139"/>
      <c r="J20" s="47"/>
      <c r="K20" s="51"/>
    </row>
    <row r="21" s="1" customFormat="1" ht="14.4" customHeight="1">
      <c r="B21" s="46"/>
      <c r="C21" s="47"/>
      <c r="D21" s="40" t="s">
        <v>34</v>
      </c>
      <c r="E21" s="47"/>
      <c r="F21" s="47"/>
      <c r="G21" s="47"/>
      <c r="H21" s="47"/>
      <c r="I21" s="139"/>
      <c r="J21" s="47"/>
      <c r="K21" s="51"/>
    </row>
    <row r="22" s="6" customFormat="1" ht="299.25" customHeight="1">
      <c r="B22" s="143"/>
      <c r="C22" s="144"/>
      <c r="D22" s="144"/>
      <c r="E22" s="44" t="s">
        <v>111</v>
      </c>
      <c r="F22" s="44"/>
      <c r="G22" s="44"/>
      <c r="H22" s="44"/>
      <c r="I22" s="145"/>
      <c r="J22" s="144"/>
      <c r="K22" s="146"/>
    </row>
    <row r="23" s="1" customFormat="1" ht="6.96" customHeight="1">
      <c r="B23" s="46"/>
      <c r="C23" s="47"/>
      <c r="D23" s="47"/>
      <c r="E23" s="47"/>
      <c r="F23" s="47"/>
      <c r="G23" s="47"/>
      <c r="H23" s="47"/>
      <c r="I23" s="139"/>
      <c r="J23" s="47"/>
      <c r="K23" s="51"/>
    </row>
    <row r="24" s="1" customFormat="1" ht="6.96" customHeight="1">
      <c r="B24" s="46"/>
      <c r="C24" s="47"/>
      <c r="D24" s="106"/>
      <c r="E24" s="106"/>
      <c r="F24" s="106"/>
      <c r="G24" s="106"/>
      <c r="H24" s="106"/>
      <c r="I24" s="147"/>
      <c r="J24" s="106"/>
      <c r="K24" s="148"/>
    </row>
    <row r="25" s="1" customFormat="1" ht="25.44" customHeight="1">
      <c r="B25" s="46"/>
      <c r="C25" s="47"/>
      <c r="D25" s="149" t="s">
        <v>36</v>
      </c>
      <c r="E25" s="47"/>
      <c r="F25" s="47"/>
      <c r="G25" s="47"/>
      <c r="H25" s="47"/>
      <c r="I25" s="139"/>
      <c r="J25" s="150">
        <f>ROUND(J102,2)</f>
        <v>0</v>
      </c>
      <c r="K25" s="51"/>
    </row>
    <row r="26" s="1" customFormat="1" ht="6.96" customHeight="1">
      <c r="B26" s="46"/>
      <c r="C26" s="47"/>
      <c r="D26" s="106"/>
      <c r="E26" s="106"/>
      <c r="F26" s="106"/>
      <c r="G26" s="106"/>
      <c r="H26" s="106"/>
      <c r="I26" s="147"/>
      <c r="J26" s="106"/>
      <c r="K26" s="148"/>
    </row>
    <row r="27" s="1" customFormat="1" ht="14.4" customHeight="1">
      <c r="B27" s="46"/>
      <c r="C27" s="47"/>
      <c r="D27" s="47"/>
      <c r="E27" s="47"/>
      <c r="F27" s="52" t="s">
        <v>38</v>
      </c>
      <c r="G27" s="47"/>
      <c r="H27" s="47"/>
      <c r="I27" s="151" t="s">
        <v>37</v>
      </c>
      <c r="J27" s="52" t="s">
        <v>39</v>
      </c>
      <c r="K27" s="51"/>
    </row>
    <row r="28" s="1" customFormat="1" ht="14.4" customHeight="1">
      <c r="B28" s="46"/>
      <c r="C28" s="47"/>
      <c r="D28" s="55" t="s">
        <v>40</v>
      </c>
      <c r="E28" s="55" t="s">
        <v>41</v>
      </c>
      <c r="F28" s="152">
        <f>ROUND(SUM(BE102:BE889), 2)</f>
        <v>0</v>
      </c>
      <c r="G28" s="47"/>
      <c r="H28" s="47"/>
      <c r="I28" s="153">
        <v>0.20999999999999999</v>
      </c>
      <c r="J28" s="152">
        <f>ROUND(ROUND((SUM(BE102:BE889)), 2)*I28, 2)</f>
        <v>0</v>
      </c>
      <c r="K28" s="51"/>
    </row>
    <row r="29" s="1" customFormat="1" ht="14.4" customHeight="1">
      <c r="B29" s="46"/>
      <c r="C29" s="47"/>
      <c r="D29" s="47"/>
      <c r="E29" s="55" t="s">
        <v>42</v>
      </c>
      <c r="F29" s="152">
        <f>ROUND(SUM(BF102:BF889), 2)</f>
        <v>0</v>
      </c>
      <c r="G29" s="47"/>
      <c r="H29" s="47"/>
      <c r="I29" s="153">
        <v>0.14999999999999999</v>
      </c>
      <c r="J29" s="152">
        <f>ROUND(ROUND((SUM(BF102:BF889)), 2)*I29, 2)</f>
        <v>0</v>
      </c>
      <c r="K29" s="51"/>
    </row>
    <row r="30" hidden="1" s="1" customFormat="1" ht="14.4" customHeight="1">
      <c r="B30" s="46"/>
      <c r="C30" s="47"/>
      <c r="D30" s="47"/>
      <c r="E30" s="55" t="s">
        <v>43</v>
      </c>
      <c r="F30" s="152">
        <f>ROUND(SUM(BG102:BG889), 2)</f>
        <v>0</v>
      </c>
      <c r="G30" s="47"/>
      <c r="H30" s="47"/>
      <c r="I30" s="153">
        <v>0.20999999999999999</v>
      </c>
      <c r="J30" s="152">
        <v>0</v>
      </c>
      <c r="K30" s="51"/>
    </row>
    <row r="31" hidden="1" s="1" customFormat="1" ht="14.4" customHeight="1">
      <c r="B31" s="46"/>
      <c r="C31" s="47"/>
      <c r="D31" s="47"/>
      <c r="E31" s="55" t="s">
        <v>44</v>
      </c>
      <c r="F31" s="152">
        <f>ROUND(SUM(BH102:BH889), 2)</f>
        <v>0</v>
      </c>
      <c r="G31" s="47"/>
      <c r="H31" s="47"/>
      <c r="I31" s="153">
        <v>0.14999999999999999</v>
      </c>
      <c r="J31" s="152">
        <v>0</v>
      </c>
      <c r="K31" s="51"/>
    </row>
    <row r="32" hidden="1" s="1" customFormat="1" ht="14.4" customHeight="1">
      <c r="B32" s="46"/>
      <c r="C32" s="47"/>
      <c r="D32" s="47"/>
      <c r="E32" s="55" t="s">
        <v>45</v>
      </c>
      <c r="F32" s="152">
        <f>ROUND(SUM(BI102:BI889), 2)</f>
        <v>0</v>
      </c>
      <c r="G32" s="47"/>
      <c r="H32" s="47"/>
      <c r="I32" s="153">
        <v>0</v>
      </c>
      <c r="J32" s="152">
        <v>0</v>
      </c>
      <c r="K32" s="51"/>
    </row>
    <row r="33" s="1" customFormat="1" ht="6.96" customHeight="1">
      <c r="B33" s="46"/>
      <c r="C33" s="47"/>
      <c r="D33" s="47"/>
      <c r="E33" s="47"/>
      <c r="F33" s="47"/>
      <c r="G33" s="47"/>
      <c r="H33" s="47"/>
      <c r="I33" s="139"/>
      <c r="J33" s="47"/>
      <c r="K33" s="51"/>
    </row>
    <row r="34" s="1" customFormat="1" ht="25.44" customHeight="1">
      <c r="B34" s="46"/>
      <c r="C34" s="154"/>
      <c r="D34" s="155" t="s">
        <v>46</v>
      </c>
      <c r="E34" s="98"/>
      <c r="F34" s="98"/>
      <c r="G34" s="156" t="s">
        <v>47</v>
      </c>
      <c r="H34" s="157" t="s">
        <v>48</v>
      </c>
      <c r="I34" s="158"/>
      <c r="J34" s="159">
        <f>SUM(J25:J32)</f>
        <v>0</v>
      </c>
      <c r="K34" s="160"/>
    </row>
    <row r="35" s="1" customFormat="1" ht="14.4" customHeight="1">
      <c r="B35" s="67"/>
      <c r="C35" s="68"/>
      <c r="D35" s="68"/>
      <c r="E35" s="68"/>
      <c r="F35" s="68"/>
      <c r="G35" s="68"/>
      <c r="H35" s="68"/>
      <c r="I35" s="161"/>
      <c r="J35" s="68"/>
      <c r="K35" s="69"/>
    </row>
    <row r="39" s="1" customFormat="1" ht="6.96" customHeight="1">
      <c r="B39" s="162"/>
      <c r="C39" s="163"/>
      <c r="D39" s="163"/>
      <c r="E39" s="163"/>
      <c r="F39" s="163"/>
      <c r="G39" s="163"/>
      <c r="H39" s="163"/>
      <c r="I39" s="164"/>
      <c r="J39" s="163"/>
      <c r="K39" s="165"/>
    </row>
    <row r="40" s="1" customFormat="1" ht="36.96" customHeight="1">
      <c r="B40" s="46"/>
      <c r="C40" s="30" t="s">
        <v>112</v>
      </c>
      <c r="D40" s="47"/>
      <c r="E40" s="47"/>
      <c r="F40" s="47"/>
      <c r="G40" s="47"/>
      <c r="H40" s="47"/>
      <c r="I40" s="139"/>
      <c r="J40" s="47"/>
      <c r="K40" s="51"/>
    </row>
    <row r="41" s="1" customFormat="1" ht="6.96" customHeight="1">
      <c r="B41" s="46"/>
      <c r="C41" s="47"/>
      <c r="D41" s="47"/>
      <c r="E41" s="47"/>
      <c r="F41" s="47"/>
      <c r="G41" s="47"/>
      <c r="H41" s="47"/>
      <c r="I41" s="139"/>
      <c r="J41" s="47"/>
      <c r="K41" s="51"/>
    </row>
    <row r="42" s="1" customFormat="1" ht="14.4" customHeight="1">
      <c r="B42" s="46"/>
      <c r="C42" s="40" t="s">
        <v>18</v>
      </c>
      <c r="D42" s="47"/>
      <c r="E42" s="47"/>
      <c r="F42" s="47"/>
      <c r="G42" s="47"/>
      <c r="H42" s="47"/>
      <c r="I42" s="139"/>
      <c r="J42" s="47"/>
      <c r="K42" s="51"/>
    </row>
    <row r="43" s="1" customFormat="1" ht="17.25" customHeight="1">
      <c r="B43" s="46"/>
      <c r="C43" s="47"/>
      <c r="D43" s="47"/>
      <c r="E43" s="140" t="str">
        <f>E7</f>
        <v>DDM Palackého třída 418, Chrudim - Oprava střechy objektu</v>
      </c>
      <c r="F43" s="47"/>
      <c r="G43" s="47"/>
      <c r="H43" s="47"/>
      <c r="I43" s="139"/>
      <c r="J43" s="47"/>
      <c r="K43" s="51"/>
    </row>
    <row r="44" s="1" customFormat="1" ht="6.96" customHeight="1">
      <c r="B44" s="46"/>
      <c r="C44" s="47"/>
      <c r="D44" s="47"/>
      <c r="E44" s="47"/>
      <c r="F44" s="47"/>
      <c r="G44" s="47"/>
      <c r="H44" s="47"/>
      <c r="I44" s="139"/>
      <c r="J44" s="47"/>
      <c r="K44" s="51"/>
    </row>
    <row r="45" s="1" customFormat="1" ht="18" customHeight="1">
      <c r="B45" s="46"/>
      <c r="C45" s="40" t="s">
        <v>23</v>
      </c>
      <c r="D45" s="47"/>
      <c r="E45" s="47"/>
      <c r="F45" s="35" t="str">
        <f>F10</f>
        <v xml:space="preserve"> </v>
      </c>
      <c r="G45" s="47"/>
      <c r="H45" s="47"/>
      <c r="I45" s="141" t="s">
        <v>25</v>
      </c>
      <c r="J45" s="142" t="str">
        <f>IF(J10="","",J10)</f>
        <v>15. 7. 2018</v>
      </c>
      <c r="K45" s="51"/>
    </row>
    <row r="46" s="1" customFormat="1" ht="6.96" customHeight="1">
      <c r="B46" s="46"/>
      <c r="C46" s="47"/>
      <c r="D46" s="47"/>
      <c r="E46" s="47"/>
      <c r="F46" s="47"/>
      <c r="G46" s="47"/>
      <c r="H46" s="47"/>
      <c r="I46" s="139"/>
      <c r="J46" s="47"/>
      <c r="K46" s="51"/>
    </row>
    <row r="47" s="1" customFormat="1">
      <c r="B47" s="46"/>
      <c r="C47" s="40" t="s">
        <v>27</v>
      </c>
      <c r="D47" s="47"/>
      <c r="E47" s="47"/>
      <c r="F47" s="35" t="str">
        <f>E13</f>
        <v xml:space="preserve"> </v>
      </c>
      <c r="G47" s="47"/>
      <c r="H47" s="47"/>
      <c r="I47" s="141" t="s">
        <v>32</v>
      </c>
      <c r="J47" s="44" t="str">
        <f>E19</f>
        <v xml:space="preserve"> </v>
      </c>
      <c r="K47" s="51"/>
    </row>
    <row r="48" s="1" customFormat="1" ht="14.4" customHeight="1">
      <c r="B48" s="46"/>
      <c r="C48" s="40" t="s">
        <v>30</v>
      </c>
      <c r="D48" s="47"/>
      <c r="E48" s="47"/>
      <c r="F48" s="35" t="str">
        <f>IF(E16="","",E16)</f>
        <v/>
      </c>
      <c r="G48" s="47"/>
      <c r="H48" s="47"/>
      <c r="I48" s="139"/>
      <c r="J48" s="166"/>
      <c r="K48" s="51"/>
    </row>
    <row r="49" s="1" customFormat="1" ht="10.32" customHeight="1">
      <c r="B49" s="46"/>
      <c r="C49" s="47"/>
      <c r="D49" s="47"/>
      <c r="E49" s="47"/>
      <c r="F49" s="47"/>
      <c r="G49" s="47"/>
      <c r="H49" s="47"/>
      <c r="I49" s="139"/>
      <c r="J49" s="47"/>
      <c r="K49" s="51"/>
    </row>
    <row r="50" s="1" customFormat="1" ht="29.28" customHeight="1">
      <c r="B50" s="46"/>
      <c r="C50" s="167" t="s">
        <v>113</v>
      </c>
      <c r="D50" s="154"/>
      <c r="E50" s="154"/>
      <c r="F50" s="154"/>
      <c r="G50" s="154"/>
      <c r="H50" s="154"/>
      <c r="I50" s="168"/>
      <c r="J50" s="169" t="s">
        <v>114</v>
      </c>
      <c r="K50" s="170"/>
    </row>
    <row r="51" s="1" customFormat="1" ht="10.32" customHeight="1">
      <c r="B51" s="46"/>
      <c r="C51" s="47"/>
      <c r="D51" s="47"/>
      <c r="E51" s="47"/>
      <c r="F51" s="47"/>
      <c r="G51" s="47"/>
      <c r="H51" s="47"/>
      <c r="I51" s="139"/>
      <c r="J51" s="47"/>
      <c r="K51" s="51"/>
    </row>
    <row r="52" s="1" customFormat="1" ht="29.28" customHeight="1">
      <c r="B52" s="46"/>
      <c r="C52" s="171" t="s">
        <v>115</v>
      </c>
      <c r="D52" s="47"/>
      <c r="E52" s="47"/>
      <c r="F52" s="47"/>
      <c r="G52" s="47"/>
      <c r="H52" s="47"/>
      <c r="I52" s="139"/>
      <c r="J52" s="150">
        <f>J102</f>
        <v>0</v>
      </c>
      <c r="K52" s="51"/>
      <c r="AU52" s="24" t="s">
        <v>116</v>
      </c>
    </row>
    <row r="53" s="7" customFormat="1" ht="24.96" customHeight="1">
      <c r="B53" s="172"/>
      <c r="C53" s="173"/>
      <c r="D53" s="174" t="s">
        <v>117</v>
      </c>
      <c r="E53" s="175"/>
      <c r="F53" s="175"/>
      <c r="G53" s="175"/>
      <c r="H53" s="175"/>
      <c r="I53" s="176"/>
      <c r="J53" s="177">
        <f>J103</f>
        <v>0</v>
      </c>
      <c r="K53" s="178"/>
    </row>
    <row r="54" s="8" customFormat="1" ht="19.92" customHeight="1">
      <c r="B54" s="179"/>
      <c r="C54" s="180"/>
      <c r="D54" s="181" t="s">
        <v>118</v>
      </c>
      <c r="E54" s="182"/>
      <c r="F54" s="182"/>
      <c r="G54" s="182"/>
      <c r="H54" s="182"/>
      <c r="I54" s="183"/>
      <c r="J54" s="184">
        <f>J104</f>
        <v>0</v>
      </c>
      <c r="K54" s="185"/>
    </row>
    <row r="55" s="8" customFormat="1" ht="19.92" customHeight="1">
      <c r="B55" s="179"/>
      <c r="C55" s="180"/>
      <c r="D55" s="181" t="s">
        <v>119</v>
      </c>
      <c r="E55" s="182"/>
      <c r="F55" s="182"/>
      <c r="G55" s="182"/>
      <c r="H55" s="182"/>
      <c r="I55" s="183"/>
      <c r="J55" s="184">
        <f>J136</f>
        <v>0</v>
      </c>
      <c r="K55" s="185"/>
    </row>
    <row r="56" s="8" customFormat="1" ht="19.92" customHeight="1">
      <c r="B56" s="179"/>
      <c r="C56" s="180"/>
      <c r="D56" s="181" t="s">
        <v>120</v>
      </c>
      <c r="E56" s="182"/>
      <c r="F56" s="182"/>
      <c r="G56" s="182"/>
      <c r="H56" s="182"/>
      <c r="I56" s="183"/>
      <c r="J56" s="184">
        <f>J141</f>
        <v>0</v>
      </c>
      <c r="K56" s="185"/>
    </row>
    <row r="57" s="8" customFormat="1" ht="19.92" customHeight="1">
      <c r="B57" s="179"/>
      <c r="C57" s="180"/>
      <c r="D57" s="181" t="s">
        <v>121</v>
      </c>
      <c r="E57" s="182"/>
      <c r="F57" s="182"/>
      <c r="G57" s="182"/>
      <c r="H57" s="182"/>
      <c r="I57" s="183"/>
      <c r="J57" s="184">
        <f>J167</f>
        <v>0</v>
      </c>
      <c r="K57" s="185"/>
    </row>
    <row r="58" s="8" customFormat="1" ht="19.92" customHeight="1">
      <c r="B58" s="179"/>
      <c r="C58" s="180"/>
      <c r="D58" s="181" t="s">
        <v>122</v>
      </c>
      <c r="E58" s="182"/>
      <c r="F58" s="182"/>
      <c r="G58" s="182"/>
      <c r="H58" s="182"/>
      <c r="I58" s="183"/>
      <c r="J58" s="184">
        <f>J179</f>
        <v>0</v>
      </c>
      <c r="K58" s="185"/>
    </row>
    <row r="59" s="8" customFormat="1" ht="19.92" customHeight="1">
      <c r="B59" s="179"/>
      <c r="C59" s="180"/>
      <c r="D59" s="181" t="s">
        <v>123</v>
      </c>
      <c r="E59" s="182"/>
      <c r="F59" s="182"/>
      <c r="G59" s="182"/>
      <c r="H59" s="182"/>
      <c r="I59" s="183"/>
      <c r="J59" s="184">
        <f>J198</f>
        <v>0</v>
      </c>
      <c r="K59" s="185"/>
    </row>
    <row r="60" s="8" customFormat="1" ht="19.92" customHeight="1">
      <c r="B60" s="179"/>
      <c r="C60" s="180"/>
      <c r="D60" s="181" t="s">
        <v>124</v>
      </c>
      <c r="E60" s="182"/>
      <c r="F60" s="182"/>
      <c r="G60" s="182"/>
      <c r="H60" s="182"/>
      <c r="I60" s="183"/>
      <c r="J60" s="184">
        <f>J221</f>
        <v>0</v>
      </c>
      <c r="K60" s="185"/>
    </row>
    <row r="61" s="8" customFormat="1" ht="19.92" customHeight="1">
      <c r="B61" s="179"/>
      <c r="C61" s="180"/>
      <c r="D61" s="181" t="s">
        <v>125</v>
      </c>
      <c r="E61" s="182"/>
      <c r="F61" s="182"/>
      <c r="G61" s="182"/>
      <c r="H61" s="182"/>
      <c r="I61" s="183"/>
      <c r="J61" s="184">
        <f>J227</f>
        <v>0</v>
      </c>
      <c r="K61" s="185"/>
    </row>
    <row r="62" s="8" customFormat="1" ht="19.92" customHeight="1">
      <c r="B62" s="179"/>
      <c r="C62" s="180"/>
      <c r="D62" s="181" t="s">
        <v>126</v>
      </c>
      <c r="E62" s="182"/>
      <c r="F62" s="182"/>
      <c r="G62" s="182"/>
      <c r="H62" s="182"/>
      <c r="I62" s="183"/>
      <c r="J62" s="184">
        <f>J265</f>
        <v>0</v>
      </c>
      <c r="K62" s="185"/>
    </row>
    <row r="63" s="8" customFormat="1" ht="19.92" customHeight="1">
      <c r="B63" s="179"/>
      <c r="C63" s="180"/>
      <c r="D63" s="181" t="s">
        <v>127</v>
      </c>
      <c r="E63" s="182"/>
      <c r="F63" s="182"/>
      <c r="G63" s="182"/>
      <c r="H63" s="182"/>
      <c r="I63" s="183"/>
      <c r="J63" s="184">
        <f>J272</f>
        <v>0</v>
      </c>
      <c r="K63" s="185"/>
    </row>
    <row r="64" s="8" customFormat="1" ht="19.92" customHeight="1">
      <c r="B64" s="179"/>
      <c r="C64" s="180"/>
      <c r="D64" s="181" t="s">
        <v>128</v>
      </c>
      <c r="E64" s="182"/>
      <c r="F64" s="182"/>
      <c r="G64" s="182"/>
      <c r="H64" s="182"/>
      <c r="I64" s="183"/>
      <c r="J64" s="184">
        <f>J303</f>
        <v>0</v>
      </c>
      <c r="K64" s="185"/>
    </row>
    <row r="65" s="8" customFormat="1" ht="19.92" customHeight="1">
      <c r="B65" s="179"/>
      <c r="C65" s="180"/>
      <c r="D65" s="181" t="s">
        <v>129</v>
      </c>
      <c r="E65" s="182"/>
      <c r="F65" s="182"/>
      <c r="G65" s="182"/>
      <c r="H65" s="182"/>
      <c r="I65" s="183"/>
      <c r="J65" s="184">
        <f>J311</f>
        <v>0</v>
      </c>
      <c r="K65" s="185"/>
    </row>
    <row r="66" s="8" customFormat="1" ht="19.92" customHeight="1">
      <c r="B66" s="179"/>
      <c r="C66" s="180"/>
      <c r="D66" s="181" t="s">
        <v>130</v>
      </c>
      <c r="E66" s="182"/>
      <c r="F66" s="182"/>
      <c r="G66" s="182"/>
      <c r="H66" s="182"/>
      <c r="I66" s="183"/>
      <c r="J66" s="184">
        <f>J324</f>
        <v>0</v>
      </c>
      <c r="K66" s="185"/>
    </row>
    <row r="67" s="7" customFormat="1" ht="24.96" customHeight="1">
      <c r="B67" s="172"/>
      <c r="C67" s="173"/>
      <c r="D67" s="174" t="s">
        <v>131</v>
      </c>
      <c r="E67" s="175"/>
      <c r="F67" s="175"/>
      <c r="G67" s="175"/>
      <c r="H67" s="175"/>
      <c r="I67" s="176"/>
      <c r="J67" s="177">
        <f>J326</f>
        <v>0</v>
      </c>
      <c r="K67" s="178"/>
    </row>
    <row r="68" s="8" customFormat="1" ht="19.92" customHeight="1">
      <c r="B68" s="179"/>
      <c r="C68" s="180"/>
      <c r="D68" s="181" t="s">
        <v>132</v>
      </c>
      <c r="E68" s="182"/>
      <c r="F68" s="182"/>
      <c r="G68" s="182"/>
      <c r="H68" s="182"/>
      <c r="I68" s="183"/>
      <c r="J68" s="184">
        <f>J327</f>
        <v>0</v>
      </c>
      <c r="K68" s="185"/>
    </row>
    <row r="69" s="8" customFormat="1" ht="19.92" customHeight="1">
      <c r="B69" s="179"/>
      <c r="C69" s="180"/>
      <c r="D69" s="181" t="s">
        <v>133</v>
      </c>
      <c r="E69" s="182"/>
      <c r="F69" s="182"/>
      <c r="G69" s="182"/>
      <c r="H69" s="182"/>
      <c r="I69" s="183"/>
      <c r="J69" s="184">
        <f>J344</f>
        <v>0</v>
      </c>
      <c r="K69" s="185"/>
    </row>
    <row r="70" s="8" customFormat="1" ht="19.92" customHeight="1">
      <c r="B70" s="179"/>
      <c r="C70" s="180"/>
      <c r="D70" s="181" t="s">
        <v>134</v>
      </c>
      <c r="E70" s="182"/>
      <c r="F70" s="182"/>
      <c r="G70" s="182"/>
      <c r="H70" s="182"/>
      <c r="I70" s="183"/>
      <c r="J70" s="184">
        <f>J351</f>
        <v>0</v>
      </c>
      <c r="K70" s="185"/>
    </row>
    <row r="71" s="8" customFormat="1" ht="19.92" customHeight="1">
      <c r="B71" s="179"/>
      <c r="C71" s="180"/>
      <c r="D71" s="181" t="s">
        <v>135</v>
      </c>
      <c r="E71" s="182"/>
      <c r="F71" s="182"/>
      <c r="G71" s="182"/>
      <c r="H71" s="182"/>
      <c r="I71" s="183"/>
      <c r="J71" s="184">
        <f>J382</f>
        <v>0</v>
      </c>
      <c r="K71" s="185"/>
    </row>
    <row r="72" s="8" customFormat="1" ht="19.92" customHeight="1">
      <c r="B72" s="179"/>
      <c r="C72" s="180"/>
      <c r="D72" s="181" t="s">
        <v>136</v>
      </c>
      <c r="E72" s="182"/>
      <c r="F72" s="182"/>
      <c r="G72" s="182"/>
      <c r="H72" s="182"/>
      <c r="I72" s="183"/>
      <c r="J72" s="184">
        <f>J386</f>
        <v>0</v>
      </c>
      <c r="K72" s="185"/>
    </row>
    <row r="73" s="8" customFormat="1" ht="19.92" customHeight="1">
      <c r="B73" s="179"/>
      <c r="C73" s="180"/>
      <c r="D73" s="181" t="s">
        <v>137</v>
      </c>
      <c r="E73" s="182"/>
      <c r="F73" s="182"/>
      <c r="G73" s="182"/>
      <c r="H73" s="182"/>
      <c r="I73" s="183"/>
      <c r="J73" s="184">
        <f>J573</f>
        <v>0</v>
      </c>
      <c r="K73" s="185"/>
    </row>
    <row r="74" s="8" customFormat="1" ht="19.92" customHeight="1">
      <c r="B74" s="179"/>
      <c r="C74" s="180"/>
      <c r="D74" s="181" t="s">
        <v>138</v>
      </c>
      <c r="E74" s="182"/>
      <c r="F74" s="182"/>
      <c r="G74" s="182"/>
      <c r="H74" s="182"/>
      <c r="I74" s="183"/>
      <c r="J74" s="184">
        <f>J617</f>
        <v>0</v>
      </c>
      <c r="K74" s="185"/>
    </row>
    <row r="75" s="8" customFormat="1" ht="19.92" customHeight="1">
      <c r="B75" s="179"/>
      <c r="C75" s="180"/>
      <c r="D75" s="181" t="s">
        <v>139</v>
      </c>
      <c r="E75" s="182"/>
      <c r="F75" s="182"/>
      <c r="G75" s="182"/>
      <c r="H75" s="182"/>
      <c r="I75" s="183"/>
      <c r="J75" s="184">
        <f>J726</f>
        <v>0</v>
      </c>
      <c r="K75" s="185"/>
    </row>
    <row r="76" s="8" customFormat="1" ht="19.92" customHeight="1">
      <c r="B76" s="179"/>
      <c r="C76" s="180"/>
      <c r="D76" s="181" t="s">
        <v>140</v>
      </c>
      <c r="E76" s="182"/>
      <c r="F76" s="182"/>
      <c r="G76" s="182"/>
      <c r="H76" s="182"/>
      <c r="I76" s="183"/>
      <c r="J76" s="184">
        <f>J744</f>
        <v>0</v>
      </c>
      <c r="K76" s="185"/>
    </row>
    <row r="77" s="8" customFormat="1" ht="19.92" customHeight="1">
      <c r="B77" s="179"/>
      <c r="C77" s="180"/>
      <c r="D77" s="181" t="s">
        <v>141</v>
      </c>
      <c r="E77" s="182"/>
      <c r="F77" s="182"/>
      <c r="G77" s="182"/>
      <c r="H77" s="182"/>
      <c r="I77" s="183"/>
      <c r="J77" s="184">
        <f>J803</f>
        <v>0</v>
      </c>
      <c r="K77" s="185"/>
    </row>
    <row r="78" s="8" customFormat="1" ht="19.92" customHeight="1">
      <c r="B78" s="179"/>
      <c r="C78" s="180"/>
      <c r="D78" s="181" t="s">
        <v>142</v>
      </c>
      <c r="E78" s="182"/>
      <c r="F78" s="182"/>
      <c r="G78" s="182"/>
      <c r="H78" s="182"/>
      <c r="I78" s="183"/>
      <c r="J78" s="184">
        <f>J807</f>
        <v>0</v>
      </c>
      <c r="K78" s="185"/>
    </row>
    <row r="79" s="8" customFormat="1" ht="19.92" customHeight="1">
      <c r="B79" s="179"/>
      <c r="C79" s="180"/>
      <c r="D79" s="181" t="s">
        <v>143</v>
      </c>
      <c r="E79" s="182"/>
      <c r="F79" s="182"/>
      <c r="G79" s="182"/>
      <c r="H79" s="182"/>
      <c r="I79" s="183"/>
      <c r="J79" s="184">
        <f>J851</f>
        <v>0</v>
      </c>
      <c r="K79" s="185"/>
    </row>
    <row r="80" s="7" customFormat="1" ht="24.96" customHeight="1">
      <c r="B80" s="172"/>
      <c r="C80" s="173"/>
      <c r="D80" s="174" t="s">
        <v>144</v>
      </c>
      <c r="E80" s="175"/>
      <c r="F80" s="175"/>
      <c r="G80" s="175"/>
      <c r="H80" s="175"/>
      <c r="I80" s="176"/>
      <c r="J80" s="177">
        <f>J859</f>
        <v>0</v>
      </c>
      <c r="K80" s="178"/>
    </row>
    <row r="81" s="8" customFormat="1" ht="19.92" customHeight="1">
      <c r="B81" s="179"/>
      <c r="C81" s="180"/>
      <c r="D81" s="181" t="s">
        <v>145</v>
      </c>
      <c r="E81" s="182"/>
      <c r="F81" s="182"/>
      <c r="G81" s="182"/>
      <c r="H81" s="182"/>
      <c r="I81" s="183"/>
      <c r="J81" s="184">
        <f>J860</f>
        <v>0</v>
      </c>
      <c r="K81" s="185"/>
    </row>
    <row r="82" s="8" customFormat="1" ht="19.92" customHeight="1">
      <c r="B82" s="179"/>
      <c r="C82" s="180"/>
      <c r="D82" s="181" t="s">
        <v>146</v>
      </c>
      <c r="E82" s="182"/>
      <c r="F82" s="182"/>
      <c r="G82" s="182"/>
      <c r="H82" s="182"/>
      <c r="I82" s="183"/>
      <c r="J82" s="184">
        <f>J867</f>
        <v>0</v>
      </c>
      <c r="K82" s="185"/>
    </row>
    <row r="83" s="8" customFormat="1" ht="19.92" customHeight="1">
      <c r="B83" s="179"/>
      <c r="C83" s="180"/>
      <c r="D83" s="181" t="s">
        <v>147</v>
      </c>
      <c r="E83" s="182"/>
      <c r="F83" s="182"/>
      <c r="G83" s="182"/>
      <c r="H83" s="182"/>
      <c r="I83" s="183"/>
      <c r="J83" s="184">
        <f>J874</f>
        <v>0</v>
      </c>
      <c r="K83" s="185"/>
    </row>
    <row r="84" s="8" customFormat="1" ht="19.92" customHeight="1">
      <c r="B84" s="179"/>
      <c r="C84" s="180"/>
      <c r="D84" s="181" t="s">
        <v>148</v>
      </c>
      <c r="E84" s="182"/>
      <c r="F84" s="182"/>
      <c r="G84" s="182"/>
      <c r="H84" s="182"/>
      <c r="I84" s="183"/>
      <c r="J84" s="184">
        <f>J886</f>
        <v>0</v>
      </c>
      <c r="K84" s="185"/>
    </row>
    <row r="85" s="1" customFormat="1" ht="21.84" customHeight="1">
      <c r="B85" s="46"/>
      <c r="C85" s="47"/>
      <c r="D85" s="47"/>
      <c r="E85" s="47"/>
      <c r="F85" s="47"/>
      <c r="G85" s="47"/>
      <c r="H85" s="47"/>
      <c r="I85" s="139"/>
      <c r="J85" s="47"/>
      <c r="K85" s="51"/>
    </row>
    <row r="86" s="1" customFormat="1" ht="6.96" customHeight="1">
      <c r="B86" s="67"/>
      <c r="C86" s="68"/>
      <c r="D86" s="68"/>
      <c r="E86" s="68"/>
      <c r="F86" s="68"/>
      <c r="G86" s="68"/>
      <c r="H86" s="68"/>
      <c r="I86" s="161"/>
      <c r="J86" s="68"/>
      <c r="K86" s="69"/>
    </row>
    <row r="90" s="1" customFormat="1" ht="6.96" customHeight="1">
      <c r="B90" s="70"/>
      <c r="C90" s="71"/>
      <c r="D90" s="71"/>
      <c r="E90" s="71"/>
      <c r="F90" s="71"/>
      <c r="G90" s="71"/>
      <c r="H90" s="71"/>
      <c r="I90" s="164"/>
      <c r="J90" s="71"/>
      <c r="K90" s="71"/>
      <c r="L90" s="72"/>
    </row>
    <row r="91" s="1" customFormat="1" ht="36.96" customHeight="1">
      <c r="B91" s="46"/>
      <c r="C91" s="73" t="s">
        <v>149</v>
      </c>
      <c r="D91" s="74"/>
      <c r="E91" s="74"/>
      <c r="F91" s="74"/>
      <c r="G91" s="74"/>
      <c r="H91" s="74"/>
      <c r="I91" s="186"/>
      <c r="J91" s="74"/>
      <c r="K91" s="74"/>
      <c r="L91" s="72"/>
    </row>
    <row r="92" s="1" customFormat="1" ht="6.96" customHeight="1">
      <c r="B92" s="46"/>
      <c r="C92" s="74"/>
      <c r="D92" s="74"/>
      <c r="E92" s="74"/>
      <c r="F92" s="74"/>
      <c r="G92" s="74"/>
      <c r="H92" s="74"/>
      <c r="I92" s="186"/>
      <c r="J92" s="74"/>
      <c r="K92" s="74"/>
      <c r="L92" s="72"/>
    </row>
    <row r="93" s="1" customFormat="1" ht="14.4" customHeight="1">
      <c r="B93" s="46"/>
      <c r="C93" s="76" t="s">
        <v>18</v>
      </c>
      <c r="D93" s="74"/>
      <c r="E93" s="74"/>
      <c r="F93" s="74"/>
      <c r="G93" s="74"/>
      <c r="H93" s="74"/>
      <c r="I93" s="186"/>
      <c r="J93" s="74"/>
      <c r="K93" s="74"/>
      <c r="L93" s="72"/>
    </row>
    <row r="94" s="1" customFormat="1" ht="17.25" customHeight="1">
      <c r="B94" s="46"/>
      <c r="C94" s="74"/>
      <c r="D94" s="74"/>
      <c r="E94" s="82" t="str">
        <f>E7</f>
        <v>DDM Palackého třída 418, Chrudim - Oprava střechy objektu</v>
      </c>
      <c r="F94" s="74"/>
      <c r="G94" s="74"/>
      <c r="H94" s="74"/>
      <c r="I94" s="186"/>
      <c r="J94" s="74"/>
      <c r="K94" s="74"/>
      <c r="L94" s="72"/>
    </row>
    <row r="95" s="1" customFormat="1" ht="6.96" customHeight="1">
      <c r="B95" s="46"/>
      <c r="C95" s="74"/>
      <c r="D95" s="74"/>
      <c r="E95" s="74"/>
      <c r="F95" s="74"/>
      <c r="G95" s="74"/>
      <c r="H95" s="74"/>
      <c r="I95" s="186"/>
      <c r="J95" s="74"/>
      <c r="K95" s="74"/>
      <c r="L95" s="72"/>
    </row>
    <row r="96" s="1" customFormat="1" ht="18" customHeight="1">
      <c r="B96" s="46"/>
      <c r="C96" s="76" t="s">
        <v>23</v>
      </c>
      <c r="D96" s="74"/>
      <c r="E96" s="74"/>
      <c r="F96" s="187" t="str">
        <f>F10</f>
        <v xml:space="preserve"> </v>
      </c>
      <c r="G96" s="74"/>
      <c r="H96" s="74"/>
      <c r="I96" s="188" t="s">
        <v>25</v>
      </c>
      <c r="J96" s="85" t="str">
        <f>IF(J10="","",J10)</f>
        <v>15. 7. 2018</v>
      </c>
      <c r="K96" s="74"/>
      <c r="L96" s="72"/>
    </row>
    <row r="97" s="1" customFormat="1" ht="6.96" customHeight="1">
      <c r="B97" s="46"/>
      <c r="C97" s="74"/>
      <c r="D97" s="74"/>
      <c r="E97" s="74"/>
      <c r="F97" s="74"/>
      <c r="G97" s="74"/>
      <c r="H97" s="74"/>
      <c r="I97" s="186"/>
      <c r="J97" s="74"/>
      <c r="K97" s="74"/>
      <c r="L97" s="72"/>
    </row>
    <row r="98" s="1" customFormat="1">
      <c r="B98" s="46"/>
      <c r="C98" s="76" t="s">
        <v>27</v>
      </c>
      <c r="D98" s="74"/>
      <c r="E98" s="74"/>
      <c r="F98" s="187" t="str">
        <f>E13</f>
        <v xml:space="preserve"> </v>
      </c>
      <c r="G98" s="74"/>
      <c r="H98" s="74"/>
      <c r="I98" s="188" t="s">
        <v>32</v>
      </c>
      <c r="J98" s="187" t="str">
        <f>E19</f>
        <v xml:space="preserve"> </v>
      </c>
      <c r="K98" s="74"/>
      <c r="L98" s="72"/>
    </row>
    <row r="99" s="1" customFormat="1" ht="14.4" customHeight="1">
      <c r="B99" s="46"/>
      <c r="C99" s="76" t="s">
        <v>30</v>
      </c>
      <c r="D99" s="74"/>
      <c r="E99" s="74"/>
      <c r="F99" s="187" t="str">
        <f>IF(E16="","",E16)</f>
        <v/>
      </c>
      <c r="G99" s="74"/>
      <c r="H99" s="74"/>
      <c r="I99" s="186"/>
      <c r="J99" s="74"/>
      <c r="K99" s="74"/>
      <c r="L99" s="72"/>
    </row>
    <row r="100" s="1" customFormat="1" ht="10.32" customHeight="1">
      <c r="B100" s="46"/>
      <c r="C100" s="74"/>
      <c r="D100" s="74"/>
      <c r="E100" s="74"/>
      <c r="F100" s="74"/>
      <c r="G100" s="74"/>
      <c r="H100" s="74"/>
      <c r="I100" s="186"/>
      <c r="J100" s="74"/>
      <c r="K100" s="74"/>
      <c r="L100" s="72"/>
    </row>
    <row r="101" s="9" customFormat="1" ht="29.28" customHeight="1">
      <c r="B101" s="189"/>
      <c r="C101" s="190" t="s">
        <v>150</v>
      </c>
      <c r="D101" s="191" t="s">
        <v>55</v>
      </c>
      <c r="E101" s="191" t="s">
        <v>51</v>
      </c>
      <c r="F101" s="191" t="s">
        <v>151</v>
      </c>
      <c r="G101" s="191" t="s">
        <v>152</v>
      </c>
      <c r="H101" s="191" t="s">
        <v>153</v>
      </c>
      <c r="I101" s="192" t="s">
        <v>154</v>
      </c>
      <c r="J101" s="191" t="s">
        <v>114</v>
      </c>
      <c r="K101" s="193" t="s">
        <v>155</v>
      </c>
      <c r="L101" s="194"/>
      <c r="M101" s="102" t="s">
        <v>156</v>
      </c>
      <c r="N101" s="103" t="s">
        <v>40</v>
      </c>
      <c r="O101" s="103" t="s">
        <v>157</v>
      </c>
      <c r="P101" s="103" t="s">
        <v>158</v>
      </c>
      <c r="Q101" s="103" t="s">
        <v>159</v>
      </c>
      <c r="R101" s="103" t="s">
        <v>160</v>
      </c>
      <c r="S101" s="103" t="s">
        <v>161</v>
      </c>
      <c r="T101" s="104" t="s">
        <v>162</v>
      </c>
    </row>
    <row r="102" s="1" customFormat="1" ht="29.28" customHeight="1">
      <c r="B102" s="46"/>
      <c r="C102" s="108" t="s">
        <v>115</v>
      </c>
      <c r="D102" s="74"/>
      <c r="E102" s="74"/>
      <c r="F102" s="74"/>
      <c r="G102" s="74"/>
      <c r="H102" s="74"/>
      <c r="I102" s="186"/>
      <c r="J102" s="195">
        <f>BK102</f>
        <v>0</v>
      </c>
      <c r="K102" s="74"/>
      <c r="L102" s="72"/>
      <c r="M102" s="105"/>
      <c r="N102" s="106"/>
      <c r="O102" s="106"/>
      <c r="P102" s="196">
        <f>P103+P326+P859</f>
        <v>0</v>
      </c>
      <c r="Q102" s="106"/>
      <c r="R102" s="196">
        <f>R103+R326+R859</f>
        <v>41.625327999999996</v>
      </c>
      <c r="S102" s="106"/>
      <c r="T102" s="197">
        <f>T103+T326+T859</f>
        <v>78.294901839999994</v>
      </c>
      <c r="AT102" s="24" t="s">
        <v>69</v>
      </c>
      <c r="AU102" s="24" t="s">
        <v>116</v>
      </c>
      <c r="BK102" s="198">
        <f>BK103+BK326+BK859</f>
        <v>0</v>
      </c>
    </row>
    <row r="103" s="10" customFormat="1" ht="37.44" customHeight="1">
      <c r="B103" s="199"/>
      <c r="C103" s="200"/>
      <c r="D103" s="201" t="s">
        <v>69</v>
      </c>
      <c r="E103" s="202" t="s">
        <v>163</v>
      </c>
      <c r="F103" s="202" t="s">
        <v>164</v>
      </c>
      <c r="G103" s="200"/>
      <c r="H103" s="200"/>
      <c r="I103" s="203"/>
      <c r="J103" s="204">
        <f>BK103</f>
        <v>0</v>
      </c>
      <c r="K103" s="200"/>
      <c r="L103" s="205"/>
      <c r="M103" s="206"/>
      <c r="N103" s="207"/>
      <c r="O103" s="207"/>
      <c r="P103" s="208">
        <f>P104+P136+P141+P167+P179+P198+P221+P227+P265+P272+P303+P311+P324</f>
        <v>0</v>
      </c>
      <c r="Q103" s="207"/>
      <c r="R103" s="208">
        <f>R104+R136+R141+R167+R179+R198+R221+R227+R265+R272+R303+R311+R324</f>
        <v>12.924833339999999</v>
      </c>
      <c r="S103" s="207"/>
      <c r="T103" s="209">
        <f>T104+T136+T141+T167+T179+T198+T221+T227+T265+T272+T303+T311+T324</f>
        <v>44.020616000000004</v>
      </c>
      <c r="AR103" s="210" t="s">
        <v>75</v>
      </c>
      <c r="AT103" s="211" t="s">
        <v>69</v>
      </c>
      <c r="AU103" s="211" t="s">
        <v>70</v>
      </c>
      <c r="AY103" s="210" t="s">
        <v>165</v>
      </c>
      <c r="BK103" s="212">
        <f>BK104+BK136+BK141+BK167+BK179+BK198+BK221+BK227+BK265+BK272+BK303+BK311+BK324</f>
        <v>0</v>
      </c>
    </row>
    <row r="104" s="10" customFormat="1" ht="19.92" customHeight="1">
      <c r="B104" s="199"/>
      <c r="C104" s="200"/>
      <c r="D104" s="201" t="s">
        <v>69</v>
      </c>
      <c r="E104" s="213" t="s">
        <v>75</v>
      </c>
      <c r="F104" s="213" t="s">
        <v>166</v>
      </c>
      <c r="G104" s="200"/>
      <c r="H104" s="200"/>
      <c r="I104" s="203"/>
      <c r="J104" s="214">
        <f>BK104</f>
        <v>0</v>
      </c>
      <c r="K104" s="200"/>
      <c r="L104" s="205"/>
      <c r="M104" s="206"/>
      <c r="N104" s="207"/>
      <c r="O104" s="207"/>
      <c r="P104" s="208">
        <f>SUM(P105:P135)</f>
        <v>0</v>
      </c>
      <c r="Q104" s="207"/>
      <c r="R104" s="208">
        <f>SUM(R105:R135)</f>
        <v>3.5609652000000001</v>
      </c>
      <c r="S104" s="207"/>
      <c r="T104" s="209">
        <f>SUM(T105:T135)</f>
        <v>0</v>
      </c>
      <c r="AR104" s="210" t="s">
        <v>75</v>
      </c>
      <c r="AT104" s="211" t="s">
        <v>69</v>
      </c>
      <c r="AU104" s="211" t="s">
        <v>75</v>
      </c>
      <c r="AY104" s="210" t="s">
        <v>165</v>
      </c>
      <c r="BK104" s="212">
        <f>SUM(BK105:BK135)</f>
        <v>0</v>
      </c>
    </row>
    <row r="105" s="1" customFormat="1" ht="16.5" customHeight="1">
      <c r="B105" s="46"/>
      <c r="C105" s="215" t="s">
        <v>75</v>
      </c>
      <c r="D105" s="215" t="s">
        <v>167</v>
      </c>
      <c r="E105" s="216" t="s">
        <v>168</v>
      </c>
      <c r="F105" s="217" t="s">
        <v>169</v>
      </c>
      <c r="G105" s="218" t="s">
        <v>84</v>
      </c>
      <c r="H105" s="219">
        <v>3.6000000000000001</v>
      </c>
      <c r="I105" s="220"/>
      <c r="J105" s="221">
        <f>ROUND(I105*H105,2)</f>
        <v>0</v>
      </c>
      <c r="K105" s="217" t="s">
        <v>170</v>
      </c>
      <c r="L105" s="72"/>
      <c r="M105" s="222" t="s">
        <v>21</v>
      </c>
      <c r="N105" s="223" t="s">
        <v>41</v>
      </c>
      <c r="O105" s="47"/>
      <c r="P105" s="224">
        <f>O105*H105</f>
        <v>0</v>
      </c>
      <c r="Q105" s="224">
        <v>0</v>
      </c>
      <c r="R105" s="224">
        <f>Q105*H105</f>
        <v>0</v>
      </c>
      <c r="S105" s="224">
        <v>0</v>
      </c>
      <c r="T105" s="225">
        <f>S105*H105</f>
        <v>0</v>
      </c>
      <c r="AR105" s="24" t="s">
        <v>171</v>
      </c>
      <c r="AT105" s="24" t="s">
        <v>167</v>
      </c>
      <c r="AU105" s="24" t="s">
        <v>86</v>
      </c>
      <c r="AY105" s="24" t="s">
        <v>165</v>
      </c>
      <c r="BE105" s="226">
        <f>IF(N105="základní",J105,0)</f>
        <v>0</v>
      </c>
      <c r="BF105" s="226">
        <f>IF(N105="snížená",J105,0)</f>
        <v>0</v>
      </c>
      <c r="BG105" s="226">
        <f>IF(N105="zákl. přenesená",J105,0)</f>
        <v>0</v>
      </c>
      <c r="BH105" s="226">
        <f>IF(N105="sníž. přenesená",J105,0)</f>
        <v>0</v>
      </c>
      <c r="BI105" s="226">
        <f>IF(N105="nulová",J105,0)</f>
        <v>0</v>
      </c>
      <c r="BJ105" s="24" t="s">
        <v>75</v>
      </c>
      <c r="BK105" s="226">
        <f>ROUND(I105*H105,2)</f>
        <v>0</v>
      </c>
      <c r="BL105" s="24" t="s">
        <v>171</v>
      </c>
      <c r="BM105" s="24" t="s">
        <v>172</v>
      </c>
    </row>
    <row r="106" s="11" customFormat="1">
      <c r="B106" s="227"/>
      <c r="C106" s="228"/>
      <c r="D106" s="229" t="s">
        <v>173</v>
      </c>
      <c r="E106" s="230" t="s">
        <v>21</v>
      </c>
      <c r="F106" s="231" t="s">
        <v>174</v>
      </c>
      <c r="G106" s="228"/>
      <c r="H106" s="232">
        <v>3.6000000000000001</v>
      </c>
      <c r="I106" s="233"/>
      <c r="J106" s="228"/>
      <c r="K106" s="228"/>
      <c r="L106" s="234"/>
      <c r="M106" s="235"/>
      <c r="N106" s="236"/>
      <c r="O106" s="236"/>
      <c r="P106" s="236"/>
      <c r="Q106" s="236"/>
      <c r="R106" s="236"/>
      <c r="S106" s="236"/>
      <c r="T106" s="237"/>
      <c r="AT106" s="238" t="s">
        <v>173</v>
      </c>
      <c r="AU106" s="238" t="s">
        <v>86</v>
      </c>
      <c r="AV106" s="11" t="s">
        <v>86</v>
      </c>
      <c r="AW106" s="11" t="s">
        <v>33</v>
      </c>
      <c r="AX106" s="11" t="s">
        <v>75</v>
      </c>
      <c r="AY106" s="238" t="s">
        <v>165</v>
      </c>
    </row>
    <row r="107" s="1" customFormat="1" ht="38.25" customHeight="1">
      <c r="B107" s="46"/>
      <c r="C107" s="215" t="s">
        <v>86</v>
      </c>
      <c r="D107" s="215" t="s">
        <v>167</v>
      </c>
      <c r="E107" s="216" t="s">
        <v>175</v>
      </c>
      <c r="F107" s="217" t="s">
        <v>176</v>
      </c>
      <c r="G107" s="218" t="s">
        <v>84</v>
      </c>
      <c r="H107" s="219">
        <v>3.6000000000000001</v>
      </c>
      <c r="I107" s="220"/>
      <c r="J107" s="221">
        <f>ROUND(I107*H107,2)</f>
        <v>0</v>
      </c>
      <c r="K107" s="217" t="s">
        <v>170</v>
      </c>
      <c r="L107" s="72"/>
      <c r="M107" s="222" t="s">
        <v>21</v>
      </c>
      <c r="N107" s="223" t="s">
        <v>41</v>
      </c>
      <c r="O107" s="47"/>
      <c r="P107" s="224">
        <f>O107*H107</f>
        <v>0</v>
      </c>
      <c r="Q107" s="224">
        <v>8.0000000000000007E-05</v>
      </c>
      <c r="R107" s="224">
        <f>Q107*H107</f>
        <v>0.00028800000000000001</v>
      </c>
      <c r="S107" s="224">
        <v>0</v>
      </c>
      <c r="T107" s="225">
        <f>S107*H107</f>
        <v>0</v>
      </c>
      <c r="AR107" s="24" t="s">
        <v>171</v>
      </c>
      <c r="AT107" s="24" t="s">
        <v>167</v>
      </c>
      <c r="AU107" s="24" t="s">
        <v>86</v>
      </c>
      <c r="AY107" s="24" t="s">
        <v>165</v>
      </c>
      <c r="BE107" s="226">
        <f>IF(N107="základní",J107,0)</f>
        <v>0</v>
      </c>
      <c r="BF107" s="226">
        <f>IF(N107="snížená",J107,0)</f>
        <v>0</v>
      </c>
      <c r="BG107" s="226">
        <f>IF(N107="zákl. přenesená",J107,0)</f>
        <v>0</v>
      </c>
      <c r="BH107" s="226">
        <f>IF(N107="sníž. přenesená",J107,0)</f>
        <v>0</v>
      </c>
      <c r="BI107" s="226">
        <f>IF(N107="nulová",J107,0)</f>
        <v>0</v>
      </c>
      <c r="BJ107" s="24" t="s">
        <v>75</v>
      </c>
      <c r="BK107" s="226">
        <f>ROUND(I107*H107,2)</f>
        <v>0</v>
      </c>
      <c r="BL107" s="24" t="s">
        <v>171</v>
      </c>
      <c r="BM107" s="24" t="s">
        <v>177</v>
      </c>
    </row>
    <row r="108" s="1" customFormat="1" ht="38.25" customHeight="1">
      <c r="B108" s="46"/>
      <c r="C108" s="215" t="s">
        <v>178</v>
      </c>
      <c r="D108" s="215" t="s">
        <v>167</v>
      </c>
      <c r="E108" s="216" t="s">
        <v>179</v>
      </c>
      <c r="F108" s="217" t="s">
        <v>180</v>
      </c>
      <c r="G108" s="218" t="s">
        <v>92</v>
      </c>
      <c r="H108" s="219">
        <v>2.1600000000000001</v>
      </c>
      <c r="I108" s="220"/>
      <c r="J108" s="221">
        <f>ROUND(I108*H108,2)</f>
        <v>0</v>
      </c>
      <c r="K108" s="217" t="s">
        <v>170</v>
      </c>
      <c r="L108" s="72"/>
      <c r="M108" s="222" t="s">
        <v>21</v>
      </c>
      <c r="N108" s="223" t="s">
        <v>41</v>
      </c>
      <c r="O108" s="47"/>
      <c r="P108" s="224">
        <f>O108*H108</f>
        <v>0</v>
      </c>
      <c r="Q108" s="224">
        <v>0</v>
      </c>
      <c r="R108" s="224">
        <f>Q108*H108</f>
        <v>0</v>
      </c>
      <c r="S108" s="224">
        <v>0</v>
      </c>
      <c r="T108" s="225">
        <f>S108*H108</f>
        <v>0</v>
      </c>
      <c r="AR108" s="24" t="s">
        <v>171</v>
      </c>
      <c r="AT108" s="24" t="s">
        <v>167</v>
      </c>
      <c r="AU108" s="24" t="s">
        <v>86</v>
      </c>
      <c r="AY108" s="24" t="s">
        <v>165</v>
      </c>
      <c r="BE108" s="226">
        <f>IF(N108="základní",J108,0)</f>
        <v>0</v>
      </c>
      <c r="BF108" s="226">
        <f>IF(N108="snížená",J108,0)</f>
        <v>0</v>
      </c>
      <c r="BG108" s="226">
        <f>IF(N108="zákl. přenesená",J108,0)</f>
        <v>0</v>
      </c>
      <c r="BH108" s="226">
        <f>IF(N108="sníž. přenesená",J108,0)</f>
        <v>0</v>
      </c>
      <c r="BI108" s="226">
        <f>IF(N108="nulová",J108,0)</f>
        <v>0</v>
      </c>
      <c r="BJ108" s="24" t="s">
        <v>75</v>
      </c>
      <c r="BK108" s="226">
        <f>ROUND(I108*H108,2)</f>
        <v>0</v>
      </c>
      <c r="BL108" s="24" t="s">
        <v>171</v>
      </c>
      <c r="BM108" s="24" t="s">
        <v>181</v>
      </c>
    </row>
    <row r="109" s="11" customFormat="1">
      <c r="B109" s="227"/>
      <c r="C109" s="228"/>
      <c r="D109" s="229" t="s">
        <v>173</v>
      </c>
      <c r="E109" s="230" t="s">
        <v>21</v>
      </c>
      <c r="F109" s="231" t="s">
        <v>182</v>
      </c>
      <c r="G109" s="228"/>
      <c r="H109" s="232">
        <v>2.1600000000000001</v>
      </c>
      <c r="I109" s="233"/>
      <c r="J109" s="228"/>
      <c r="K109" s="228"/>
      <c r="L109" s="234"/>
      <c r="M109" s="235"/>
      <c r="N109" s="236"/>
      <c r="O109" s="236"/>
      <c r="P109" s="236"/>
      <c r="Q109" s="236"/>
      <c r="R109" s="236"/>
      <c r="S109" s="236"/>
      <c r="T109" s="237"/>
      <c r="AT109" s="238" t="s">
        <v>173</v>
      </c>
      <c r="AU109" s="238" t="s">
        <v>86</v>
      </c>
      <c r="AV109" s="11" t="s">
        <v>86</v>
      </c>
      <c r="AW109" s="11" t="s">
        <v>33</v>
      </c>
      <c r="AX109" s="11" t="s">
        <v>75</v>
      </c>
      <c r="AY109" s="238" t="s">
        <v>165</v>
      </c>
    </row>
    <row r="110" s="1" customFormat="1" ht="38.25" customHeight="1">
      <c r="B110" s="46"/>
      <c r="C110" s="215" t="s">
        <v>171</v>
      </c>
      <c r="D110" s="215" t="s">
        <v>167</v>
      </c>
      <c r="E110" s="216" t="s">
        <v>183</v>
      </c>
      <c r="F110" s="217" t="s">
        <v>184</v>
      </c>
      <c r="G110" s="218" t="s">
        <v>92</v>
      </c>
      <c r="H110" s="219">
        <v>1.0800000000000001</v>
      </c>
      <c r="I110" s="220"/>
      <c r="J110" s="221">
        <f>ROUND(I110*H110,2)</f>
        <v>0</v>
      </c>
      <c r="K110" s="217" t="s">
        <v>170</v>
      </c>
      <c r="L110" s="72"/>
      <c r="M110" s="222" t="s">
        <v>21</v>
      </c>
      <c r="N110" s="223" t="s">
        <v>41</v>
      </c>
      <c r="O110" s="47"/>
      <c r="P110" s="224">
        <f>O110*H110</f>
        <v>0</v>
      </c>
      <c r="Q110" s="224">
        <v>0</v>
      </c>
      <c r="R110" s="224">
        <f>Q110*H110</f>
        <v>0</v>
      </c>
      <c r="S110" s="224">
        <v>0</v>
      </c>
      <c r="T110" s="225">
        <f>S110*H110</f>
        <v>0</v>
      </c>
      <c r="AR110" s="24" t="s">
        <v>171</v>
      </c>
      <c r="AT110" s="24" t="s">
        <v>167</v>
      </c>
      <c r="AU110" s="24" t="s">
        <v>86</v>
      </c>
      <c r="AY110" s="24" t="s">
        <v>165</v>
      </c>
      <c r="BE110" s="226">
        <f>IF(N110="základní",J110,0)</f>
        <v>0</v>
      </c>
      <c r="BF110" s="226">
        <f>IF(N110="snížená",J110,0)</f>
        <v>0</v>
      </c>
      <c r="BG110" s="226">
        <f>IF(N110="zákl. přenesená",J110,0)</f>
        <v>0</v>
      </c>
      <c r="BH110" s="226">
        <f>IF(N110="sníž. přenesená",J110,0)</f>
        <v>0</v>
      </c>
      <c r="BI110" s="226">
        <f>IF(N110="nulová",J110,0)</f>
        <v>0</v>
      </c>
      <c r="BJ110" s="24" t="s">
        <v>75</v>
      </c>
      <c r="BK110" s="226">
        <f>ROUND(I110*H110,2)</f>
        <v>0</v>
      </c>
      <c r="BL110" s="24" t="s">
        <v>171</v>
      </c>
      <c r="BM110" s="24" t="s">
        <v>185</v>
      </c>
    </row>
    <row r="111" s="11" customFormat="1">
      <c r="B111" s="227"/>
      <c r="C111" s="228"/>
      <c r="D111" s="229" t="s">
        <v>173</v>
      </c>
      <c r="E111" s="228"/>
      <c r="F111" s="231" t="s">
        <v>186</v>
      </c>
      <c r="G111" s="228"/>
      <c r="H111" s="232">
        <v>1.0800000000000001</v>
      </c>
      <c r="I111" s="233"/>
      <c r="J111" s="228"/>
      <c r="K111" s="228"/>
      <c r="L111" s="234"/>
      <c r="M111" s="235"/>
      <c r="N111" s="236"/>
      <c r="O111" s="236"/>
      <c r="P111" s="236"/>
      <c r="Q111" s="236"/>
      <c r="R111" s="236"/>
      <c r="S111" s="236"/>
      <c r="T111" s="237"/>
      <c r="AT111" s="238" t="s">
        <v>173</v>
      </c>
      <c r="AU111" s="238" t="s">
        <v>86</v>
      </c>
      <c r="AV111" s="11" t="s">
        <v>86</v>
      </c>
      <c r="AW111" s="11" t="s">
        <v>6</v>
      </c>
      <c r="AX111" s="11" t="s">
        <v>75</v>
      </c>
      <c r="AY111" s="238" t="s">
        <v>165</v>
      </c>
    </row>
    <row r="112" s="1" customFormat="1" ht="25.5" customHeight="1">
      <c r="B112" s="46"/>
      <c r="C112" s="215" t="s">
        <v>187</v>
      </c>
      <c r="D112" s="215" t="s">
        <v>167</v>
      </c>
      <c r="E112" s="216" t="s">
        <v>188</v>
      </c>
      <c r="F112" s="217" t="s">
        <v>189</v>
      </c>
      <c r="G112" s="218" t="s">
        <v>92</v>
      </c>
      <c r="H112" s="219">
        <v>0.35999999999999999</v>
      </c>
      <c r="I112" s="220"/>
      <c r="J112" s="221">
        <f>ROUND(I112*H112,2)</f>
        <v>0</v>
      </c>
      <c r="K112" s="217" t="s">
        <v>170</v>
      </c>
      <c r="L112" s="72"/>
      <c r="M112" s="222" t="s">
        <v>21</v>
      </c>
      <c r="N112" s="223" t="s">
        <v>41</v>
      </c>
      <c r="O112" s="47"/>
      <c r="P112" s="224">
        <f>O112*H112</f>
        <v>0</v>
      </c>
      <c r="Q112" s="224">
        <v>1.8907700000000001</v>
      </c>
      <c r="R112" s="224">
        <f>Q112*H112</f>
        <v>0.68067719999999998</v>
      </c>
      <c r="S112" s="224">
        <v>0</v>
      </c>
      <c r="T112" s="225">
        <f>S112*H112</f>
        <v>0</v>
      </c>
      <c r="AR112" s="24" t="s">
        <v>171</v>
      </c>
      <c r="AT112" s="24" t="s">
        <v>167</v>
      </c>
      <c r="AU112" s="24" t="s">
        <v>86</v>
      </c>
      <c r="AY112" s="24" t="s">
        <v>165</v>
      </c>
      <c r="BE112" s="226">
        <f>IF(N112="základní",J112,0)</f>
        <v>0</v>
      </c>
      <c r="BF112" s="226">
        <f>IF(N112="snížená",J112,0)</f>
        <v>0</v>
      </c>
      <c r="BG112" s="226">
        <f>IF(N112="zákl. přenesená",J112,0)</f>
        <v>0</v>
      </c>
      <c r="BH112" s="226">
        <f>IF(N112="sníž. přenesená",J112,0)</f>
        <v>0</v>
      </c>
      <c r="BI112" s="226">
        <f>IF(N112="nulová",J112,0)</f>
        <v>0</v>
      </c>
      <c r="BJ112" s="24" t="s">
        <v>75</v>
      </c>
      <c r="BK112" s="226">
        <f>ROUND(I112*H112,2)</f>
        <v>0</v>
      </c>
      <c r="BL112" s="24" t="s">
        <v>171</v>
      </c>
      <c r="BM112" s="24" t="s">
        <v>190</v>
      </c>
    </row>
    <row r="113" s="11" customFormat="1">
      <c r="B113" s="227"/>
      <c r="C113" s="228"/>
      <c r="D113" s="229" t="s">
        <v>173</v>
      </c>
      <c r="E113" s="230" t="s">
        <v>21</v>
      </c>
      <c r="F113" s="231" t="s">
        <v>191</v>
      </c>
      <c r="G113" s="228"/>
      <c r="H113" s="232">
        <v>0.35999999999999999</v>
      </c>
      <c r="I113" s="233"/>
      <c r="J113" s="228"/>
      <c r="K113" s="228"/>
      <c r="L113" s="234"/>
      <c r="M113" s="235"/>
      <c r="N113" s="236"/>
      <c r="O113" s="236"/>
      <c r="P113" s="236"/>
      <c r="Q113" s="236"/>
      <c r="R113" s="236"/>
      <c r="S113" s="236"/>
      <c r="T113" s="237"/>
      <c r="AT113" s="238" t="s">
        <v>173</v>
      </c>
      <c r="AU113" s="238" t="s">
        <v>86</v>
      </c>
      <c r="AV113" s="11" t="s">
        <v>86</v>
      </c>
      <c r="AW113" s="11" t="s">
        <v>33</v>
      </c>
      <c r="AX113" s="11" t="s">
        <v>75</v>
      </c>
      <c r="AY113" s="238" t="s">
        <v>165</v>
      </c>
    </row>
    <row r="114" s="1" customFormat="1" ht="38.25" customHeight="1">
      <c r="B114" s="46"/>
      <c r="C114" s="215" t="s">
        <v>192</v>
      </c>
      <c r="D114" s="215" t="s">
        <v>167</v>
      </c>
      <c r="E114" s="216" t="s">
        <v>193</v>
      </c>
      <c r="F114" s="217" t="s">
        <v>194</v>
      </c>
      <c r="G114" s="218" t="s">
        <v>92</v>
      </c>
      <c r="H114" s="219">
        <v>1.44</v>
      </c>
      <c r="I114" s="220"/>
      <c r="J114" s="221">
        <f>ROUND(I114*H114,2)</f>
        <v>0</v>
      </c>
      <c r="K114" s="217" t="s">
        <v>170</v>
      </c>
      <c r="L114" s="72"/>
      <c r="M114" s="222" t="s">
        <v>21</v>
      </c>
      <c r="N114" s="223" t="s">
        <v>41</v>
      </c>
      <c r="O114" s="47"/>
      <c r="P114" s="224">
        <f>O114*H114</f>
        <v>0</v>
      </c>
      <c r="Q114" s="224">
        <v>0</v>
      </c>
      <c r="R114" s="224">
        <f>Q114*H114</f>
        <v>0</v>
      </c>
      <c r="S114" s="224">
        <v>0</v>
      </c>
      <c r="T114" s="225">
        <f>S114*H114</f>
        <v>0</v>
      </c>
      <c r="AR114" s="24" t="s">
        <v>171</v>
      </c>
      <c r="AT114" s="24" t="s">
        <v>167</v>
      </c>
      <c r="AU114" s="24" t="s">
        <v>86</v>
      </c>
      <c r="AY114" s="24" t="s">
        <v>165</v>
      </c>
      <c r="BE114" s="226">
        <f>IF(N114="základní",J114,0)</f>
        <v>0</v>
      </c>
      <c r="BF114" s="226">
        <f>IF(N114="snížená",J114,0)</f>
        <v>0</v>
      </c>
      <c r="BG114" s="226">
        <f>IF(N114="zákl. přenesená",J114,0)</f>
        <v>0</v>
      </c>
      <c r="BH114" s="226">
        <f>IF(N114="sníž. přenesená",J114,0)</f>
        <v>0</v>
      </c>
      <c r="BI114" s="226">
        <f>IF(N114="nulová",J114,0)</f>
        <v>0</v>
      </c>
      <c r="BJ114" s="24" t="s">
        <v>75</v>
      </c>
      <c r="BK114" s="226">
        <f>ROUND(I114*H114,2)</f>
        <v>0</v>
      </c>
      <c r="BL114" s="24" t="s">
        <v>171</v>
      </c>
      <c r="BM114" s="24" t="s">
        <v>195</v>
      </c>
    </row>
    <row r="115" s="11" customFormat="1">
      <c r="B115" s="227"/>
      <c r="C115" s="228"/>
      <c r="D115" s="229" t="s">
        <v>173</v>
      </c>
      <c r="E115" s="230" t="s">
        <v>21</v>
      </c>
      <c r="F115" s="231" t="s">
        <v>196</v>
      </c>
      <c r="G115" s="228"/>
      <c r="H115" s="232">
        <v>1.44</v>
      </c>
      <c r="I115" s="233"/>
      <c r="J115" s="228"/>
      <c r="K115" s="228"/>
      <c r="L115" s="234"/>
      <c r="M115" s="235"/>
      <c r="N115" s="236"/>
      <c r="O115" s="236"/>
      <c r="P115" s="236"/>
      <c r="Q115" s="236"/>
      <c r="R115" s="236"/>
      <c r="S115" s="236"/>
      <c r="T115" s="237"/>
      <c r="AT115" s="238" t="s">
        <v>173</v>
      </c>
      <c r="AU115" s="238" t="s">
        <v>86</v>
      </c>
      <c r="AV115" s="11" t="s">
        <v>86</v>
      </c>
      <c r="AW115" s="11" t="s">
        <v>33</v>
      </c>
      <c r="AX115" s="11" t="s">
        <v>75</v>
      </c>
      <c r="AY115" s="238" t="s">
        <v>165</v>
      </c>
    </row>
    <row r="116" s="1" customFormat="1" ht="16.5" customHeight="1">
      <c r="B116" s="46"/>
      <c r="C116" s="239" t="s">
        <v>197</v>
      </c>
      <c r="D116" s="239" t="s">
        <v>198</v>
      </c>
      <c r="E116" s="240" t="s">
        <v>199</v>
      </c>
      <c r="F116" s="241" t="s">
        <v>200</v>
      </c>
      <c r="G116" s="242" t="s">
        <v>201</v>
      </c>
      <c r="H116" s="243">
        <v>2.8799999999999999</v>
      </c>
      <c r="I116" s="244"/>
      <c r="J116" s="245">
        <f>ROUND(I116*H116,2)</f>
        <v>0</v>
      </c>
      <c r="K116" s="241" t="s">
        <v>170</v>
      </c>
      <c r="L116" s="246"/>
      <c r="M116" s="247" t="s">
        <v>21</v>
      </c>
      <c r="N116" s="248" t="s">
        <v>41</v>
      </c>
      <c r="O116" s="47"/>
      <c r="P116" s="224">
        <f>O116*H116</f>
        <v>0</v>
      </c>
      <c r="Q116" s="224">
        <v>1</v>
      </c>
      <c r="R116" s="224">
        <f>Q116*H116</f>
        <v>2.8799999999999999</v>
      </c>
      <c r="S116" s="224">
        <v>0</v>
      </c>
      <c r="T116" s="225">
        <f>S116*H116</f>
        <v>0</v>
      </c>
      <c r="AR116" s="24" t="s">
        <v>202</v>
      </c>
      <c r="AT116" s="24" t="s">
        <v>198</v>
      </c>
      <c r="AU116" s="24" t="s">
        <v>86</v>
      </c>
      <c r="AY116" s="24" t="s">
        <v>165</v>
      </c>
      <c r="BE116" s="226">
        <f>IF(N116="základní",J116,0)</f>
        <v>0</v>
      </c>
      <c r="BF116" s="226">
        <f>IF(N116="snížená",J116,0)</f>
        <v>0</v>
      </c>
      <c r="BG116" s="226">
        <f>IF(N116="zákl. přenesená",J116,0)</f>
        <v>0</v>
      </c>
      <c r="BH116" s="226">
        <f>IF(N116="sníž. přenesená",J116,0)</f>
        <v>0</v>
      </c>
      <c r="BI116" s="226">
        <f>IF(N116="nulová",J116,0)</f>
        <v>0</v>
      </c>
      <c r="BJ116" s="24" t="s">
        <v>75</v>
      </c>
      <c r="BK116" s="226">
        <f>ROUND(I116*H116,2)</f>
        <v>0</v>
      </c>
      <c r="BL116" s="24" t="s">
        <v>171</v>
      </c>
      <c r="BM116" s="24" t="s">
        <v>203</v>
      </c>
    </row>
    <row r="117" s="11" customFormat="1">
      <c r="B117" s="227"/>
      <c r="C117" s="228"/>
      <c r="D117" s="229" t="s">
        <v>173</v>
      </c>
      <c r="E117" s="228"/>
      <c r="F117" s="231" t="s">
        <v>204</v>
      </c>
      <c r="G117" s="228"/>
      <c r="H117" s="232">
        <v>2.8799999999999999</v>
      </c>
      <c r="I117" s="233"/>
      <c r="J117" s="228"/>
      <c r="K117" s="228"/>
      <c r="L117" s="234"/>
      <c r="M117" s="235"/>
      <c r="N117" s="236"/>
      <c r="O117" s="236"/>
      <c r="P117" s="236"/>
      <c r="Q117" s="236"/>
      <c r="R117" s="236"/>
      <c r="S117" s="236"/>
      <c r="T117" s="237"/>
      <c r="AT117" s="238" t="s">
        <v>173</v>
      </c>
      <c r="AU117" s="238" t="s">
        <v>86</v>
      </c>
      <c r="AV117" s="11" t="s">
        <v>86</v>
      </c>
      <c r="AW117" s="11" t="s">
        <v>6</v>
      </c>
      <c r="AX117" s="11" t="s">
        <v>75</v>
      </c>
      <c r="AY117" s="238" t="s">
        <v>165</v>
      </c>
    </row>
    <row r="118" s="1" customFormat="1" ht="25.5" customHeight="1">
      <c r="B118" s="46"/>
      <c r="C118" s="215" t="s">
        <v>202</v>
      </c>
      <c r="D118" s="215" t="s">
        <v>167</v>
      </c>
      <c r="E118" s="216" t="s">
        <v>205</v>
      </c>
      <c r="F118" s="217" t="s">
        <v>206</v>
      </c>
      <c r="G118" s="218" t="s">
        <v>92</v>
      </c>
      <c r="H118" s="219">
        <v>0.35999999999999999</v>
      </c>
      <c r="I118" s="220"/>
      <c r="J118" s="221">
        <f>ROUND(I118*H118,2)</f>
        <v>0</v>
      </c>
      <c r="K118" s="217" t="s">
        <v>170</v>
      </c>
      <c r="L118" s="72"/>
      <c r="M118" s="222" t="s">
        <v>21</v>
      </c>
      <c r="N118" s="223" t="s">
        <v>41</v>
      </c>
      <c r="O118" s="47"/>
      <c r="P118" s="224">
        <f>O118*H118</f>
        <v>0</v>
      </c>
      <c r="Q118" s="224">
        <v>0</v>
      </c>
      <c r="R118" s="224">
        <f>Q118*H118</f>
        <v>0</v>
      </c>
      <c r="S118" s="224">
        <v>0</v>
      </c>
      <c r="T118" s="225">
        <f>S118*H118</f>
        <v>0</v>
      </c>
      <c r="AR118" s="24" t="s">
        <v>171</v>
      </c>
      <c r="AT118" s="24" t="s">
        <v>167</v>
      </c>
      <c r="AU118" s="24" t="s">
        <v>86</v>
      </c>
      <c r="AY118" s="24" t="s">
        <v>165</v>
      </c>
      <c r="BE118" s="226">
        <f>IF(N118="základní",J118,0)</f>
        <v>0</v>
      </c>
      <c r="BF118" s="226">
        <f>IF(N118="snížená",J118,0)</f>
        <v>0</v>
      </c>
      <c r="BG118" s="226">
        <f>IF(N118="zákl. přenesená",J118,0)</f>
        <v>0</v>
      </c>
      <c r="BH118" s="226">
        <f>IF(N118="sníž. přenesená",J118,0)</f>
        <v>0</v>
      </c>
      <c r="BI118" s="226">
        <f>IF(N118="nulová",J118,0)</f>
        <v>0</v>
      </c>
      <c r="BJ118" s="24" t="s">
        <v>75</v>
      </c>
      <c r="BK118" s="226">
        <f>ROUND(I118*H118,2)</f>
        <v>0</v>
      </c>
      <c r="BL118" s="24" t="s">
        <v>171</v>
      </c>
      <c r="BM118" s="24" t="s">
        <v>207</v>
      </c>
    </row>
    <row r="119" s="11" customFormat="1">
      <c r="B119" s="227"/>
      <c r="C119" s="228"/>
      <c r="D119" s="229" t="s">
        <v>173</v>
      </c>
      <c r="E119" s="230" t="s">
        <v>21</v>
      </c>
      <c r="F119" s="231" t="s">
        <v>208</v>
      </c>
      <c r="G119" s="228"/>
      <c r="H119" s="232">
        <v>0.35999999999999999</v>
      </c>
      <c r="I119" s="233"/>
      <c r="J119" s="228"/>
      <c r="K119" s="228"/>
      <c r="L119" s="234"/>
      <c r="M119" s="235"/>
      <c r="N119" s="236"/>
      <c r="O119" s="236"/>
      <c r="P119" s="236"/>
      <c r="Q119" s="236"/>
      <c r="R119" s="236"/>
      <c r="S119" s="236"/>
      <c r="T119" s="237"/>
      <c r="AT119" s="238" t="s">
        <v>173</v>
      </c>
      <c r="AU119" s="238" t="s">
        <v>86</v>
      </c>
      <c r="AV119" s="11" t="s">
        <v>86</v>
      </c>
      <c r="AW119" s="11" t="s">
        <v>33</v>
      </c>
      <c r="AX119" s="11" t="s">
        <v>75</v>
      </c>
      <c r="AY119" s="238" t="s">
        <v>165</v>
      </c>
    </row>
    <row r="120" s="1" customFormat="1" ht="25.5" customHeight="1">
      <c r="B120" s="46"/>
      <c r="C120" s="215" t="s">
        <v>209</v>
      </c>
      <c r="D120" s="215" t="s">
        <v>167</v>
      </c>
      <c r="E120" s="216" t="s">
        <v>210</v>
      </c>
      <c r="F120" s="217" t="s">
        <v>211</v>
      </c>
      <c r="G120" s="218" t="s">
        <v>92</v>
      </c>
      <c r="H120" s="219">
        <v>1.8</v>
      </c>
      <c r="I120" s="220"/>
      <c r="J120" s="221">
        <f>ROUND(I120*H120,2)</f>
        <v>0</v>
      </c>
      <c r="K120" s="217" t="s">
        <v>170</v>
      </c>
      <c r="L120" s="72"/>
      <c r="M120" s="222" t="s">
        <v>21</v>
      </c>
      <c r="N120" s="223" t="s">
        <v>41</v>
      </c>
      <c r="O120" s="47"/>
      <c r="P120" s="224">
        <f>O120*H120</f>
        <v>0</v>
      </c>
      <c r="Q120" s="224">
        <v>0</v>
      </c>
      <c r="R120" s="224">
        <f>Q120*H120</f>
        <v>0</v>
      </c>
      <c r="S120" s="224">
        <v>0</v>
      </c>
      <c r="T120" s="225">
        <f>S120*H120</f>
        <v>0</v>
      </c>
      <c r="AR120" s="24" t="s">
        <v>171</v>
      </c>
      <c r="AT120" s="24" t="s">
        <v>167</v>
      </c>
      <c r="AU120" s="24" t="s">
        <v>86</v>
      </c>
      <c r="AY120" s="24" t="s">
        <v>165</v>
      </c>
      <c r="BE120" s="226">
        <f>IF(N120="základní",J120,0)</f>
        <v>0</v>
      </c>
      <c r="BF120" s="226">
        <f>IF(N120="snížená",J120,0)</f>
        <v>0</v>
      </c>
      <c r="BG120" s="226">
        <f>IF(N120="zákl. přenesená",J120,0)</f>
        <v>0</v>
      </c>
      <c r="BH120" s="226">
        <f>IF(N120="sníž. přenesená",J120,0)</f>
        <v>0</v>
      </c>
      <c r="BI120" s="226">
        <f>IF(N120="nulová",J120,0)</f>
        <v>0</v>
      </c>
      <c r="BJ120" s="24" t="s">
        <v>75</v>
      </c>
      <c r="BK120" s="226">
        <f>ROUND(I120*H120,2)</f>
        <v>0</v>
      </c>
      <c r="BL120" s="24" t="s">
        <v>171</v>
      </c>
      <c r="BM120" s="24" t="s">
        <v>212</v>
      </c>
    </row>
    <row r="121" s="11" customFormat="1">
      <c r="B121" s="227"/>
      <c r="C121" s="228"/>
      <c r="D121" s="229" t="s">
        <v>173</v>
      </c>
      <c r="E121" s="230" t="s">
        <v>21</v>
      </c>
      <c r="F121" s="231" t="s">
        <v>213</v>
      </c>
      <c r="G121" s="228"/>
      <c r="H121" s="232">
        <v>1.8</v>
      </c>
      <c r="I121" s="233"/>
      <c r="J121" s="228"/>
      <c r="K121" s="228"/>
      <c r="L121" s="234"/>
      <c r="M121" s="235"/>
      <c r="N121" s="236"/>
      <c r="O121" s="236"/>
      <c r="P121" s="236"/>
      <c r="Q121" s="236"/>
      <c r="R121" s="236"/>
      <c r="S121" s="236"/>
      <c r="T121" s="237"/>
      <c r="AT121" s="238" t="s">
        <v>173</v>
      </c>
      <c r="AU121" s="238" t="s">
        <v>86</v>
      </c>
      <c r="AV121" s="11" t="s">
        <v>86</v>
      </c>
      <c r="AW121" s="11" t="s">
        <v>33</v>
      </c>
      <c r="AX121" s="11" t="s">
        <v>75</v>
      </c>
      <c r="AY121" s="238" t="s">
        <v>165</v>
      </c>
    </row>
    <row r="122" s="1" customFormat="1" ht="38.25" customHeight="1">
      <c r="B122" s="46"/>
      <c r="C122" s="215" t="s">
        <v>101</v>
      </c>
      <c r="D122" s="215" t="s">
        <v>167</v>
      </c>
      <c r="E122" s="216" t="s">
        <v>214</v>
      </c>
      <c r="F122" s="217" t="s">
        <v>215</v>
      </c>
      <c r="G122" s="218" t="s">
        <v>92</v>
      </c>
      <c r="H122" s="219">
        <v>0.252</v>
      </c>
      <c r="I122" s="220"/>
      <c r="J122" s="221">
        <f>ROUND(I122*H122,2)</f>
        <v>0</v>
      </c>
      <c r="K122" s="217" t="s">
        <v>170</v>
      </c>
      <c r="L122" s="72"/>
      <c r="M122" s="222" t="s">
        <v>21</v>
      </c>
      <c r="N122" s="223" t="s">
        <v>41</v>
      </c>
      <c r="O122" s="47"/>
      <c r="P122" s="224">
        <f>O122*H122</f>
        <v>0</v>
      </c>
      <c r="Q122" s="224">
        <v>0</v>
      </c>
      <c r="R122" s="224">
        <f>Q122*H122</f>
        <v>0</v>
      </c>
      <c r="S122" s="224">
        <v>0</v>
      </c>
      <c r="T122" s="225">
        <f>S122*H122</f>
        <v>0</v>
      </c>
      <c r="AR122" s="24" t="s">
        <v>171</v>
      </c>
      <c r="AT122" s="24" t="s">
        <v>167</v>
      </c>
      <c r="AU122" s="24" t="s">
        <v>86</v>
      </c>
      <c r="AY122" s="24" t="s">
        <v>165</v>
      </c>
      <c r="BE122" s="226">
        <f>IF(N122="základní",J122,0)</f>
        <v>0</v>
      </c>
      <c r="BF122" s="226">
        <f>IF(N122="snížená",J122,0)</f>
        <v>0</v>
      </c>
      <c r="BG122" s="226">
        <f>IF(N122="zákl. přenesená",J122,0)</f>
        <v>0</v>
      </c>
      <c r="BH122" s="226">
        <f>IF(N122="sníž. přenesená",J122,0)</f>
        <v>0</v>
      </c>
      <c r="BI122" s="226">
        <f>IF(N122="nulová",J122,0)</f>
        <v>0</v>
      </c>
      <c r="BJ122" s="24" t="s">
        <v>75</v>
      </c>
      <c r="BK122" s="226">
        <f>ROUND(I122*H122,2)</f>
        <v>0</v>
      </c>
      <c r="BL122" s="24" t="s">
        <v>171</v>
      </c>
      <c r="BM122" s="24" t="s">
        <v>216</v>
      </c>
    </row>
    <row r="123" s="12" customFormat="1">
      <c r="B123" s="249"/>
      <c r="C123" s="250"/>
      <c r="D123" s="229" t="s">
        <v>173</v>
      </c>
      <c r="E123" s="251" t="s">
        <v>21</v>
      </c>
      <c r="F123" s="252" t="s">
        <v>217</v>
      </c>
      <c r="G123" s="250"/>
      <c r="H123" s="251" t="s">
        <v>21</v>
      </c>
      <c r="I123" s="253"/>
      <c r="J123" s="250"/>
      <c r="K123" s="250"/>
      <c r="L123" s="254"/>
      <c r="M123" s="255"/>
      <c r="N123" s="256"/>
      <c r="O123" s="256"/>
      <c r="P123" s="256"/>
      <c r="Q123" s="256"/>
      <c r="R123" s="256"/>
      <c r="S123" s="256"/>
      <c r="T123" s="257"/>
      <c r="AT123" s="258" t="s">
        <v>173</v>
      </c>
      <c r="AU123" s="258" t="s">
        <v>86</v>
      </c>
      <c r="AV123" s="12" t="s">
        <v>75</v>
      </c>
      <c r="AW123" s="12" t="s">
        <v>33</v>
      </c>
      <c r="AX123" s="12" t="s">
        <v>70</v>
      </c>
      <c r="AY123" s="258" t="s">
        <v>165</v>
      </c>
    </row>
    <row r="124" s="11" customFormat="1">
      <c r="B124" s="227"/>
      <c r="C124" s="228"/>
      <c r="D124" s="229" t="s">
        <v>173</v>
      </c>
      <c r="E124" s="230" t="s">
        <v>21</v>
      </c>
      <c r="F124" s="231" t="s">
        <v>218</v>
      </c>
      <c r="G124" s="228"/>
      <c r="H124" s="232">
        <v>0.252</v>
      </c>
      <c r="I124" s="233"/>
      <c r="J124" s="228"/>
      <c r="K124" s="228"/>
      <c r="L124" s="234"/>
      <c r="M124" s="235"/>
      <c r="N124" s="236"/>
      <c r="O124" s="236"/>
      <c r="P124" s="236"/>
      <c r="Q124" s="236"/>
      <c r="R124" s="236"/>
      <c r="S124" s="236"/>
      <c r="T124" s="237"/>
      <c r="AT124" s="238" t="s">
        <v>173</v>
      </c>
      <c r="AU124" s="238" t="s">
        <v>86</v>
      </c>
      <c r="AV124" s="11" t="s">
        <v>86</v>
      </c>
      <c r="AW124" s="11" t="s">
        <v>33</v>
      </c>
      <c r="AX124" s="11" t="s">
        <v>75</v>
      </c>
      <c r="AY124" s="238" t="s">
        <v>165</v>
      </c>
    </row>
    <row r="125" s="1" customFormat="1" ht="51" customHeight="1">
      <c r="B125" s="46"/>
      <c r="C125" s="215" t="s">
        <v>219</v>
      </c>
      <c r="D125" s="215" t="s">
        <v>167</v>
      </c>
      <c r="E125" s="216" t="s">
        <v>220</v>
      </c>
      <c r="F125" s="217" t="s">
        <v>221</v>
      </c>
      <c r="G125" s="218" t="s">
        <v>92</v>
      </c>
      <c r="H125" s="219">
        <v>0.126</v>
      </c>
      <c r="I125" s="220"/>
      <c r="J125" s="221">
        <f>ROUND(I125*H125,2)</f>
        <v>0</v>
      </c>
      <c r="K125" s="217" t="s">
        <v>170</v>
      </c>
      <c r="L125" s="72"/>
      <c r="M125" s="222" t="s">
        <v>21</v>
      </c>
      <c r="N125" s="223" t="s">
        <v>41</v>
      </c>
      <c r="O125" s="47"/>
      <c r="P125" s="224">
        <f>O125*H125</f>
        <v>0</v>
      </c>
      <c r="Q125" s="224">
        <v>0</v>
      </c>
      <c r="R125" s="224">
        <f>Q125*H125</f>
        <v>0</v>
      </c>
      <c r="S125" s="224">
        <v>0</v>
      </c>
      <c r="T125" s="225">
        <f>S125*H125</f>
        <v>0</v>
      </c>
      <c r="AR125" s="24" t="s">
        <v>171</v>
      </c>
      <c r="AT125" s="24" t="s">
        <v>167</v>
      </c>
      <c r="AU125" s="24" t="s">
        <v>86</v>
      </c>
      <c r="AY125" s="24" t="s">
        <v>165</v>
      </c>
      <c r="BE125" s="226">
        <f>IF(N125="základní",J125,0)</f>
        <v>0</v>
      </c>
      <c r="BF125" s="226">
        <f>IF(N125="snížená",J125,0)</f>
        <v>0</v>
      </c>
      <c r="BG125" s="226">
        <f>IF(N125="zákl. přenesená",J125,0)</f>
        <v>0</v>
      </c>
      <c r="BH125" s="226">
        <f>IF(N125="sníž. přenesená",J125,0)</f>
        <v>0</v>
      </c>
      <c r="BI125" s="226">
        <f>IF(N125="nulová",J125,0)</f>
        <v>0</v>
      </c>
      <c r="BJ125" s="24" t="s">
        <v>75</v>
      </c>
      <c r="BK125" s="226">
        <f>ROUND(I125*H125,2)</f>
        <v>0</v>
      </c>
      <c r="BL125" s="24" t="s">
        <v>171</v>
      </c>
      <c r="BM125" s="24" t="s">
        <v>222</v>
      </c>
    </row>
    <row r="126" s="11" customFormat="1">
      <c r="B126" s="227"/>
      <c r="C126" s="228"/>
      <c r="D126" s="229" t="s">
        <v>173</v>
      </c>
      <c r="E126" s="228"/>
      <c r="F126" s="231" t="s">
        <v>223</v>
      </c>
      <c r="G126" s="228"/>
      <c r="H126" s="232">
        <v>0.126</v>
      </c>
      <c r="I126" s="233"/>
      <c r="J126" s="228"/>
      <c r="K126" s="228"/>
      <c r="L126" s="234"/>
      <c r="M126" s="235"/>
      <c r="N126" s="236"/>
      <c r="O126" s="236"/>
      <c r="P126" s="236"/>
      <c r="Q126" s="236"/>
      <c r="R126" s="236"/>
      <c r="S126" s="236"/>
      <c r="T126" s="237"/>
      <c r="AT126" s="238" t="s">
        <v>173</v>
      </c>
      <c r="AU126" s="238" t="s">
        <v>86</v>
      </c>
      <c r="AV126" s="11" t="s">
        <v>86</v>
      </c>
      <c r="AW126" s="11" t="s">
        <v>6</v>
      </c>
      <c r="AX126" s="11" t="s">
        <v>75</v>
      </c>
      <c r="AY126" s="238" t="s">
        <v>165</v>
      </c>
    </row>
    <row r="127" s="1" customFormat="1" ht="38.25" customHeight="1">
      <c r="B127" s="46"/>
      <c r="C127" s="215" t="s">
        <v>224</v>
      </c>
      <c r="D127" s="215" t="s">
        <v>167</v>
      </c>
      <c r="E127" s="216" t="s">
        <v>225</v>
      </c>
      <c r="F127" s="217" t="s">
        <v>226</v>
      </c>
      <c r="G127" s="218" t="s">
        <v>92</v>
      </c>
      <c r="H127" s="219">
        <v>2.052</v>
      </c>
      <c r="I127" s="220"/>
      <c r="J127" s="221">
        <f>ROUND(I127*H127,2)</f>
        <v>0</v>
      </c>
      <c r="K127" s="217" t="s">
        <v>170</v>
      </c>
      <c r="L127" s="72"/>
      <c r="M127" s="222" t="s">
        <v>21</v>
      </c>
      <c r="N127" s="223" t="s">
        <v>41</v>
      </c>
      <c r="O127" s="47"/>
      <c r="P127" s="224">
        <f>O127*H127</f>
        <v>0</v>
      </c>
      <c r="Q127" s="224">
        <v>0</v>
      </c>
      <c r="R127" s="224">
        <f>Q127*H127</f>
        <v>0</v>
      </c>
      <c r="S127" s="224">
        <v>0</v>
      </c>
      <c r="T127" s="225">
        <f>S127*H127</f>
        <v>0</v>
      </c>
      <c r="AR127" s="24" t="s">
        <v>171</v>
      </c>
      <c r="AT127" s="24" t="s">
        <v>167</v>
      </c>
      <c r="AU127" s="24" t="s">
        <v>86</v>
      </c>
      <c r="AY127" s="24" t="s">
        <v>165</v>
      </c>
      <c r="BE127" s="226">
        <f>IF(N127="základní",J127,0)</f>
        <v>0</v>
      </c>
      <c r="BF127" s="226">
        <f>IF(N127="snížená",J127,0)</f>
        <v>0</v>
      </c>
      <c r="BG127" s="226">
        <f>IF(N127="zákl. přenesená",J127,0)</f>
        <v>0</v>
      </c>
      <c r="BH127" s="226">
        <f>IF(N127="sníž. přenesená",J127,0)</f>
        <v>0</v>
      </c>
      <c r="BI127" s="226">
        <f>IF(N127="nulová",J127,0)</f>
        <v>0</v>
      </c>
      <c r="BJ127" s="24" t="s">
        <v>75</v>
      </c>
      <c r="BK127" s="226">
        <f>ROUND(I127*H127,2)</f>
        <v>0</v>
      </c>
      <c r="BL127" s="24" t="s">
        <v>171</v>
      </c>
      <c r="BM127" s="24" t="s">
        <v>227</v>
      </c>
    </row>
    <row r="128" s="11" customFormat="1">
      <c r="B128" s="227"/>
      <c r="C128" s="228"/>
      <c r="D128" s="229" t="s">
        <v>173</v>
      </c>
      <c r="E128" s="230" t="s">
        <v>21</v>
      </c>
      <c r="F128" s="231" t="s">
        <v>228</v>
      </c>
      <c r="G128" s="228"/>
      <c r="H128" s="232">
        <v>0.252</v>
      </c>
      <c r="I128" s="233"/>
      <c r="J128" s="228"/>
      <c r="K128" s="228"/>
      <c r="L128" s="234"/>
      <c r="M128" s="235"/>
      <c r="N128" s="236"/>
      <c r="O128" s="236"/>
      <c r="P128" s="236"/>
      <c r="Q128" s="236"/>
      <c r="R128" s="236"/>
      <c r="S128" s="236"/>
      <c r="T128" s="237"/>
      <c r="AT128" s="238" t="s">
        <v>173</v>
      </c>
      <c r="AU128" s="238" t="s">
        <v>86</v>
      </c>
      <c r="AV128" s="11" t="s">
        <v>86</v>
      </c>
      <c r="AW128" s="11" t="s">
        <v>33</v>
      </c>
      <c r="AX128" s="11" t="s">
        <v>70</v>
      </c>
      <c r="AY128" s="238" t="s">
        <v>165</v>
      </c>
    </row>
    <row r="129" s="11" customFormat="1">
      <c r="B129" s="227"/>
      <c r="C129" s="228"/>
      <c r="D129" s="229" t="s">
        <v>173</v>
      </c>
      <c r="E129" s="230" t="s">
        <v>21</v>
      </c>
      <c r="F129" s="231" t="s">
        <v>213</v>
      </c>
      <c r="G129" s="228"/>
      <c r="H129" s="232">
        <v>1.8</v>
      </c>
      <c r="I129" s="233"/>
      <c r="J129" s="228"/>
      <c r="K129" s="228"/>
      <c r="L129" s="234"/>
      <c r="M129" s="235"/>
      <c r="N129" s="236"/>
      <c r="O129" s="236"/>
      <c r="P129" s="236"/>
      <c r="Q129" s="236"/>
      <c r="R129" s="236"/>
      <c r="S129" s="236"/>
      <c r="T129" s="237"/>
      <c r="AT129" s="238" t="s">
        <v>173</v>
      </c>
      <c r="AU129" s="238" t="s">
        <v>86</v>
      </c>
      <c r="AV129" s="11" t="s">
        <v>86</v>
      </c>
      <c r="AW129" s="11" t="s">
        <v>33</v>
      </c>
      <c r="AX129" s="11" t="s">
        <v>70</v>
      </c>
      <c r="AY129" s="238" t="s">
        <v>165</v>
      </c>
    </row>
    <row r="130" s="13" customFormat="1">
      <c r="B130" s="259"/>
      <c r="C130" s="260"/>
      <c r="D130" s="229" t="s">
        <v>173</v>
      </c>
      <c r="E130" s="261" t="s">
        <v>21</v>
      </c>
      <c r="F130" s="262" t="s">
        <v>229</v>
      </c>
      <c r="G130" s="260"/>
      <c r="H130" s="263">
        <v>2.052</v>
      </c>
      <c r="I130" s="264"/>
      <c r="J130" s="260"/>
      <c r="K130" s="260"/>
      <c r="L130" s="265"/>
      <c r="M130" s="266"/>
      <c r="N130" s="267"/>
      <c r="O130" s="267"/>
      <c r="P130" s="267"/>
      <c r="Q130" s="267"/>
      <c r="R130" s="267"/>
      <c r="S130" s="267"/>
      <c r="T130" s="268"/>
      <c r="AT130" s="269" t="s">
        <v>173</v>
      </c>
      <c r="AU130" s="269" t="s">
        <v>86</v>
      </c>
      <c r="AV130" s="13" t="s">
        <v>171</v>
      </c>
      <c r="AW130" s="13" t="s">
        <v>33</v>
      </c>
      <c r="AX130" s="13" t="s">
        <v>75</v>
      </c>
      <c r="AY130" s="269" t="s">
        <v>165</v>
      </c>
    </row>
    <row r="131" s="1" customFormat="1" ht="51" customHeight="1">
      <c r="B131" s="46"/>
      <c r="C131" s="215" t="s">
        <v>230</v>
      </c>
      <c r="D131" s="215" t="s">
        <v>167</v>
      </c>
      <c r="E131" s="216" t="s">
        <v>231</v>
      </c>
      <c r="F131" s="217" t="s">
        <v>232</v>
      </c>
      <c r="G131" s="218" t="s">
        <v>92</v>
      </c>
      <c r="H131" s="219">
        <v>10.26</v>
      </c>
      <c r="I131" s="220"/>
      <c r="J131" s="221">
        <f>ROUND(I131*H131,2)</f>
        <v>0</v>
      </c>
      <c r="K131" s="217" t="s">
        <v>170</v>
      </c>
      <c r="L131" s="72"/>
      <c r="M131" s="222" t="s">
        <v>21</v>
      </c>
      <c r="N131" s="223" t="s">
        <v>41</v>
      </c>
      <c r="O131" s="47"/>
      <c r="P131" s="224">
        <f>O131*H131</f>
        <v>0</v>
      </c>
      <c r="Q131" s="224">
        <v>0</v>
      </c>
      <c r="R131" s="224">
        <f>Q131*H131</f>
        <v>0</v>
      </c>
      <c r="S131" s="224">
        <v>0</v>
      </c>
      <c r="T131" s="225">
        <f>S131*H131</f>
        <v>0</v>
      </c>
      <c r="AR131" s="24" t="s">
        <v>171</v>
      </c>
      <c r="AT131" s="24" t="s">
        <v>167</v>
      </c>
      <c r="AU131" s="24" t="s">
        <v>86</v>
      </c>
      <c r="AY131" s="24" t="s">
        <v>165</v>
      </c>
      <c r="BE131" s="226">
        <f>IF(N131="základní",J131,0)</f>
        <v>0</v>
      </c>
      <c r="BF131" s="226">
        <f>IF(N131="snížená",J131,0)</f>
        <v>0</v>
      </c>
      <c r="BG131" s="226">
        <f>IF(N131="zákl. přenesená",J131,0)</f>
        <v>0</v>
      </c>
      <c r="BH131" s="226">
        <f>IF(N131="sníž. přenesená",J131,0)</f>
        <v>0</v>
      </c>
      <c r="BI131" s="226">
        <f>IF(N131="nulová",J131,0)</f>
        <v>0</v>
      </c>
      <c r="BJ131" s="24" t="s">
        <v>75</v>
      </c>
      <c r="BK131" s="226">
        <f>ROUND(I131*H131,2)</f>
        <v>0</v>
      </c>
      <c r="BL131" s="24" t="s">
        <v>171</v>
      </c>
      <c r="BM131" s="24" t="s">
        <v>233</v>
      </c>
    </row>
    <row r="132" s="11" customFormat="1">
      <c r="B132" s="227"/>
      <c r="C132" s="228"/>
      <c r="D132" s="229" t="s">
        <v>173</v>
      </c>
      <c r="E132" s="228"/>
      <c r="F132" s="231" t="s">
        <v>234</v>
      </c>
      <c r="G132" s="228"/>
      <c r="H132" s="232">
        <v>10.26</v>
      </c>
      <c r="I132" s="233"/>
      <c r="J132" s="228"/>
      <c r="K132" s="228"/>
      <c r="L132" s="234"/>
      <c r="M132" s="235"/>
      <c r="N132" s="236"/>
      <c r="O132" s="236"/>
      <c r="P132" s="236"/>
      <c r="Q132" s="236"/>
      <c r="R132" s="236"/>
      <c r="S132" s="236"/>
      <c r="T132" s="237"/>
      <c r="AT132" s="238" t="s">
        <v>173</v>
      </c>
      <c r="AU132" s="238" t="s">
        <v>86</v>
      </c>
      <c r="AV132" s="11" t="s">
        <v>86</v>
      </c>
      <c r="AW132" s="11" t="s">
        <v>6</v>
      </c>
      <c r="AX132" s="11" t="s">
        <v>75</v>
      </c>
      <c r="AY132" s="238" t="s">
        <v>165</v>
      </c>
    </row>
    <row r="133" s="1" customFormat="1" ht="16.5" customHeight="1">
      <c r="B133" s="46"/>
      <c r="C133" s="215" t="s">
        <v>235</v>
      </c>
      <c r="D133" s="215" t="s">
        <v>167</v>
      </c>
      <c r="E133" s="216" t="s">
        <v>236</v>
      </c>
      <c r="F133" s="217" t="s">
        <v>237</v>
      </c>
      <c r="G133" s="218" t="s">
        <v>92</v>
      </c>
      <c r="H133" s="219">
        <v>2.052</v>
      </c>
      <c r="I133" s="220"/>
      <c r="J133" s="221">
        <f>ROUND(I133*H133,2)</f>
        <v>0</v>
      </c>
      <c r="K133" s="217" t="s">
        <v>170</v>
      </c>
      <c r="L133" s="72"/>
      <c r="M133" s="222" t="s">
        <v>21</v>
      </c>
      <c r="N133" s="223" t="s">
        <v>41</v>
      </c>
      <c r="O133" s="47"/>
      <c r="P133" s="224">
        <f>O133*H133</f>
        <v>0</v>
      </c>
      <c r="Q133" s="224">
        <v>0</v>
      </c>
      <c r="R133" s="224">
        <f>Q133*H133</f>
        <v>0</v>
      </c>
      <c r="S133" s="224">
        <v>0</v>
      </c>
      <c r="T133" s="225">
        <f>S133*H133</f>
        <v>0</v>
      </c>
      <c r="AR133" s="24" t="s">
        <v>171</v>
      </c>
      <c r="AT133" s="24" t="s">
        <v>167</v>
      </c>
      <c r="AU133" s="24" t="s">
        <v>86</v>
      </c>
      <c r="AY133" s="24" t="s">
        <v>165</v>
      </c>
      <c r="BE133" s="226">
        <f>IF(N133="základní",J133,0)</f>
        <v>0</v>
      </c>
      <c r="BF133" s="226">
        <f>IF(N133="snížená",J133,0)</f>
        <v>0</v>
      </c>
      <c r="BG133" s="226">
        <f>IF(N133="zákl. přenesená",J133,0)</f>
        <v>0</v>
      </c>
      <c r="BH133" s="226">
        <f>IF(N133="sníž. přenesená",J133,0)</f>
        <v>0</v>
      </c>
      <c r="BI133" s="226">
        <f>IF(N133="nulová",J133,0)</f>
        <v>0</v>
      </c>
      <c r="BJ133" s="24" t="s">
        <v>75</v>
      </c>
      <c r="BK133" s="226">
        <f>ROUND(I133*H133,2)</f>
        <v>0</v>
      </c>
      <c r="BL133" s="24" t="s">
        <v>171</v>
      </c>
      <c r="BM133" s="24" t="s">
        <v>238</v>
      </c>
    </row>
    <row r="134" s="1" customFormat="1" ht="25.5" customHeight="1">
      <c r="B134" s="46"/>
      <c r="C134" s="215" t="s">
        <v>10</v>
      </c>
      <c r="D134" s="215" t="s">
        <v>167</v>
      </c>
      <c r="E134" s="216" t="s">
        <v>239</v>
      </c>
      <c r="F134" s="217" t="s">
        <v>240</v>
      </c>
      <c r="G134" s="218" t="s">
        <v>201</v>
      </c>
      <c r="H134" s="219">
        <v>3.694</v>
      </c>
      <c r="I134" s="220"/>
      <c r="J134" s="221">
        <f>ROUND(I134*H134,2)</f>
        <v>0</v>
      </c>
      <c r="K134" s="217" t="s">
        <v>170</v>
      </c>
      <c r="L134" s="72"/>
      <c r="M134" s="222" t="s">
        <v>21</v>
      </c>
      <c r="N134" s="223" t="s">
        <v>41</v>
      </c>
      <c r="O134" s="47"/>
      <c r="P134" s="224">
        <f>O134*H134</f>
        <v>0</v>
      </c>
      <c r="Q134" s="224">
        <v>0</v>
      </c>
      <c r="R134" s="224">
        <f>Q134*H134</f>
        <v>0</v>
      </c>
      <c r="S134" s="224">
        <v>0</v>
      </c>
      <c r="T134" s="225">
        <f>S134*H134</f>
        <v>0</v>
      </c>
      <c r="AR134" s="24" t="s">
        <v>171</v>
      </c>
      <c r="AT134" s="24" t="s">
        <v>167</v>
      </c>
      <c r="AU134" s="24" t="s">
        <v>86</v>
      </c>
      <c r="AY134" s="24" t="s">
        <v>165</v>
      </c>
      <c r="BE134" s="226">
        <f>IF(N134="základní",J134,0)</f>
        <v>0</v>
      </c>
      <c r="BF134" s="226">
        <f>IF(N134="snížená",J134,0)</f>
        <v>0</v>
      </c>
      <c r="BG134" s="226">
        <f>IF(N134="zákl. přenesená",J134,0)</f>
        <v>0</v>
      </c>
      <c r="BH134" s="226">
        <f>IF(N134="sníž. přenesená",J134,0)</f>
        <v>0</v>
      </c>
      <c r="BI134" s="226">
        <f>IF(N134="nulová",J134,0)</f>
        <v>0</v>
      </c>
      <c r="BJ134" s="24" t="s">
        <v>75</v>
      </c>
      <c r="BK134" s="226">
        <f>ROUND(I134*H134,2)</f>
        <v>0</v>
      </c>
      <c r="BL134" s="24" t="s">
        <v>171</v>
      </c>
      <c r="BM134" s="24" t="s">
        <v>241</v>
      </c>
    </row>
    <row r="135" s="11" customFormat="1">
      <c r="B135" s="227"/>
      <c r="C135" s="228"/>
      <c r="D135" s="229" t="s">
        <v>173</v>
      </c>
      <c r="E135" s="228"/>
      <c r="F135" s="231" t="s">
        <v>242</v>
      </c>
      <c r="G135" s="228"/>
      <c r="H135" s="232">
        <v>3.694</v>
      </c>
      <c r="I135" s="233"/>
      <c r="J135" s="228"/>
      <c r="K135" s="228"/>
      <c r="L135" s="234"/>
      <c r="M135" s="235"/>
      <c r="N135" s="236"/>
      <c r="O135" s="236"/>
      <c r="P135" s="236"/>
      <c r="Q135" s="236"/>
      <c r="R135" s="236"/>
      <c r="S135" s="236"/>
      <c r="T135" s="237"/>
      <c r="AT135" s="238" t="s">
        <v>173</v>
      </c>
      <c r="AU135" s="238" t="s">
        <v>86</v>
      </c>
      <c r="AV135" s="11" t="s">
        <v>86</v>
      </c>
      <c r="AW135" s="11" t="s">
        <v>6</v>
      </c>
      <c r="AX135" s="11" t="s">
        <v>75</v>
      </c>
      <c r="AY135" s="238" t="s">
        <v>165</v>
      </c>
    </row>
    <row r="136" s="10" customFormat="1" ht="29.88" customHeight="1">
      <c r="B136" s="199"/>
      <c r="C136" s="200"/>
      <c r="D136" s="201" t="s">
        <v>69</v>
      </c>
      <c r="E136" s="213" t="s">
        <v>86</v>
      </c>
      <c r="F136" s="213" t="s">
        <v>243</v>
      </c>
      <c r="G136" s="200"/>
      <c r="H136" s="200"/>
      <c r="I136" s="203"/>
      <c r="J136" s="214">
        <f>BK136</f>
        <v>0</v>
      </c>
      <c r="K136" s="200"/>
      <c r="L136" s="205"/>
      <c r="M136" s="206"/>
      <c r="N136" s="207"/>
      <c r="O136" s="207"/>
      <c r="P136" s="208">
        <f>SUM(P137:P140)</f>
        <v>0</v>
      </c>
      <c r="Q136" s="207"/>
      <c r="R136" s="208">
        <f>SUM(R137:R140)</f>
        <v>0.64045869</v>
      </c>
      <c r="S136" s="207"/>
      <c r="T136" s="209">
        <f>SUM(T137:T140)</f>
        <v>0</v>
      </c>
      <c r="AR136" s="210" t="s">
        <v>75</v>
      </c>
      <c r="AT136" s="211" t="s">
        <v>69</v>
      </c>
      <c r="AU136" s="211" t="s">
        <v>75</v>
      </c>
      <c r="AY136" s="210" t="s">
        <v>165</v>
      </c>
      <c r="BK136" s="212">
        <f>SUM(BK137:BK140)</f>
        <v>0</v>
      </c>
    </row>
    <row r="137" s="1" customFormat="1" ht="25.5" customHeight="1">
      <c r="B137" s="46"/>
      <c r="C137" s="215" t="s">
        <v>244</v>
      </c>
      <c r="D137" s="215" t="s">
        <v>167</v>
      </c>
      <c r="E137" s="216" t="s">
        <v>245</v>
      </c>
      <c r="F137" s="217" t="s">
        <v>246</v>
      </c>
      <c r="G137" s="218" t="s">
        <v>92</v>
      </c>
      <c r="H137" s="219">
        <v>0.26100000000000001</v>
      </c>
      <c r="I137" s="220"/>
      <c r="J137" s="221">
        <f>ROUND(I137*H137,2)</f>
        <v>0</v>
      </c>
      <c r="K137" s="217" t="s">
        <v>170</v>
      </c>
      <c r="L137" s="72"/>
      <c r="M137" s="222" t="s">
        <v>21</v>
      </c>
      <c r="N137" s="223" t="s">
        <v>41</v>
      </c>
      <c r="O137" s="47"/>
      <c r="P137" s="224">
        <f>O137*H137</f>
        <v>0</v>
      </c>
      <c r="Q137" s="224">
        <v>2.45329</v>
      </c>
      <c r="R137" s="224">
        <f>Q137*H137</f>
        <v>0.64030869000000001</v>
      </c>
      <c r="S137" s="224">
        <v>0</v>
      </c>
      <c r="T137" s="225">
        <f>S137*H137</f>
        <v>0</v>
      </c>
      <c r="AR137" s="24" t="s">
        <v>171</v>
      </c>
      <c r="AT137" s="24" t="s">
        <v>167</v>
      </c>
      <c r="AU137" s="24" t="s">
        <v>86</v>
      </c>
      <c r="AY137" s="24" t="s">
        <v>165</v>
      </c>
      <c r="BE137" s="226">
        <f>IF(N137="základní",J137,0)</f>
        <v>0</v>
      </c>
      <c r="BF137" s="226">
        <f>IF(N137="snížená",J137,0)</f>
        <v>0</v>
      </c>
      <c r="BG137" s="226">
        <f>IF(N137="zákl. přenesená",J137,0)</f>
        <v>0</v>
      </c>
      <c r="BH137" s="226">
        <f>IF(N137="sníž. přenesená",J137,0)</f>
        <v>0</v>
      </c>
      <c r="BI137" s="226">
        <f>IF(N137="nulová",J137,0)</f>
        <v>0</v>
      </c>
      <c r="BJ137" s="24" t="s">
        <v>75</v>
      </c>
      <c r="BK137" s="226">
        <f>ROUND(I137*H137,2)</f>
        <v>0</v>
      </c>
      <c r="BL137" s="24" t="s">
        <v>171</v>
      </c>
      <c r="BM137" s="24" t="s">
        <v>247</v>
      </c>
    </row>
    <row r="138" s="11" customFormat="1">
      <c r="B138" s="227"/>
      <c r="C138" s="228"/>
      <c r="D138" s="229" t="s">
        <v>173</v>
      </c>
      <c r="E138" s="230" t="s">
        <v>21</v>
      </c>
      <c r="F138" s="231" t="s">
        <v>248</v>
      </c>
      <c r="G138" s="228"/>
      <c r="H138" s="232">
        <v>0.26100000000000001</v>
      </c>
      <c r="I138" s="233"/>
      <c r="J138" s="228"/>
      <c r="K138" s="228"/>
      <c r="L138" s="234"/>
      <c r="M138" s="235"/>
      <c r="N138" s="236"/>
      <c r="O138" s="236"/>
      <c r="P138" s="236"/>
      <c r="Q138" s="236"/>
      <c r="R138" s="236"/>
      <c r="S138" s="236"/>
      <c r="T138" s="237"/>
      <c r="AT138" s="238" t="s">
        <v>173</v>
      </c>
      <c r="AU138" s="238" t="s">
        <v>86</v>
      </c>
      <c r="AV138" s="11" t="s">
        <v>86</v>
      </c>
      <c r="AW138" s="11" t="s">
        <v>33</v>
      </c>
      <c r="AX138" s="11" t="s">
        <v>75</v>
      </c>
      <c r="AY138" s="238" t="s">
        <v>165</v>
      </c>
    </row>
    <row r="139" s="1" customFormat="1" ht="38.25" customHeight="1">
      <c r="B139" s="46"/>
      <c r="C139" s="215" t="s">
        <v>249</v>
      </c>
      <c r="D139" s="215" t="s">
        <v>167</v>
      </c>
      <c r="E139" s="216" t="s">
        <v>250</v>
      </c>
      <c r="F139" s="217" t="s">
        <v>251</v>
      </c>
      <c r="G139" s="218" t="s">
        <v>252</v>
      </c>
      <c r="H139" s="219">
        <v>1</v>
      </c>
      <c r="I139" s="220"/>
      <c r="J139" s="221">
        <f>ROUND(I139*H139,2)</f>
        <v>0</v>
      </c>
      <c r="K139" s="217" t="s">
        <v>170</v>
      </c>
      <c r="L139" s="72"/>
      <c r="M139" s="222" t="s">
        <v>21</v>
      </c>
      <c r="N139" s="223" t="s">
        <v>41</v>
      </c>
      <c r="O139" s="47"/>
      <c r="P139" s="224">
        <f>O139*H139</f>
        <v>0</v>
      </c>
      <c r="Q139" s="224">
        <v>0.00014999999999999999</v>
      </c>
      <c r="R139" s="224">
        <f>Q139*H139</f>
        <v>0.00014999999999999999</v>
      </c>
      <c r="S139" s="224">
        <v>0</v>
      </c>
      <c r="T139" s="225">
        <f>S139*H139</f>
        <v>0</v>
      </c>
      <c r="AR139" s="24" t="s">
        <v>171</v>
      </c>
      <c r="AT139" s="24" t="s">
        <v>167</v>
      </c>
      <c r="AU139" s="24" t="s">
        <v>86</v>
      </c>
      <c r="AY139" s="24" t="s">
        <v>165</v>
      </c>
      <c r="BE139" s="226">
        <f>IF(N139="základní",J139,0)</f>
        <v>0</v>
      </c>
      <c r="BF139" s="226">
        <f>IF(N139="snížená",J139,0)</f>
        <v>0</v>
      </c>
      <c r="BG139" s="226">
        <f>IF(N139="zákl. přenesená",J139,0)</f>
        <v>0</v>
      </c>
      <c r="BH139" s="226">
        <f>IF(N139="sníž. přenesená",J139,0)</f>
        <v>0</v>
      </c>
      <c r="BI139" s="226">
        <f>IF(N139="nulová",J139,0)</f>
        <v>0</v>
      </c>
      <c r="BJ139" s="24" t="s">
        <v>75</v>
      </c>
      <c r="BK139" s="226">
        <f>ROUND(I139*H139,2)</f>
        <v>0</v>
      </c>
      <c r="BL139" s="24" t="s">
        <v>171</v>
      </c>
      <c r="BM139" s="24" t="s">
        <v>253</v>
      </c>
    </row>
    <row r="140" s="1" customFormat="1" ht="25.5" customHeight="1">
      <c r="B140" s="46"/>
      <c r="C140" s="239" t="s">
        <v>254</v>
      </c>
      <c r="D140" s="239" t="s">
        <v>198</v>
      </c>
      <c r="E140" s="240" t="s">
        <v>255</v>
      </c>
      <c r="F140" s="241" t="s">
        <v>256</v>
      </c>
      <c r="G140" s="242" t="s">
        <v>252</v>
      </c>
      <c r="H140" s="243">
        <v>1</v>
      </c>
      <c r="I140" s="244"/>
      <c r="J140" s="245">
        <f>ROUND(I140*H140,2)</f>
        <v>0</v>
      </c>
      <c r="K140" s="241" t="s">
        <v>21</v>
      </c>
      <c r="L140" s="246"/>
      <c r="M140" s="247" t="s">
        <v>21</v>
      </c>
      <c r="N140" s="248" t="s">
        <v>41</v>
      </c>
      <c r="O140" s="47"/>
      <c r="P140" s="224">
        <f>O140*H140</f>
        <v>0</v>
      </c>
      <c r="Q140" s="224">
        <v>0</v>
      </c>
      <c r="R140" s="224">
        <f>Q140*H140</f>
        <v>0</v>
      </c>
      <c r="S140" s="224">
        <v>0</v>
      </c>
      <c r="T140" s="225">
        <f>S140*H140</f>
        <v>0</v>
      </c>
      <c r="AR140" s="24" t="s">
        <v>202</v>
      </c>
      <c r="AT140" s="24" t="s">
        <v>198</v>
      </c>
      <c r="AU140" s="24" t="s">
        <v>86</v>
      </c>
      <c r="AY140" s="24" t="s">
        <v>165</v>
      </c>
      <c r="BE140" s="226">
        <f>IF(N140="základní",J140,0)</f>
        <v>0</v>
      </c>
      <c r="BF140" s="226">
        <f>IF(N140="snížená",J140,0)</f>
        <v>0</v>
      </c>
      <c r="BG140" s="226">
        <f>IF(N140="zákl. přenesená",J140,0)</f>
        <v>0</v>
      </c>
      <c r="BH140" s="226">
        <f>IF(N140="sníž. přenesená",J140,0)</f>
        <v>0</v>
      </c>
      <c r="BI140" s="226">
        <f>IF(N140="nulová",J140,0)</f>
        <v>0</v>
      </c>
      <c r="BJ140" s="24" t="s">
        <v>75</v>
      </c>
      <c r="BK140" s="226">
        <f>ROUND(I140*H140,2)</f>
        <v>0</v>
      </c>
      <c r="BL140" s="24" t="s">
        <v>171</v>
      </c>
      <c r="BM140" s="24" t="s">
        <v>257</v>
      </c>
    </row>
    <row r="141" s="10" customFormat="1" ht="29.88" customHeight="1">
      <c r="B141" s="199"/>
      <c r="C141" s="200"/>
      <c r="D141" s="201" t="s">
        <v>69</v>
      </c>
      <c r="E141" s="213" t="s">
        <v>171</v>
      </c>
      <c r="F141" s="213" t="s">
        <v>258</v>
      </c>
      <c r="G141" s="200"/>
      <c r="H141" s="200"/>
      <c r="I141" s="203"/>
      <c r="J141" s="214">
        <f>BK141</f>
        <v>0</v>
      </c>
      <c r="K141" s="200"/>
      <c r="L141" s="205"/>
      <c r="M141" s="206"/>
      <c r="N141" s="207"/>
      <c r="O141" s="207"/>
      <c r="P141" s="208">
        <f>SUM(P142:P166)</f>
        <v>0</v>
      </c>
      <c r="Q141" s="207"/>
      <c r="R141" s="208">
        <f>SUM(R142:R166)</f>
        <v>2.2164900899999997</v>
      </c>
      <c r="S141" s="207"/>
      <c r="T141" s="209">
        <f>SUM(T142:T166)</f>
        <v>0</v>
      </c>
      <c r="AR141" s="210" t="s">
        <v>75</v>
      </c>
      <c r="AT141" s="211" t="s">
        <v>69</v>
      </c>
      <c r="AU141" s="211" t="s">
        <v>75</v>
      </c>
      <c r="AY141" s="210" t="s">
        <v>165</v>
      </c>
      <c r="BK141" s="212">
        <f>SUM(BK142:BK166)</f>
        <v>0</v>
      </c>
    </row>
    <row r="142" s="1" customFormat="1" ht="16.5" customHeight="1">
      <c r="B142" s="46"/>
      <c r="C142" s="215" t="s">
        <v>259</v>
      </c>
      <c r="D142" s="215" t="s">
        <v>167</v>
      </c>
      <c r="E142" s="216" t="s">
        <v>260</v>
      </c>
      <c r="F142" s="217" t="s">
        <v>261</v>
      </c>
      <c r="G142" s="218" t="s">
        <v>92</v>
      </c>
      <c r="H142" s="219">
        <v>0.876</v>
      </c>
      <c r="I142" s="220"/>
      <c r="J142" s="221">
        <f>ROUND(I142*H142,2)</f>
        <v>0</v>
      </c>
      <c r="K142" s="217" t="s">
        <v>170</v>
      </c>
      <c r="L142" s="72"/>
      <c r="M142" s="222" t="s">
        <v>21</v>
      </c>
      <c r="N142" s="223" t="s">
        <v>41</v>
      </c>
      <c r="O142" s="47"/>
      <c r="P142" s="224">
        <f>O142*H142</f>
        <v>0</v>
      </c>
      <c r="Q142" s="224">
        <v>2.4533999999999998</v>
      </c>
      <c r="R142" s="224">
        <f>Q142*H142</f>
        <v>2.1491783999999998</v>
      </c>
      <c r="S142" s="224">
        <v>0</v>
      </c>
      <c r="T142" s="225">
        <f>S142*H142</f>
        <v>0</v>
      </c>
      <c r="AR142" s="24" t="s">
        <v>171</v>
      </c>
      <c r="AT142" s="24" t="s">
        <v>167</v>
      </c>
      <c r="AU142" s="24" t="s">
        <v>86</v>
      </c>
      <c r="AY142" s="24" t="s">
        <v>165</v>
      </c>
      <c r="BE142" s="226">
        <f>IF(N142="základní",J142,0)</f>
        <v>0</v>
      </c>
      <c r="BF142" s="226">
        <f>IF(N142="snížená",J142,0)</f>
        <v>0</v>
      </c>
      <c r="BG142" s="226">
        <f>IF(N142="zákl. přenesená",J142,0)</f>
        <v>0</v>
      </c>
      <c r="BH142" s="226">
        <f>IF(N142="sníž. přenesená",J142,0)</f>
        <v>0</v>
      </c>
      <c r="BI142" s="226">
        <f>IF(N142="nulová",J142,0)</f>
        <v>0</v>
      </c>
      <c r="BJ142" s="24" t="s">
        <v>75</v>
      </c>
      <c r="BK142" s="226">
        <f>ROUND(I142*H142,2)</f>
        <v>0</v>
      </c>
      <c r="BL142" s="24" t="s">
        <v>171</v>
      </c>
      <c r="BM142" s="24" t="s">
        <v>262</v>
      </c>
    </row>
    <row r="143" s="12" customFormat="1">
      <c r="B143" s="249"/>
      <c r="C143" s="250"/>
      <c r="D143" s="229" t="s">
        <v>173</v>
      </c>
      <c r="E143" s="251" t="s">
        <v>21</v>
      </c>
      <c r="F143" s="252" t="s">
        <v>263</v>
      </c>
      <c r="G143" s="250"/>
      <c r="H143" s="251" t="s">
        <v>21</v>
      </c>
      <c r="I143" s="253"/>
      <c r="J143" s="250"/>
      <c r="K143" s="250"/>
      <c r="L143" s="254"/>
      <c r="M143" s="255"/>
      <c r="N143" s="256"/>
      <c r="O143" s="256"/>
      <c r="P143" s="256"/>
      <c r="Q143" s="256"/>
      <c r="R143" s="256"/>
      <c r="S143" s="256"/>
      <c r="T143" s="257"/>
      <c r="AT143" s="258" t="s">
        <v>173</v>
      </c>
      <c r="AU143" s="258" t="s">
        <v>86</v>
      </c>
      <c r="AV143" s="12" t="s">
        <v>75</v>
      </c>
      <c r="AW143" s="12" t="s">
        <v>33</v>
      </c>
      <c r="AX143" s="12" t="s">
        <v>70</v>
      </c>
      <c r="AY143" s="258" t="s">
        <v>165</v>
      </c>
    </row>
    <row r="144" s="11" customFormat="1">
      <c r="B144" s="227"/>
      <c r="C144" s="228"/>
      <c r="D144" s="229" t="s">
        <v>173</v>
      </c>
      <c r="E144" s="230" t="s">
        <v>21</v>
      </c>
      <c r="F144" s="231" t="s">
        <v>264</v>
      </c>
      <c r="G144" s="228"/>
      <c r="H144" s="232">
        <v>0.21099999999999999</v>
      </c>
      <c r="I144" s="233"/>
      <c r="J144" s="228"/>
      <c r="K144" s="228"/>
      <c r="L144" s="234"/>
      <c r="M144" s="235"/>
      <c r="N144" s="236"/>
      <c r="O144" s="236"/>
      <c r="P144" s="236"/>
      <c r="Q144" s="236"/>
      <c r="R144" s="236"/>
      <c r="S144" s="236"/>
      <c r="T144" s="237"/>
      <c r="AT144" s="238" t="s">
        <v>173</v>
      </c>
      <c r="AU144" s="238" t="s">
        <v>86</v>
      </c>
      <c r="AV144" s="11" t="s">
        <v>86</v>
      </c>
      <c r="AW144" s="11" t="s">
        <v>33</v>
      </c>
      <c r="AX144" s="11" t="s">
        <v>70</v>
      </c>
      <c r="AY144" s="238" t="s">
        <v>165</v>
      </c>
    </row>
    <row r="145" s="11" customFormat="1">
      <c r="B145" s="227"/>
      <c r="C145" s="228"/>
      <c r="D145" s="229" t="s">
        <v>173</v>
      </c>
      <c r="E145" s="230" t="s">
        <v>21</v>
      </c>
      <c r="F145" s="231" t="s">
        <v>21</v>
      </c>
      <c r="G145" s="228"/>
      <c r="H145" s="232">
        <v>0</v>
      </c>
      <c r="I145" s="233"/>
      <c r="J145" s="228"/>
      <c r="K145" s="228"/>
      <c r="L145" s="234"/>
      <c r="M145" s="235"/>
      <c r="N145" s="236"/>
      <c r="O145" s="236"/>
      <c r="P145" s="236"/>
      <c r="Q145" s="236"/>
      <c r="R145" s="236"/>
      <c r="S145" s="236"/>
      <c r="T145" s="237"/>
      <c r="AT145" s="238" t="s">
        <v>173</v>
      </c>
      <c r="AU145" s="238" t="s">
        <v>86</v>
      </c>
      <c r="AV145" s="11" t="s">
        <v>86</v>
      </c>
      <c r="AW145" s="11" t="s">
        <v>33</v>
      </c>
      <c r="AX145" s="11" t="s">
        <v>70</v>
      </c>
      <c r="AY145" s="238" t="s">
        <v>165</v>
      </c>
    </row>
    <row r="146" s="12" customFormat="1">
      <c r="B146" s="249"/>
      <c r="C146" s="250"/>
      <c r="D146" s="229" t="s">
        <v>173</v>
      </c>
      <c r="E146" s="251" t="s">
        <v>21</v>
      </c>
      <c r="F146" s="252" t="s">
        <v>265</v>
      </c>
      <c r="G146" s="250"/>
      <c r="H146" s="251" t="s">
        <v>21</v>
      </c>
      <c r="I146" s="253"/>
      <c r="J146" s="250"/>
      <c r="K146" s="250"/>
      <c r="L146" s="254"/>
      <c r="M146" s="255"/>
      <c r="N146" s="256"/>
      <c r="O146" s="256"/>
      <c r="P146" s="256"/>
      <c r="Q146" s="256"/>
      <c r="R146" s="256"/>
      <c r="S146" s="256"/>
      <c r="T146" s="257"/>
      <c r="AT146" s="258" t="s">
        <v>173</v>
      </c>
      <c r="AU146" s="258" t="s">
        <v>86</v>
      </c>
      <c r="AV146" s="12" t="s">
        <v>75</v>
      </c>
      <c r="AW146" s="12" t="s">
        <v>33</v>
      </c>
      <c r="AX146" s="12" t="s">
        <v>70</v>
      </c>
      <c r="AY146" s="258" t="s">
        <v>165</v>
      </c>
    </row>
    <row r="147" s="11" customFormat="1">
      <c r="B147" s="227"/>
      <c r="C147" s="228"/>
      <c r="D147" s="229" t="s">
        <v>173</v>
      </c>
      <c r="E147" s="230" t="s">
        <v>21</v>
      </c>
      <c r="F147" s="231" t="s">
        <v>266</v>
      </c>
      <c r="G147" s="228"/>
      <c r="H147" s="232">
        <v>0.66500000000000004</v>
      </c>
      <c r="I147" s="233"/>
      <c r="J147" s="228"/>
      <c r="K147" s="228"/>
      <c r="L147" s="234"/>
      <c r="M147" s="235"/>
      <c r="N147" s="236"/>
      <c r="O147" s="236"/>
      <c r="P147" s="236"/>
      <c r="Q147" s="236"/>
      <c r="R147" s="236"/>
      <c r="S147" s="236"/>
      <c r="T147" s="237"/>
      <c r="AT147" s="238" t="s">
        <v>173</v>
      </c>
      <c r="AU147" s="238" t="s">
        <v>86</v>
      </c>
      <c r="AV147" s="11" t="s">
        <v>86</v>
      </c>
      <c r="AW147" s="11" t="s">
        <v>33</v>
      </c>
      <c r="AX147" s="11" t="s">
        <v>70</v>
      </c>
      <c r="AY147" s="238" t="s">
        <v>165</v>
      </c>
    </row>
    <row r="148" s="13" customFormat="1">
      <c r="B148" s="259"/>
      <c r="C148" s="260"/>
      <c r="D148" s="229" t="s">
        <v>173</v>
      </c>
      <c r="E148" s="261" t="s">
        <v>21</v>
      </c>
      <c r="F148" s="262" t="s">
        <v>229</v>
      </c>
      <c r="G148" s="260"/>
      <c r="H148" s="263">
        <v>0.876</v>
      </c>
      <c r="I148" s="264"/>
      <c r="J148" s="260"/>
      <c r="K148" s="260"/>
      <c r="L148" s="265"/>
      <c r="M148" s="266"/>
      <c r="N148" s="267"/>
      <c r="O148" s="267"/>
      <c r="P148" s="267"/>
      <c r="Q148" s="267"/>
      <c r="R148" s="267"/>
      <c r="S148" s="267"/>
      <c r="T148" s="268"/>
      <c r="AT148" s="269" t="s">
        <v>173</v>
      </c>
      <c r="AU148" s="269" t="s">
        <v>86</v>
      </c>
      <c r="AV148" s="13" t="s">
        <v>171</v>
      </c>
      <c r="AW148" s="13" t="s">
        <v>33</v>
      </c>
      <c r="AX148" s="13" t="s">
        <v>75</v>
      </c>
      <c r="AY148" s="269" t="s">
        <v>165</v>
      </c>
    </row>
    <row r="149" s="1" customFormat="1" ht="16.5" customHeight="1">
      <c r="B149" s="46"/>
      <c r="C149" s="215" t="s">
        <v>267</v>
      </c>
      <c r="D149" s="215" t="s">
        <v>167</v>
      </c>
      <c r="E149" s="216" t="s">
        <v>268</v>
      </c>
      <c r="F149" s="217" t="s">
        <v>269</v>
      </c>
      <c r="G149" s="218" t="s">
        <v>84</v>
      </c>
      <c r="H149" s="219">
        <v>6.2119999999999997</v>
      </c>
      <c r="I149" s="220"/>
      <c r="J149" s="221">
        <f>ROUND(I149*H149,2)</f>
        <v>0</v>
      </c>
      <c r="K149" s="217" t="s">
        <v>170</v>
      </c>
      <c r="L149" s="72"/>
      <c r="M149" s="222" t="s">
        <v>21</v>
      </c>
      <c r="N149" s="223" t="s">
        <v>41</v>
      </c>
      <c r="O149" s="47"/>
      <c r="P149" s="224">
        <f>O149*H149</f>
        <v>0</v>
      </c>
      <c r="Q149" s="224">
        <v>0.0051900000000000002</v>
      </c>
      <c r="R149" s="224">
        <f>Q149*H149</f>
        <v>0.032240280000000003</v>
      </c>
      <c r="S149" s="224">
        <v>0</v>
      </c>
      <c r="T149" s="225">
        <f>S149*H149</f>
        <v>0</v>
      </c>
      <c r="AR149" s="24" t="s">
        <v>171</v>
      </c>
      <c r="AT149" s="24" t="s">
        <v>167</v>
      </c>
      <c r="AU149" s="24" t="s">
        <v>86</v>
      </c>
      <c r="AY149" s="24" t="s">
        <v>165</v>
      </c>
      <c r="BE149" s="226">
        <f>IF(N149="základní",J149,0)</f>
        <v>0</v>
      </c>
      <c r="BF149" s="226">
        <f>IF(N149="snížená",J149,0)</f>
        <v>0</v>
      </c>
      <c r="BG149" s="226">
        <f>IF(N149="zákl. přenesená",J149,0)</f>
        <v>0</v>
      </c>
      <c r="BH149" s="226">
        <f>IF(N149="sníž. přenesená",J149,0)</f>
        <v>0</v>
      </c>
      <c r="BI149" s="226">
        <f>IF(N149="nulová",J149,0)</f>
        <v>0</v>
      </c>
      <c r="BJ149" s="24" t="s">
        <v>75</v>
      </c>
      <c r="BK149" s="226">
        <f>ROUND(I149*H149,2)</f>
        <v>0</v>
      </c>
      <c r="BL149" s="24" t="s">
        <v>171</v>
      </c>
      <c r="BM149" s="24" t="s">
        <v>270</v>
      </c>
    </row>
    <row r="150" s="12" customFormat="1">
      <c r="B150" s="249"/>
      <c r="C150" s="250"/>
      <c r="D150" s="229" t="s">
        <v>173</v>
      </c>
      <c r="E150" s="251" t="s">
        <v>21</v>
      </c>
      <c r="F150" s="252" t="s">
        <v>263</v>
      </c>
      <c r="G150" s="250"/>
      <c r="H150" s="251" t="s">
        <v>21</v>
      </c>
      <c r="I150" s="253"/>
      <c r="J150" s="250"/>
      <c r="K150" s="250"/>
      <c r="L150" s="254"/>
      <c r="M150" s="255"/>
      <c r="N150" s="256"/>
      <c r="O150" s="256"/>
      <c r="P150" s="256"/>
      <c r="Q150" s="256"/>
      <c r="R150" s="256"/>
      <c r="S150" s="256"/>
      <c r="T150" s="257"/>
      <c r="AT150" s="258" t="s">
        <v>173</v>
      </c>
      <c r="AU150" s="258" t="s">
        <v>86</v>
      </c>
      <c r="AV150" s="12" t="s">
        <v>75</v>
      </c>
      <c r="AW150" s="12" t="s">
        <v>33</v>
      </c>
      <c r="AX150" s="12" t="s">
        <v>70</v>
      </c>
      <c r="AY150" s="258" t="s">
        <v>165</v>
      </c>
    </row>
    <row r="151" s="12" customFormat="1">
      <c r="B151" s="249"/>
      <c r="C151" s="250"/>
      <c r="D151" s="229" t="s">
        <v>173</v>
      </c>
      <c r="E151" s="251" t="s">
        <v>21</v>
      </c>
      <c r="F151" s="252" t="s">
        <v>271</v>
      </c>
      <c r="G151" s="250"/>
      <c r="H151" s="251" t="s">
        <v>21</v>
      </c>
      <c r="I151" s="253"/>
      <c r="J151" s="250"/>
      <c r="K151" s="250"/>
      <c r="L151" s="254"/>
      <c r="M151" s="255"/>
      <c r="N151" s="256"/>
      <c r="O151" s="256"/>
      <c r="P151" s="256"/>
      <c r="Q151" s="256"/>
      <c r="R151" s="256"/>
      <c r="S151" s="256"/>
      <c r="T151" s="257"/>
      <c r="AT151" s="258" t="s">
        <v>173</v>
      </c>
      <c r="AU151" s="258" t="s">
        <v>86</v>
      </c>
      <c r="AV151" s="12" t="s">
        <v>75</v>
      </c>
      <c r="AW151" s="12" t="s">
        <v>33</v>
      </c>
      <c r="AX151" s="12" t="s">
        <v>70</v>
      </c>
      <c r="AY151" s="258" t="s">
        <v>165</v>
      </c>
    </row>
    <row r="152" s="11" customFormat="1">
      <c r="B152" s="227"/>
      <c r="C152" s="228"/>
      <c r="D152" s="229" t="s">
        <v>173</v>
      </c>
      <c r="E152" s="230" t="s">
        <v>21</v>
      </c>
      <c r="F152" s="231" t="s">
        <v>272</v>
      </c>
      <c r="G152" s="228"/>
      <c r="H152" s="232">
        <v>2.8399999999999999</v>
      </c>
      <c r="I152" s="233"/>
      <c r="J152" s="228"/>
      <c r="K152" s="228"/>
      <c r="L152" s="234"/>
      <c r="M152" s="235"/>
      <c r="N152" s="236"/>
      <c r="O152" s="236"/>
      <c r="P152" s="236"/>
      <c r="Q152" s="236"/>
      <c r="R152" s="236"/>
      <c r="S152" s="236"/>
      <c r="T152" s="237"/>
      <c r="AT152" s="238" t="s">
        <v>173</v>
      </c>
      <c r="AU152" s="238" t="s">
        <v>86</v>
      </c>
      <c r="AV152" s="11" t="s">
        <v>86</v>
      </c>
      <c r="AW152" s="11" t="s">
        <v>33</v>
      </c>
      <c r="AX152" s="11" t="s">
        <v>70</v>
      </c>
      <c r="AY152" s="238" t="s">
        <v>165</v>
      </c>
    </row>
    <row r="153" s="11" customFormat="1">
      <c r="B153" s="227"/>
      <c r="C153" s="228"/>
      <c r="D153" s="229" t="s">
        <v>173</v>
      </c>
      <c r="E153" s="230" t="s">
        <v>21</v>
      </c>
      <c r="F153" s="231" t="s">
        <v>21</v>
      </c>
      <c r="G153" s="228"/>
      <c r="H153" s="232">
        <v>0</v>
      </c>
      <c r="I153" s="233"/>
      <c r="J153" s="228"/>
      <c r="K153" s="228"/>
      <c r="L153" s="234"/>
      <c r="M153" s="235"/>
      <c r="N153" s="236"/>
      <c r="O153" s="236"/>
      <c r="P153" s="236"/>
      <c r="Q153" s="236"/>
      <c r="R153" s="236"/>
      <c r="S153" s="236"/>
      <c r="T153" s="237"/>
      <c r="AT153" s="238" t="s">
        <v>173</v>
      </c>
      <c r="AU153" s="238" t="s">
        <v>86</v>
      </c>
      <c r="AV153" s="11" t="s">
        <v>86</v>
      </c>
      <c r="AW153" s="11" t="s">
        <v>33</v>
      </c>
      <c r="AX153" s="11" t="s">
        <v>70</v>
      </c>
      <c r="AY153" s="238" t="s">
        <v>165</v>
      </c>
    </row>
    <row r="154" s="12" customFormat="1">
      <c r="B154" s="249"/>
      <c r="C154" s="250"/>
      <c r="D154" s="229" t="s">
        <v>173</v>
      </c>
      <c r="E154" s="251" t="s">
        <v>21</v>
      </c>
      <c r="F154" s="252" t="s">
        <v>265</v>
      </c>
      <c r="G154" s="250"/>
      <c r="H154" s="251" t="s">
        <v>21</v>
      </c>
      <c r="I154" s="253"/>
      <c r="J154" s="250"/>
      <c r="K154" s="250"/>
      <c r="L154" s="254"/>
      <c r="M154" s="255"/>
      <c r="N154" s="256"/>
      <c r="O154" s="256"/>
      <c r="P154" s="256"/>
      <c r="Q154" s="256"/>
      <c r="R154" s="256"/>
      <c r="S154" s="256"/>
      <c r="T154" s="257"/>
      <c r="AT154" s="258" t="s">
        <v>173</v>
      </c>
      <c r="AU154" s="258" t="s">
        <v>86</v>
      </c>
      <c r="AV154" s="12" t="s">
        <v>75</v>
      </c>
      <c r="AW154" s="12" t="s">
        <v>33</v>
      </c>
      <c r="AX154" s="12" t="s">
        <v>70</v>
      </c>
      <c r="AY154" s="258" t="s">
        <v>165</v>
      </c>
    </row>
    <row r="155" s="11" customFormat="1">
      <c r="B155" s="227"/>
      <c r="C155" s="228"/>
      <c r="D155" s="229" t="s">
        <v>173</v>
      </c>
      <c r="E155" s="230" t="s">
        <v>21</v>
      </c>
      <c r="F155" s="231" t="s">
        <v>273</v>
      </c>
      <c r="G155" s="228"/>
      <c r="H155" s="232">
        <v>3.3719999999999999</v>
      </c>
      <c r="I155" s="233"/>
      <c r="J155" s="228"/>
      <c r="K155" s="228"/>
      <c r="L155" s="234"/>
      <c r="M155" s="235"/>
      <c r="N155" s="236"/>
      <c r="O155" s="236"/>
      <c r="P155" s="236"/>
      <c r="Q155" s="236"/>
      <c r="R155" s="236"/>
      <c r="S155" s="236"/>
      <c r="T155" s="237"/>
      <c r="AT155" s="238" t="s">
        <v>173</v>
      </c>
      <c r="AU155" s="238" t="s">
        <v>86</v>
      </c>
      <c r="AV155" s="11" t="s">
        <v>86</v>
      </c>
      <c r="AW155" s="11" t="s">
        <v>33</v>
      </c>
      <c r="AX155" s="11" t="s">
        <v>70</v>
      </c>
      <c r="AY155" s="238" t="s">
        <v>165</v>
      </c>
    </row>
    <row r="156" s="13" customFormat="1">
      <c r="B156" s="259"/>
      <c r="C156" s="260"/>
      <c r="D156" s="229" t="s">
        <v>173</v>
      </c>
      <c r="E156" s="261" t="s">
        <v>21</v>
      </c>
      <c r="F156" s="262" t="s">
        <v>229</v>
      </c>
      <c r="G156" s="260"/>
      <c r="H156" s="263">
        <v>6.2119999999999997</v>
      </c>
      <c r="I156" s="264"/>
      <c r="J156" s="260"/>
      <c r="K156" s="260"/>
      <c r="L156" s="265"/>
      <c r="M156" s="266"/>
      <c r="N156" s="267"/>
      <c r="O156" s="267"/>
      <c r="P156" s="267"/>
      <c r="Q156" s="267"/>
      <c r="R156" s="267"/>
      <c r="S156" s="267"/>
      <c r="T156" s="268"/>
      <c r="AT156" s="269" t="s">
        <v>173</v>
      </c>
      <c r="AU156" s="269" t="s">
        <v>86</v>
      </c>
      <c r="AV156" s="13" t="s">
        <v>171</v>
      </c>
      <c r="AW156" s="13" t="s">
        <v>33</v>
      </c>
      <c r="AX156" s="13" t="s">
        <v>75</v>
      </c>
      <c r="AY156" s="269" t="s">
        <v>165</v>
      </c>
    </row>
    <row r="157" s="1" customFormat="1" ht="16.5" customHeight="1">
      <c r="B157" s="46"/>
      <c r="C157" s="215" t="s">
        <v>9</v>
      </c>
      <c r="D157" s="215" t="s">
        <v>167</v>
      </c>
      <c r="E157" s="216" t="s">
        <v>274</v>
      </c>
      <c r="F157" s="217" t="s">
        <v>275</v>
      </c>
      <c r="G157" s="218" t="s">
        <v>84</v>
      </c>
      <c r="H157" s="219">
        <v>6.2119999999999997</v>
      </c>
      <c r="I157" s="220"/>
      <c r="J157" s="221">
        <f>ROUND(I157*H157,2)</f>
        <v>0</v>
      </c>
      <c r="K157" s="217" t="s">
        <v>170</v>
      </c>
      <c r="L157" s="72"/>
      <c r="M157" s="222" t="s">
        <v>21</v>
      </c>
      <c r="N157" s="223" t="s">
        <v>41</v>
      </c>
      <c r="O157" s="47"/>
      <c r="P157" s="224">
        <f>O157*H157</f>
        <v>0</v>
      </c>
      <c r="Q157" s="224">
        <v>0</v>
      </c>
      <c r="R157" s="224">
        <f>Q157*H157</f>
        <v>0</v>
      </c>
      <c r="S157" s="224">
        <v>0</v>
      </c>
      <c r="T157" s="225">
        <f>S157*H157</f>
        <v>0</v>
      </c>
      <c r="AR157" s="24" t="s">
        <v>171</v>
      </c>
      <c r="AT157" s="24" t="s">
        <v>167</v>
      </c>
      <c r="AU157" s="24" t="s">
        <v>86</v>
      </c>
      <c r="AY157" s="24" t="s">
        <v>165</v>
      </c>
      <c r="BE157" s="226">
        <f>IF(N157="základní",J157,0)</f>
        <v>0</v>
      </c>
      <c r="BF157" s="226">
        <f>IF(N157="snížená",J157,0)</f>
        <v>0</v>
      </c>
      <c r="BG157" s="226">
        <f>IF(N157="zákl. přenesená",J157,0)</f>
        <v>0</v>
      </c>
      <c r="BH157" s="226">
        <f>IF(N157="sníž. přenesená",J157,0)</f>
        <v>0</v>
      </c>
      <c r="BI157" s="226">
        <f>IF(N157="nulová",J157,0)</f>
        <v>0</v>
      </c>
      <c r="BJ157" s="24" t="s">
        <v>75</v>
      </c>
      <c r="BK157" s="226">
        <f>ROUND(I157*H157,2)</f>
        <v>0</v>
      </c>
      <c r="BL157" s="24" t="s">
        <v>171</v>
      </c>
      <c r="BM157" s="24" t="s">
        <v>276</v>
      </c>
    </row>
    <row r="158" s="1" customFormat="1" ht="16.5" customHeight="1">
      <c r="B158" s="46"/>
      <c r="C158" s="215" t="s">
        <v>277</v>
      </c>
      <c r="D158" s="215" t="s">
        <v>167</v>
      </c>
      <c r="E158" s="216" t="s">
        <v>278</v>
      </c>
      <c r="F158" s="217" t="s">
        <v>279</v>
      </c>
      <c r="G158" s="218" t="s">
        <v>280</v>
      </c>
      <c r="H158" s="219">
        <v>2</v>
      </c>
      <c r="I158" s="220"/>
      <c r="J158" s="221">
        <f>ROUND(I158*H158,2)</f>
        <v>0</v>
      </c>
      <c r="K158" s="217" t="s">
        <v>21</v>
      </c>
      <c r="L158" s="72"/>
      <c r="M158" s="222" t="s">
        <v>21</v>
      </c>
      <c r="N158" s="223" t="s">
        <v>41</v>
      </c>
      <c r="O158" s="47"/>
      <c r="P158" s="224">
        <f>O158*H158</f>
        <v>0</v>
      </c>
      <c r="Q158" s="224">
        <v>0</v>
      </c>
      <c r="R158" s="224">
        <f>Q158*H158</f>
        <v>0</v>
      </c>
      <c r="S158" s="224">
        <v>0</v>
      </c>
      <c r="T158" s="225">
        <f>S158*H158</f>
        <v>0</v>
      </c>
      <c r="AR158" s="24" t="s">
        <v>171</v>
      </c>
      <c r="AT158" s="24" t="s">
        <v>167</v>
      </c>
      <c r="AU158" s="24" t="s">
        <v>86</v>
      </c>
      <c r="AY158" s="24" t="s">
        <v>165</v>
      </c>
      <c r="BE158" s="226">
        <f>IF(N158="základní",J158,0)</f>
        <v>0</v>
      </c>
      <c r="BF158" s="226">
        <f>IF(N158="snížená",J158,0)</f>
        <v>0</v>
      </c>
      <c r="BG158" s="226">
        <f>IF(N158="zákl. přenesená",J158,0)</f>
        <v>0</v>
      </c>
      <c r="BH158" s="226">
        <f>IF(N158="sníž. přenesená",J158,0)</f>
        <v>0</v>
      </c>
      <c r="BI158" s="226">
        <f>IF(N158="nulová",J158,0)</f>
        <v>0</v>
      </c>
      <c r="BJ158" s="24" t="s">
        <v>75</v>
      </c>
      <c r="BK158" s="226">
        <f>ROUND(I158*H158,2)</f>
        <v>0</v>
      </c>
      <c r="BL158" s="24" t="s">
        <v>171</v>
      </c>
      <c r="BM158" s="24" t="s">
        <v>281</v>
      </c>
    </row>
    <row r="159" s="1" customFormat="1" ht="16.5" customHeight="1">
      <c r="B159" s="46"/>
      <c r="C159" s="215" t="s">
        <v>282</v>
      </c>
      <c r="D159" s="215" t="s">
        <v>167</v>
      </c>
      <c r="E159" s="216" t="s">
        <v>283</v>
      </c>
      <c r="F159" s="217" t="s">
        <v>284</v>
      </c>
      <c r="G159" s="218" t="s">
        <v>201</v>
      </c>
      <c r="H159" s="219">
        <v>0.033000000000000002</v>
      </c>
      <c r="I159" s="220"/>
      <c r="J159" s="221">
        <f>ROUND(I159*H159,2)</f>
        <v>0</v>
      </c>
      <c r="K159" s="217" t="s">
        <v>170</v>
      </c>
      <c r="L159" s="72"/>
      <c r="M159" s="222" t="s">
        <v>21</v>
      </c>
      <c r="N159" s="223" t="s">
        <v>41</v>
      </c>
      <c r="O159" s="47"/>
      <c r="P159" s="224">
        <f>O159*H159</f>
        <v>0</v>
      </c>
      <c r="Q159" s="224">
        <v>1.06277</v>
      </c>
      <c r="R159" s="224">
        <f>Q159*H159</f>
        <v>0.035071410000000004</v>
      </c>
      <c r="S159" s="224">
        <v>0</v>
      </c>
      <c r="T159" s="225">
        <f>S159*H159</f>
        <v>0</v>
      </c>
      <c r="AR159" s="24" t="s">
        <v>171</v>
      </c>
      <c r="AT159" s="24" t="s">
        <v>167</v>
      </c>
      <c r="AU159" s="24" t="s">
        <v>86</v>
      </c>
      <c r="AY159" s="24" t="s">
        <v>165</v>
      </c>
      <c r="BE159" s="226">
        <f>IF(N159="základní",J159,0)</f>
        <v>0</v>
      </c>
      <c r="BF159" s="226">
        <f>IF(N159="snížená",J159,0)</f>
        <v>0</v>
      </c>
      <c r="BG159" s="226">
        <f>IF(N159="zákl. přenesená",J159,0)</f>
        <v>0</v>
      </c>
      <c r="BH159" s="226">
        <f>IF(N159="sníž. přenesená",J159,0)</f>
        <v>0</v>
      </c>
      <c r="BI159" s="226">
        <f>IF(N159="nulová",J159,0)</f>
        <v>0</v>
      </c>
      <c r="BJ159" s="24" t="s">
        <v>75</v>
      </c>
      <c r="BK159" s="226">
        <f>ROUND(I159*H159,2)</f>
        <v>0</v>
      </c>
      <c r="BL159" s="24" t="s">
        <v>171</v>
      </c>
      <c r="BM159" s="24" t="s">
        <v>285</v>
      </c>
    </row>
    <row r="160" s="12" customFormat="1">
      <c r="B160" s="249"/>
      <c r="C160" s="250"/>
      <c r="D160" s="229" t="s">
        <v>173</v>
      </c>
      <c r="E160" s="251" t="s">
        <v>21</v>
      </c>
      <c r="F160" s="252" t="s">
        <v>263</v>
      </c>
      <c r="G160" s="250"/>
      <c r="H160" s="251" t="s">
        <v>21</v>
      </c>
      <c r="I160" s="253"/>
      <c r="J160" s="250"/>
      <c r="K160" s="250"/>
      <c r="L160" s="254"/>
      <c r="M160" s="255"/>
      <c r="N160" s="256"/>
      <c r="O160" s="256"/>
      <c r="P160" s="256"/>
      <c r="Q160" s="256"/>
      <c r="R160" s="256"/>
      <c r="S160" s="256"/>
      <c r="T160" s="257"/>
      <c r="AT160" s="258" t="s">
        <v>173</v>
      </c>
      <c r="AU160" s="258" t="s">
        <v>86</v>
      </c>
      <c r="AV160" s="12" t="s">
        <v>75</v>
      </c>
      <c r="AW160" s="12" t="s">
        <v>33</v>
      </c>
      <c r="AX160" s="12" t="s">
        <v>70</v>
      </c>
      <c r="AY160" s="258" t="s">
        <v>165</v>
      </c>
    </row>
    <row r="161" s="12" customFormat="1">
      <c r="B161" s="249"/>
      <c r="C161" s="250"/>
      <c r="D161" s="229" t="s">
        <v>173</v>
      </c>
      <c r="E161" s="251" t="s">
        <v>21</v>
      </c>
      <c r="F161" s="252" t="s">
        <v>271</v>
      </c>
      <c r="G161" s="250"/>
      <c r="H161" s="251" t="s">
        <v>21</v>
      </c>
      <c r="I161" s="253"/>
      <c r="J161" s="250"/>
      <c r="K161" s="250"/>
      <c r="L161" s="254"/>
      <c r="M161" s="255"/>
      <c r="N161" s="256"/>
      <c r="O161" s="256"/>
      <c r="P161" s="256"/>
      <c r="Q161" s="256"/>
      <c r="R161" s="256"/>
      <c r="S161" s="256"/>
      <c r="T161" s="257"/>
      <c r="AT161" s="258" t="s">
        <v>173</v>
      </c>
      <c r="AU161" s="258" t="s">
        <v>86</v>
      </c>
      <c r="AV161" s="12" t="s">
        <v>75</v>
      </c>
      <c r="AW161" s="12" t="s">
        <v>33</v>
      </c>
      <c r="AX161" s="12" t="s">
        <v>70</v>
      </c>
      <c r="AY161" s="258" t="s">
        <v>165</v>
      </c>
    </row>
    <row r="162" s="11" customFormat="1">
      <c r="B162" s="227"/>
      <c r="C162" s="228"/>
      <c r="D162" s="229" t="s">
        <v>173</v>
      </c>
      <c r="E162" s="230" t="s">
        <v>21</v>
      </c>
      <c r="F162" s="231" t="s">
        <v>286</v>
      </c>
      <c r="G162" s="228"/>
      <c r="H162" s="232">
        <v>0.0080000000000000002</v>
      </c>
      <c r="I162" s="233"/>
      <c r="J162" s="228"/>
      <c r="K162" s="228"/>
      <c r="L162" s="234"/>
      <c r="M162" s="235"/>
      <c r="N162" s="236"/>
      <c r="O162" s="236"/>
      <c r="P162" s="236"/>
      <c r="Q162" s="236"/>
      <c r="R162" s="236"/>
      <c r="S162" s="236"/>
      <c r="T162" s="237"/>
      <c r="AT162" s="238" t="s">
        <v>173</v>
      </c>
      <c r="AU162" s="238" t="s">
        <v>86</v>
      </c>
      <c r="AV162" s="11" t="s">
        <v>86</v>
      </c>
      <c r="AW162" s="11" t="s">
        <v>33</v>
      </c>
      <c r="AX162" s="11" t="s">
        <v>70</v>
      </c>
      <c r="AY162" s="238" t="s">
        <v>165</v>
      </c>
    </row>
    <row r="163" s="11" customFormat="1">
      <c r="B163" s="227"/>
      <c r="C163" s="228"/>
      <c r="D163" s="229" t="s">
        <v>173</v>
      </c>
      <c r="E163" s="230" t="s">
        <v>21</v>
      </c>
      <c r="F163" s="231" t="s">
        <v>21</v>
      </c>
      <c r="G163" s="228"/>
      <c r="H163" s="232">
        <v>0</v>
      </c>
      <c r="I163" s="233"/>
      <c r="J163" s="228"/>
      <c r="K163" s="228"/>
      <c r="L163" s="234"/>
      <c r="M163" s="235"/>
      <c r="N163" s="236"/>
      <c r="O163" s="236"/>
      <c r="P163" s="236"/>
      <c r="Q163" s="236"/>
      <c r="R163" s="236"/>
      <c r="S163" s="236"/>
      <c r="T163" s="237"/>
      <c r="AT163" s="238" t="s">
        <v>173</v>
      </c>
      <c r="AU163" s="238" t="s">
        <v>86</v>
      </c>
      <c r="AV163" s="11" t="s">
        <v>86</v>
      </c>
      <c r="AW163" s="11" t="s">
        <v>33</v>
      </c>
      <c r="AX163" s="11" t="s">
        <v>70</v>
      </c>
      <c r="AY163" s="238" t="s">
        <v>165</v>
      </c>
    </row>
    <row r="164" s="12" customFormat="1">
      <c r="B164" s="249"/>
      <c r="C164" s="250"/>
      <c r="D164" s="229" t="s">
        <v>173</v>
      </c>
      <c r="E164" s="251" t="s">
        <v>21</v>
      </c>
      <c r="F164" s="252" t="s">
        <v>265</v>
      </c>
      <c r="G164" s="250"/>
      <c r="H164" s="251" t="s">
        <v>21</v>
      </c>
      <c r="I164" s="253"/>
      <c r="J164" s="250"/>
      <c r="K164" s="250"/>
      <c r="L164" s="254"/>
      <c r="M164" s="255"/>
      <c r="N164" s="256"/>
      <c r="O164" s="256"/>
      <c r="P164" s="256"/>
      <c r="Q164" s="256"/>
      <c r="R164" s="256"/>
      <c r="S164" s="256"/>
      <c r="T164" s="257"/>
      <c r="AT164" s="258" t="s">
        <v>173</v>
      </c>
      <c r="AU164" s="258" t="s">
        <v>86</v>
      </c>
      <c r="AV164" s="12" t="s">
        <v>75</v>
      </c>
      <c r="AW164" s="12" t="s">
        <v>33</v>
      </c>
      <c r="AX164" s="12" t="s">
        <v>70</v>
      </c>
      <c r="AY164" s="258" t="s">
        <v>165</v>
      </c>
    </row>
    <row r="165" s="11" customFormat="1">
      <c r="B165" s="227"/>
      <c r="C165" s="228"/>
      <c r="D165" s="229" t="s">
        <v>173</v>
      </c>
      <c r="E165" s="230" t="s">
        <v>21</v>
      </c>
      <c r="F165" s="231" t="s">
        <v>287</v>
      </c>
      <c r="G165" s="228"/>
      <c r="H165" s="232">
        <v>0.025000000000000001</v>
      </c>
      <c r="I165" s="233"/>
      <c r="J165" s="228"/>
      <c r="K165" s="228"/>
      <c r="L165" s="234"/>
      <c r="M165" s="235"/>
      <c r="N165" s="236"/>
      <c r="O165" s="236"/>
      <c r="P165" s="236"/>
      <c r="Q165" s="236"/>
      <c r="R165" s="236"/>
      <c r="S165" s="236"/>
      <c r="T165" s="237"/>
      <c r="AT165" s="238" t="s">
        <v>173</v>
      </c>
      <c r="AU165" s="238" t="s">
        <v>86</v>
      </c>
      <c r="AV165" s="11" t="s">
        <v>86</v>
      </c>
      <c r="AW165" s="11" t="s">
        <v>33</v>
      </c>
      <c r="AX165" s="11" t="s">
        <v>70</v>
      </c>
      <c r="AY165" s="238" t="s">
        <v>165</v>
      </c>
    </row>
    <row r="166" s="13" customFormat="1">
      <c r="B166" s="259"/>
      <c r="C166" s="260"/>
      <c r="D166" s="229" t="s">
        <v>173</v>
      </c>
      <c r="E166" s="261" t="s">
        <v>21</v>
      </c>
      <c r="F166" s="262" t="s">
        <v>229</v>
      </c>
      <c r="G166" s="260"/>
      <c r="H166" s="263">
        <v>0.033000000000000002</v>
      </c>
      <c r="I166" s="264"/>
      <c r="J166" s="260"/>
      <c r="K166" s="260"/>
      <c r="L166" s="265"/>
      <c r="M166" s="266"/>
      <c r="N166" s="267"/>
      <c r="O166" s="267"/>
      <c r="P166" s="267"/>
      <c r="Q166" s="267"/>
      <c r="R166" s="267"/>
      <c r="S166" s="267"/>
      <c r="T166" s="268"/>
      <c r="AT166" s="269" t="s">
        <v>173</v>
      </c>
      <c r="AU166" s="269" t="s">
        <v>86</v>
      </c>
      <c r="AV166" s="13" t="s">
        <v>171</v>
      </c>
      <c r="AW166" s="13" t="s">
        <v>33</v>
      </c>
      <c r="AX166" s="13" t="s">
        <v>75</v>
      </c>
      <c r="AY166" s="269" t="s">
        <v>165</v>
      </c>
    </row>
    <row r="167" s="10" customFormat="1" ht="29.88" customHeight="1">
      <c r="B167" s="199"/>
      <c r="C167" s="200"/>
      <c r="D167" s="201" t="s">
        <v>69</v>
      </c>
      <c r="E167" s="213" t="s">
        <v>187</v>
      </c>
      <c r="F167" s="213" t="s">
        <v>288</v>
      </c>
      <c r="G167" s="200"/>
      <c r="H167" s="200"/>
      <c r="I167" s="203"/>
      <c r="J167" s="214">
        <f>BK167</f>
        <v>0</v>
      </c>
      <c r="K167" s="200"/>
      <c r="L167" s="205"/>
      <c r="M167" s="206"/>
      <c r="N167" s="207"/>
      <c r="O167" s="207"/>
      <c r="P167" s="208">
        <f>SUM(P168:P178)</f>
        <v>0</v>
      </c>
      <c r="Q167" s="207"/>
      <c r="R167" s="208">
        <f>SUM(R168:R178)</f>
        <v>0.49518000000000006</v>
      </c>
      <c r="S167" s="207"/>
      <c r="T167" s="209">
        <f>SUM(T168:T178)</f>
        <v>0</v>
      </c>
      <c r="AR167" s="210" t="s">
        <v>75</v>
      </c>
      <c r="AT167" s="211" t="s">
        <v>69</v>
      </c>
      <c r="AU167" s="211" t="s">
        <v>75</v>
      </c>
      <c r="AY167" s="210" t="s">
        <v>165</v>
      </c>
      <c r="BK167" s="212">
        <f>SUM(BK168:BK178)</f>
        <v>0</v>
      </c>
    </row>
    <row r="168" s="1" customFormat="1" ht="51" customHeight="1">
      <c r="B168" s="46"/>
      <c r="C168" s="215" t="s">
        <v>289</v>
      </c>
      <c r="D168" s="215" t="s">
        <v>167</v>
      </c>
      <c r="E168" s="216" t="s">
        <v>290</v>
      </c>
      <c r="F168" s="217" t="s">
        <v>291</v>
      </c>
      <c r="G168" s="218" t="s">
        <v>84</v>
      </c>
      <c r="H168" s="219">
        <v>3.5</v>
      </c>
      <c r="I168" s="220"/>
      <c r="J168" s="221">
        <f>ROUND(I168*H168,2)</f>
        <v>0</v>
      </c>
      <c r="K168" s="217" t="s">
        <v>170</v>
      </c>
      <c r="L168" s="72"/>
      <c r="M168" s="222" t="s">
        <v>21</v>
      </c>
      <c r="N168" s="223" t="s">
        <v>41</v>
      </c>
      <c r="O168" s="47"/>
      <c r="P168" s="224">
        <f>O168*H168</f>
        <v>0</v>
      </c>
      <c r="Q168" s="224">
        <v>0</v>
      </c>
      <c r="R168" s="224">
        <f>Q168*H168</f>
        <v>0</v>
      </c>
      <c r="S168" s="224">
        <v>0</v>
      </c>
      <c r="T168" s="225">
        <f>S168*H168</f>
        <v>0</v>
      </c>
      <c r="AR168" s="24" t="s">
        <v>171</v>
      </c>
      <c r="AT168" s="24" t="s">
        <v>167</v>
      </c>
      <c r="AU168" s="24" t="s">
        <v>86</v>
      </c>
      <c r="AY168" s="24" t="s">
        <v>165</v>
      </c>
      <c r="BE168" s="226">
        <f>IF(N168="základní",J168,0)</f>
        <v>0</v>
      </c>
      <c r="BF168" s="226">
        <f>IF(N168="snížená",J168,0)</f>
        <v>0</v>
      </c>
      <c r="BG168" s="226">
        <f>IF(N168="zákl. přenesená",J168,0)</f>
        <v>0</v>
      </c>
      <c r="BH168" s="226">
        <f>IF(N168="sníž. přenesená",J168,0)</f>
        <v>0</v>
      </c>
      <c r="BI168" s="226">
        <f>IF(N168="nulová",J168,0)</f>
        <v>0</v>
      </c>
      <c r="BJ168" s="24" t="s">
        <v>75</v>
      </c>
      <c r="BK168" s="226">
        <f>ROUND(I168*H168,2)</f>
        <v>0</v>
      </c>
      <c r="BL168" s="24" t="s">
        <v>171</v>
      </c>
      <c r="BM168" s="24" t="s">
        <v>292</v>
      </c>
    </row>
    <row r="169" s="1" customFormat="1">
      <c r="B169" s="46"/>
      <c r="C169" s="74"/>
      <c r="D169" s="229" t="s">
        <v>293</v>
      </c>
      <c r="E169" s="74"/>
      <c r="F169" s="270" t="s">
        <v>294</v>
      </c>
      <c r="G169" s="74"/>
      <c r="H169" s="74"/>
      <c r="I169" s="186"/>
      <c r="J169" s="74"/>
      <c r="K169" s="74"/>
      <c r="L169" s="72"/>
      <c r="M169" s="271"/>
      <c r="N169" s="47"/>
      <c r="O169" s="47"/>
      <c r="P169" s="47"/>
      <c r="Q169" s="47"/>
      <c r="R169" s="47"/>
      <c r="S169" s="47"/>
      <c r="T169" s="95"/>
      <c r="AT169" s="24" t="s">
        <v>293</v>
      </c>
      <c r="AU169" s="24" t="s">
        <v>86</v>
      </c>
    </row>
    <row r="170" s="11" customFormat="1">
      <c r="B170" s="227"/>
      <c r="C170" s="228"/>
      <c r="D170" s="229" t="s">
        <v>173</v>
      </c>
      <c r="E170" s="230" t="s">
        <v>21</v>
      </c>
      <c r="F170" s="231" t="s">
        <v>295</v>
      </c>
      <c r="G170" s="228"/>
      <c r="H170" s="232">
        <v>2.5</v>
      </c>
      <c r="I170" s="233"/>
      <c r="J170" s="228"/>
      <c r="K170" s="228"/>
      <c r="L170" s="234"/>
      <c r="M170" s="235"/>
      <c r="N170" s="236"/>
      <c r="O170" s="236"/>
      <c r="P170" s="236"/>
      <c r="Q170" s="236"/>
      <c r="R170" s="236"/>
      <c r="S170" s="236"/>
      <c r="T170" s="237"/>
      <c r="AT170" s="238" t="s">
        <v>173</v>
      </c>
      <c r="AU170" s="238" t="s">
        <v>86</v>
      </c>
      <c r="AV170" s="11" t="s">
        <v>86</v>
      </c>
      <c r="AW170" s="11" t="s">
        <v>33</v>
      </c>
      <c r="AX170" s="11" t="s">
        <v>70</v>
      </c>
      <c r="AY170" s="238" t="s">
        <v>165</v>
      </c>
    </row>
    <row r="171" s="11" customFormat="1">
      <c r="B171" s="227"/>
      <c r="C171" s="228"/>
      <c r="D171" s="229" t="s">
        <v>173</v>
      </c>
      <c r="E171" s="230" t="s">
        <v>21</v>
      </c>
      <c r="F171" s="231" t="s">
        <v>296</v>
      </c>
      <c r="G171" s="228"/>
      <c r="H171" s="232">
        <v>1</v>
      </c>
      <c r="I171" s="233"/>
      <c r="J171" s="228"/>
      <c r="K171" s="228"/>
      <c r="L171" s="234"/>
      <c r="M171" s="235"/>
      <c r="N171" s="236"/>
      <c r="O171" s="236"/>
      <c r="P171" s="236"/>
      <c r="Q171" s="236"/>
      <c r="R171" s="236"/>
      <c r="S171" s="236"/>
      <c r="T171" s="237"/>
      <c r="AT171" s="238" t="s">
        <v>173</v>
      </c>
      <c r="AU171" s="238" t="s">
        <v>86</v>
      </c>
      <c r="AV171" s="11" t="s">
        <v>86</v>
      </c>
      <c r="AW171" s="11" t="s">
        <v>33</v>
      </c>
      <c r="AX171" s="11" t="s">
        <v>70</v>
      </c>
      <c r="AY171" s="238" t="s">
        <v>165</v>
      </c>
    </row>
    <row r="172" s="13" customFormat="1">
      <c r="B172" s="259"/>
      <c r="C172" s="260"/>
      <c r="D172" s="229" t="s">
        <v>173</v>
      </c>
      <c r="E172" s="261" t="s">
        <v>21</v>
      </c>
      <c r="F172" s="262" t="s">
        <v>229</v>
      </c>
      <c r="G172" s="260"/>
      <c r="H172" s="263">
        <v>3.5</v>
      </c>
      <c r="I172" s="264"/>
      <c r="J172" s="260"/>
      <c r="K172" s="260"/>
      <c r="L172" s="265"/>
      <c r="M172" s="266"/>
      <c r="N172" s="267"/>
      <c r="O172" s="267"/>
      <c r="P172" s="267"/>
      <c r="Q172" s="267"/>
      <c r="R172" s="267"/>
      <c r="S172" s="267"/>
      <c r="T172" s="268"/>
      <c r="AT172" s="269" t="s">
        <v>173</v>
      </c>
      <c r="AU172" s="269" t="s">
        <v>86</v>
      </c>
      <c r="AV172" s="13" t="s">
        <v>171</v>
      </c>
      <c r="AW172" s="13" t="s">
        <v>33</v>
      </c>
      <c r="AX172" s="13" t="s">
        <v>75</v>
      </c>
      <c r="AY172" s="269" t="s">
        <v>165</v>
      </c>
    </row>
    <row r="173" s="1" customFormat="1" ht="51" customHeight="1">
      <c r="B173" s="46"/>
      <c r="C173" s="215" t="s">
        <v>297</v>
      </c>
      <c r="D173" s="215" t="s">
        <v>167</v>
      </c>
      <c r="E173" s="216" t="s">
        <v>298</v>
      </c>
      <c r="F173" s="217" t="s">
        <v>299</v>
      </c>
      <c r="G173" s="218" t="s">
        <v>84</v>
      </c>
      <c r="H173" s="219">
        <v>3.5</v>
      </c>
      <c r="I173" s="220"/>
      <c r="J173" s="221">
        <f>ROUND(I173*H173,2)</f>
        <v>0</v>
      </c>
      <c r="K173" s="217" t="s">
        <v>170</v>
      </c>
      <c r="L173" s="72"/>
      <c r="M173" s="222" t="s">
        <v>21</v>
      </c>
      <c r="N173" s="223" t="s">
        <v>41</v>
      </c>
      <c r="O173" s="47"/>
      <c r="P173" s="224">
        <f>O173*H173</f>
        <v>0</v>
      </c>
      <c r="Q173" s="224">
        <v>0</v>
      </c>
      <c r="R173" s="224">
        <f>Q173*H173</f>
        <v>0</v>
      </c>
      <c r="S173" s="224">
        <v>0</v>
      </c>
      <c r="T173" s="225">
        <f>S173*H173</f>
        <v>0</v>
      </c>
      <c r="AR173" s="24" t="s">
        <v>171</v>
      </c>
      <c r="AT173" s="24" t="s">
        <v>167</v>
      </c>
      <c r="AU173" s="24" t="s">
        <v>86</v>
      </c>
      <c r="AY173" s="24" t="s">
        <v>165</v>
      </c>
      <c r="BE173" s="226">
        <f>IF(N173="základní",J173,0)</f>
        <v>0</v>
      </c>
      <c r="BF173" s="226">
        <f>IF(N173="snížená",J173,0)</f>
        <v>0</v>
      </c>
      <c r="BG173" s="226">
        <f>IF(N173="zákl. přenesená",J173,0)</f>
        <v>0</v>
      </c>
      <c r="BH173" s="226">
        <f>IF(N173="sníž. přenesená",J173,0)</f>
        <v>0</v>
      </c>
      <c r="BI173" s="226">
        <f>IF(N173="nulová",J173,0)</f>
        <v>0</v>
      </c>
      <c r="BJ173" s="24" t="s">
        <v>75</v>
      </c>
      <c r="BK173" s="226">
        <f>ROUND(I173*H173,2)</f>
        <v>0</v>
      </c>
      <c r="BL173" s="24" t="s">
        <v>171</v>
      </c>
      <c r="BM173" s="24" t="s">
        <v>300</v>
      </c>
    </row>
    <row r="174" s="1" customFormat="1" ht="51" customHeight="1">
      <c r="B174" s="46"/>
      <c r="C174" s="215" t="s">
        <v>301</v>
      </c>
      <c r="D174" s="215" t="s">
        <v>167</v>
      </c>
      <c r="E174" s="216" t="s">
        <v>302</v>
      </c>
      <c r="F174" s="217" t="s">
        <v>303</v>
      </c>
      <c r="G174" s="218" t="s">
        <v>84</v>
      </c>
      <c r="H174" s="219">
        <v>3.5</v>
      </c>
      <c r="I174" s="220"/>
      <c r="J174" s="221">
        <f>ROUND(I174*H174,2)</f>
        <v>0</v>
      </c>
      <c r="K174" s="217" t="s">
        <v>170</v>
      </c>
      <c r="L174" s="72"/>
      <c r="M174" s="222" t="s">
        <v>21</v>
      </c>
      <c r="N174" s="223" t="s">
        <v>41</v>
      </c>
      <c r="O174" s="47"/>
      <c r="P174" s="224">
        <f>O174*H174</f>
        <v>0</v>
      </c>
      <c r="Q174" s="224">
        <v>0.10100000000000001</v>
      </c>
      <c r="R174" s="224">
        <f>Q174*H174</f>
        <v>0.35350000000000004</v>
      </c>
      <c r="S174" s="224">
        <v>0</v>
      </c>
      <c r="T174" s="225">
        <f>S174*H174</f>
        <v>0</v>
      </c>
      <c r="AR174" s="24" t="s">
        <v>171</v>
      </c>
      <c r="AT174" s="24" t="s">
        <v>167</v>
      </c>
      <c r="AU174" s="24" t="s">
        <v>86</v>
      </c>
      <c r="AY174" s="24" t="s">
        <v>165</v>
      </c>
      <c r="BE174" s="226">
        <f>IF(N174="základní",J174,0)</f>
        <v>0</v>
      </c>
      <c r="BF174" s="226">
        <f>IF(N174="snížená",J174,0)</f>
        <v>0</v>
      </c>
      <c r="BG174" s="226">
        <f>IF(N174="zákl. přenesená",J174,0)</f>
        <v>0</v>
      </c>
      <c r="BH174" s="226">
        <f>IF(N174="sníž. přenesená",J174,0)</f>
        <v>0</v>
      </c>
      <c r="BI174" s="226">
        <f>IF(N174="nulová",J174,0)</f>
        <v>0</v>
      </c>
      <c r="BJ174" s="24" t="s">
        <v>75</v>
      </c>
      <c r="BK174" s="226">
        <f>ROUND(I174*H174,2)</f>
        <v>0</v>
      </c>
      <c r="BL174" s="24" t="s">
        <v>171</v>
      </c>
      <c r="BM174" s="24" t="s">
        <v>304</v>
      </c>
    </row>
    <row r="175" s="1" customFormat="1" ht="38.25" customHeight="1">
      <c r="B175" s="46"/>
      <c r="C175" s="215" t="s">
        <v>305</v>
      </c>
      <c r="D175" s="215" t="s">
        <v>167</v>
      </c>
      <c r="E175" s="216" t="s">
        <v>306</v>
      </c>
      <c r="F175" s="217" t="s">
        <v>307</v>
      </c>
      <c r="G175" s="218" t="s">
        <v>84</v>
      </c>
      <c r="H175" s="219">
        <v>7</v>
      </c>
      <c r="I175" s="220"/>
      <c r="J175" s="221">
        <f>ROUND(I175*H175,2)</f>
        <v>0</v>
      </c>
      <c r="K175" s="217" t="s">
        <v>170</v>
      </c>
      <c r="L175" s="72"/>
      <c r="M175" s="222" t="s">
        <v>21</v>
      </c>
      <c r="N175" s="223" t="s">
        <v>41</v>
      </c>
      <c r="O175" s="47"/>
      <c r="P175" s="224">
        <f>O175*H175</f>
        <v>0</v>
      </c>
      <c r="Q175" s="224">
        <v>0.020240000000000001</v>
      </c>
      <c r="R175" s="224">
        <f>Q175*H175</f>
        <v>0.14168</v>
      </c>
      <c r="S175" s="224">
        <v>0</v>
      </c>
      <c r="T175" s="225">
        <f>S175*H175</f>
        <v>0</v>
      </c>
      <c r="AR175" s="24" t="s">
        <v>171</v>
      </c>
      <c r="AT175" s="24" t="s">
        <v>167</v>
      </c>
      <c r="AU175" s="24" t="s">
        <v>86</v>
      </c>
      <c r="AY175" s="24" t="s">
        <v>165</v>
      </c>
      <c r="BE175" s="226">
        <f>IF(N175="základní",J175,0)</f>
        <v>0</v>
      </c>
      <c r="BF175" s="226">
        <f>IF(N175="snížená",J175,0)</f>
        <v>0</v>
      </c>
      <c r="BG175" s="226">
        <f>IF(N175="zákl. přenesená",J175,0)</f>
        <v>0</v>
      </c>
      <c r="BH175" s="226">
        <f>IF(N175="sníž. přenesená",J175,0)</f>
        <v>0</v>
      </c>
      <c r="BI175" s="226">
        <f>IF(N175="nulová",J175,0)</f>
        <v>0</v>
      </c>
      <c r="BJ175" s="24" t="s">
        <v>75</v>
      </c>
      <c r="BK175" s="226">
        <f>ROUND(I175*H175,2)</f>
        <v>0</v>
      </c>
      <c r="BL175" s="24" t="s">
        <v>171</v>
      </c>
      <c r="BM175" s="24" t="s">
        <v>308</v>
      </c>
    </row>
    <row r="176" s="1" customFormat="1">
      <c r="B176" s="46"/>
      <c r="C176" s="74"/>
      <c r="D176" s="229" t="s">
        <v>293</v>
      </c>
      <c r="E176" s="74"/>
      <c r="F176" s="270" t="s">
        <v>309</v>
      </c>
      <c r="G176" s="74"/>
      <c r="H176" s="74"/>
      <c r="I176" s="186"/>
      <c r="J176" s="74"/>
      <c r="K176" s="74"/>
      <c r="L176" s="72"/>
      <c r="M176" s="271"/>
      <c r="N176" s="47"/>
      <c r="O176" s="47"/>
      <c r="P176" s="47"/>
      <c r="Q176" s="47"/>
      <c r="R176" s="47"/>
      <c r="S176" s="47"/>
      <c r="T176" s="95"/>
      <c r="AT176" s="24" t="s">
        <v>293</v>
      </c>
      <c r="AU176" s="24" t="s">
        <v>86</v>
      </c>
    </row>
    <row r="177" s="11" customFormat="1">
      <c r="B177" s="227"/>
      <c r="C177" s="228"/>
      <c r="D177" s="229" t="s">
        <v>173</v>
      </c>
      <c r="E177" s="228"/>
      <c r="F177" s="231" t="s">
        <v>310</v>
      </c>
      <c r="G177" s="228"/>
      <c r="H177" s="232">
        <v>7</v>
      </c>
      <c r="I177" s="233"/>
      <c r="J177" s="228"/>
      <c r="K177" s="228"/>
      <c r="L177" s="234"/>
      <c r="M177" s="235"/>
      <c r="N177" s="236"/>
      <c r="O177" s="236"/>
      <c r="P177" s="236"/>
      <c r="Q177" s="236"/>
      <c r="R177" s="236"/>
      <c r="S177" s="236"/>
      <c r="T177" s="237"/>
      <c r="AT177" s="238" t="s">
        <v>173</v>
      </c>
      <c r="AU177" s="238" t="s">
        <v>86</v>
      </c>
      <c r="AV177" s="11" t="s">
        <v>86</v>
      </c>
      <c r="AW177" s="11" t="s">
        <v>6</v>
      </c>
      <c r="AX177" s="11" t="s">
        <v>75</v>
      </c>
      <c r="AY177" s="238" t="s">
        <v>165</v>
      </c>
    </row>
    <row r="178" s="1" customFormat="1" ht="16.5" customHeight="1">
      <c r="B178" s="46"/>
      <c r="C178" s="215" t="s">
        <v>311</v>
      </c>
      <c r="D178" s="215" t="s">
        <v>167</v>
      </c>
      <c r="E178" s="216" t="s">
        <v>312</v>
      </c>
      <c r="F178" s="217" t="s">
        <v>313</v>
      </c>
      <c r="G178" s="218" t="s">
        <v>280</v>
      </c>
      <c r="H178" s="219">
        <v>2</v>
      </c>
      <c r="I178" s="220"/>
      <c r="J178" s="221">
        <f>ROUND(I178*H178,2)</f>
        <v>0</v>
      </c>
      <c r="K178" s="217" t="s">
        <v>21</v>
      </c>
      <c r="L178" s="72"/>
      <c r="M178" s="222" t="s">
        <v>21</v>
      </c>
      <c r="N178" s="223" t="s">
        <v>41</v>
      </c>
      <c r="O178" s="47"/>
      <c r="P178" s="224">
        <f>O178*H178</f>
        <v>0</v>
      </c>
      <c r="Q178" s="224">
        <v>0</v>
      </c>
      <c r="R178" s="224">
        <f>Q178*H178</f>
        <v>0</v>
      </c>
      <c r="S178" s="224">
        <v>0</v>
      </c>
      <c r="T178" s="225">
        <f>S178*H178</f>
        <v>0</v>
      </c>
      <c r="AR178" s="24" t="s">
        <v>171</v>
      </c>
      <c r="AT178" s="24" t="s">
        <v>167</v>
      </c>
      <c r="AU178" s="24" t="s">
        <v>86</v>
      </c>
      <c r="AY178" s="24" t="s">
        <v>165</v>
      </c>
      <c r="BE178" s="226">
        <f>IF(N178="základní",J178,0)</f>
        <v>0</v>
      </c>
      <c r="BF178" s="226">
        <f>IF(N178="snížená",J178,0)</f>
        <v>0</v>
      </c>
      <c r="BG178" s="226">
        <f>IF(N178="zákl. přenesená",J178,0)</f>
        <v>0</v>
      </c>
      <c r="BH178" s="226">
        <f>IF(N178="sníž. přenesená",J178,0)</f>
        <v>0</v>
      </c>
      <c r="BI178" s="226">
        <f>IF(N178="nulová",J178,0)</f>
        <v>0</v>
      </c>
      <c r="BJ178" s="24" t="s">
        <v>75</v>
      </c>
      <c r="BK178" s="226">
        <f>ROUND(I178*H178,2)</f>
        <v>0</v>
      </c>
      <c r="BL178" s="24" t="s">
        <v>171</v>
      </c>
      <c r="BM178" s="24" t="s">
        <v>314</v>
      </c>
    </row>
    <row r="179" s="10" customFormat="1" ht="29.88" customHeight="1">
      <c r="B179" s="199"/>
      <c r="C179" s="200"/>
      <c r="D179" s="201" t="s">
        <v>69</v>
      </c>
      <c r="E179" s="213" t="s">
        <v>315</v>
      </c>
      <c r="F179" s="213" t="s">
        <v>316</v>
      </c>
      <c r="G179" s="200"/>
      <c r="H179" s="200"/>
      <c r="I179" s="203"/>
      <c r="J179" s="214">
        <f>BK179</f>
        <v>0</v>
      </c>
      <c r="K179" s="200"/>
      <c r="L179" s="205"/>
      <c r="M179" s="206"/>
      <c r="N179" s="207"/>
      <c r="O179" s="207"/>
      <c r="P179" s="208">
        <f>SUM(P180:P197)</f>
        <v>0</v>
      </c>
      <c r="Q179" s="207"/>
      <c r="R179" s="208">
        <f>SUM(R180:R197)</f>
        <v>2.3624459999999998</v>
      </c>
      <c r="S179" s="207"/>
      <c r="T179" s="209">
        <f>SUM(T180:T197)</f>
        <v>0</v>
      </c>
      <c r="AR179" s="210" t="s">
        <v>75</v>
      </c>
      <c r="AT179" s="211" t="s">
        <v>69</v>
      </c>
      <c r="AU179" s="211" t="s">
        <v>75</v>
      </c>
      <c r="AY179" s="210" t="s">
        <v>165</v>
      </c>
      <c r="BK179" s="212">
        <f>SUM(BK180:BK197)</f>
        <v>0</v>
      </c>
    </row>
    <row r="180" s="1" customFormat="1" ht="25.5" customHeight="1">
      <c r="B180" s="46"/>
      <c r="C180" s="215" t="s">
        <v>317</v>
      </c>
      <c r="D180" s="215" t="s">
        <v>167</v>
      </c>
      <c r="E180" s="216" t="s">
        <v>318</v>
      </c>
      <c r="F180" s="217" t="s">
        <v>319</v>
      </c>
      <c r="G180" s="218" t="s">
        <v>84</v>
      </c>
      <c r="H180" s="219">
        <v>170.45500000000001</v>
      </c>
      <c r="I180" s="220"/>
      <c r="J180" s="221">
        <f>ROUND(I180*H180,2)</f>
        <v>0</v>
      </c>
      <c r="K180" s="217" t="s">
        <v>170</v>
      </c>
      <c r="L180" s="72"/>
      <c r="M180" s="222" t="s">
        <v>21</v>
      </c>
      <c r="N180" s="223" t="s">
        <v>41</v>
      </c>
      <c r="O180" s="47"/>
      <c r="P180" s="224">
        <f>O180*H180</f>
        <v>0</v>
      </c>
      <c r="Q180" s="224">
        <v>0</v>
      </c>
      <c r="R180" s="224">
        <f>Q180*H180</f>
        <v>0</v>
      </c>
      <c r="S180" s="224">
        <v>0</v>
      </c>
      <c r="T180" s="225">
        <f>S180*H180</f>
        <v>0</v>
      </c>
      <c r="AR180" s="24" t="s">
        <v>171</v>
      </c>
      <c r="AT180" s="24" t="s">
        <v>167</v>
      </c>
      <c r="AU180" s="24" t="s">
        <v>86</v>
      </c>
      <c r="AY180" s="24" t="s">
        <v>165</v>
      </c>
      <c r="BE180" s="226">
        <f>IF(N180="základní",J180,0)</f>
        <v>0</v>
      </c>
      <c r="BF180" s="226">
        <f>IF(N180="snížená",J180,0)</f>
        <v>0</v>
      </c>
      <c r="BG180" s="226">
        <f>IF(N180="zákl. přenesená",J180,0)</f>
        <v>0</v>
      </c>
      <c r="BH180" s="226">
        <f>IF(N180="sníž. přenesená",J180,0)</f>
        <v>0</v>
      </c>
      <c r="BI180" s="226">
        <f>IF(N180="nulová",J180,0)</f>
        <v>0</v>
      </c>
      <c r="BJ180" s="24" t="s">
        <v>75</v>
      </c>
      <c r="BK180" s="226">
        <f>ROUND(I180*H180,2)</f>
        <v>0</v>
      </c>
      <c r="BL180" s="24" t="s">
        <v>171</v>
      </c>
      <c r="BM180" s="24" t="s">
        <v>320</v>
      </c>
    </row>
    <row r="181" s="11" customFormat="1">
      <c r="B181" s="227"/>
      <c r="C181" s="228"/>
      <c r="D181" s="229" t="s">
        <v>173</v>
      </c>
      <c r="E181" s="230" t="s">
        <v>21</v>
      </c>
      <c r="F181" s="231" t="s">
        <v>321</v>
      </c>
      <c r="G181" s="228"/>
      <c r="H181" s="232">
        <v>170.45500000000001</v>
      </c>
      <c r="I181" s="233"/>
      <c r="J181" s="228"/>
      <c r="K181" s="228"/>
      <c r="L181" s="234"/>
      <c r="M181" s="235"/>
      <c r="N181" s="236"/>
      <c r="O181" s="236"/>
      <c r="P181" s="236"/>
      <c r="Q181" s="236"/>
      <c r="R181" s="236"/>
      <c r="S181" s="236"/>
      <c r="T181" s="237"/>
      <c r="AT181" s="238" t="s">
        <v>173</v>
      </c>
      <c r="AU181" s="238" t="s">
        <v>86</v>
      </c>
      <c r="AV181" s="11" t="s">
        <v>86</v>
      </c>
      <c r="AW181" s="11" t="s">
        <v>33</v>
      </c>
      <c r="AX181" s="11" t="s">
        <v>75</v>
      </c>
      <c r="AY181" s="238" t="s">
        <v>165</v>
      </c>
    </row>
    <row r="182" s="1" customFormat="1" ht="25.5" customHeight="1">
      <c r="B182" s="46"/>
      <c r="C182" s="215" t="s">
        <v>322</v>
      </c>
      <c r="D182" s="215" t="s">
        <v>167</v>
      </c>
      <c r="E182" s="216" t="s">
        <v>323</v>
      </c>
      <c r="F182" s="217" t="s">
        <v>324</v>
      </c>
      <c r="G182" s="218" t="s">
        <v>84</v>
      </c>
      <c r="H182" s="219">
        <v>60</v>
      </c>
      <c r="I182" s="220"/>
      <c r="J182" s="221">
        <f>ROUND(I182*H182,2)</f>
        <v>0</v>
      </c>
      <c r="K182" s="217" t="s">
        <v>170</v>
      </c>
      <c r="L182" s="72"/>
      <c r="M182" s="222" t="s">
        <v>21</v>
      </c>
      <c r="N182" s="223" t="s">
        <v>41</v>
      </c>
      <c r="O182" s="47"/>
      <c r="P182" s="224">
        <f>O182*H182</f>
        <v>0</v>
      </c>
      <c r="Q182" s="224">
        <v>0</v>
      </c>
      <c r="R182" s="224">
        <f>Q182*H182</f>
        <v>0</v>
      </c>
      <c r="S182" s="224">
        <v>0</v>
      </c>
      <c r="T182" s="225">
        <f>S182*H182</f>
        <v>0</v>
      </c>
      <c r="AR182" s="24" t="s">
        <v>171</v>
      </c>
      <c r="AT182" s="24" t="s">
        <v>167</v>
      </c>
      <c r="AU182" s="24" t="s">
        <v>86</v>
      </c>
      <c r="AY182" s="24" t="s">
        <v>165</v>
      </c>
      <c r="BE182" s="226">
        <f>IF(N182="základní",J182,0)</f>
        <v>0</v>
      </c>
      <c r="BF182" s="226">
        <f>IF(N182="snížená",J182,0)</f>
        <v>0</v>
      </c>
      <c r="BG182" s="226">
        <f>IF(N182="zákl. přenesená",J182,0)</f>
        <v>0</v>
      </c>
      <c r="BH182" s="226">
        <f>IF(N182="sníž. přenesená",J182,0)</f>
        <v>0</v>
      </c>
      <c r="BI182" s="226">
        <f>IF(N182="nulová",J182,0)</f>
        <v>0</v>
      </c>
      <c r="BJ182" s="24" t="s">
        <v>75</v>
      </c>
      <c r="BK182" s="226">
        <f>ROUND(I182*H182,2)</f>
        <v>0</v>
      </c>
      <c r="BL182" s="24" t="s">
        <v>171</v>
      </c>
      <c r="BM182" s="24" t="s">
        <v>325</v>
      </c>
    </row>
    <row r="183" s="11" customFormat="1">
      <c r="B183" s="227"/>
      <c r="C183" s="228"/>
      <c r="D183" s="229" t="s">
        <v>173</v>
      </c>
      <c r="E183" s="230" t="s">
        <v>21</v>
      </c>
      <c r="F183" s="231" t="s">
        <v>326</v>
      </c>
      <c r="G183" s="228"/>
      <c r="H183" s="232">
        <v>60</v>
      </c>
      <c r="I183" s="233"/>
      <c r="J183" s="228"/>
      <c r="K183" s="228"/>
      <c r="L183" s="234"/>
      <c r="M183" s="235"/>
      <c r="N183" s="236"/>
      <c r="O183" s="236"/>
      <c r="P183" s="236"/>
      <c r="Q183" s="236"/>
      <c r="R183" s="236"/>
      <c r="S183" s="236"/>
      <c r="T183" s="237"/>
      <c r="AT183" s="238" t="s">
        <v>173</v>
      </c>
      <c r="AU183" s="238" t="s">
        <v>86</v>
      </c>
      <c r="AV183" s="11" t="s">
        <v>86</v>
      </c>
      <c r="AW183" s="11" t="s">
        <v>33</v>
      </c>
      <c r="AX183" s="11" t="s">
        <v>75</v>
      </c>
      <c r="AY183" s="238" t="s">
        <v>165</v>
      </c>
    </row>
    <row r="184" s="1" customFormat="1" ht="25.5" customHeight="1">
      <c r="B184" s="46"/>
      <c r="C184" s="215" t="s">
        <v>327</v>
      </c>
      <c r="D184" s="215" t="s">
        <v>167</v>
      </c>
      <c r="E184" s="216" t="s">
        <v>328</v>
      </c>
      <c r="F184" s="217" t="s">
        <v>329</v>
      </c>
      <c r="G184" s="218" t="s">
        <v>330</v>
      </c>
      <c r="H184" s="219">
        <v>30</v>
      </c>
      <c r="I184" s="220"/>
      <c r="J184" s="221">
        <f>ROUND(I184*H184,2)</f>
        <v>0</v>
      </c>
      <c r="K184" s="217" t="s">
        <v>170</v>
      </c>
      <c r="L184" s="72"/>
      <c r="M184" s="222" t="s">
        <v>21</v>
      </c>
      <c r="N184" s="223" t="s">
        <v>41</v>
      </c>
      <c r="O184" s="47"/>
      <c r="P184" s="224">
        <f>O184*H184</f>
        <v>0</v>
      </c>
      <c r="Q184" s="224">
        <v>0.0067999999999999996</v>
      </c>
      <c r="R184" s="224">
        <f>Q184*H184</f>
        <v>0.20399999999999999</v>
      </c>
      <c r="S184" s="224">
        <v>0</v>
      </c>
      <c r="T184" s="225">
        <f>S184*H184</f>
        <v>0</v>
      </c>
      <c r="AR184" s="24" t="s">
        <v>171</v>
      </c>
      <c r="AT184" s="24" t="s">
        <v>167</v>
      </c>
      <c r="AU184" s="24" t="s">
        <v>86</v>
      </c>
      <c r="AY184" s="24" t="s">
        <v>165</v>
      </c>
      <c r="BE184" s="226">
        <f>IF(N184="základní",J184,0)</f>
        <v>0</v>
      </c>
      <c r="BF184" s="226">
        <f>IF(N184="snížená",J184,0)</f>
        <v>0</v>
      </c>
      <c r="BG184" s="226">
        <f>IF(N184="zákl. přenesená",J184,0)</f>
        <v>0</v>
      </c>
      <c r="BH184" s="226">
        <f>IF(N184="sníž. přenesená",J184,0)</f>
        <v>0</v>
      </c>
      <c r="BI184" s="226">
        <f>IF(N184="nulová",J184,0)</f>
        <v>0</v>
      </c>
      <c r="BJ184" s="24" t="s">
        <v>75</v>
      </c>
      <c r="BK184" s="226">
        <f>ROUND(I184*H184,2)</f>
        <v>0</v>
      </c>
      <c r="BL184" s="24" t="s">
        <v>171</v>
      </c>
      <c r="BM184" s="24" t="s">
        <v>331</v>
      </c>
    </row>
    <row r="185" s="11" customFormat="1">
      <c r="B185" s="227"/>
      <c r="C185" s="228"/>
      <c r="D185" s="229" t="s">
        <v>173</v>
      </c>
      <c r="E185" s="230" t="s">
        <v>21</v>
      </c>
      <c r="F185" s="231" t="s">
        <v>332</v>
      </c>
      <c r="G185" s="228"/>
      <c r="H185" s="232">
        <v>30</v>
      </c>
      <c r="I185" s="233"/>
      <c r="J185" s="228"/>
      <c r="K185" s="228"/>
      <c r="L185" s="234"/>
      <c r="M185" s="235"/>
      <c r="N185" s="236"/>
      <c r="O185" s="236"/>
      <c r="P185" s="236"/>
      <c r="Q185" s="236"/>
      <c r="R185" s="236"/>
      <c r="S185" s="236"/>
      <c r="T185" s="237"/>
      <c r="AT185" s="238" t="s">
        <v>173</v>
      </c>
      <c r="AU185" s="238" t="s">
        <v>86</v>
      </c>
      <c r="AV185" s="11" t="s">
        <v>86</v>
      </c>
      <c r="AW185" s="11" t="s">
        <v>33</v>
      </c>
      <c r="AX185" s="11" t="s">
        <v>75</v>
      </c>
      <c r="AY185" s="238" t="s">
        <v>165</v>
      </c>
    </row>
    <row r="186" s="1" customFormat="1" ht="25.5" customHeight="1">
      <c r="B186" s="46"/>
      <c r="C186" s="215" t="s">
        <v>333</v>
      </c>
      <c r="D186" s="215" t="s">
        <v>167</v>
      </c>
      <c r="E186" s="216" t="s">
        <v>334</v>
      </c>
      <c r="F186" s="217" t="s">
        <v>335</v>
      </c>
      <c r="G186" s="218" t="s">
        <v>84</v>
      </c>
      <c r="H186" s="219">
        <v>80.799999999999997</v>
      </c>
      <c r="I186" s="220"/>
      <c r="J186" s="221">
        <f>ROUND(I186*H186,2)</f>
        <v>0</v>
      </c>
      <c r="K186" s="217" t="s">
        <v>170</v>
      </c>
      <c r="L186" s="72"/>
      <c r="M186" s="222" t="s">
        <v>21</v>
      </c>
      <c r="N186" s="223" t="s">
        <v>41</v>
      </c>
      <c r="O186" s="47"/>
      <c r="P186" s="224">
        <f>O186*H186</f>
        <v>0</v>
      </c>
      <c r="Q186" s="224">
        <v>0.00093999999999999997</v>
      </c>
      <c r="R186" s="224">
        <f>Q186*H186</f>
        <v>0.075951999999999992</v>
      </c>
      <c r="S186" s="224">
        <v>0</v>
      </c>
      <c r="T186" s="225">
        <f>S186*H186</f>
        <v>0</v>
      </c>
      <c r="AR186" s="24" t="s">
        <v>171</v>
      </c>
      <c r="AT186" s="24" t="s">
        <v>167</v>
      </c>
      <c r="AU186" s="24" t="s">
        <v>86</v>
      </c>
      <c r="AY186" s="24" t="s">
        <v>165</v>
      </c>
      <c r="BE186" s="226">
        <f>IF(N186="základní",J186,0)</f>
        <v>0</v>
      </c>
      <c r="BF186" s="226">
        <f>IF(N186="snížená",J186,0)</f>
        <v>0</v>
      </c>
      <c r="BG186" s="226">
        <f>IF(N186="zákl. přenesená",J186,0)</f>
        <v>0</v>
      </c>
      <c r="BH186" s="226">
        <f>IF(N186="sníž. přenesená",J186,0)</f>
        <v>0</v>
      </c>
      <c r="BI186" s="226">
        <f>IF(N186="nulová",J186,0)</f>
        <v>0</v>
      </c>
      <c r="BJ186" s="24" t="s">
        <v>75</v>
      </c>
      <c r="BK186" s="226">
        <f>ROUND(I186*H186,2)</f>
        <v>0</v>
      </c>
      <c r="BL186" s="24" t="s">
        <v>171</v>
      </c>
      <c r="BM186" s="24" t="s">
        <v>336</v>
      </c>
    </row>
    <row r="187" s="12" customFormat="1">
      <c r="B187" s="249"/>
      <c r="C187" s="250"/>
      <c r="D187" s="229" t="s">
        <v>173</v>
      </c>
      <c r="E187" s="251" t="s">
        <v>21</v>
      </c>
      <c r="F187" s="252" t="s">
        <v>337</v>
      </c>
      <c r="G187" s="250"/>
      <c r="H187" s="251" t="s">
        <v>21</v>
      </c>
      <c r="I187" s="253"/>
      <c r="J187" s="250"/>
      <c r="K187" s="250"/>
      <c r="L187" s="254"/>
      <c r="M187" s="255"/>
      <c r="N187" s="256"/>
      <c r="O187" s="256"/>
      <c r="P187" s="256"/>
      <c r="Q187" s="256"/>
      <c r="R187" s="256"/>
      <c r="S187" s="256"/>
      <c r="T187" s="257"/>
      <c r="AT187" s="258" t="s">
        <v>173</v>
      </c>
      <c r="AU187" s="258" t="s">
        <v>86</v>
      </c>
      <c r="AV187" s="12" t="s">
        <v>75</v>
      </c>
      <c r="AW187" s="12" t="s">
        <v>33</v>
      </c>
      <c r="AX187" s="12" t="s">
        <v>70</v>
      </c>
      <c r="AY187" s="258" t="s">
        <v>165</v>
      </c>
    </row>
    <row r="188" s="12" customFormat="1">
      <c r="B188" s="249"/>
      <c r="C188" s="250"/>
      <c r="D188" s="229" t="s">
        <v>173</v>
      </c>
      <c r="E188" s="251" t="s">
        <v>21</v>
      </c>
      <c r="F188" s="252" t="s">
        <v>338</v>
      </c>
      <c r="G188" s="250"/>
      <c r="H188" s="251" t="s">
        <v>21</v>
      </c>
      <c r="I188" s="253"/>
      <c r="J188" s="250"/>
      <c r="K188" s="250"/>
      <c r="L188" s="254"/>
      <c r="M188" s="255"/>
      <c r="N188" s="256"/>
      <c r="O188" s="256"/>
      <c r="P188" s="256"/>
      <c r="Q188" s="256"/>
      <c r="R188" s="256"/>
      <c r="S188" s="256"/>
      <c r="T188" s="257"/>
      <c r="AT188" s="258" t="s">
        <v>173</v>
      </c>
      <c r="AU188" s="258" t="s">
        <v>86</v>
      </c>
      <c r="AV188" s="12" t="s">
        <v>75</v>
      </c>
      <c r="AW188" s="12" t="s">
        <v>33</v>
      </c>
      <c r="AX188" s="12" t="s">
        <v>70</v>
      </c>
      <c r="AY188" s="258" t="s">
        <v>165</v>
      </c>
    </row>
    <row r="189" s="11" customFormat="1">
      <c r="B189" s="227"/>
      <c r="C189" s="228"/>
      <c r="D189" s="229" t="s">
        <v>173</v>
      </c>
      <c r="E189" s="230" t="s">
        <v>99</v>
      </c>
      <c r="F189" s="231" t="s">
        <v>339</v>
      </c>
      <c r="G189" s="228"/>
      <c r="H189" s="232">
        <v>10</v>
      </c>
      <c r="I189" s="233"/>
      <c r="J189" s="228"/>
      <c r="K189" s="228"/>
      <c r="L189" s="234"/>
      <c r="M189" s="235"/>
      <c r="N189" s="236"/>
      <c r="O189" s="236"/>
      <c r="P189" s="236"/>
      <c r="Q189" s="236"/>
      <c r="R189" s="236"/>
      <c r="S189" s="236"/>
      <c r="T189" s="237"/>
      <c r="AT189" s="238" t="s">
        <v>173</v>
      </c>
      <c r="AU189" s="238" t="s">
        <v>86</v>
      </c>
      <c r="AV189" s="11" t="s">
        <v>86</v>
      </c>
      <c r="AW189" s="11" t="s">
        <v>33</v>
      </c>
      <c r="AX189" s="11" t="s">
        <v>70</v>
      </c>
      <c r="AY189" s="238" t="s">
        <v>165</v>
      </c>
    </row>
    <row r="190" s="11" customFormat="1">
      <c r="B190" s="227"/>
      <c r="C190" s="228"/>
      <c r="D190" s="229" t="s">
        <v>173</v>
      </c>
      <c r="E190" s="230" t="s">
        <v>102</v>
      </c>
      <c r="F190" s="231" t="s">
        <v>340</v>
      </c>
      <c r="G190" s="228"/>
      <c r="H190" s="232">
        <v>20.800000000000001</v>
      </c>
      <c r="I190" s="233"/>
      <c r="J190" s="228"/>
      <c r="K190" s="228"/>
      <c r="L190" s="234"/>
      <c r="M190" s="235"/>
      <c r="N190" s="236"/>
      <c r="O190" s="236"/>
      <c r="P190" s="236"/>
      <c r="Q190" s="236"/>
      <c r="R190" s="236"/>
      <c r="S190" s="236"/>
      <c r="T190" s="237"/>
      <c r="AT190" s="238" t="s">
        <v>173</v>
      </c>
      <c r="AU190" s="238" t="s">
        <v>86</v>
      </c>
      <c r="AV190" s="11" t="s">
        <v>86</v>
      </c>
      <c r="AW190" s="11" t="s">
        <v>33</v>
      </c>
      <c r="AX190" s="11" t="s">
        <v>70</v>
      </c>
      <c r="AY190" s="238" t="s">
        <v>165</v>
      </c>
    </row>
    <row r="191" s="11" customFormat="1">
      <c r="B191" s="227"/>
      <c r="C191" s="228"/>
      <c r="D191" s="229" t="s">
        <v>173</v>
      </c>
      <c r="E191" s="230" t="s">
        <v>105</v>
      </c>
      <c r="F191" s="231" t="s">
        <v>341</v>
      </c>
      <c r="G191" s="228"/>
      <c r="H191" s="232">
        <v>50</v>
      </c>
      <c r="I191" s="233"/>
      <c r="J191" s="228"/>
      <c r="K191" s="228"/>
      <c r="L191" s="234"/>
      <c r="M191" s="235"/>
      <c r="N191" s="236"/>
      <c r="O191" s="236"/>
      <c r="P191" s="236"/>
      <c r="Q191" s="236"/>
      <c r="R191" s="236"/>
      <c r="S191" s="236"/>
      <c r="T191" s="237"/>
      <c r="AT191" s="238" t="s">
        <v>173</v>
      </c>
      <c r="AU191" s="238" t="s">
        <v>86</v>
      </c>
      <c r="AV191" s="11" t="s">
        <v>86</v>
      </c>
      <c r="AW191" s="11" t="s">
        <v>33</v>
      </c>
      <c r="AX191" s="11" t="s">
        <v>70</v>
      </c>
      <c r="AY191" s="238" t="s">
        <v>165</v>
      </c>
    </row>
    <row r="192" s="13" customFormat="1">
      <c r="B192" s="259"/>
      <c r="C192" s="260"/>
      <c r="D192" s="229" t="s">
        <v>173</v>
      </c>
      <c r="E192" s="261" t="s">
        <v>21</v>
      </c>
      <c r="F192" s="262" t="s">
        <v>229</v>
      </c>
      <c r="G192" s="260"/>
      <c r="H192" s="263">
        <v>80.799999999999997</v>
      </c>
      <c r="I192" s="264"/>
      <c r="J192" s="260"/>
      <c r="K192" s="260"/>
      <c r="L192" s="265"/>
      <c r="M192" s="266"/>
      <c r="N192" s="267"/>
      <c r="O192" s="267"/>
      <c r="P192" s="267"/>
      <c r="Q192" s="267"/>
      <c r="R192" s="267"/>
      <c r="S192" s="267"/>
      <c r="T192" s="268"/>
      <c r="AT192" s="269" t="s">
        <v>173</v>
      </c>
      <c r="AU192" s="269" t="s">
        <v>86</v>
      </c>
      <c r="AV192" s="13" t="s">
        <v>171</v>
      </c>
      <c r="AW192" s="13" t="s">
        <v>33</v>
      </c>
      <c r="AX192" s="13" t="s">
        <v>75</v>
      </c>
      <c r="AY192" s="269" t="s">
        <v>165</v>
      </c>
    </row>
    <row r="193" s="1" customFormat="1" ht="25.5" customHeight="1">
      <c r="B193" s="46"/>
      <c r="C193" s="215" t="s">
        <v>342</v>
      </c>
      <c r="D193" s="215" t="s">
        <v>167</v>
      </c>
      <c r="E193" s="216" t="s">
        <v>343</v>
      </c>
      <c r="F193" s="217" t="s">
        <v>344</v>
      </c>
      <c r="G193" s="218" t="s">
        <v>84</v>
      </c>
      <c r="H193" s="219">
        <v>80.799999999999997</v>
      </c>
      <c r="I193" s="220"/>
      <c r="J193" s="221">
        <f>ROUND(I193*H193,2)</f>
        <v>0</v>
      </c>
      <c r="K193" s="217" t="s">
        <v>170</v>
      </c>
      <c r="L193" s="72"/>
      <c r="M193" s="222" t="s">
        <v>21</v>
      </c>
      <c r="N193" s="223" t="s">
        <v>41</v>
      </c>
      <c r="O193" s="47"/>
      <c r="P193" s="224">
        <f>O193*H193</f>
        <v>0</v>
      </c>
      <c r="Q193" s="224">
        <v>0.0073499999999999998</v>
      </c>
      <c r="R193" s="224">
        <f>Q193*H193</f>
        <v>0.59387999999999996</v>
      </c>
      <c r="S193" s="224">
        <v>0</v>
      </c>
      <c r="T193" s="225">
        <f>S193*H193</f>
        <v>0</v>
      </c>
      <c r="AR193" s="24" t="s">
        <v>171</v>
      </c>
      <c r="AT193" s="24" t="s">
        <v>167</v>
      </c>
      <c r="AU193" s="24" t="s">
        <v>86</v>
      </c>
      <c r="AY193" s="24" t="s">
        <v>165</v>
      </c>
      <c r="BE193" s="226">
        <f>IF(N193="základní",J193,0)</f>
        <v>0</v>
      </c>
      <c r="BF193" s="226">
        <f>IF(N193="snížená",J193,0)</f>
        <v>0</v>
      </c>
      <c r="BG193" s="226">
        <f>IF(N193="zákl. přenesená",J193,0)</f>
        <v>0</v>
      </c>
      <c r="BH193" s="226">
        <f>IF(N193="sníž. přenesená",J193,0)</f>
        <v>0</v>
      </c>
      <c r="BI193" s="226">
        <f>IF(N193="nulová",J193,0)</f>
        <v>0</v>
      </c>
      <c r="BJ193" s="24" t="s">
        <v>75</v>
      </c>
      <c r="BK193" s="226">
        <f>ROUND(I193*H193,2)</f>
        <v>0</v>
      </c>
      <c r="BL193" s="24" t="s">
        <v>171</v>
      </c>
      <c r="BM193" s="24" t="s">
        <v>345</v>
      </c>
    </row>
    <row r="194" s="1" customFormat="1" ht="38.25" customHeight="1">
      <c r="B194" s="46"/>
      <c r="C194" s="215" t="s">
        <v>346</v>
      </c>
      <c r="D194" s="215" t="s">
        <v>167</v>
      </c>
      <c r="E194" s="216" t="s">
        <v>347</v>
      </c>
      <c r="F194" s="217" t="s">
        <v>348</v>
      </c>
      <c r="G194" s="218" t="s">
        <v>84</v>
      </c>
      <c r="H194" s="219">
        <v>80.799999999999997</v>
      </c>
      <c r="I194" s="220"/>
      <c r="J194" s="221">
        <f>ROUND(I194*H194,2)</f>
        <v>0</v>
      </c>
      <c r="K194" s="217" t="s">
        <v>170</v>
      </c>
      <c r="L194" s="72"/>
      <c r="M194" s="222" t="s">
        <v>21</v>
      </c>
      <c r="N194" s="223" t="s">
        <v>41</v>
      </c>
      <c r="O194" s="47"/>
      <c r="P194" s="224">
        <f>O194*H194</f>
        <v>0</v>
      </c>
      <c r="Q194" s="224">
        <v>0.018380000000000001</v>
      </c>
      <c r="R194" s="224">
        <f>Q194*H194</f>
        <v>1.485104</v>
      </c>
      <c r="S194" s="224">
        <v>0</v>
      </c>
      <c r="T194" s="225">
        <f>S194*H194</f>
        <v>0</v>
      </c>
      <c r="AR194" s="24" t="s">
        <v>171</v>
      </c>
      <c r="AT194" s="24" t="s">
        <v>167</v>
      </c>
      <c r="AU194" s="24" t="s">
        <v>86</v>
      </c>
      <c r="AY194" s="24" t="s">
        <v>165</v>
      </c>
      <c r="BE194" s="226">
        <f>IF(N194="základní",J194,0)</f>
        <v>0</v>
      </c>
      <c r="BF194" s="226">
        <f>IF(N194="snížená",J194,0)</f>
        <v>0</v>
      </c>
      <c r="BG194" s="226">
        <f>IF(N194="zákl. přenesená",J194,0)</f>
        <v>0</v>
      </c>
      <c r="BH194" s="226">
        <f>IF(N194="sníž. přenesená",J194,0)</f>
        <v>0</v>
      </c>
      <c r="BI194" s="226">
        <f>IF(N194="nulová",J194,0)</f>
        <v>0</v>
      </c>
      <c r="BJ194" s="24" t="s">
        <v>75</v>
      </c>
      <c r="BK194" s="226">
        <f>ROUND(I194*H194,2)</f>
        <v>0</v>
      </c>
      <c r="BL194" s="24" t="s">
        <v>171</v>
      </c>
      <c r="BM194" s="24" t="s">
        <v>349</v>
      </c>
    </row>
    <row r="195" s="11" customFormat="1">
      <c r="B195" s="227"/>
      <c r="C195" s="228"/>
      <c r="D195" s="229" t="s">
        <v>173</v>
      </c>
      <c r="E195" s="230" t="s">
        <v>21</v>
      </c>
      <c r="F195" s="231" t="s">
        <v>350</v>
      </c>
      <c r="G195" s="228"/>
      <c r="H195" s="232">
        <v>80.799999999999997</v>
      </c>
      <c r="I195" s="233"/>
      <c r="J195" s="228"/>
      <c r="K195" s="228"/>
      <c r="L195" s="234"/>
      <c r="M195" s="235"/>
      <c r="N195" s="236"/>
      <c r="O195" s="236"/>
      <c r="P195" s="236"/>
      <c r="Q195" s="236"/>
      <c r="R195" s="236"/>
      <c r="S195" s="236"/>
      <c r="T195" s="237"/>
      <c r="AT195" s="238" t="s">
        <v>173</v>
      </c>
      <c r="AU195" s="238" t="s">
        <v>86</v>
      </c>
      <c r="AV195" s="11" t="s">
        <v>86</v>
      </c>
      <c r="AW195" s="11" t="s">
        <v>33</v>
      </c>
      <c r="AX195" s="11" t="s">
        <v>75</v>
      </c>
      <c r="AY195" s="238" t="s">
        <v>165</v>
      </c>
    </row>
    <row r="196" s="1" customFormat="1" ht="25.5" customHeight="1">
      <c r="B196" s="46"/>
      <c r="C196" s="215" t="s">
        <v>351</v>
      </c>
      <c r="D196" s="215" t="s">
        <v>167</v>
      </c>
      <c r="E196" s="216" t="s">
        <v>352</v>
      </c>
      <c r="F196" s="217" t="s">
        <v>353</v>
      </c>
      <c r="G196" s="218" t="s">
        <v>330</v>
      </c>
      <c r="H196" s="219">
        <v>117</v>
      </c>
      <c r="I196" s="220"/>
      <c r="J196" s="221">
        <f>ROUND(I196*H196,2)</f>
        <v>0</v>
      </c>
      <c r="K196" s="217" t="s">
        <v>170</v>
      </c>
      <c r="L196" s="72"/>
      <c r="M196" s="222" t="s">
        <v>21</v>
      </c>
      <c r="N196" s="223" t="s">
        <v>41</v>
      </c>
      <c r="O196" s="47"/>
      <c r="P196" s="224">
        <f>O196*H196</f>
        <v>0</v>
      </c>
      <c r="Q196" s="224">
        <v>3.0000000000000001E-05</v>
      </c>
      <c r="R196" s="224">
        <f>Q196*H196</f>
        <v>0.0035100000000000001</v>
      </c>
      <c r="S196" s="224">
        <v>0</v>
      </c>
      <c r="T196" s="225">
        <f>S196*H196</f>
        <v>0</v>
      </c>
      <c r="AR196" s="24" t="s">
        <v>171</v>
      </c>
      <c r="AT196" s="24" t="s">
        <v>167</v>
      </c>
      <c r="AU196" s="24" t="s">
        <v>86</v>
      </c>
      <c r="AY196" s="24" t="s">
        <v>165</v>
      </c>
      <c r="BE196" s="226">
        <f>IF(N196="základní",J196,0)</f>
        <v>0</v>
      </c>
      <c r="BF196" s="226">
        <f>IF(N196="snížená",J196,0)</f>
        <v>0</v>
      </c>
      <c r="BG196" s="226">
        <f>IF(N196="zákl. přenesená",J196,0)</f>
        <v>0</v>
      </c>
      <c r="BH196" s="226">
        <f>IF(N196="sníž. přenesená",J196,0)</f>
        <v>0</v>
      </c>
      <c r="BI196" s="226">
        <f>IF(N196="nulová",J196,0)</f>
        <v>0</v>
      </c>
      <c r="BJ196" s="24" t="s">
        <v>75</v>
      </c>
      <c r="BK196" s="226">
        <f>ROUND(I196*H196,2)</f>
        <v>0</v>
      </c>
      <c r="BL196" s="24" t="s">
        <v>171</v>
      </c>
      <c r="BM196" s="24" t="s">
        <v>354</v>
      </c>
    </row>
    <row r="197" s="11" customFormat="1">
      <c r="B197" s="227"/>
      <c r="C197" s="228"/>
      <c r="D197" s="229" t="s">
        <v>173</v>
      </c>
      <c r="E197" s="230" t="s">
        <v>21</v>
      </c>
      <c r="F197" s="231" t="s">
        <v>355</v>
      </c>
      <c r="G197" s="228"/>
      <c r="H197" s="232">
        <v>117</v>
      </c>
      <c r="I197" s="233"/>
      <c r="J197" s="228"/>
      <c r="K197" s="228"/>
      <c r="L197" s="234"/>
      <c r="M197" s="235"/>
      <c r="N197" s="236"/>
      <c r="O197" s="236"/>
      <c r="P197" s="236"/>
      <c r="Q197" s="236"/>
      <c r="R197" s="236"/>
      <c r="S197" s="236"/>
      <c r="T197" s="237"/>
      <c r="AT197" s="238" t="s">
        <v>173</v>
      </c>
      <c r="AU197" s="238" t="s">
        <v>86</v>
      </c>
      <c r="AV197" s="11" t="s">
        <v>86</v>
      </c>
      <c r="AW197" s="11" t="s">
        <v>33</v>
      </c>
      <c r="AX197" s="11" t="s">
        <v>75</v>
      </c>
      <c r="AY197" s="238" t="s">
        <v>165</v>
      </c>
    </row>
    <row r="198" s="10" customFormat="1" ht="29.88" customHeight="1">
      <c r="B198" s="199"/>
      <c r="C198" s="200"/>
      <c r="D198" s="201" t="s">
        <v>69</v>
      </c>
      <c r="E198" s="213" t="s">
        <v>356</v>
      </c>
      <c r="F198" s="213" t="s">
        <v>357</v>
      </c>
      <c r="G198" s="200"/>
      <c r="H198" s="200"/>
      <c r="I198" s="203"/>
      <c r="J198" s="214">
        <f>BK198</f>
        <v>0</v>
      </c>
      <c r="K198" s="200"/>
      <c r="L198" s="205"/>
      <c r="M198" s="206"/>
      <c r="N198" s="207"/>
      <c r="O198" s="207"/>
      <c r="P198" s="208">
        <f>SUM(P199:P220)</f>
        <v>0</v>
      </c>
      <c r="Q198" s="207"/>
      <c r="R198" s="208">
        <f>SUM(R199:R220)</f>
        <v>1.0794982200000001</v>
      </c>
      <c r="S198" s="207"/>
      <c r="T198" s="209">
        <f>SUM(T199:T220)</f>
        <v>0</v>
      </c>
      <c r="AR198" s="210" t="s">
        <v>75</v>
      </c>
      <c r="AT198" s="211" t="s">
        <v>69</v>
      </c>
      <c r="AU198" s="211" t="s">
        <v>75</v>
      </c>
      <c r="AY198" s="210" t="s">
        <v>165</v>
      </c>
      <c r="BK198" s="212">
        <f>SUM(BK199:BK220)</f>
        <v>0</v>
      </c>
    </row>
    <row r="199" s="1" customFormat="1" ht="25.5" customHeight="1">
      <c r="B199" s="46"/>
      <c r="C199" s="215" t="s">
        <v>358</v>
      </c>
      <c r="D199" s="215" t="s">
        <v>167</v>
      </c>
      <c r="E199" s="216" t="s">
        <v>359</v>
      </c>
      <c r="F199" s="217" t="s">
        <v>360</v>
      </c>
      <c r="G199" s="218" t="s">
        <v>84</v>
      </c>
      <c r="H199" s="219">
        <v>17.538</v>
      </c>
      <c r="I199" s="220"/>
      <c r="J199" s="221">
        <f>ROUND(I199*H199,2)</f>
        <v>0</v>
      </c>
      <c r="K199" s="217" t="s">
        <v>170</v>
      </c>
      <c r="L199" s="72"/>
      <c r="M199" s="222" t="s">
        <v>21</v>
      </c>
      <c r="N199" s="223" t="s">
        <v>41</v>
      </c>
      <c r="O199" s="47"/>
      <c r="P199" s="224">
        <f>O199*H199</f>
        <v>0</v>
      </c>
      <c r="Q199" s="224">
        <v>0.03798</v>
      </c>
      <c r="R199" s="224">
        <f>Q199*H199</f>
        <v>0.66609324000000003</v>
      </c>
      <c r="S199" s="224">
        <v>0</v>
      </c>
      <c r="T199" s="225">
        <f>S199*H199</f>
        <v>0</v>
      </c>
      <c r="AR199" s="24" t="s">
        <v>171</v>
      </c>
      <c r="AT199" s="24" t="s">
        <v>167</v>
      </c>
      <c r="AU199" s="24" t="s">
        <v>86</v>
      </c>
      <c r="AY199" s="24" t="s">
        <v>165</v>
      </c>
      <c r="BE199" s="226">
        <f>IF(N199="základní",J199,0)</f>
        <v>0</v>
      </c>
      <c r="BF199" s="226">
        <f>IF(N199="snížená",J199,0)</f>
        <v>0</v>
      </c>
      <c r="BG199" s="226">
        <f>IF(N199="zákl. přenesená",J199,0)</f>
        <v>0</v>
      </c>
      <c r="BH199" s="226">
        <f>IF(N199="sníž. přenesená",J199,0)</f>
        <v>0</v>
      </c>
      <c r="BI199" s="226">
        <f>IF(N199="nulová",J199,0)</f>
        <v>0</v>
      </c>
      <c r="BJ199" s="24" t="s">
        <v>75</v>
      </c>
      <c r="BK199" s="226">
        <f>ROUND(I199*H199,2)</f>
        <v>0</v>
      </c>
      <c r="BL199" s="24" t="s">
        <v>171</v>
      </c>
      <c r="BM199" s="24" t="s">
        <v>361</v>
      </c>
    </row>
    <row r="200" s="12" customFormat="1">
      <c r="B200" s="249"/>
      <c r="C200" s="250"/>
      <c r="D200" s="229" t="s">
        <v>173</v>
      </c>
      <c r="E200" s="251" t="s">
        <v>21</v>
      </c>
      <c r="F200" s="252" t="s">
        <v>362</v>
      </c>
      <c r="G200" s="250"/>
      <c r="H200" s="251" t="s">
        <v>21</v>
      </c>
      <c r="I200" s="253"/>
      <c r="J200" s="250"/>
      <c r="K200" s="250"/>
      <c r="L200" s="254"/>
      <c r="M200" s="255"/>
      <c r="N200" s="256"/>
      <c r="O200" s="256"/>
      <c r="P200" s="256"/>
      <c r="Q200" s="256"/>
      <c r="R200" s="256"/>
      <c r="S200" s="256"/>
      <c r="T200" s="257"/>
      <c r="AT200" s="258" t="s">
        <v>173</v>
      </c>
      <c r="AU200" s="258" t="s">
        <v>86</v>
      </c>
      <c r="AV200" s="12" t="s">
        <v>75</v>
      </c>
      <c r="AW200" s="12" t="s">
        <v>33</v>
      </c>
      <c r="AX200" s="12" t="s">
        <v>70</v>
      </c>
      <c r="AY200" s="258" t="s">
        <v>165</v>
      </c>
    </row>
    <row r="201" s="12" customFormat="1">
      <c r="B201" s="249"/>
      <c r="C201" s="250"/>
      <c r="D201" s="229" t="s">
        <v>173</v>
      </c>
      <c r="E201" s="251" t="s">
        <v>21</v>
      </c>
      <c r="F201" s="252" t="s">
        <v>363</v>
      </c>
      <c r="G201" s="250"/>
      <c r="H201" s="251" t="s">
        <v>21</v>
      </c>
      <c r="I201" s="253"/>
      <c r="J201" s="250"/>
      <c r="K201" s="250"/>
      <c r="L201" s="254"/>
      <c r="M201" s="255"/>
      <c r="N201" s="256"/>
      <c r="O201" s="256"/>
      <c r="P201" s="256"/>
      <c r="Q201" s="256"/>
      <c r="R201" s="256"/>
      <c r="S201" s="256"/>
      <c r="T201" s="257"/>
      <c r="AT201" s="258" t="s">
        <v>173</v>
      </c>
      <c r="AU201" s="258" t="s">
        <v>86</v>
      </c>
      <c r="AV201" s="12" t="s">
        <v>75</v>
      </c>
      <c r="AW201" s="12" t="s">
        <v>33</v>
      </c>
      <c r="AX201" s="12" t="s">
        <v>70</v>
      </c>
      <c r="AY201" s="258" t="s">
        <v>165</v>
      </c>
    </row>
    <row r="202" s="12" customFormat="1">
      <c r="B202" s="249"/>
      <c r="C202" s="250"/>
      <c r="D202" s="229" t="s">
        <v>173</v>
      </c>
      <c r="E202" s="251" t="s">
        <v>21</v>
      </c>
      <c r="F202" s="252" t="s">
        <v>364</v>
      </c>
      <c r="G202" s="250"/>
      <c r="H202" s="251" t="s">
        <v>21</v>
      </c>
      <c r="I202" s="253"/>
      <c r="J202" s="250"/>
      <c r="K202" s="250"/>
      <c r="L202" s="254"/>
      <c r="M202" s="255"/>
      <c r="N202" s="256"/>
      <c r="O202" s="256"/>
      <c r="P202" s="256"/>
      <c r="Q202" s="256"/>
      <c r="R202" s="256"/>
      <c r="S202" s="256"/>
      <c r="T202" s="257"/>
      <c r="AT202" s="258" t="s">
        <v>173</v>
      </c>
      <c r="AU202" s="258" t="s">
        <v>86</v>
      </c>
      <c r="AV202" s="12" t="s">
        <v>75</v>
      </c>
      <c r="AW202" s="12" t="s">
        <v>33</v>
      </c>
      <c r="AX202" s="12" t="s">
        <v>70</v>
      </c>
      <c r="AY202" s="258" t="s">
        <v>165</v>
      </c>
    </row>
    <row r="203" s="11" customFormat="1">
      <c r="B203" s="227"/>
      <c r="C203" s="228"/>
      <c r="D203" s="229" t="s">
        <v>173</v>
      </c>
      <c r="E203" s="230" t="s">
        <v>21</v>
      </c>
      <c r="F203" s="231" t="s">
        <v>365</v>
      </c>
      <c r="G203" s="228"/>
      <c r="H203" s="232">
        <v>8</v>
      </c>
      <c r="I203" s="233"/>
      <c r="J203" s="228"/>
      <c r="K203" s="228"/>
      <c r="L203" s="234"/>
      <c r="M203" s="235"/>
      <c r="N203" s="236"/>
      <c r="O203" s="236"/>
      <c r="P203" s="236"/>
      <c r="Q203" s="236"/>
      <c r="R203" s="236"/>
      <c r="S203" s="236"/>
      <c r="T203" s="237"/>
      <c r="AT203" s="238" t="s">
        <v>173</v>
      </c>
      <c r="AU203" s="238" t="s">
        <v>86</v>
      </c>
      <c r="AV203" s="11" t="s">
        <v>86</v>
      </c>
      <c r="AW203" s="11" t="s">
        <v>33</v>
      </c>
      <c r="AX203" s="11" t="s">
        <v>70</v>
      </c>
      <c r="AY203" s="238" t="s">
        <v>165</v>
      </c>
    </row>
    <row r="204" s="11" customFormat="1">
      <c r="B204" s="227"/>
      <c r="C204" s="228"/>
      <c r="D204" s="229" t="s">
        <v>173</v>
      </c>
      <c r="E204" s="230" t="s">
        <v>21</v>
      </c>
      <c r="F204" s="231" t="s">
        <v>366</v>
      </c>
      <c r="G204" s="228"/>
      <c r="H204" s="232">
        <v>4</v>
      </c>
      <c r="I204" s="233"/>
      <c r="J204" s="228"/>
      <c r="K204" s="228"/>
      <c r="L204" s="234"/>
      <c r="M204" s="235"/>
      <c r="N204" s="236"/>
      <c r="O204" s="236"/>
      <c r="P204" s="236"/>
      <c r="Q204" s="236"/>
      <c r="R204" s="236"/>
      <c r="S204" s="236"/>
      <c r="T204" s="237"/>
      <c r="AT204" s="238" t="s">
        <v>173</v>
      </c>
      <c r="AU204" s="238" t="s">
        <v>86</v>
      </c>
      <c r="AV204" s="11" t="s">
        <v>86</v>
      </c>
      <c r="AW204" s="11" t="s">
        <v>33</v>
      </c>
      <c r="AX204" s="11" t="s">
        <v>70</v>
      </c>
      <c r="AY204" s="238" t="s">
        <v>165</v>
      </c>
    </row>
    <row r="205" s="11" customFormat="1">
      <c r="B205" s="227"/>
      <c r="C205" s="228"/>
      <c r="D205" s="229" t="s">
        <v>173</v>
      </c>
      <c r="E205" s="230" t="s">
        <v>21</v>
      </c>
      <c r="F205" s="231" t="s">
        <v>21</v>
      </c>
      <c r="G205" s="228"/>
      <c r="H205" s="232">
        <v>0</v>
      </c>
      <c r="I205" s="233"/>
      <c r="J205" s="228"/>
      <c r="K205" s="228"/>
      <c r="L205" s="234"/>
      <c r="M205" s="235"/>
      <c r="N205" s="236"/>
      <c r="O205" s="236"/>
      <c r="P205" s="236"/>
      <c r="Q205" s="236"/>
      <c r="R205" s="236"/>
      <c r="S205" s="236"/>
      <c r="T205" s="237"/>
      <c r="AT205" s="238" t="s">
        <v>173</v>
      </c>
      <c r="AU205" s="238" t="s">
        <v>86</v>
      </c>
      <c r="AV205" s="11" t="s">
        <v>86</v>
      </c>
      <c r="AW205" s="11" t="s">
        <v>33</v>
      </c>
      <c r="AX205" s="11" t="s">
        <v>70</v>
      </c>
      <c r="AY205" s="238" t="s">
        <v>165</v>
      </c>
    </row>
    <row r="206" s="12" customFormat="1">
      <c r="B206" s="249"/>
      <c r="C206" s="250"/>
      <c r="D206" s="229" t="s">
        <v>173</v>
      </c>
      <c r="E206" s="251" t="s">
        <v>21</v>
      </c>
      <c r="F206" s="252" t="s">
        <v>367</v>
      </c>
      <c r="G206" s="250"/>
      <c r="H206" s="251" t="s">
        <v>21</v>
      </c>
      <c r="I206" s="253"/>
      <c r="J206" s="250"/>
      <c r="K206" s="250"/>
      <c r="L206" s="254"/>
      <c r="M206" s="255"/>
      <c r="N206" s="256"/>
      <c r="O206" s="256"/>
      <c r="P206" s="256"/>
      <c r="Q206" s="256"/>
      <c r="R206" s="256"/>
      <c r="S206" s="256"/>
      <c r="T206" s="257"/>
      <c r="AT206" s="258" t="s">
        <v>173</v>
      </c>
      <c r="AU206" s="258" t="s">
        <v>86</v>
      </c>
      <c r="AV206" s="12" t="s">
        <v>75</v>
      </c>
      <c r="AW206" s="12" t="s">
        <v>33</v>
      </c>
      <c r="AX206" s="12" t="s">
        <v>70</v>
      </c>
      <c r="AY206" s="258" t="s">
        <v>165</v>
      </c>
    </row>
    <row r="207" s="11" customFormat="1">
      <c r="B207" s="227"/>
      <c r="C207" s="228"/>
      <c r="D207" s="229" t="s">
        <v>173</v>
      </c>
      <c r="E207" s="230" t="s">
        <v>21</v>
      </c>
      <c r="F207" s="231" t="s">
        <v>368</v>
      </c>
      <c r="G207" s="228"/>
      <c r="H207" s="232">
        <v>5.5380000000000003</v>
      </c>
      <c r="I207" s="233"/>
      <c r="J207" s="228"/>
      <c r="K207" s="228"/>
      <c r="L207" s="234"/>
      <c r="M207" s="235"/>
      <c r="N207" s="236"/>
      <c r="O207" s="236"/>
      <c r="P207" s="236"/>
      <c r="Q207" s="236"/>
      <c r="R207" s="236"/>
      <c r="S207" s="236"/>
      <c r="T207" s="237"/>
      <c r="AT207" s="238" t="s">
        <v>173</v>
      </c>
      <c r="AU207" s="238" t="s">
        <v>86</v>
      </c>
      <c r="AV207" s="11" t="s">
        <v>86</v>
      </c>
      <c r="AW207" s="11" t="s">
        <v>33</v>
      </c>
      <c r="AX207" s="11" t="s">
        <v>70</v>
      </c>
      <c r="AY207" s="238" t="s">
        <v>165</v>
      </c>
    </row>
    <row r="208" s="13" customFormat="1">
      <c r="B208" s="259"/>
      <c r="C208" s="260"/>
      <c r="D208" s="229" t="s">
        <v>173</v>
      </c>
      <c r="E208" s="261" t="s">
        <v>21</v>
      </c>
      <c r="F208" s="262" t="s">
        <v>229</v>
      </c>
      <c r="G208" s="260"/>
      <c r="H208" s="263">
        <v>17.538</v>
      </c>
      <c r="I208" s="264"/>
      <c r="J208" s="260"/>
      <c r="K208" s="260"/>
      <c r="L208" s="265"/>
      <c r="M208" s="266"/>
      <c r="N208" s="267"/>
      <c r="O208" s="267"/>
      <c r="P208" s="267"/>
      <c r="Q208" s="267"/>
      <c r="R208" s="267"/>
      <c r="S208" s="267"/>
      <c r="T208" s="268"/>
      <c r="AT208" s="269" t="s">
        <v>173</v>
      </c>
      <c r="AU208" s="269" t="s">
        <v>86</v>
      </c>
      <c r="AV208" s="13" t="s">
        <v>171</v>
      </c>
      <c r="AW208" s="13" t="s">
        <v>33</v>
      </c>
      <c r="AX208" s="13" t="s">
        <v>75</v>
      </c>
      <c r="AY208" s="269" t="s">
        <v>165</v>
      </c>
    </row>
    <row r="209" s="1" customFormat="1" ht="25.5" customHeight="1">
      <c r="B209" s="46"/>
      <c r="C209" s="215" t="s">
        <v>369</v>
      </c>
      <c r="D209" s="215" t="s">
        <v>167</v>
      </c>
      <c r="E209" s="216" t="s">
        <v>370</v>
      </c>
      <c r="F209" s="217" t="s">
        <v>371</v>
      </c>
      <c r="G209" s="218" t="s">
        <v>252</v>
      </c>
      <c r="H209" s="219">
        <v>17.538</v>
      </c>
      <c r="I209" s="220"/>
      <c r="J209" s="221">
        <f>ROUND(I209*H209,2)</f>
        <v>0</v>
      </c>
      <c r="K209" s="217" t="s">
        <v>170</v>
      </c>
      <c r="L209" s="72"/>
      <c r="M209" s="222" t="s">
        <v>21</v>
      </c>
      <c r="N209" s="223" t="s">
        <v>41</v>
      </c>
      <c r="O209" s="47"/>
      <c r="P209" s="224">
        <f>O209*H209</f>
        <v>0</v>
      </c>
      <c r="Q209" s="224">
        <v>0.0042100000000000002</v>
      </c>
      <c r="R209" s="224">
        <f>Q209*H209</f>
        <v>0.073834980000000008</v>
      </c>
      <c r="S209" s="224">
        <v>0</v>
      </c>
      <c r="T209" s="225">
        <f>S209*H209</f>
        <v>0</v>
      </c>
      <c r="AR209" s="24" t="s">
        <v>171</v>
      </c>
      <c r="AT209" s="24" t="s">
        <v>167</v>
      </c>
      <c r="AU209" s="24" t="s">
        <v>86</v>
      </c>
      <c r="AY209" s="24" t="s">
        <v>165</v>
      </c>
      <c r="BE209" s="226">
        <f>IF(N209="základní",J209,0)</f>
        <v>0</v>
      </c>
      <c r="BF209" s="226">
        <f>IF(N209="snížená",J209,0)</f>
        <v>0</v>
      </c>
      <c r="BG209" s="226">
        <f>IF(N209="zákl. přenesená",J209,0)</f>
        <v>0</v>
      </c>
      <c r="BH209" s="226">
        <f>IF(N209="sníž. přenesená",J209,0)</f>
        <v>0</v>
      </c>
      <c r="BI209" s="226">
        <f>IF(N209="nulová",J209,0)</f>
        <v>0</v>
      </c>
      <c r="BJ209" s="24" t="s">
        <v>75</v>
      </c>
      <c r="BK209" s="226">
        <f>ROUND(I209*H209,2)</f>
        <v>0</v>
      </c>
      <c r="BL209" s="24" t="s">
        <v>171</v>
      </c>
      <c r="BM209" s="24" t="s">
        <v>372</v>
      </c>
    </row>
    <row r="210" s="12" customFormat="1">
      <c r="B210" s="249"/>
      <c r="C210" s="250"/>
      <c r="D210" s="229" t="s">
        <v>173</v>
      </c>
      <c r="E210" s="251" t="s">
        <v>21</v>
      </c>
      <c r="F210" s="252" t="s">
        <v>373</v>
      </c>
      <c r="G210" s="250"/>
      <c r="H210" s="251" t="s">
        <v>21</v>
      </c>
      <c r="I210" s="253"/>
      <c r="J210" s="250"/>
      <c r="K210" s="250"/>
      <c r="L210" s="254"/>
      <c r="M210" s="255"/>
      <c r="N210" s="256"/>
      <c r="O210" s="256"/>
      <c r="P210" s="256"/>
      <c r="Q210" s="256"/>
      <c r="R210" s="256"/>
      <c r="S210" s="256"/>
      <c r="T210" s="257"/>
      <c r="AT210" s="258" t="s">
        <v>173</v>
      </c>
      <c r="AU210" s="258" t="s">
        <v>86</v>
      </c>
      <c r="AV210" s="12" t="s">
        <v>75</v>
      </c>
      <c r="AW210" s="12" t="s">
        <v>33</v>
      </c>
      <c r="AX210" s="12" t="s">
        <v>70</v>
      </c>
      <c r="AY210" s="258" t="s">
        <v>165</v>
      </c>
    </row>
    <row r="211" s="11" customFormat="1">
      <c r="B211" s="227"/>
      <c r="C211" s="228"/>
      <c r="D211" s="229" t="s">
        <v>173</v>
      </c>
      <c r="E211" s="230" t="s">
        <v>21</v>
      </c>
      <c r="F211" s="231" t="s">
        <v>365</v>
      </c>
      <c r="G211" s="228"/>
      <c r="H211" s="232">
        <v>8</v>
      </c>
      <c r="I211" s="233"/>
      <c r="J211" s="228"/>
      <c r="K211" s="228"/>
      <c r="L211" s="234"/>
      <c r="M211" s="235"/>
      <c r="N211" s="236"/>
      <c r="O211" s="236"/>
      <c r="P211" s="236"/>
      <c r="Q211" s="236"/>
      <c r="R211" s="236"/>
      <c r="S211" s="236"/>
      <c r="T211" s="237"/>
      <c r="AT211" s="238" t="s">
        <v>173</v>
      </c>
      <c r="AU211" s="238" t="s">
        <v>86</v>
      </c>
      <c r="AV211" s="11" t="s">
        <v>86</v>
      </c>
      <c r="AW211" s="11" t="s">
        <v>33</v>
      </c>
      <c r="AX211" s="11" t="s">
        <v>70</v>
      </c>
      <c r="AY211" s="238" t="s">
        <v>165</v>
      </c>
    </row>
    <row r="212" s="11" customFormat="1">
      <c r="B212" s="227"/>
      <c r="C212" s="228"/>
      <c r="D212" s="229" t="s">
        <v>173</v>
      </c>
      <c r="E212" s="230" t="s">
        <v>21</v>
      </c>
      <c r="F212" s="231" t="s">
        <v>366</v>
      </c>
      <c r="G212" s="228"/>
      <c r="H212" s="232">
        <v>4</v>
      </c>
      <c r="I212" s="233"/>
      <c r="J212" s="228"/>
      <c r="K212" s="228"/>
      <c r="L212" s="234"/>
      <c r="M212" s="235"/>
      <c r="N212" s="236"/>
      <c r="O212" s="236"/>
      <c r="P212" s="236"/>
      <c r="Q212" s="236"/>
      <c r="R212" s="236"/>
      <c r="S212" s="236"/>
      <c r="T212" s="237"/>
      <c r="AT212" s="238" t="s">
        <v>173</v>
      </c>
      <c r="AU212" s="238" t="s">
        <v>86</v>
      </c>
      <c r="AV212" s="11" t="s">
        <v>86</v>
      </c>
      <c r="AW212" s="11" t="s">
        <v>33</v>
      </c>
      <c r="AX212" s="11" t="s">
        <v>70</v>
      </c>
      <c r="AY212" s="238" t="s">
        <v>165</v>
      </c>
    </row>
    <row r="213" s="12" customFormat="1">
      <c r="B213" s="249"/>
      <c r="C213" s="250"/>
      <c r="D213" s="229" t="s">
        <v>173</v>
      </c>
      <c r="E213" s="251" t="s">
        <v>21</v>
      </c>
      <c r="F213" s="252" t="s">
        <v>367</v>
      </c>
      <c r="G213" s="250"/>
      <c r="H213" s="251" t="s">
        <v>21</v>
      </c>
      <c r="I213" s="253"/>
      <c r="J213" s="250"/>
      <c r="K213" s="250"/>
      <c r="L213" s="254"/>
      <c r="M213" s="255"/>
      <c r="N213" s="256"/>
      <c r="O213" s="256"/>
      <c r="P213" s="256"/>
      <c r="Q213" s="256"/>
      <c r="R213" s="256"/>
      <c r="S213" s="256"/>
      <c r="T213" s="257"/>
      <c r="AT213" s="258" t="s">
        <v>173</v>
      </c>
      <c r="AU213" s="258" t="s">
        <v>86</v>
      </c>
      <c r="AV213" s="12" t="s">
        <v>75</v>
      </c>
      <c r="AW213" s="12" t="s">
        <v>33</v>
      </c>
      <c r="AX213" s="12" t="s">
        <v>70</v>
      </c>
      <c r="AY213" s="258" t="s">
        <v>165</v>
      </c>
    </row>
    <row r="214" s="11" customFormat="1">
      <c r="B214" s="227"/>
      <c r="C214" s="228"/>
      <c r="D214" s="229" t="s">
        <v>173</v>
      </c>
      <c r="E214" s="230" t="s">
        <v>21</v>
      </c>
      <c r="F214" s="231" t="s">
        <v>368</v>
      </c>
      <c r="G214" s="228"/>
      <c r="H214" s="232">
        <v>5.5380000000000003</v>
      </c>
      <c r="I214" s="233"/>
      <c r="J214" s="228"/>
      <c r="K214" s="228"/>
      <c r="L214" s="234"/>
      <c r="M214" s="235"/>
      <c r="N214" s="236"/>
      <c r="O214" s="236"/>
      <c r="P214" s="236"/>
      <c r="Q214" s="236"/>
      <c r="R214" s="236"/>
      <c r="S214" s="236"/>
      <c r="T214" s="237"/>
      <c r="AT214" s="238" t="s">
        <v>173</v>
      </c>
      <c r="AU214" s="238" t="s">
        <v>86</v>
      </c>
      <c r="AV214" s="11" t="s">
        <v>86</v>
      </c>
      <c r="AW214" s="11" t="s">
        <v>33</v>
      </c>
      <c r="AX214" s="11" t="s">
        <v>70</v>
      </c>
      <c r="AY214" s="238" t="s">
        <v>165</v>
      </c>
    </row>
    <row r="215" s="13" customFormat="1">
      <c r="B215" s="259"/>
      <c r="C215" s="260"/>
      <c r="D215" s="229" t="s">
        <v>173</v>
      </c>
      <c r="E215" s="261" t="s">
        <v>21</v>
      </c>
      <c r="F215" s="262" t="s">
        <v>229</v>
      </c>
      <c r="G215" s="260"/>
      <c r="H215" s="263">
        <v>17.538</v>
      </c>
      <c r="I215" s="264"/>
      <c r="J215" s="260"/>
      <c r="K215" s="260"/>
      <c r="L215" s="265"/>
      <c r="M215" s="266"/>
      <c r="N215" s="267"/>
      <c r="O215" s="267"/>
      <c r="P215" s="267"/>
      <c r="Q215" s="267"/>
      <c r="R215" s="267"/>
      <c r="S215" s="267"/>
      <c r="T215" s="268"/>
      <c r="AT215" s="269" t="s">
        <v>173</v>
      </c>
      <c r="AU215" s="269" t="s">
        <v>86</v>
      </c>
      <c r="AV215" s="13" t="s">
        <v>171</v>
      </c>
      <c r="AW215" s="13" t="s">
        <v>33</v>
      </c>
      <c r="AX215" s="13" t="s">
        <v>75</v>
      </c>
      <c r="AY215" s="269" t="s">
        <v>165</v>
      </c>
    </row>
    <row r="216" s="1" customFormat="1" ht="25.5" customHeight="1">
      <c r="B216" s="46"/>
      <c r="C216" s="215" t="s">
        <v>374</v>
      </c>
      <c r="D216" s="215" t="s">
        <v>167</v>
      </c>
      <c r="E216" s="216" t="s">
        <v>375</v>
      </c>
      <c r="F216" s="217" t="s">
        <v>376</v>
      </c>
      <c r="G216" s="218" t="s">
        <v>84</v>
      </c>
      <c r="H216" s="219">
        <v>7</v>
      </c>
      <c r="I216" s="220"/>
      <c r="J216" s="221">
        <f>ROUND(I216*H216,2)</f>
        <v>0</v>
      </c>
      <c r="K216" s="217" t="s">
        <v>170</v>
      </c>
      <c r="L216" s="72"/>
      <c r="M216" s="222" t="s">
        <v>21</v>
      </c>
      <c r="N216" s="223" t="s">
        <v>41</v>
      </c>
      <c r="O216" s="47"/>
      <c r="P216" s="224">
        <f>O216*H216</f>
        <v>0</v>
      </c>
      <c r="Q216" s="224">
        <v>0.048509999999999998</v>
      </c>
      <c r="R216" s="224">
        <f>Q216*H216</f>
        <v>0.33956999999999998</v>
      </c>
      <c r="S216" s="224">
        <v>0</v>
      </c>
      <c r="T216" s="225">
        <f>S216*H216</f>
        <v>0</v>
      </c>
      <c r="AR216" s="24" t="s">
        <v>171</v>
      </c>
      <c r="AT216" s="24" t="s">
        <v>167</v>
      </c>
      <c r="AU216" s="24" t="s">
        <v>86</v>
      </c>
      <c r="AY216" s="24" t="s">
        <v>165</v>
      </c>
      <c r="BE216" s="226">
        <f>IF(N216="základní",J216,0)</f>
        <v>0</v>
      </c>
      <c r="BF216" s="226">
        <f>IF(N216="snížená",J216,0)</f>
        <v>0</v>
      </c>
      <c r="BG216" s="226">
        <f>IF(N216="zákl. přenesená",J216,0)</f>
        <v>0</v>
      </c>
      <c r="BH216" s="226">
        <f>IF(N216="sníž. přenesená",J216,0)</f>
        <v>0</v>
      </c>
      <c r="BI216" s="226">
        <f>IF(N216="nulová",J216,0)</f>
        <v>0</v>
      </c>
      <c r="BJ216" s="24" t="s">
        <v>75</v>
      </c>
      <c r="BK216" s="226">
        <f>ROUND(I216*H216,2)</f>
        <v>0</v>
      </c>
      <c r="BL216" s="24" t="s">
        <v>171</v>
      </c>
      <c r="BM216" s="24" t="s">
        <v>377</v>
      </c>
    </row>
    <row r="217" s="12" customFormat="1">
      <c r="B217" s="249"/>
      <c r="C217" s="250"/>
      <c r="D217" s="229" t="s">
        <v>173</v>
      </c>
      <c r="E217" s="251" t="s">
        <v>21</v>
      </c>
      <c r="F217" s="252" t="s">
        <v>378</v>
      </c>
      <c r="G217" s="250"/>
      <c r="H217" s="251" t="s">
        <v>21</v>
      </c>
      <c r="I217" s="253"/>
      <c r="J217" s="250"/>
      <c r="K217" s="250"/>
      <c r="L217" s="254"/>
      <c r="M217" s="255"/>
      <c r="N217" s="256"/>
      <c r="O217" s="256"/>
      <c r="P217" s="256"/>
      <c r="Q217" s="256"/>
      <c r="R217" s="256"/>
      <c r="S217" s="256"/>
      <c r="T217" s="257"/>
      <c r="AT217" s="258" t="s">
        <v>173</v>
      </c>
      <c r="AU217" s="258" t="s">
        <v>86</v>
      </c>
      <c r="AV217" s="12" t="s">
        <v>75</v>
      </c>
      <c r="AW217" s="12" t="s">
        <v>33</v>
      </c>
      <c r="AX217" s="12" t="s">
        <v>70</v>
      </c>
      <c r="AY217" s="258" t="s">
        <v>165</v>
      </c>
    </row>
    <row r="218" s="11" customFormat="1">
      <c r="B218" s="227"/>
      <c r="C218" s="228"/>
      <c r="D218" s="229" t="s">
        <v>173</v>
      </c>
      <c r="E218" s="230" t="s">
        <v>21</v>
      </c>
      <c r="F218" s="231" t="s">
        <v>379</v>
      </c>
      <c r="G218" s="228"/>
      <c r="H218" s="232">
        <v>7</v>
      </c>
      <c r="I218" s="233"/>
      <c r="J218" s="228"/>
      <c r="K218" s="228"/>
      <c r="L218" s="234"/>
      <c r="M218" s="235"/>
      <c r="N218" s="236"/>
      <c r="O218" s="236"/>
      <c r="P218" s="236"/>
      <c r="Q218" s="236"/>
      <c r="R218" s="236"/>
      <c r="S218" s="236"/>
      <c r="T218" s="237"/>
      <c r="AT218" s="238" t="s">
        <v>173</v>
      </c>
      <c r="AU218" s="238" t="s">
        <v>86</v>
      </c>
      <c r="AV218" s="11" t="s">
        <v>86</v>
      </c>
      <c r="AW218" s="11" t="s">
        <v>33</v>
      </c>
      <c r="AX218" s="11" t="s">
        <v>75</v>
      </c>
      <c r="AY218" s="238" t="s">
        <v>165</v>
      </c>
    </row>
    <row r="219" s="1" customFormat="1" ht="25.5" customHeight="1">
      <c r="B219" s="46"/>
      <c r="C219" s="215" t="s">
        <v>380</v>
      </c>
      <c r="D219" s="215" t="s">
        <v>167</v>
      </c>
      <c r="E219" s="216" t="s">
        <v>381</v>
      </c>
      <c r="F219" s="217" t="s">
        <v>382</v>
      </c>
      <c r="G219" s="218" t="s">
        <v>84</v>
      </c>
      <c r="H219" s="219">
        <v>4.4530000000000003</v>
      </c>
      <c r="I219" s="220"/>
      <c r="J219" s="221">
        <f>ROUND(I219*H219,2)</f>
        <v>0</v>
      </c>
      <c r="K219" s="217" t="s">
        <v>170</v>
      </c>
      <c r="L219" s="72"/>
      <c r="M219" s="222" t="s">
        <v>21</v>
      </c>
      <c r="N219" s="223" t="s">
        <v>41</v>
      </c>
      <c r="O219" s="47"/>
      <c r="P219" s="224">
        <f>O219*H219</f>
        <v>0</v>
      </c>
      <c r="Q219" s="224">
        <v>0</v>
      </c>
      <c r="R219" s="224">
        <f>Q219*H219</f>
        <v>0</v>
      </c>
      <c r="S219" s="224">
        <v>0</v>
      </c>
      <c r="T219" s="225">
        <f>S219*H219</f>
        <v>0</v>
      </c>
      <c r="AR219" s="24" t="s">
        <v>171</v>
      </c>
      <c r="AT219" s="24" t="s">
        <v>167</v>
      </c>
      <c r="AU219" s="24" t="s">
        <v>86</v>
      </c>
      <c r="AY219" s="24" t="s">
        <v>165</v>
      </c>
      <c r="BE219" s="226">
        <f>IF(N219="základní",J219,0)</f>
        <v>0</v>
      </c>
      <c r="BF219" s="226">
        <f>IF(N219="snížená",J219,0)</f>
        <v>0</v>
      </c>
      <c r="BG219" s="226">
        <f>IF(N219="zákl. přenesená",J219,0)</f>
        <v>0</v>
      </c>
      <c r="BH219" s="226">
        <f>IF(N219="sníž. přenesená",J219,0)</f>
        <v>0</v>
      </c>
      <c r="BI219" s="226">
        <f>IF(N219="nulová",J219,0)</f>
        <v>0</v>
      </c>
      <c r="BJ219" s="24" t="s">
        <v>75</v>
      </c>
      <c r="BK219" s="226">
        <f>ROUND(I219*H219,2)</f>
        <v>0</v>
      </c>
      <c r="BL219" s="24" t="s">
        <v>171</v>
      </c>
      <c r="BM219" s="24" t="s">
        <v>383</v>
      </c>
    </row>
    <row r="220" s="11" customFormat="1">
      <c r="B220" s="227"/>
      <c r="C220" s="228"/>
      <c r="D220" s="229" t="s">
        <v>173</v>
      </c>
      <c r="E220" s="230" t="s">
        <v>21</v>
      </c>
      <c r="F220" s="231" t="s">
        <v>384</v>
      </c>
      <c r="G220" s="228"/>
      <c r="H220" s="232">
        <v>4.4530000000000003</v>
      </c>
      <c r="I220" s="233"/>
      <c r="J220" s="228"/>
      <c r="K220" s="228"/>
      <c r="L220" s="234"/>
      <c r="M220" s="235"/>
      <c r="N220" s="236"/>
      <c r="O220" s="236"/>
      <c r="P220" s="236"/>
      <c r="Q220" s="236"/>
      <c r="R220" s="236"/>
      <c r="S220" s="236"/>
      <c r="T220" s="237"/>
      <c r="AT220" s="238" t="s">
        <v>173</v>
      </c>
      <c r="AU220" s="238" t="s">
        <v>86</v>
      </c>
      <c r="AV220" s="11" t="s">
        <v>86</v>
      </c>
      <c r="AW220" s="11" t="s">
        <v>33</v>
      </c>
      <c r="AX220" s="11" t="s">
        <v>75</v>
      </c>
      <c r="AY220" s="238" t="s">
        <v>165</v>
      </c>
    </row>
    <row r="221" s="10" customFormat="1" ht="29.88" customHeight="1">
      <c r="B221" s="199"/>
      <c r="C221" s="200"/>
      <c r="D221" s="201" t="s">
        <v>69</v>
      </c>
      <c r="E221" s="213" t="s">
        <v>385</v>
      </c>
      <c r="F221" s="213" t="s">
        <v>386</v>
      </c>
      <c r="G221" s="200"/>
      <c r="H221" s="200"/>
      <c r="I221" s="203"/>
      <c r="J221" s="214">
        <f>BK221</f>
        <v>0</v>
      </c>
      <c r="K221" s="200"/>
      <c r="L221" s="205"/>
      <c r="M221" s="206"/>
      <c r="N221" s="207"/>
      <c r="O221" s="207"/>
      <c r="P221" s="208">
        <f>SUM(P222:P226)</f>
        <v>0</v>
      </c>
      <c r="Q221" s="207"/>
      <c r="R221" s="208">
        <f>SUM(R222:R226)</f>
        <v>0.64458614000000003</v>
      </c>
      <c r="S221" s="207"/>
      <c r="T221" s="209">
        <f>SUM(T222:T226)</f>
        <v>0</v>
      </c>
      <c r="AR221" s="210" t="s">
        <v>75</v>
      </c>
      <c r="AT221" s="211" t="s">
        <v>69</v>
      </c>
      <c r="AU221" s="211" t="s">
        <v>75</v>
      </c>
      <c r="AY221" s="210" t="s">
        <v>165</v>
      </c>
      <c r="BK221" s="212">
        <f>SUM(BK222:BK226)</f>
        <v>0</v>
      </c>
    </row>
    <row r="222" s="1" customFormat="1" ht="25.5" customHeight="1">
      <c r="B222" s="46"/>
      <c r="C222" s="215" t="s">
        <v>387</v>
      </c>
      <c r="D222" s="215" t="s">
        <v>167</v>
      </c>
      <c r="E222" s="216" t="s">
        <v>388</v>
      </c>
      <c r="F222" s="217" t="s">
        <v>389</v>
      </c>
      <c r="G222" s="218" t="s">
        <v>92</v>
      </c>
      <c r="H222" s="219">
        <v>0.27500000000000002</v>
      </c>
      <c r="I222" s="220"/>
      <c r="J222" s="221">
        <f>ROUND(I222*H222,2)</f>
        <v>0</v>
      </c>
      <c r="K222" s="217" t="s">
        <v>170</v>
      </c>
      <c r="L222" s="72"/>
      <c r="M222" s="222" t="s">
        <v>21</v>
      </c>
      <c r="N222" s="223" t="s">
        <v>41</v>
      </c>
      <c r="O222" s="47"/>
      <c r="P222" s="224">
        <f>O222*H222</f>
        <v>0</v>
      </c>
      <c r="Q222" s="224">
        <v>2.2563399999999998</v>
      </c>
      <c r="R222" s="224">
        <f>Q222*H222</f>
        <v>0.62049350000000003</v>
      </c>
      <c r="S222" s="224">
        <v>0</v>
      </c>
      <c r="T222" s="225">
        <f>S222*H222</f>
        <v>0</v>
      </c>
      <c r="AR222" s="24" t="s">
        <v>171</v>
      </c>
      <c r="AT222" s="24" t="s">
        <v>167</v>
      </c>
      <c r="AU222" s="24" t="s">
        <v>86</v>
      </c>
      <c r="AY222" s="24" t="s">
        <v>165</v>
      </c>
      <c r="BE222" s="226">
        <f>IF(N222="základní",J222,0)</f>
        <v>0</v>
      </c>
      <c r="BF222" s="226">
        <f>IF(N222="snížená",J222,0)</f>
        <v>0</v>
      </c>
      <c r="BG222" s="226">
        <f>IF(N222="zákl. přenesená",J222,0)</f>
        <v>0</v>
      </c>
      <c r="BH222" s="226">
        <f>IF(N222="sníž. přenesená",J222,0)</f>
        <v>0</v>
      </c>
      <c r="BI222" s="226">
        <f>IF(N222="nulová",J222,0)</f>
        <v>0</v>
      </c>
      <c r="BJ222" s="24" t="s">
        <v>75</v>
      </c>
      <c r="BK222" s="226">
        <f>ROUND(I222*H222,2)</f>
        <v>0</v>
      </c>
      <c r="BL222" s="24" t="s">
        <v>171</v>
      </c>
      <c r="BM222" s="24" t="s">
        <v>390</v>
      </c>
    </row>
    <row r="223" s="11" customFormat="1">
      <c r="B223" s="227"/>
      <c r="C223" s="228"/>
      <c r="D223" s="229" t="s">
        <v>173</v>
      </c>
      <c r="E223" s="230" t="s">
        <v>21</v>
      </c>
      <c r="F223" s="231" t="s">
        <v>391</v>
      </c>
      <c r="G223" s="228"/>
      <c r="H223" s="232">
        <v>0.27500000000000002</v>
      </c>
      <c r="I223" s="233"/>
      <c r="J223" s="228"/>
      <c r="K223" s="228"/>
      <c r="L223" s="234"/>
      <c r="M223" s="235"/>
      <c r="N223" s="236"/>
      <c r="O223" s="236"/>
      <c r="P223" s="236"/>
      <c r="Q223" s="236"/>
      <c r="R223" s="236"/>
      <c r="S223" s="236"/>
      <c r="T223" s="237"/>
      <c r="AT223" s="238" t="s">
        <v>173</v>
      </c>
      <c r="AU223" s="238" t="s">
        <v>86</v>
      </c>
      <c r="AV223" s="11" t="s">
        <v>86</v>
      </c>
      <c r="AW223" s="11" t="s">
        <v>33</v>
      </c>
      <c r="AX223" s="11" t="s">
        <v>75</v>
      </c>
      <c r="AY223" s="238" t="s">
        <v>165</v>
      </c>
    </row>
    <row r="224" s="1" customFormat="1" ht="16.5" customHeight="1">
      <c r="B224" s="46"/>
      <c r="C224" s="215" t="s">
        <v>392</v>
      </c>
      <c r="D224" s="215" t="s">
        <v>167</v>
      </c>
      <c r="E224" s="216" t="s">
        <v>393</v>
      </c>
      <c r="F224" s="217" t="s">
        <v>394</v>
      </c>
      <c r="G224" s="218" t="s">
        <v>84</v>
      </c>
      <c r="H224" s="219">
        <v>1.782</v>
      </c>
      <c r="I224" s="220"/>
      <c r="J224" s="221">
        <f>ROUND(I224*H224,2)</f>
        <v>0</v>
      </c>
      <c r="K224" s="217" t="s">
        <v>170</v>
      </c>
      <c r="L224" s="72"/>
      <c r="M224" s="222" t="s">
        <v>21</v>
      </c>
      <c r="N224" s="223" t="s">
        <v>41</v>
      </c>
      <c r="O224" s="47"/>
      <c r="P224" s="224">
        <f>O224*H224</f>
        <v>0</v>
      </c>
      <c r="Q224" s="224">
        <v>0.013520000000000001</v>
      </c>
      <c r="R224" s="224">
        <f>Q224*H224</f>
        <v>0.024092640000000002</v>
      </c>
      <c r="S224" s="224">
        <v>0</v>
      </c>
      <c r="T224" s="225">
        <f>S224*H224</f>
        <v>0</v>
      </c>
      <c r="AR224" s="24" t="s">
        <v>171</v>
      </c>
      <c r="AT224" s="24" t="s">
        <v>167</v>
      </c>
      <c r="AU224" s="24" t="s">
        <v>86</v>
      </c>
      <c r="AY224" s="24" t="s">
        <v>165</v>
      </c>
      <c r="BE224" s="226">
        <f>IF(N224="základní",J224,0)</f>
        <v>0</v>
      </c>
      <c r="BF224" s="226">
        <f>IF(N224="snížená",J224,0)</f>
        <v>0</v>
      </c>
      <c r="BG224" s="226">
        <f>IF(N224="zákl. přenesená",J224,0)</f>
        <v>0</v>
      </c>
      <c r="BH224" s="226">
        <f>IF(N224="sníž. přenesená",J224,0)</f>
        <v>0</v>
      </c>
      <c r="BI224" s="226">
        <f>IF(N224="nulová",J224,0)</f>
        <v>0</v>
      </c>
      <c r="BJ224" s="24" t="s">
        <v>75</v>
      </c>
      <c r="BK224" s="226">
        <f>ROUND(I224*H224,2)</f>
        <v>0</v>
      </c>
      <c r="BL224" s="24" t="s">
        <v>171</v>
      </c>
      <c r="BM224" s="24" t="s">
        <v>395</v>
      </c>
    </row>
    <row r="225" s="11" customFormat="1">
      <c r="B225" s="227"/>
      <c r="C225" s="228"/>
      <c r="D225" s="229" t="s">
        <v>173</v>
      </c>
      <c r="E225" s="230" t="s">
        <v>21</v>
      </c>
      <c r="F225" s="231" t="s">
        <v>396</v>
      </c>
      <c r="G225" s="228"/>
      <c r="H225" s="232">
        <v>1.782</v>
      </c>
      <c r="I225" s="233"/>
      <c r="J225" s="228"/>
      <c r="K225" s="228"/>
      <c r="L225" s="234"/>
      <c r="M225" s="235"/>
      <c r="N225" s="236"/>
      <c r="O225" s="236"/>
      <c r="P225" s="236"/>
      <c r="Q225" s="236"/>
      <c r="R225" s="236"/>
      <c r="S225" s="236"/>
      <c r="T225" s="237"/>
      <c r="AT225" s="238" t="s">
        <v>173</v>
      </c>
      <c r="AU225" s="238" t="s">
        <v>86</v>
      </c>
      <c r="AV225" s="11" t="s">
        <v>86</v>
      </c>
      <c r="AW225" s="11" t="s">
        <v>33</v>
      </c>
      <c r="AX225" s="11" t="s">
        <v>75</v>
      </c>
      <c r="AY225" s="238" t="s">
        <v>165</v>
      </c>
    </row>
    <row r="226" s="1" customFormat="1" ht="16.5" customHeight="1">
      <c r="B226" s="46"/>
      <c r="C226" s="215" t="s">
        <v>397</v>
      </c>
      <c r="D226" s="215" t="s">
        <v>167</v>
      </c>
      <c r="E226" s="216" t="s">
        <v>398</v>
      </c>
      <c r="F226" s="217" t="s">
        <v>399</v>
      </c>
      <c r="G226" s="218" t="s">
        <v>84</v>
      </c>
      <c r="H226" s="219">
        <v>1.782</v>
      </c>
      <c r="I226" s="220"/>
      <c r="J226" s="221">
        <f>ROUND(I226*H226,2)</f>
        <v>0</v>
      </c>
      <c r="K226" s="217" t="s">
        <v>170</v>
      </c>
      <c r="L226" s="72"/>
      <c r="M226" s="222" t="s">
        <v>21</v>
      </c>
      <c r="N226" s="223" t="s">
        <v>41</v>
      </c>
      <c r="O226" s="47"/>
      <c r="P226" s="224">
        <f>O226*H226</f>
        <v>0</v>
      </c>
      <c r="Q226" s="224">
        <v>0</v>
      </c>
      <c r="R226" s="224">
        <f>Q226*H226</f>
        <v>0</v>
      </c>
      <c r="S226" s="224">
        <v>0</v>
      </c>
      <c r="T226" s="225">
        <f>S226*H226</f>
        <v>0</v>
      </c>
      <c r="AR226" s="24" t="s">
        <v>171</v>
      </c>
      <c r="AT226" s="24" t="s">
        <v>167</v>
      </c>
      <c r="AU226" s="24" t="s">
        <v>86</v>
      </c>
      <c r="AY226" s="24" t="s">
        <v>165</v>
      </c>
      <c r="BE226" s="226">
        <f>IF(N226="základní",J226,0)</f>
        <v>0</v>
      </c>
      <c r="BF226" s="226">
        <f>IF(N226="snížená",J226,0)</f>
        <v>0</v>
      </c>
      <c r="BG226" s="226">
        <f>IF(N226="zákl. přenesená",J226,0)</f>
        <v>0</v>
      </c>
      <c r="BH226" s="226">
        <f>IF(N226="sníž. přenesená",J226,0)</f>
        <v>0</v>
      </c>
      <c r="BI226" s="226">
        <f>IF(N226="nulová",J226,0)</f>
        <v>0</v>
      </c>
      <c r="BJ226" s="24" t="s">
        <v>75</v>
      </c>
      <c r="BK226" s="226">
        <f>ROUND(I226*H226,2)</f>
        <v>0</v>
      </c>
      <c r="BL226" s="24" t="s">
        <v>171</v>
      </c>
      <c r="BM226" s="24" t="s">
        <v>400</v>
      </c>
    </row>
    <row r="227" s="10" customFormat="1" ht="29.88" customHeight="1">
      <c r="B227" s="199"/>
      <c r="C227" s="200"/>
      <c r="D227" s="201" t="s">
        <v>69</v>
      </c>
      <c r="E227" s="213" t="s">
        <v>401</v>
      </c>
      <c r="F227" s="213" t="s">
        <v>402</v>
      </c>
      <c r="G227" s="200"/>
      <c r="H227" s="200"/>
      <c r="I227" s="203"/>
      <c r="J227" s="214">
        <f>BK227</f>
        <v>0</v>
      </c>
      <c r="K227" s="200"/>
      <c r="L227" s="205"/>
      <c r="M227" s="206"/>
      <c r="N227" s="207"/>
      <c r="O227" s="207"/>
      <c r="P227" s="208">
        <f>SUM(P228:P264)</f>
        <v>0</v>
      </c>
      <c r="Q227" s="207"/>
      <c r="R227" s="208">
        <f>SUM(R228:R264)</f>
        <v>0.010503999999999999</v>
      </c>
      <c r="S227" s="207"/>
      <c r="T227" s="209">
        <f>SUM(T228:T264)</f>
        <v>0</v>
      </c>
      <c r="AR227" s="210" t="s">
        <v>75</v>
      </c>
      <c r="AT227" s="211" t="s">
        <v>69</v>
      </c>
      <c r="AU227" s="211" t="s">
        <v>75</v>
      </c>
      <c r="AY227" s="210" t="s">
        <v>165</v>
      </c>
      <c r="BK227" s="212">
        <f>SUM(BK228:BK264)</f>
        <v>0</v>
      </c>
    </row>
    <row r="228" s="1" customFormat="1" ht="38.25" customHeight="1">
      <c r="B228" s="46"/>
      <c r="C228" s="215" t="s">
        <v>403</v>
      </c>
      <c r="D228" s="215" t="s">
        <v>167</v>
      </c>
      <c r="E228" s="216" t="s">
        <v>404</v>
      </c>
      <c r="F228" s="217" t="s">
        <v>405</v>
      </c>
      <c r="G228" s="218" t="s">
        <v>84</v>
      </c>
      <c r="H228" s="219">
        <v>671</v>
      </c>
      <c r="I228" s="220"/>
      <c r="J228" s="221">
        <f>ROUND(I228*H228,2)</f>
        <v>0</v>
      </c>
      <c r="K228" s="217" t="s">
        <v>170</v>
      </c>
      <c r="L228" s="72"/>
      <c r="M228" s="222" t="s">
        <v>21</v>
      </c>
      <c r="N228" s="223" t="s">
        <v>41</v>
      </c>
      <c r="O228" s="47"/>
      <c r="P228" s="224">
        <f>O228*H228</f>
        <v>0</v>
      </c>
      <c r="Q228" s="224">
        <v>0</v>
      </c>
      <c r="R228" s="224">
        <f>Q228*H228</f>
        <v>0</v>
      </c>
      <c r="S228" s="224">
        <v>0</v>
      </c>
      <c r="T228" s="225">
        <f>S228*H228</f>
        <v>0</v>
      </c>
      <c r="AR228" s="24" t="s">
        <v>171</v>
      </c>
      <c r="AT228" s="24" t="s">
        <v>167</v>
      </c>
      <c r="AU228" s="24" t="s">
        <v>86</v>
      </c>
      <c r="AY228" s="24" t="s">
        <v>165</v>
      </c>
      <c r="BE228" s="226">
        <f>IF(N228="základní",J228,0)</f>
        <v>0</v>
      </c>
      <c r="BF228" s="226">
        <f>IF(N228="snížená",J228,0)</f>
        <v>0</v>
      </c>
      <c r="BG228" s="226">
        <f>IF(N228="zákl. přenesená",J228,0)</f>
        <v>0</v>
      </c>
      <c r="BH228" s="226">
        <f>IF(N228="sníž. přenesená",J228,0)</f>
        <v>0</v>
      </c>
      <c r="BI228" s="226">
        <f>IF(N228="nulová",J228,0)</f>
        <v>0</v>
      </c>
      <c r="BJ228" s="24" t="s">
        <v>75</v>
      </c>
      <c r="BK228" s="226">
        <f>ROUND(I228*H228,2)</f>
        <v>0</v>
      </c>
      <c r="BL228" s="24" t="s">
        <v>171</v>
      </c>
      <c r="BM228" s="24" t="s">
        <v>406</v>
      </c>
    </row>
    <row r="229" s="12" customFormat="1">
      <c r="B229" s="249"/>
      <c r="C229" s="250"/>
      <c r="D229" s="229" t="s">
        <v>173</v>
      </c>
      <c r="E229" s="251" t="s">
        <v>21</v>
      </c>
      <c r="F229" s="252" t="s">
        <v>407</v>
      </c>
      <c r="G229" s="250"/>
      <c r="H229" s="251" t="s">
        <v>21</v>
      </c>
      <c r="I229" s="253"/>
      <c r="J229" s="250"/>
      <c r="K229" s="250"/>
      <c r="L229" s="254"/>
      <c r="M229" s="255"/>
      <c r="N229" s="256"/>
      <c r="O229" s="256"/>
      <c r="P229" s="256"/>
      <c r="Q229" s="256"/>
      <c r="R229" s="256"/>
      <c r="S229" s="256"/>
      <c r="T229" s="257"/>
      <c r="AT229" s="258" t="s">
        <v>173</v>
      </c>
      <c r="AU229" s="258" t="s">
        <v>86</v>
      </c>
      <c r="AV229" s="12" t="s">
        <v>75</v>
      </c>
      <c r="AW229" s="12" t="s">
        <v>33</v>
      </c>
      <c r="AX229" s="12" t="s">
        <v>70</v>
      </c>
      <c r="AY229" s="258" t="s">
        <v>165</v>
      </c>
    </row>
    <row r="230" s="12" customFormat="1">
      <c r="B230" s="249"/>
      <c r="C230" s="250"/>
      <c r="D230" s="229" t="s">
        <v>173</v>
      </c>
      <c r="E230" s="251" t="s">
        <v>21</v>
      </c>
      <c r="F230" s="252" t="s">
        <v>408</v>
      </c>
      <c r="G230" s="250"/>
      <c r="H230" s="251" t="s">
        <v>21</v>
      </c>
      <c r="I230" s="253"/>
      <c r="J230" s="250"/>
      <c r="K230" s="250"/>
      <c r="L230" s="254"/>
      <c r="M230" s="255"/>
      <c r="N230" s="256"/>
      <c r="O230" s="256"/>
      <c r="P230" s="256"/>
      <c r="Q230" s="256"/>
      <c r="R230" s="256"/>
      <c r="S230" s="256"/>
      <c r="T230" s="257"/>
      <c r="AT230" s="258" t="s">
        <v>173</v>
      </c>
      <c r="AU230" s="258" t="s">
        <v>86</v>
      </c>
      <c r="AV230" s="12" t="s">
        <v>75</v>
      </c>
      <c r="AW230" s="12" t="s">
        <v>33</v>
      </c>
      <c r="AX230" s="12" t="s">
        <v>70</v>
      </c>
      <c r="AY230" s="258" t="s">
        <v>165</v>
      </c>
    </row>
    <row r="231" s="11" customFormat="1">
      <c r="B231" s="227"/>
      <c r="C231" s="228"/>
      <c r="D231" s="229" t="s">
        <v>173</v>
      </c>
      <c r="E231" s="230" t="s">
        <v>21</v>
      </c>
      <c r="F231" s="231" t="s">
        <v>409</v>
      </c>
      <c r="G231" s="228"/>
      <c r="H231" s="232">
        <v>671</v>
      </c>
      <c r="I231" s="233"/>
      <c r="J231" s="228"/>
      <c r="K231" s="228"/>
      <c r="L231" s="234"/>
      <c r="M231" s="235"/>
      <c r="N231" s="236"/>
      <c r="O231" s="236"/>
      <c r="P231" s="236"/>
      <c r="Q231" s="236"/>
      <c r="R231" s="236"/>
      <c r="S231" s="236"/>
      <c r="T231" s="237"/>
      <c r="AT231" s="238" t="s">
        <v>173</v>
      </c>
      <c r="AU231" s="238" t="s">
        <v>86</v>
      </c>
      <c r="AV231" s="11" t="s">
        <v>86</v>
      </c>
      <c r="AW231" s="11" t="s">
        <v>33</v>
      </c>
      <c r="AX231" s="11" t="s">
        <v>75</v>
      </c>
      <c r="AY231" s="238" t="s">
        <v>165</v>
      </c>
    </row>
    <row r="232" s="1" customFormat="1" ht="38.25" customHeight="1">
      <c r="B232" s="46"/>
      <c r="C232" s="215" t="s">
        <v>410</v>
      </c>
      <c r="D232" s="215" t="s">
        <v>167</v>
      </c>
      <c r="E232" s="216" t="s">
        <v>411</v>
      </c>
      <c r="F232" s="217" t="s">
        <v>412</v>
      </c>
      <c r="G232" s="218" t="s">
        <v>84</v>
      </c>
      <c r="H232" s="219">
        <v>40260</v>
      </c>
      <c r="I232" s="220"/>
      <c r="J232" s="221">
        <f>ROUND(I232*H232,2)</f>
        <v>0</v>
      </c>
      <c r="K232" s="217" t="s">
        <v>170</v>
      </c>
      <c r="L232" s="72"/>
      <c r="M232" s="222" t="s">
        <v>21</v>
      </c>
      <c r="N232" s="223" t="s">
        <v>41</v>
      </c>
      <c r="O232" s="47"/>
      <c r="P232" s="224">
        <f>O232*H232</f>
        <v>0</v>
      </c>
      <c r="Q232" s="224">
        <v>0</v>
      </c>
      <c r="R232" s="224">
        <f>Q232*H232</f>
        <v>0</v>
      </c>
      <c r="S232" s="224">
        <v>0</v>
      </c>
      <c r="T232" s="225">
        <f>S232*H232</f>
        <v>0</v>
      </c>
      <c r="AR232" s="24" t="s">
        <v>171</v>
      </c>
      <c r="AT232" s="24" t="s">
        <v>167</v>
      </c>
      <c r="AU232" s="24" t="s">
        <v>86</v>
      </c>
      <c r="AY232" s="24" t="s">
        <v>165</v>
      </c>
      <c r="BE232" s="226">
        <f>IF(N232="základní",J232,0)</f>
        <v>0</v>
      </c>
      <c r="BF232" s="226">
        <f>IF(N232="snížená",J232,0)</f>
        <v>0</v>
      </c>
      <c r="BG232" s="226">
        <f>IF(N232="zákl. přenesená",J232,0)</f>
        <v>0</v>
      </c>
      <c r="BH232" s="226">
        <f>IF(N232="sníž. přenesená",J232,0)</f>
        <v>0</v>
      </c>
      <c r="BI232" s="226">
        <f>IF(N232="nulová",J232,0)</f>
        <v>0</v>
      </c>
      <c r="BJ232" s="24" t="s">
        <v>75</v>
      </c>
      <c r="BK232" s="226">
        <f>ROUND(I232*H232,2)</f>
        <v>0</v>
      </c>
      <c r="BL232" s="24" t="s">
        <v>171</v>
      </c>
      <c r="BM232" s="24" t="s">
        <v>413</v>
      </c>
    </row>
    <row r="233" s="11" customFormat="1">
      <c r="B233" s="227"/>
      <c r="C233" s="228"/>
      <c r="D233" s="229" t="s">
        <v>173</v>
      </c>
      <c r="E233" s="228"/>
      <c r="F233" s="231" t="s">
        <v>414</v>
      </c>
      <c r="G233" s="228"/>
      <c r="H233" s="232">
        <v>40260</v>
      </c>
      <c r="I233" s="233"/>
      <c r="J233" s="228"/>
      <c r="K233" s="228"/>
      <c r="L233" s="234"/>
      <c r="M233" s="235"/>
      <c r="N233" s="236"/>
      <c r="O233" s="236"/>
      <c r="P233" s="236"/>
      <c r="Q233" s="236"/>
      <c r="R233" s="236"/>
      <c r="S233" s="236"/>
      <c r="T233" s="237"/>
      <c r="AT233" s="238" t="s">
        <v>173</v>
      </c>
      <c r="AU233" s="238" t="s">
        <v>86</v>
      </c>
      <c r="AV233" s="11" t="s">
        <v>86</v>
      </c>
      <c r="AW233" s="11" t="s">
        <v>6</v>
      </c>
      <c r="AX233" s="11" t="s">
        <v>75</v>
      </c>
      <c r="AY233" s="238" t="s">
        <v>165</v>
      </c>
    </row>
    <row r="234" s="1" customFormat="1" ht="38.25" customHeight="1">
      <c r="B234" s="46"/>
      <c r="C234" s="215" t="s">
        <v>415</v>
      </c>
      <c r="D234" s="215" t="s">
        <v>167</v>
      </c>
      <c r="E234" s="216" t="s">
        <v>416</v>
      </c>
      <c r="F234" s="217" t="s">
        <v>417</v>
      </c>
      <c r="G234" s="218" t="s">
        <v>84</v>
      </c>
      <c r="H234" s="219">
        <v>671</v>
      </c>
      <c r="I234" s="220"/>
      <c r="J234" s="221">
        <f>ROUND(I234*H234,2)</f>
        <v>0</v>
      </c>
      <c r="K234" s="217" t="s">
        <v>170</v>
      </c>
      <c r="L234" s="72"/>
      <c r="M234" s="222" t="s">
        <v>21</v>
      </c>
      <c r="N234" s="223" t="s">
        <v>41</v>
      </c>
      <c r="O234" s="47"/>
      <c r="P234" s="224">
        <f>O234*H234</f>
        <v>0</v>
      </c>
      <c r="Q234" s="224">
        <v>0</v>
      </c>
      <c r="R234" s="224">
        <f>Q234*H234</f>
        <v>0</v>
      </c>
      <c r="S234" s="224">
        <v>0</v>
      </c>
      <c r="T234" s="225">
        <f>S234*H234</f>
        <v>0</v>
      </c>
      <c r="AR234" s="24" t="s">
        <v>171</v>
      </c>
      <c r="AT234" s="24" t="s">
        <v>167</v>
      </c>
      <c r="AU234" s="24" t="s">
        <v>86</v>
      </c>
      <c r="AY234" s="24" t="s">
        <v>165</v>
      </c>
      <c r="BE234" s="226">
        <f>IF(N234="základní",J234,0)</f>
        <v>0</v>
      </c>
      <c r="BF234" s="226">
        <f>IF(N234="snížená",J234,0)</f>
        <v>0</v>
      </c>
      <c r="BG234" s="226">
        <f>IF(N234="zákl. přenesená",J234,0)</f>
        <v>0</v>
      </c>
      <c r="BH234" s="226">
        <f>IF(N234="sníž. přenesená",J234,0)</f>
        <v>0</v>
      </c>
      <c r="BI234" s="226">
        <f>IF(N234="nulová",J234,0)</f>
        <v>0</v>
      </c>
      <c r="BJ234" s="24" t="s">
        <v>75</v>
      </c>
      <c r="BK234" s="226">
        <f>ROUND(I234*H234,2)</f>
        <v>0</v>
      </c>
      <c r="BL234" s="24" t="s">
        <v>171</v>
      </c>
      <c r="BM234" s="24" t="s">
        <v>418</v>
      </c>
    </row>
    <row r="235" s="1" customFormat="1" ht="25.5" customHeight="1">
      <c r="B235" s="46"/>
      <c r="C235" s="215" t="s">
        <v>419</v>
      </c>
      <c r="D235" s="215" t="s">
        <v>167</v>
      </c>
      <c r="E235" s="216" t="s">
        <v>420</v>
      </c>
      <c r="F235" s="217" t="s">
        <v>421</v>
      </c>
      <c r="G235" s="218" t="s">
        <v>330</v>
      </c>
      <c r="H235" s="219">
        <v>64.099999999999994</v>
      </c>
      <c r="I235" s="220"/>
      <c r="J235" s="221">
        <f>ROUND(I235*H235,2)</f>
        <v>0</v>
      </c>
      <c r="K235" s="217" t="s">
        <v>170</v>
      </c>
      <c r="L235" s="72"/>
      <c r="M235" s="222" t="s">
        <v>21</v>
      </c>
      <c r="N235" s="223" t="s">
        <v>41</v>
      </c>
      <c r="O235" s="47"/>
      <c r="P235" s="224">
        <f>O235*H235</f>
        <v>0</v>
      </c>
      <c r="Q235" s="224">
        <v>0</v>
      </c>
      <c r="R235" s="224">
        <f>Q235*H235</f>
        <v>0</v>
      </c>
      <c r="S235" s="224">
        <v>0</v>
      </c>
      <c r="T235" s="225">
        <f>S235*H235</f>
        <v>0</v>
      </c>
      <c r="AR235" s="24" t="s">
        <v>171</v>
      </c>
      <c r="AT235" s="24" t="s">
        <v>167</v>
      </c>
      <c r="AU235" s="24" t="s">
        <v>86</v>
      </c>
      <c r="AY235" s="24" t="s">
        <v>165</v>
      </c>
      <c r="BE235" s="226">
        <f>IF(N235="základní",J235,0)</f>
        <v>0</v>
      </c>
      <c r="BF235" s="226">
        <f>IF(N235="snížená",J235,0)</f>
        <v>0</v>
      </c>
      <c r="BG235" s="226">
        <f>IF(N235="zákl. přenesená",J235,0)</f>
        <v>0</v>
      </c>
      <c r="BH235" s="226">
        <f>IF(N235="sníž. přenesená",J235,0)</f>
        <v>0</v>
      </c>
      <c r="BI235" s="226">
        <f>IF(N235="nulová",J235,0)</f>
        <v>0</v>
      </c>
      <c r="BJ235" s="24" t="s">
        <v>75</v>
      </c>
      <c r="BK235" s="226">
        <f>ROUND(I235*H235,2)</f>
        <v>0</v>
      </c>
      <c r="BL235" s="24" t="s">
        <v>171</v>
      </c>
      <c r="BM235" s="24" t="s">
        <v>422</v>
      </c>
    </row>
    <row r="236" s="12" customFormat="1">
      <c r="B236" s="249"/>
      <c r="C236" s="250"/>
      <c r="D236" s="229" t="s">
        <v>173</v>
      </c>
      <c r="E236" s="251" t="s">
        <v>21</v>
      </c>
      <c r="F236" s="252" t="s">
        <v>423</v>
      </c>
      <c r="G236" s="250"/>
      <c r="H236" s="251" t="s">
        <v>21</v>
      </c>
      <c r="I236" s="253"/>
      <c r="J236" s="250"/>
      <c r="K236" s="250"/>
      <c r="L236" s="254"/>
      <c r="M236" s="255"/>
      <c r="N236" s="256"/>
      <c r="O236" s="256"/>
      <c r="P236" s="256"/>
      <c r="Q236" s="256"/>
      <c r="R236" s="256"/>
      <c r="S236" s="256"/>
      <c r="T236" s="257"/>
      <c r="AT236" s="258" t="s">
        <v>173</v>
      </c>
      <c r="AU236" s="258" t="s">
        <v>86</v>
      </c>
      <c r="AV236" s="12" t="s">
        <v>75</v>
      </c>
      <c r="AW236" s="12" t="s">
        <v>33</v>
      </c>
      <c r="AX236" s="12" t="s">
        <v>70</v>
      </c>
      <c r="AY236" s="258" t="s">
        <v>165</v>
      </c>
    </row>
    <row r="237" s="11" customFormat="1">
      <c r="B237" s="227"/>
      <c r="C237" s="228"/>
      <c r="D237" s="229" t="s">
        <v>173</v>
      </c>
      <c r="E237" s="230" t="s">
        <v>21</v>
      </c>
      <c r="F237" s="231" t="s">
        <v>424</v>
      </c>
      <c r="G237" s="228"/>
      <c r="H237" s="232">
        <v>64.099999999999994</v>
      </c>
      <c r="I237" s="233"/>
      <c r="J237" s="228"/>
      <c r="K237" s="228"/>
      <c r="L237" s="234"/>
      <c r="M237" s="235"/>
      <c r="N237" s="236"/>
      <c r="O237" s="236"/>
      <c r="P237" s="236"/>
      <c r="Q237" s="236"/>
      <c r="R237" s="236"/>
      <c r="S237" s="236"/>
      <c r="T237" s="237"/>
      <c r="AT237" s="238" t="s">
        <v>173</v>
      </c>
      <c r="AU237" s="238" t="s">
        <v>86</v>
      </c>
      <c r="AV237" s="11" t="s">
        <v>86</v>
      </c>
      <c r="AW237" s="11" t="s">
        <v>33</v>
      </c>
      <c r="AX237" s="11" t="s">
        <v>75</v>
      </c>
      <c r="AY237" s="238" t="s">
        <v>165</v>
      </c>
    </row>
    <row r="238" s="1" customFormat="1" ht="25.5" customHeight="1">
      <c r="B238" s="46"/>
      <c r="C238" s="215" t="s">
        <v>425</v>
      </c>
      <c r="D238" s="215" t="s">
        <v>167</v>
      </c>
      <c r="E238" s="216" t="s">
        <v>426</v>
      </c>
      <c r="F238" s="217" t="s">
        <v>427</v>
      </c>
      <c r="G238" s="218" t="s">
        <v>330</v>
      </c>
      <c r="H238" s="219">
        <v>3846</v>
      </c>
      <c r="I238" s="220"/>
      <c r="J238" s="221">
        <f>ROUND(I238*H238,2)</f>
        <v>0</v>
      </c>
      <c r="K238" s="217" t="s">
        <v>170</v>
      </c>
      <c r="L238" s="72"/>
      <c r="M238" s="222" t="s">
        <v>21</v>
      </c>
      <c r="N238" s="223" t="s">
        <v>41</v>
      </c>
      <c r="O238" s="47"/>
      <c r="P238" s="224">
        <f>O238*H238</f>
        <v>0</v>
      </c>
      <c r="Q238" s="224">
        <v>0</v>
      </c>
      <c r="R238" s="224">
        <f>Q238*H238</f>
        <v>0</v>
      </c>
      <c r="S238" s="224">
        <v>0</v>
      </c>
      <c r="T238" s="225">
        <f>S238*H238</f>
        <v>0</v>
      </c>
      <c r="AR238" s="24" t="s">
        <v>171</v>
      </c>
      <c r="AT238" s="24" t="s">
        <v>167</v>
      </c>
      <c r="AU238" s="24" t="s">
        <v>86</v>
      </c>
      <c r="AY238" s="24" t="s">
        <v>165</v>
      </c>
      <c r="BE238" s="226">
        <f>IF(N238="základní",J238,0)</f>
        <v>0</v>
      </c>
      <c r="BF238" s="226">
        <f>IF(N238="snížená",J238,0)</f>
        <v>0</v>
      </c>
      <c r="BG238" s="226">
        <f>IF(N238="zákl. přenesená",J238,0)</f>
        <v>0</v>
      </c>
      <c r="BH238" s="226">
        <f>IF(N238="sníž. přenesená",J238,0)</f>
        <v>0</v>
      </c>
      <c r="BI238" s="226">
        <f>IF(N238="nulová",J238,0)</f>
        <v>0</v>
      </c>
      <c r="BJ238" s="24" t="s">
        <v>75</v>
      </c>
      <c r="BK238" s="226">
        <f>ROUND(I238*H238,2)</f>
        <v>0</v>
      </c>
      <c r="BL238" s="24" t="s">
        <v>171</v>
      </c>
      <c r="BM238" s="24" t="s">
        <v>428</v>
      </c>
    </row>
    <row r="239" s="11" customFormat="1">
      <c r="B239" s="227"/>
      <c r="C239" s="228"/>
      <c r="D239" s="229" t="s">
        <v>173</v>
      </c>
      <c r="E239" s="228"/>
      <c r="F239" s="231" t="s">
        <v>429</v>
      </c>
      <c r="G239" s="228"/>
      <c r="H239" s="232">
        <v>3846</v>
      </c>
      <c r="I239" s="233"/>
      <c r="J239" s="228"/>
      <c r="K239" s="228"/>
      <c r="L239" s="234"/>
      <c r="M239" s="235"/>
      <c r="N239" s="236"/>
      <c r="O239" s="236"/>
      <c r="P239" s="236"/>
      <c r="Q239" s="236"/>
      <c r="R239" s="236"/>
      <c r="S239" s="236"/>
      <c r="T239" s="237"/>
      <c r="AT239" s="238" t="s">
        <v>173</v>
      </c>
      <c r="AU239" s="238" t="s">
        <v>86</v>
      </c>
      <c r="AV239" s="11" t="s">
        <v>86</v>
      </c>
      <c r="AW239" s="11" t="s">
        <v>6</v>
      </c>
      <c r="AX239" s="11" t="s">
        <v>75</v>
      </c>
      <c r="AY239" s="238" t="s">
        <v>165</v>
      </c>
    </row>
    <row r="240" s="1" customFormat="1" ht="25.5" customHeight="1">
      <c r="B240" s="46"/>
      <c r="C240" s="215" t="s">
        <v>430</v>
      </c>
      <c r="D240" s="215" t="s">
        <v>167</v>
      </c>
      <c r="E240" s="216" t="s">
        <v>431</v>
      </c>
      <c r="F240" s="217" t="s">
        <v>432</v>
      </c>
      <c r="G240" s="218" t="s">
        <v>330</v>
      </c>
      <c r="H240" s="219">
        <v>64.099999999999994</v>
      </c>
      <c r="I240" s="220"/>
      <c r="J240" s="221">
        <f>ROUND(I240*H240,2)</f>
        <v>0</v>
      </c>
      <c r="K240" s="217" t="s">
        <v>170</v>
      </c>
      <c r="L240" s="72"/>
      <c r="M240" s="222" t="s">
        <v>21</v>
      </c>
      <c r="N240" s="223" t="s">
        <v>41</v>
      </c>
      <c r="O240" s="47"/>
      <c r="P240" s="224">
        <f>O240*H240</f>
        <v>0</v>
      </c>
      <c r="Q240" s="224">
        <v>0</v>
      </c>
      <c r="R240" s="224">
        <f>Q240*H240</f>
        <v>0</v>
      </c>
      <c r="S240" s="224">
        <v>0</v>
      </c>
      <c r="T240" s="225">
        <f>S240*H240</f>
        <v>0</v>
      </c>
      <c r="AR240" s="24" t="s">
        <v>171</v>
      </c>
      <c r="AT240" s="24" t="s">
        <v>167</v>
      </c>
      <c r="AU240" s="24" t="s">
        <v>86</v>
      </c>
      <c r="AY240" s="24" t="s">
        <v>165</v>
      </c>
      <c r="BE240" s="226">
        <f>IF(N240="základní",J240,0)</f>
        <v>0</v>
      </c>
      <c r="BF240" s="226">
        <f>IF(N240="snížená",J240,0)</f>
        <v>0</v>
      </c>
      <c r="BG240" s="226">
        <f>IF(N240="zákl. přenesená",J240,0)</f>
        <v>0</v>
      </c>
      <c r="BH240" s="226">
        <f>IF(N240="sníž. přenesená",J240,0)</f>
        <v>0</v>
      </c>
      <c r="BI240" s="226">
        <f>IF(N240="nulová",J240,0)</f>
        <v>0</v>
      </c>
      <c r="BJ240" s="24" t="s">
        <v>75</v>
      </c>
      <c r="BK240" s="226">
        <f>ROUND(I240*H240,2)</f>
        <v>0</v>
      </c>
      <c r="BL240" s="24" t="s">
        <v>171</v>
      </c>
      <c r="BM240" s="24" t="s">
        <v>433</v>
      </c>
    </row>
    <row r="241" s="1" customFormat="1" ht="16.5" customHeight="1">
      <c r="B241" s="46"/>
      <c r="C241" s="215" t="s">
        <v>434</v>
      </c>
      <c r="D241" s="215" t="s">
        <v>167</v>
      </c>
      <c r="E241" s="216" t="s">
        <v>435</v>
      </c>
      <c r="F241" s="217" t="s">
        <v>436</v>
      </c>
      <c r="G241" s="218" t="s">
        <v>84</v>
      </c>
      <c r="H241" s="219">
        <v>76.920000000000002</v>
      </c>
      <c r="I241" s="220"/>
      <c r="J241" s="221">
        <f>ROUND(I241*H241,2)</f>
        <v>0</v>
      </c>
      <c r="K241" s="217" t="s">
        <v>170</v>
      </c>
      <c r="L241" s="72"/>
      <c r="M241" s="222" t="s">
        <v>21</v>
      </c>
      <c r="N241" s="223" t="s">
        <v>41</v>
      </c>
      <c r="O241" s="47"/>
      <c r="P241" s="224">
        <f>O241*H241</f>
        <v>0</v>
      </c>
      <c r="Q241" s="224">
        <v>0</v>
      </c>
      <c r="R241" s="224">
        <f>Q241*H241</f>
        <v>0</v>
      </c>
      <c r="S241" s="224">
        <v>0</v>
      </c>
      <c r="T241" s="225">
        <f>S241*H241</f>
        <v>0</v>
      </c>
      <c r="AR241" s="24" t="s">
        <v>171</v>
      </c>
      <c r="AT241" s="24" t="s">
        <v>167</v>
      </c>
      <c r="AU241" s="24" t="s">
        <v>86</v>
      </c>
      <c r="AY241" s="24" t="s">
        <v>165</v>
      </c>
      <c r="BE241" s="226">
        <f>IF(N241="základní",J241,0)</f>
        <v>0</v>
      </c>
      <c r="BF241" s="226">
        <f>IF(N241="snížená",J241,0)</f>
        <v>0</v>
      </c>
      <c r="BG241" s="226">
        <f>IF(N241="zákl. přenesená",J241,0)</f>
        <v>0</v>
      </c>
      <c r="BH241" s="226">
        <f>IF(N241="sníž. přenesená",J241,0)</f>
        <v>0</v>
      </c>
      <c r="BI241" s="226">
        <f>IF(N241="nulová",J241,0)</f>
        <v>0</v>
      </c>
      <c r="BJ241" s="24" t="s">
        <v>75</v>
      </c>
      <c r="BK241" s="226">
        <f>ROUND(I241*H241,2)</f>
        <v>0</v>
      </c>
      <c r="BL241" s="24" t="s">
        <v>171</v>
      </c>
      <c r="BM241" s="24" t="s">
        <v>437</v>
      </c>
    </row>
    <row r="242" s="1" customFormat="1">
      <c r="B242" s="46"/>
      <c r="C242" s="74"/>
      <c r="D242" s="229" t="s">
        <v>293</v>
      </c>
      <c r="E242" s="74"/>
      <c r="F242" s="270" t="s">
        <v>438</v>
      </c>
      <c r="G242" s="74"/>
      <c r="H242" s="74"/>
      <c r="I242" s="186"/>
      <c r="J242" s="74"/>
      <c r="K242" s="74"/>
      <c r="L242" s="72"/>
      <c r="M242" s="271"/>
      <c r="N242" s="47"/>
      <c r="O242" s="47"/>
      <c r="P242" s="47"/>
      <c r="Q242" s="47"/>
      <c r="R242" s="47"/>
      <c r="S242" s="47"/>
      <c r="T242" s="95"/>
      <c r="AT242" s="24" t="s">
        <v>293</v>
      </c>
      <c r="AU242" s="24" t="s">
        <v>86</v>
      </c>
    </row>
    <row r="243" s="12" customFormat="1">
      <c r="B243" s="249"/>
      <c r="C243" s="250"/>
      <c r="D243" s="229" t="s">
        <v>173</v>
      </c>
      <c r="E243" s="251" t="s">
        <v>21</v>
      </c>
      <c r="F243" s="252" t="s">
        <v>423</v>
      </c>
      <c r="G243" s="250"/>
      <c r="H243" s="251" t="s">
        <v>21</v>
      </c>
      <c r="I243" s="253"/>
      <c r="J243" s="250"/>
      <c r="K243" s="250"/>
      <c r="L243" s="254"/>
      <c r="M243" s="255"/>
      <c r="N243" s="256"/>
      <c r="O243" s="256"/>
      <c r="P243" s="256"/>
      <c r="Q243" s="256"/>
      <c r="R243" s="256"/>
      <c r="S243" s="256"/>
      <c r="T243" s="257"/>
      <c r="AT243" s="258" t="s">
        <v>173</v>
      </c>
      <c r="AU243" s="258" t="s">
        <v>86</v>
      </c>
      <c r="AV243" s="12" t="s">
        <v>75</v>
      </c>
      <c r="AW243" s="12" t="s">
        <v>33</v>
      </c>
      <c r="AX243" s="12" t="s">
        <v>70</v>
      </c>
      <c r="AY243" s="258" t="s">
        <v>165</v>
      </c>
    </row>
    <row r="244" s="12" customFormat="1">
      <c r="B244" s="249"/>
      <c r="C244" s="250"/>
      <c r="D244" s="229" t="s">
        <v>173</v>
      </c>
      <c r="E244" s="251" t="s">
        <v>21</v>
      </c>
      <c r="F244" s="252" t="s">
        <v>439</v>
      </c>
      <c r="G244" s="250"/>
      <c r="H244" s="251" t="s">
        <v>21</v>
      </c>
      <c r="I244" s="253"/>
      <c r="J244" s="250"/>
      <c r="K244" s="250"/>
      <c r="L244" s="254"/>
      <c r="M244" s="255"/>
      <c r="N244" s="256"/>
      <c r="O244" s="256"/>
      <c r="P244" s="256"/>
      <c r="Q244" s="256"/>
      <c r="R244" s="256"/>
      <c r="S244" s="256"/>
      <c r="T244" s="257"/>
      <c r="AT244" s="258" t="s">
        <v>173</v>
      </c>
      <c r="AU244" s="258" t="s">
        <v>86</v>
      </c>
      <c r="AV244" s="12" t="s">
        <v>75</v>
      </c>
      <c r="AW244" s="12" t="s">
        <v>33</v>
      </c>
      <c r="AX244" s="12" t="s">
        <v>70</v>
      </c>
      <c r="AY244" s="258" t="s">
        <v>165</v>
      </c>
    </row>
    <row r="245" s="11" customFormat="1">
      <c r="B245" s="227"/>
      <c r="C245" s="228"/>
      <c r="D245" s="229" t="s">
        <v>173</v>
      </c>
      <c r="E245" s="230" t="s">
        <v>21</v>
      </c>
      <c r="F245" s="231" t="s">
        <v>440</v>
      </c>
      <c r="G245" s="228"/>
      <c r="H245" s="232">
        <v>76.920000000000002</v>
      </c>
      <c r="I245" s="233"/>
      <c r="J245" s="228"/>
      <c r="K245" s="228"/>
      <c r="L245" s="234"/>
      <c r="M245" s="235"/>
      <c r="N245" s="236"/>
      <c r="O245" s="236"/>
      <c r="P245" s="236"/>
      <c r="Q245" s="236"/>
      <c r="R245" s="236"/>
      <c r="S245" s="236"/>
      <c r="T245" s="237"/>
      <c r="AT245" s="238" t="s">
        <v>173</v>
      </c>
      <c r="AU245" s="238" t="s">
        <v>86</v>
      </c>
      <c r="AV245" s="11" t="s">
        <v>86</v>
      </c>
      <c r="AW245" s="11" t="s">
        <v>33</v>
      </c>
      <c r="AX245" s="11" t="s">
        <v>75</v>
      </c>
      <c r="AY245" s="238" t="s">
        <v>165</v>
      </c>
    </row>
    <row r="246" s="1" customFormat="1" ht="25.5" customHeight="1">
      <c r="B246" s="46"/>
      <c r="C246" s="215" t="s">
        <v>107</v>
      </c>
      <c r="D246" s="215" t="s">
        <v>167</v>
      </c>
      <c r="E246" s="216" t="s">
        <v>441</v>
      </c>
      <c r="F246" s="217" t="s">
        <v>442</v>
      </c>
      <c r="G246" s="218" t="s">
        <v>84</v>
      </c>
      <c r="H246" s="219">
        <v>4615.1999999999998</v>
      </c>
      <c r="I246" s="220"/>
      <c r="J246" s="221">
        <f>ROUND(I246*H246,2)</f>
        <v>0</v>
      </c>
      <c r="K246" s="217" t="s">
        <v>170</v>
      </c>
      <c r="L246" s="72"/>
      <c r="M246" s="222" t="s">
        <v>21</v>
      </c>
      <c r="N246" s="223" t="s">
        <v>41</v>
      </c>
      <c r="O246" s="47"/>
      <c r="P246" s="224">
        <f>O246*H246</f>
        <v>0</v>
      </c>
      <c r="Q246" s="224">
        <v>0</v>
      </c>
      <c r="R246" s="224">
        <f>Q246*H246</f>
        <v>0</v>
      </c>
      <c r="S246" s="224">
        <v>0</v>
      </c>
      <c r="T246" s="225">
        <f>S246*H246</f>
        <v>0</v>
      </c>
      <c r="AR246" s="24" t="s">
        <v>171</v>
      </c>
      <c r="AT246" s="24" t="s">
        <v>167</v>
      </c>
      <c r="AU246" s="24" t="s">
        <v>86</v>
      </c>
      <c r="AY246" s="24" t="s">
        <v>165</v>
      </c>
      <c r="BE246" s="226">
        <f>IF(N246="základní",J246,0)</f>
        <v>0</v>
      </c>
      <c r="BF246" s="226">
        <f>IF(N246="snížená",J246,0)</f>
        <v>0</v>
      </c>
      <c r="BG246" s="226">
        <f>IF(N246="zákl. přenesená",J246,0)</f>
        <v>0</v>
      </c>
      <c r="BH246" s="226">
        <f>IF(N246="sníž. přenesená",J246,0)</f>
        <v>0</v>
      </c>
      <c r="BI246" s="226">
        <f>IF(N246="nulová",J246,0)</f>
        <v>0</v>
      </c>
      <c r="BJ246" s="24" t="s">
        <v>75</v>
      </c>
      <c r="BK246" s="226">
        <f>ROUND(I246*H246,2)</f>
        <v>0</v>
      </c>
      <c r="BL246" s="24" t="s">
        <v>171</v>
      </c>
      <c r="BM246" s="24" t="s">
        <v>443</v>
      </c>
    </row>
    <row r="247" s="11" customFormat="1">
      <c r="B247" s="227"/>
      <c r="C247" s="228"/>
      <c r="D247" s="229" t="s">
        <v>173</v>
      </c>
      <c r="E247" s="228"/>
      <c r="F247" s="231" t="s">
        <v>444</v>
      </c>
      <c r="G247" s="228"/>
      <c r="H247" s="232">
        <v>4615.1999999999998</v>
      </c>
      <c r="I247" s="233"/>
      <c r="J247" s="228"/>
      <c r="K247" s="228"/>
      <c r="L247" s="234"/>
      <c r="M247" s="235"/>
      <c r="N247" s="236"/>
      <c r="O247" s="236"/>
      <c r="P247" s="236"/>
      <c r="Q247" s="236"/>
      <c r="R247" s="236"/>
      <c r="S247" s="236"/>
      <c r="T247" s="237"/>
      <c r="AT247" s="238" t="s">
        <v>173</v>
      </c>
      <c r="AU247" s="238" t="s">
        <v>86</v>
      </c>
      <c r="AV247" s="11" t="s">
        <v>86</v>
      </c>
      <c r="AW247" s="11" t="s">
        <v>6</v>
      </c>
      <c r="AX247" s="11" t="s">
        <v>75</v>
      </c>
      <c r="AY247" s="238" t="s">
        <v>165</v>
      </c>
    </row>
    <row r="248" s="1" customFormat="1" ht="16.5" customHeight="1">
      <c r="B248" s="46"/>
      <c r="C248" s="215" t="s">
        <v>445</v>
      </c>
      <c r="D248" s="215" t="s">
        <v>167</v>
      </c>
      <c r="E248" s="216" t="s">
        <v>446</v>
      </c>
      <c r="F248" s="217" t="s">
        <v>447</v>
      </c>
      <c r="G248" s="218" t="s">
        <v>84</v>
      </c>
      <c r="H248" s="219">
        <v>76.920000000000002</v>
      </c>
      <c r="I248" s="220"/>
      <c r="J248" s="221">
        <f>ROUND(I248*H248,2)</f>
        <v>0</v>
      </c>
      <c r="K248" s="217" t="s">
        <v>170</v>
      </c>
      <c r="L248" s="72"/>
      <c r="M248" s="222" t="s">
        <v>21</v>
      </c>
      <c r="N248" s="223" t="s">
        <v>41</v>
      </c>
      <c r="O248" s="47"/>
      <c r="P248" s="224">
        <f>O248*H248</f>
        <v>0</v>
      </c>
      <c r="Q248" s="224">
        <v>0</v>
      </c>
      <c r="R248" s="224">
        <f>Q248*H248</f>
        <v>0</v>
      </c>
      <c r="S248" s="224">
        <v>0</v>
      </c>
      <c r="T248" s="225">
        <f>S248*H248</f>
        <v>0</v>
      </c>
      <c r="AR248" s="24" t="s">
        <v>171</v>
      </c>
      <c r="AT248" s="24" t="s">
        <v>167</v>
      </c>
      <c r="AU248" s="24" t="s">
        <v>86</v>
      </c>
      <c r="AY248" s="24" t="s">
        <v>165</v>
      </c>
      <c r="BE248" s="226">
        <f>IF(N248="základní",J248,0)</f>
        <v>0</v>
      </c>
      <c r="BF248" s="226">
        <f>IF(N248="snížená",J248,0)</f>
        <v>0</v>
      </c>
      <c r="BG248" s="226">
        <f>IF(N248="zákl. přenesená",J248,0)</f>
        <v>0</v>
      </c>
      <c r="BH248" s="226">
        <f>IF(N248="sníž. přenesená",J248,0)</f>
        <v>0</v>
      </c>
      <c r="BI248" s="226">
        <f>IF(N248="nulová",J248,0)</f>
        <v>0</v>
      </c>
      <c r="BJ248" s="24" t="s">
        <v>75</v>
      </c>
      <c r="BK248" s="226">
        <f>ROUND(I248*H248,2)</f>
        <v>0</v>
      </c>
      <c r="BL248" s="24" t="s">
        <v>171</v>
      </c>
      <c r="BM248" s="24" t="s">
        <v>448</v>
      </c>
    </row>
    <row r="249" s="1" customFormat="1" ht="25.5" customHeight="1">
      <c r="B249" s="46"/>
      <c r="C249" s="215" t="s">
        <v>449</v>
      </c>
      <c r="D249" s="215" t="s">
        <v>167</v>
      </c>
      <c r="E249" s="216" t="s">
        <v>450</v>
      </c>
      <c r="F249" s="217" t="s">
        <v>451</v>
      </c>
      <c r="G249" s="218" t="s">
        <v>84</v>
      </c>
      <c r="H249" s="219">
        <v>99.150000000000006</v>
      </c>
      <c r="I249" s="220"/>
      <c r="J249" s="221">
        <f>ROUND(I249*H249,2)</f>
        <v>0</v>
      </c>
      <c r="K249" s="217" t="s">
        <v>170</v>
      </c>
      <c r="L249" s="72"/>
      <c r="M249" s="222" t="s">
        <v>21</v>
      </c>
      <c r="N249" s="223" t="s">
        <v>41</v>
      </c>
      <c r="O249" s="47"/>
      <c r="P249" s="224">
        <f>O249*H249</f>
        <v>0</v>
      </c>
      <c r="Q249" s="224">
        <v>0</v>
      </c>
      <c r="R249" s="224">
        <f>Q249*H249</f>
        <v>0</v>
      </c>
      <c r="S249" s="224">
        <v>0</v>
      </c>
      <c r="T249" s="225">
        <f>S249*H249</f>
        <v>0</v>
      </c>
      <c r="AR249" s="24" t="s">
        <v>171</v>
      </c>
      <c r="AT249" s="24" t="s">
        <v>167</v>
      </c>
      <c r="AU249" s="24" t="s">
        <v>86</v>
      </c>
      <c r="AY249" s="24" t="s">
        <v>165</v>
      </c>
      <c r="BE249" s="226">
        <f>IF(N249="základní",J249,0)</f>
        <v>0</v>
      </c>
      <c r="BF249" s="226">
        <f>IF(N249="snížená",J249,0)</f>
        <v>0</v>
      </c>
      <c r="BG249" s="226">
        <f>IF(N249="zákl. přenesená",J249,0)</f>
        <v>0</v>
      </c>
      <c r="BH249" s="226">
        <f>IF(N249="sníž. přenesená",J249,0)</f>
        <v>0</v>
      </c>
      <c r="BI249" s="226">
        <f>IF(N249="nulová",J249,0)</f>
        <v>0</v>
      </c>
      <c r="BJ249" s="24" t="s">
        <v>75</v>
      </c>
      <c r="BK249" s="226">
        <f>ROUND(I249*H249,2)</f>
        <v>0</v>
      </c>
      <c r="BL249" s="24" t="s">
        <v>171</v>
      </c>
      <c r="BM249" s="24" t="s">
        <v>452</v>
      </c>
    </row>
    <row r="250" s="12" customFormat="1">
      <c r="B250" s="249"/>
      <c r="C250" s="250"/>
      <c r="D250" s="229" t="s">
        <v>173</v>
      </c>
      <c r="E250" s="251" t="s">
        <v>21</v>
      </c>
      <c r="F250" s="252" t="s">
        <v>453</v>
      </c>
      <c r="G250" s="250"/>
      <c r="H250" s="251" t="s">
        <v>21</v>
      </c>
      <c r="I250" s="253"/>
      <c r="J250" s="250"/>
      <c r="K250" s="250"/>
      <c r="L250" s="254"/>
      <c r="M250" s="255"/>
      <c r="N250" s="256"/>
      <c r="O250" s="256"/>
      <c r="P250" s="256"/>
      <c r="Q250" s="256"/>
      <c r="R250" s="256"/>
      <c r="S250" s="256"/>
      <c r="T250" s="257"/>
      <c r="AT250" s="258" t="s">
        <v>173</v>
      </c>
      <c r="AU250" s="258" t="s">
        <v>86</v>
      </c>
      <c r="AV250" s="12" t="s">
        <v>75</v>
      </c>
      <c r="AW250" s="12" t="s">
        <v>33</v>
      </c>
      <c r="AX250" s="12" t="s">
        <v>70</v>
      </c>
      <c r="AY250" s="258" t="s">
        <v>165</v>
      </c>
    </row>
    <row r="251" s="12" customFormat="1">
      <c r="B251" s="249"/>
      <c r="C251" s="250"/>
      <c r="D251" s="229" t="s">
        <v>173</v>
      </c>
      <c r="E251" s="251" t="s">
        <v>21</v>
      </c>
      <c r="F251" s="252" t="s">
        <v>454</v>
      </c>
      <c r="G251" s="250"/>
      <c r="H251" s="251" t="s">
        <v>21</v>
      </c>
      <c r="I251" s="253"/>
      <c r="J251" s="250"/>
      <c r="K251" s="250"/>
      <c r="L251" s="254"/>
      <c r="M251" s="255"/>
      <c r="N251" s="256"/>
      <c r="O251" s="256"/>
      <c r="P251" s="256"/>
      <c r="Q251" s="256"/>
      <c r="R251" s="256"/>
      <c r="S251" s="256"/>
      <c r="T251" s="257"/>
      <c r="AT251" s="258" t="s">
        <v>173</v>
      </c>
      <c r="AU251" s="258" t="s">
        <v>86</v>
      </c>
      <c r="AV251" s="12" t="s">
        <v>75</v>
      </c>
      <c r="AW251" s="12" t="s">
        <v>33</v>
      </c>
      <c r="AX251" s="12" t="s">
        <v>70</v>
      </c>
      <c r="AY251" s="258" t="s">
        <v>165</v>
      </c>
    </row>
    <row r="252" s="11" customFormat="1">
      <c r="B252" s="227"/>
      <c r="C252" s="228"/>
      <c r="D252" s="229" t="s">
        <v>173</v>
      </c>
      <c r="E252" s="230" t="s">
        <v>21</v>
      </c>
      <c r="F252" s="231" t="s">
        <v>455</v>
      </c>
      <c r="G252" s="228"/>
      <c r="H252" s="232">
        <v>87.150000000000006</v>
      </c>
      <c r="I252" s="233"/>
      <c r="J252" s="228"/>
      <c r="K252" s="228"/>
      <c r="L252" s="234"/>
      <c r="M252" s="235"/>
      <c r="N252" s="236"/>
      <c r="O252" s="236"/>
      <c r="P252" s="236"/>
      <c r="Q252" s="236"/>
      <c r="R252" s="236"/>
      <c r="S252" s="236"/>
      <c r="T252" s="237"/>
      <c r="AT252" s="238" t="s">
        <v>173</v>
      </c>
      <c r="AU252" s="238" t="s">
        <v>86</v>
      </c>
      <c r="AV252" s="11" t="s">
        <v>86</v>
      </c>
      <c r="AW252" s="11" t="s">
        <v>33</v>
      </c>
      <c r="AX252" s="11" t="s">
        <v>70</v>
      </c>
      <c r="AY252" s="238" t="s">
        <v>165</v>
      </c>
    </row>
    <row r="253" s="11" customFormat="1">
      <c r="B253" s="227"/>
      <c r="C253" s="228"/>
      <c r="D253" s="229" t="s">
        <v>173</v>
      </c>
      <c r="E253" s="230" t="s">
        <v>21</v>
      </c>
      <c r="F253" s="231" t="s">
        <v>456</v>
      </c>
      <c r="G253" s="228"/>
      <c r="H253" s="232">
        <v>12</v>
      </c>
      <c r="I253" s="233"/>
      <c r="J253" s="228"/>
      <c r="K253" s="228"/>
      <c r="L253" s="234"/>
      <c r="M253" s="235"/>
      <c r="N253" s="236"/>
      <c r="O253" s="236"/>
      <c r="P253" s="236"/>
      <c r="Q253" s="236"/>
      <c r="R253" s="236"/>
      <c r="S253" s="236"/>
      <c r="T253" s="237"/>
      <c r="AT253" s="238" t="s">
        <v>173</v>
      </c>
      <c r="AU253" s="238" t="s">
        <v>86</v>
      </c>
      <c r="AV253" s="11" t="s">
        <v>86</v>
      </c>
      <c r="AW253" s="11" t="s">
        <v>33</v>
      </c>
      <c r="AX253" s="11" t="s">
        <v>70</v>
      </c>
      <c r="AY253" s="238" t="s">
        <v>165</v>
      </c>
    </row>
    <row r="254" s="13" customFormat="1">
      <c r="B254" s="259"/>
      <c r="C254" s="260"/>
      <c r="D254" s="229" t="s">
        <v>173</v>
      </c>
      <c r="E254" s="261" t="s">
        <v>21</v>
      </c>
      <c r="F254" s="262" t="s">
        <v>229</v>
      </c>
      <c r="G254" s="260"/>
      <c r="H254" s="263">
        <v>99.150000000000006</v>
      </c>
      <c r="I254" s="264"/>
      <c r="J254" s="260"/>
      <c r="K254" s="260"/>
      <c r="L254" s="265"/>
      <c r="M254" s="266"/>
      <c r="N254" s="267"/>
      <c r="O254" s="267"/>
      <c r="P254" s="267"/>
      <c r="Q254" s="267"/>
      <c r="R254" s="267"/>
      <c r="S254" s="267"/>
      <c r="T254" s="268"/>
      <c r="AT254" s="269" t="s">
        <v>173</v>
      </c>
      <c r="AU254" s="269" t="s">
        <v>86</v>
      </c>
      <c r="AV254" s="13" t="s">
        <v>171</v>
      </c>
      <c r="AW254" s="13" t="s">
        <v>33</v>
      </c>
      <c r="AX254" s="13" t="s">
        <v>75</v>
      </c>
      <c r="AY254" s="269" t="s">
        <v>165</v>
      </c>
    </row>
    <row r="255" s="1" customFormat="1" ht="25.5" customHeight="1">
      <c r="B255" s="46"/>
      <c r="C255" s="215" t="s">
        <v>457</v>
      </c>
      <c r="D255" s="215" t="s">
        <v>167</v>
      </c>
      <c r="E255" s="216" t="s">
        <v>458</v>
      </c>
      <c r="F255" s="217" t="s">
        <v>459</v>
      </c>
      <c r="G255" s="218" t="s">
        <v>84</v>
      </c>
      <c r="H255" s="219">
        <v>5949</v>
      </c>
      <c r="I255" s="220"/>
      <c r="J255" s="221">
        <f>ROUND(I255*H255,2)</f>
        <v>0</v>
      </c>
      <c r="K255" s="217" t="s">
        <v>170</v>
      </c>
      <c r="L255" s="72"/>
      <c r="M255" s="222" t="s">
        <v>21</v>
      </c>
      <c r="N255" s="223" t="s">
        <v>41</v>
      </c>
      <c r="O255" s="47"/>
      <c r="P255" s="224">
        <f>O255*H255</f>
        <v>0</v>
      </c>
      <c r="Q255" s="224">
        <v>0</v>
      </c>
      <c r="R255" s="224">
        <f>Q255*H255</f>
        <v>0</v>
      </c>
      <c r="S255" s="224">
        <v>0</v>
      </c>
      <c r="T255" s="225">
        <f>S255*H255</f>
        <v>0</v>
      </c>
      <c r="AR255" s="24" t="s">
        <v>171</v>
      </c>
      <c r="AT255" s="24" t="s">
        <v>167</v>
      </c>
      <c r="AU255" s="24" t="s">
        <v>86</v>
      </c>
      <c r="AY255" s="24" t="s">
        <v>165</v>
      </c>
      <c r="BE255" s="226">
        <f>IF(N255="základní",J255,0)</f>
        <v>0</v>
      </c>
      <c r="BF255" s="226">
        <f>IF(N255="snížená",J255,0)</f>
        <v>0</v>
      </c>
      <c r="BG255" s="226">
        <f>IF(N255="zákl. přenesená",J255,0)</f>
        <v>0</v>
      </c>
      <c r="BH255" s="226">
        <f>IF(N255="sníž. přenesená",J255,0)</f>
        <v>0</v>
      </c>
      <c r="BI255" s="226">
        <f>IF(N255="nulová",J255,0)</f>
        <v>0</v>
      </c>
      <c r="BJ255" s="24" t="s">
        <v>75</v>
      </c>
      <c r="BK255" s="226">
        <f>ROUND(I255*H255,2)</f>
        <v>0</v>
      </c>
      <c r="BL255" s="24" t="s">
        <v>171</v>
      </c>
      <c r="BM255" s="24" t="s">
        <v>460</v>
      </c>
    </row>
    <row r="256" s="11" customFormat="1">
      <c r="B256" s="227"/>
      <c r="C256" s="228"/>
      <c r="D256" s="229" t="s">
        <v>173</v>
      </c>
      <c r="E256" s="228"/>
      <c r="F256" s="231" t="s">
        <v>461</v>
      </c>
      <c r="G256" s="228"/>
      <c r="H256" s="232">
        <v>5949</v>
      </c>
      <c r="I256" s="233"/>
      <c r="J256" s="228"/>
      <c r="K256" s="228"/>
      <c r="L256" s="234"/>
      <c r="M256" s="235"/>
      <c r="N256" s="236"/>
      <c r="O256" s="236"/>
      <c r="P256" s="236"/>
      <c r="Q256" s="236"/>
      <c r="R256" s="236"/>
      <c r="S256" s="236"/>
      <c r="T256" s="237"/>
      <c r="AT256" s="238" t="s">
        <v>173</v>
      </c>
      <c r="AU256" s="238" t="s">
        <v>86</v>
      </c>
      <c r="AV256" s="11" t="s">
        <v>86</v>
      </c>
      <c r="AW256" s="11" t="s">
        <v>6</v>
      </c>
      <c r="AX256" s="11" t="s">
        <v>75</v>
      </c>
      <c r="AY256" s="238" t="s">
        <v>165</v>
      </c>
    </row>
    <row r="257" s="1" customFormat="1" ht="38.25" customHeight="1">
      <c r="B257" s="46"/>
      <c r="C257" s="215" t="s">
        <v>462</v>
      </c>
      <c r="D257" s="215" t="s">
        <v>167</v>
      </c>
      <c r="E257" s="216" t="s">
        <v>463</v>
      </c>
      <c r="F257" s="217" t="s">
        <v>464</v>
      </c>
      <c r="G257" s="218" t="s">
        <v>84</v>
      </c>
      <c r="H257" s="219">
        <v>99.150000000000006</v>
      </c>
      <c r="I257" s="220"/>
      <c r="J257" s="221">
        <f>ROUND(I257*H257,2)</f>
        <v>0</v>
      </c>
      <c r="K257" s="217" t="s">
        <v>170</v>
      </c>
      <c r="L257" s="72"/>
      <c r="M257" s="222" t="s">
        <v>21</v>
      </c>
      <c r="N257" s="223" t="s">
        <v>41</v>
      </c>
      <c r="O257" s="47"/>
      <c r="P257" s="224">
        <f>O257*H257</f>
        <v>0</v>
      </c>
      <c r="Q257" s="224">
        <v>0</v>
      </c>
      <c r="R257" s="224">
        <f>Q257*H257</f>
        <v>0</v>
      </c>
      <c r="S257" s="224">
        <v>0</v>
      </c>
      <c r="T257" s="225">
        <f>S257*H257</f>
        <v>0</v>
      </c>
      <c r="AR257" s="24" t="s">
        <v>171</v>
      </c>
      <c r="AT257" s="24" t="s">
        <v>167</v>
      </c>
      <c r="AU257" s="24" t="s">
        <v>86</v>
      </c>
      <c r="AY257" s="24" t="s">
        <v>165</v>
      </c>
      <c r="BE257" s="226">
        <f>IF(N257="základní",J257,0)</f>
        <v>0</v>
      </c>
      <c r="BF257" s="226">
        <f>IF(N257="snížená",J257,0)</f>
        <v>0</v>
      </c>
      <c r="BG257" s="226">
        <f>IF(N257="zákl. přenesená",J257,0)</f>
        <v>0</v>
      </c>
      <c r="BH257" s="226">
        <f>IF(N257="sníž. přenesená",J257,0)</f>
        <v>0</v>
      </c>
      <c r="BI257" s="226">
        <f>IF(N257="nulová",J257,0)</f>
        <v>0</v>
      </c>
      <c r="BJ257" s="24" t="s">
        <v>75</v>
      </c>
      <c r="BK257" s="226">
        <f>ROUND(I257*H257,2)</f>
        <v>0</v>
      </c>
      <c r="BL257" s="24" t="s">
        <v>171</v>
      </c>
      <c r="BM257" s="24" t="s">
        <v>465</v>
      </c>
    </row>
    <row r="258" s="1" customFormat="1" ht="25.5" customHeight="1">
      <c r="B258" s="46"/>
      <c r="C258" s="215" t="s">
        <v>466</v>
      </c>
      <c r="D258" s="215" t="s">
        <v>167</v>
      </c>
      <c r="E258" s="216" t="s">
        <v>467</v>
      </c>
      <c r="F258" s="217" t="s">
        <v>468</v>
      </c>
      <c r="G258" s="218" t="s">
        <v>84</v>
      </c>
      <c r="H258" s="219">
        <v>80.799999999999997</v>
      </c>
      <c r="I258" s="220"/>
      <c r="J258" s="221">
        <f>ROUND(I258*H258,2)</f>
        <v>0</v>
      </c>
      <c r="K258" s="217" t="s">
        <v>170</v>
      </c>
      <c r="L258" s="72"/>
      <c r="M258" s="222" t="s">
        <v>21</v>
      </c>
      <c r="N258" s="223" t="s">
        <v>41</v>
      </c>
      <c r="O258" s="47"/>
      <c r="P258" s="224">
        <f>O258*H258</f>
        <v>0</v>
      </c>
      <c r="Q258" s="224">
        <v>0.00012999999999999999</v>
      </c>
      <c r="R258" s="224">
        <f>Q258*H258</f>
        <v>0.010503999999999999</v>
      </c>
      <c r="S258" s="224">
        <v>0</v>
      </c>
      <c r="T258" s="225">
        <f>S258*H258</f>
        <v>0</v>
      </c>
      <c r="AR258" s="24" t="s">
        <v>171</v>
      </c>
      <c r="AT258" s="24" t="s">
        <v>167</v>
      </c>
      <c r="AU258" s="24" t="s">
        <v>86</v>
      </c>
      <c r="AY258" s="24" t="s">
        <v>165</v>
      </c>
      <c r="BE258" s="226">
        <f>IF(N258="základní",J258,0)</f>
        <v>0</v>
      </c>
      <c r="BF258" s="226">
        <f>IF(N258="snížená",J258,0)</f>
        <v>0</v>
      </c>
      <c r="BG258" s="226">
        <f>IF(N258="zákl. přenesená",J258,0)</f>
        <v>0</v>
      </c>
      <c r="BH258" s="226">
        <f>IF(N258="sníž. přenesená",J258,0)</f>
        <v>0</v>
      </c>
      <c r="BI258" s="226">
        <f>IF(N258="nulová",J258,0)</f>
        <v>0</v>
      </c>
      <c r="BJ258" s="24" t="s">
        <v>75</v>
      </c>
      <c r="BK258" s="226">
        <f>ROUND(I258*H258,2)</f>
        <v>0</v>
      </c>
      <c r="BL258" s="24" t="s">
        <v>171</v>
      </c>
      <c r="BM258" s="24" t="s">
        <v>469</v>
      </c>
    </row>
    <row r="259" s="12" customFormat="1">
      <c r="B259" s="249"/>
      <c r="C259" s="250"/>
      <c r="D259" s="229" t="s">
        <v>173</v>
      </c>
      <c r="E259" s="251" t="s">
        <v>21</v>
      </c>
      <c r="F259" s="252" t="s">
        <v>470</v>
      </c>
      <c r="G259" s="250"/>
      <c r="H259" s="251" t="s">
        <v>21</v>
      </c>
      <c r="I259" s="253"/>
      <c r="J259" s="250"/>
      <c r="K259" s="250"/>
      <c r="L259" s="254"/>
      <c r="M259" s="255"/>
      <c r="N259" s="256"/>
      <c r="O259" s="256"/>
      <c r="P259" s="256"/>
      <c r="Q259" s="256"/>
      <c r="R259" s="256"/>
      <c r="S259" s="256"/>
      <c r="T259" s="257"/>
      <c r="AT259" s="258" t="s">
        <v>173</v>
      </c>
      <c r="AU259" s="258" t="s">
        <v>86</v>
      </c>
      <c r="AV259" s="12" t="s">
        <v>75</v>
      </c>
      <c r="AW259" s="12" t="s">
        <v>33</v>
      </c>
      <c r="AX259" s="12" t="s">
        <v>70</v>
      </c>
      <c r="AY259" s="258" t="s">
        <v>165</v>
      </c>
    </row>
    <row r="260" s="12" customFormat="1">
      <c r="B260" s="249"/>
      <c r="C260" s="250"/>
      <c r="D260" s="229" t="s">
        <v>173</v>
      </c>
      <c r="E260" s="251" t="s">
        <v>21</v>
      </c>
      <c r="F260" s="252" t="s">
        <v>338</v>
      </c>
      <c r="G260" s="250"/>
      <c r="H260" s="251" t="s">
        <v>21</v>
      </c>
      <c r="I260" s="253"/>
      <c r="J260" s="250"/>
      <c r="K260" s="250"/>
      <c r="L260" s="254"/>
      <c r="M260" s="255"/>
      <c r="N260" s="256"/>
      <c r="O260" s="256"/>
      <c r="P260" s="256"/>
      <c r="Q260" s="256"/>
      <c r="R260" s="256"/>
      <c r="S260" s="256"/>
      <c r="T260" s="257"/>
      <c r="AT260" s="258" t="s">
        <v>173</v>
      </c>
      <c r="AU260" s="258" t="s">
        <v>86</v>
      </c>
      <c r="AV260" s="12" t="s">
        <v>75</v>
      </c>
      <c r="AW260" s="12" t="s">
        <v>33</v>
      </c>
      <c r="AX260" s="12" t="s">
        <v>70</v>
      </c>
      <c r="AY260" s="258" t="s">
        <v>165</v>
      </c>
    </row>
    <row r="261" s="11" customFormat="1">
      <c r="B261" s="227"/>
      <c r="C261" s="228"/>
      <c r="D261" s="229" t="s">
        <v>173</v>
      </c>
      <c r="E261" s="230" t="s">
        <v>21</v>
      </c>
      <c r="F261" s="231" t="s">
        <v>339</v>
      </c>
      <c r="G261" s="228"/>
      <c r="H261" s="232">
        <v>10</v>
      </c>
      <c r="I261" s="233"/>
      <c r="J261" s="228"/>
      <c r="K261" s="228"/>
      <c r="L261" s="234"/>
      <c r="M261" s="235"/>
      <c r="N261" s="236"/>
      <c r="O261" s="236"/>
      <c r="P261" s="236"/>
      <c r="Q261" s="236"/>
      <c r="R261" s="236"/>
      <c r="S261" s="236"/>
      <c r="T261" s="237"/>
      <c r="AT261" s="238" t="s">
        <v>173</v>
      </c>
      <c r="AU261" s="238" t="s">
        <v>86</v>
      </c>
      <c r="AV261" s="11" t="s">
        <v>86</v>
      </c>
      <c r="AW261" s="11" t="s">
        <v>33</v>
      </c>
      <c r="AX261" s="11" t="s">
        <v>70</v>
      </c>
      <c r="AY261" s="238" t="s">
        <v>165</v>
      </c>
    </row>
    <row r="262" s="11" customFormat="1">
      <c r="B262" s="227"/>
      <c r="C262" s="228"/>
      <c r="D262" s="229" t="s">
        <v>173</v>
      </c>
      <c r="E262" s="230" t="s">
        <v>21</v>
      </c>
      <c r="F262" s="231" t="s">
        <v>340</v>
      </c>
      <c r="G262" s="228"/>
      <c r="H262" s="232">
        <v>20.800000000000001</v>
      </c>
      <c r="I262" s="233"/>
      <c r="J262" s="228"/>
      <c r="K262" s="228"/>
      <c r="L262" s="234"/>
      <c r="M262" s="235"/>
      <c r="N262" s="236"/>
      <c r="O262" s="236"/>
      <c r="P262" s="236"/>
      <c r="Q262" s="236"/>
      <c r="R262" s="236"/>
      <c r="S262" s="236"/>
      <c r="T262" s="237"/>
      <c r="AT262" s="238" t="s">
        <v>173</v>
      </c>
      <c r="AU262" s="238" t="s">
        <v>86</v>
      </c>
      <c r="AV262" s="11" t="s">
        <v>86</v>
      </c>
      <c r="AW262" s="11" t="s">
        <v>33</v>
      </c>
      <c r="AX262" s="11" t="s">
        <v>70</v>
      </c>
      <c r="AY262" s="238" t="s">
        <v>165</v>
      </c>
    </row>
    <row r="263" s="11" customFormat="1">
      <c r="B263" s="227"/>
      <c r="C263" s="228"/>
      <c r="D263" s="229" t="s">
        <v>173</v>
      </c>
      <c r="E263" s="230" t="s">
        <v>21</v>
      </c>
      <c r="F263" s="231" t="s">
        <v>341</v>
      </c>
      <c r="G263" s="228"/>
      <c r="H263" s="232">
        <v>50</v>
      </c>
      <c r="I263" s="233"/>
      <c r="J263" s="228"/>
      <c r="K263" s="228"/>
      <c r="L263" s="234"/>
      <c r="M263" s="235"/>
      <c r="N263" s="236"/>
      <c r="O263" s="236"/>
      <c r="P263" s="236"/>
      <c r="Q263" s="236"/>
      <c r="R263" s="236"/>
      <c r="S263" s="236"/>
      <c r="T263" s="237"/>
      <c r="AT263" s="238" t="s">
        <v>173</v>
      </c>
      <c r="AU263" s="238" t="s">
        <v>86</v>
      </c>
      <c r="AV263" s="11" t="s">
        <v>86</v>
      </c>
      <c r="AW263" s="11" t="s">
        <v>33</v>
      </c>
      <c r="AX263" s="11" t="s">
        <v>70</v>
      </c>
      <c r="AY263" s="238" t="s">
        <v>165</v>
      </c>
    </row>
    <row r="264" s="13" customFormat="1">
      <c r="B264" s="259"/>
      <c r="C264" s="260"/>
      <c r="D264" s="229" t="s">
        <v>173</v>
      </c>
      <c r="E264" s="261" t="s">
        <v>21</v>
      </c>
      <c r="F264" s="262" t="s">
        <v>229</v>
      </c>
      <c r="G264" s="260"/>
      <c r="H264" s="263">
        <v>80.799999999999997</v>
      </c>
      <c r="I264" s="264"/>
      <c r="J264" s="260"/>
      <c r="K264" s="260"/>
      <c r="L264" s="265"/>
      <c r="M264" s="266"/>
      <c r="N264" s="267"/>
      <c r="O264" s="267"/>
      <c r="P264" s="267"/>
      <c r="Q264" s="267"/>
      <c r="R264" s="267"/>
      <c r="S264" s="267"/>
      <c r="T264" s="268"/>
      <c r="AT264" s="269" t="s">
        <v>173</v>
      </c>
      <c r="AU264" s="269" t="s">
        <v>86</v>
      </c>
      <c r="AV264" s="13" t="s">
        <v>171</v>
      </c>
      <c r="AW264" s="13" t="s">
        <v>33</v>
      </c>
      <c r="AX264" s="13" t="s">
        <v>75</v>
      </c>
      <c r="AY264" s="269" t="s">
        <v>165</v>
      </c>
    </row>
    <row r="265" s="10" customFormat="1" ht="29.88" customHeight="1">
      <c r="B265" s="199"/>
      <c r="C265" s="200"/>
      <c r="D265" s="201" t="s">
        <v>69</v>
      </c>
      <c r="E265" s="213" t="s">
        <v>471</v>
      </c>
      <c r="F265" s="213" t="s">
        <v>472</v>
      </c>
      <c r="G265" s="200"/>
      <c r="H265" s="200"/>
      <c r="I265" s="203"/>
      <c r="J265" s="214">
        <f>BK265</f>
        <v>0</v>
      </c>
      <c r="K265" s="200"/>
      <c r="L265" s="205"/>
      <c r="M265" s="206"/>
      <c r="N265" s="207"/>
      <c r="O265" s="207"/>
      <c r="P265" s="208">
        <f>SUM(P266:P271)</f>
        <v>0</v>
      </c>
      <c r="Q265" s="207"/>
      <c r="R265" s="208">
        <f>SUM(R266:R271)</f>
        <v>0.0075800000000000008</v>
      </c>
      <c r="S265" s="207"/>
      <c r="T265" s="209">
        <f>SUM(T266:T271)</f>
        <v>0</v>
      </c>
      <c r="AR265" s="210" t="s">
        <v>75</v>
      </c>
      <c r="AT265" s="211" t="s">
        <v>69</v>
      </c>
      <c r="AU265" s="211" t="s">
        <v>75</v>
      </c>
      <c r="AY265" s="210" t="s">
        <v>165</v>
      </c>
      <c r="BK265" s="212">
        <f>SUM(BK266:BK271)</f>
        <v>0</v>
      </c>
    </row>
    <row r="266" s="1" customFormat="1" ht="25.5" customHeight="1">
      <c r="B266" s="46"/>
      <c r="C266" s="215" t="s">
        <v>473</v>
      </c>
      <c r="D266" s="215" t="s">
        <v>167</v>
      </c>
      <c r="E266" s="216" t="s">
        <v>474</v>
      </c>
      <c r="F266" s="217" t="s">
        <v>475</v>
      </c>
      <c r="G266" s="218" t="s">
        <v>84</v>
      </c>
      <c r="H266" s="219">
        <v>189.5</v>
      </c>
      <c r="I266" s="220"/>
      <c r="J266" s="221">
        <f>ROUND(I266*H266,2)</f>
        <v>0</v>
      </c>
      <c r="K266" s="217" t="s">
        <v>170</v>
      </c>
      <c r="L266" s="72"/>
      <c r="M266" s="222" t="s">
        <v>21</v>
      </c>
      <c r="N266" s="223" t="s">
        <v>41</v>
      </c>
      <c r="O266" s="47"/>
      <c r="P266" s="224">
        <f>O266*H266</f>
        <v>0</v>
      </c>
      <c r="Q266" s="224">
        <v>4.0000000000000003E-05</v>
      </c>
      <c r="R266" s="224">
        <f>Q266*H266</f>
        <v>0.0075800000000000008</v>
      </c>
      <c r="S266" s="224">
        <v>0</v>
      </c>
      <c r="T266" s="225">
        <f>S266*H266</f>
        <v>0</v>
      </c>
      <c r="AR266" s="24" t="s">
        <v>171</v>
      </c>
      <c r="AT266" s="24" t="s">
        <v>167</v>
      </c>
      <c r="AU266" s="24" t="s">
        <v>86</v>
      </c>
      <c r="AY266" s="24" t="s">
        <v>165</v>
      </c>
      <c r="BE266" s="226">
        <f>IF(N266="základní",J266,0)</f>
        <v>0</v>
      </c>
      <c r="BF266" s="226">
        <f>IF(N266="snížená",J266,0)</f>
        <v>0</v>
      </c>
      <c r="BG266" s="226">
        <f>IF(N266="zákl. přenesená",J266,0)</f>
        <v>0</v>
      </c>
      <c r="BH266" s="226">
        <f>IF(N266="sníž. přenesená",J266,0)</f>
        <v>0</v>
      </c>
      <c r="BI266" s="226">
        <f>IF(N266="nulová",J266,0)</f>
        <v>0</v>
      </c>
      <c r="BJ266" s="24" t="s">
        <v>75</v>
      </c>
      <c r="BK266" s="226">
        <f>ROUND(I266*H266,2)</f>
        <v>0</v>
      </c>
      <c r="BL266" s="24" t="s">
        <v>171</v>
      </c>
      <c r="BM266" s="24" t="s">
        <v>476</v>
      </c>
    </row>
    <row r="267" s="12" customFormat="1">
      <c r="B267" s="249"/>
      <c r="C267" s="250"/>
      <c r="D267" s="229" t="s">
        <v>173</v>
      </c>
      <c r="E267" s="251" t="s">
        <v>21</v>
      </c>
      <c r="F267" s="252" t="s">
        <v>477</v>
      </c>
      <c r="G267" s="250"/>
      <c r="H267" s="251" t="s">
        <v>21</v>
      </c>
      <c r="I267" s="253"/>
      <c r="J267" s="250"/>
      <c r="K267" s="250"/>
      <c r="L267" s="254"/>
      <c r="M267" s="255"/>
      <c r="N267" s="256"/>
      <c r="O267" s="256"/>
      <c r="P267" s="256"/>
      <c r="Q267" s="256"/>
      <c r="R267" s="256"/>
      <c r="S267" s="256"/>
      <c r="T267" s="257"/>
      <c r="AT267" s="258" t="s">
        <v>173</v>
      </c>
      <c r="AU267" s="258" t="s">
        <v>86</v>
      </c>
      <c r="AV267" s="12" t="s">
        <v>75</v>
      </c>
      <c r="AW267" s="12" t="s">
        <v>33</v>
      </c>
      <c r="AX267" s="12" t="s">
        <v>70</v>
      </c>
      <c r="AY267" s="258" t="s">
        <v>165</v>
      </c>
    </row>
    <row r="268" s="11" customFormat="1">
      <c r="B268" s="227"/>
      <c r="C268" s="228"/>
      <c r="D268" s="229" t="s">
        <v>173</v>
      </c>
      <c r="E268" s="230" t="s">
        <v>21</v>
      </c>
      <c r="F268" s="231" t="s">
        <v>478</v>
      </c>
      <c r="G268" s="228"/>
      <c r="H268" s="232">
        <v>189.5</v>
      </c>
      <c r="I268" s="233"/>
      <c r="J268" s="228"/>
      <c r="K268" s="228"/>
      <c r="L268" s="234"/>
      <c r="M268" s="235"/>
      <c r="N268" s="236"/>
      <c r="O268" s="236"/>
      <c r="P268" s="236"/>
      <c r="Q268" s="236"/>
      <c r="R268" s="236"/>
      <c r="S268" s="236"/>
      <c r="T268" s="237"/>
      <c r="AT268" s="238" t="s">
        <v>173</v>
      </c>
      <c r="AU268" s="238" t="s">
        <v>86</v>
      </c>
      <c r="AV268" s="11" t="s">
        <v>86</v>
      </c>
      <c r="AW268" s="11" t="s">
        <v>33</v>
      </c>
      <c r="AX268" s="11" t="s">
        <v>75</v>
      </c>
      <c r="AY268" s="238" t="s">
        <v>165</v>
      </c>
    </row>
    <row r="269" s="1" customFormat="1" ht="25.5" customHeight="1">
      <c r="B269" s="46"/>
      <c r="C269" s="215" t="s">
        <v>479</v>
      </c>
      <c r="D269" s="215" t="s">
        <v>167</v>
      </c>
      <c r="E269" s="216" t="s">
        <v>480</v>
      </c>
      <c r="F269" s="217" t="s">
        <v>481</v>
      </c>
      <c r="G269" s="218" t="s">
        <v>84</v>
      </c>
      <c r="H269" s="219">
        <v>189.5</v>
      </c>
      <c r="I269" s="220"/>
      <c r="J269" s="221">
        <f>ROUND(I269*H269,2)</f>
        <v>0</v>
      </c>
      <c r="K269" s="217" t="s">
        <v>170</v>
      </c>
      <c r="L269" s="72"/>
      <c r="M269" s="222" t="s">
        <v>21</v>
      </c>
      <c r="N269" s="223" t="s">
        <v>41</v>
      </c>
      <c r="O269" s="47"/>
      <c r="P269" s="224">
        <f>O269*H269</f>
        <v>0</v>
      </c>
      <c r="Q269" s="224">
        <v>0</v>
      </c>
      <c r="R269" s="224">
        <f>Q269*H269</f>
        <v>0</v>
      </c>
      <c r="S269" s="224">
        <v>0</v>
      </c>
      <c r="T269" s="225">
        <f>S269*H269</f>
        <v>0</v>
      </c>
      <c r="AR269" s="24" t="s">
        <v>171</v>
      </c>
      <c r="AT269" s="24" t="s">
        <v>167</v>
      </c>
      <c r="AU269" s="24" t="s">
        <v>86</v>
      </c>
      <c r="AY269" s="24" t="s">
        <v>165</v>
      </c>
      <c r="BE269" s="226">
        <f>IF(N269="základní",J269,0)</f>
        <v>0</v>
      </c>
      <c r="BF269" s="226">
        <f>IF(N269="snížená",J269,0)</f>
        <v>0</v>
      </c>
      <c r="BG269" s="226">
        <f>IF(N269="zákl. přenesená",J269,0)</f>
        <v>0</v>
      </c>
      <c r="BH269" s="226">
        <f>IF(N269="sníž. přenesená",J269,0)</f>
        <v>0</v>
      </c>
      <c r="BI269" s="226">
        <f>IF(N269="nulová",J269,0)</f>
        <v>0</v>
      </c>
      <c r="BJ269" s="24" t="s">
        <v>75</v>
      </c>
      <c r="BK269" s="226">
        <f>ROUND(I269*H269,2)</f>
        <v>0</v>
      </c>
      <c r="BL269" s="24" t="s">
        <v>171</v>
      </c>
      <c r="BM269" s="24" t="s">
        <v>482</v>
      </c>
    </row>
    <row r="270" s="11" customFormat="1">
      <c r="B270" s="227"/>
      <c r="C270" s="228"/>
      <c r="D270" s="229" t="s">
        <v>173</v>
      </c>
      <c r="E270" s="230" t="s">
        <v>21</v>
      </c>
      <c r="F270" s="231" t="s">
        <v>483</v>
      </c>
      <c r="G270" s="228"/>
      <c r="H270" s="232">
        <v>189.5</v>
      </c>
      <c r="I270" s="233"/>
      <c r="J270" s="228"/>
      <c r="K270" s="228"/>
      <c r="L270" s="234"/>
      <c r="M270" s="235"/>
      <c r="N270" s="236"/>
      <c r="O270" s="236"/>
      <c r="P270" s="236"/>
      <c r="Q270" s="236"/>
      <c r="R270" s="236"/>
      <c r="S270" s="236"/>
      <c r="T270" s="237"/>
      <c r="AT270" s="238" t="s">
        <v>173</v>
      </c>
      <c r="AU270" s="238" t="s">
        <v>86</v>
      </c>
      <c r="AV270" s="11" t="s">
        <v>86</v>
      </c>
      <c r="AW270" s="11" t="s">
        <v>33</v>
      </c>
      <c r="AX270" s="11" t="s">
        <v>75</v>
      </c>
      <c r="AY270" s="238" t="s">
        <v>165</v>
      </c>
    </row>
    <row r="271" s="1" customFormat="1" ht="16.5" customHeight="1">
      <c r="B271" s="46"/>
      <c r="C271" s="215" t="s">
        <v>484</v>
      </c>
      <c r="D271" s="215" t="s">
        <v>167</v>
      </c>
      <c r="E271" s="216" t="s">
        <v>485</v>
      </c>
      <c r="F271" s="217" t="s">
        <v>486</v>
      </c>
      <c r="G271" s="218" t="s">
        <v>84</v>
      </c>
      <c r="H271" s="219">
        <v>189.5</v>
      </c>
      <c r="I271" s="220"/>
      <c r="J271" s="221">
        <f>ROUND(I271*H271,2)</f>
        <v>0</v>
      </c>
      <c r="K271" s="217" t="s">
        <v>21</v>
      </c>
      <c r="L271" s="72"/>
      <c r="M271" s="222" t="s">
        <v>21</v>
      </c>
      <c r="N271" s="223" t="s">
        <v>41</v>
      </c>
      <c r="O271" s="47"/>
      <c r="P271" s="224">
        <f>O271*H271</f>
        <v>0</v>
      </c>
      <c r="Q271" s="224">
        <v>0</v>
      </c>
      <c r="R271" s="224">
        <f>Q271*H271</f>
        <v>0</v>
      </c>
      <c r="S271" s="224">
        <v>0</v>
      </c>
      <c r="T271" s="225">
        <f>S271*H271</f>
        <v>0</v>
      </c>
      <c r="AR271" s="24" t="s">
        <v>171</v>
      </c>
      <c r="AT271" s="24" t="s">
        <v>167</v>
      </c>
      <c r="AU271" s="24" t="s">
        <v>86</v>
      </c>
      <c r="AY271" s="24" t="s">
        <v>165</v>
      </c>
      <c r="BE271" s="226">
        <f>IF(N271="základní",J271,0)</f>
        <v>0</v>
      </c>
      <c r="BF271" s="226">
        <f>IF(N271="snížená",J271,0)</f>
        <v>0</v>
      </c>
      <c r="BG271" s="226">
        <f>IF(N271="zákl. přenesená",J271,0)</f>
        <v>0</v>
      </c>
      <c r="BH271" s="226">
        <f>IF(N271="sníž. přenesená",J271,0)</f>
        <v>0</v>
      </c>
      <c r="BI271" s="226">
        <f>IF(N271="nulová",J271,0)</f>
        <v>0</v>
      </c>
      <c r="BJ271" s="24" t="s">
        <v>75</v>
      </c>
      <c r="BK271" s="226">
        <f>ROUND(I271*H271,2)</f>
        <v>0</v>
      </c>
      <c r="BL271" s="24" t="s">
        <v>171</v>
      </c>
      <c r="BM271" s="24" t="s">
        <v>487</v>
      </c>
    </row>
    <row r="272" s="10" customFormat="1" ht="29.88" customHeight="1">
      <c r="B272" s="199"/>
      <c r="C272" s="200"/>
      <c r="D272" s="201" t="s">
        <v>69</v>
      </c>
      <c r="E272" s="213" t="s">
        <v>488</v>
      </c>
      <c r="F272" s="213" t="s">
        <v>489</v>
      </c>
      <c r="G272" s="200"/>
      <c r="H272" s="200"/>
      <c r="I272" s="203"/>
      <c r="J272" s="214">
        <f>BK272</f>
        <v>0</v>
      </c>
      <c r="K272" s="200"/>
      <c r="L272" s="205"/>
      <c r="M272" s="206"/>
      <c r="N272" s="207"/>
      <c r="O272" s="207"/>
      <c r="P272" s="208">
        <f>SUM(P273:P302)</f>
        <v>0</v>
      </c>
      <c r="Q272" s="207"/>
      <c r="R272" s="208">
        <f>SUM(R273:R302)</f>
        <v>0</v>
      </c>
      <c r="S272" s="207"/>
      <c r="T272" s="209">
        <f>SUM(T273:T302)</f>
        <v>41.875616000000001</v>
      </c>
      <c r="AR272" s="210" t="s">
        <v>75</v>
      </c>
      <c r="AT272" s="211" t="s">
        <v>69</v>
      </c>
      <c r="AU272" s="211" t="s">
        <v>75</v>
      </c>
      <c r="AY272" s="210" t="s">
        <v>165</v>
      </c>
      <c r="BK272" s="212">
        <f>SUM(BK273:BK302)</f>
        <v>0</v>
      </c>
    </row>
    <row r="273" s="1" customFormat="1" ht="25.5" customHeight="1">
      <c r="B273" s="46"/>
      <c r="C273" s="215" t="s">
        <v>490</v>
      </c>
      <c r="D273" s="215" t="s">
        <v>167</v>
      </c>
      <c r="E273" s="216" t="s">
        <v>491</v>
      </c>
      <c r="F273" s="217" t="s">
        <v>492</v>
      </c>
      <c r="G273" s="218" t="s">
        <v>92</v>
      </c>
      <c r="H273" s="219">
        <v>0.21099999999999999</v>
      </c>
      <c r="I273" s="220"/>
      <c r="J273" s="221">
        <f>ROUND(I273*H273,2)</f>
        <v>0</v>
      </c>
      <c r="K273" s="217" t="s">
        <v>170</v>
      </c>
      <c r="L273" s="72"/>
      <c r="M273" s="222" t="s">
        <v>21</v>
      </c>
      <c r="N273" s="223" t="s">
        <v>41</v>
      </c>
      <c r="O273" s="47"/>
      <c r="P273" s="224">
        <f>O273*H273</f>
        <v>0</v>
      </c>
      <c r="Q273" s="224">
        <v>0</v>
      </c>
      <c r="R273" s="224">
        <f>Q273*H273</f>
        <v>0</v>
      </c>
      <c r="S273" s="224">
        <v>2.3999999999999999</v>
      </c>
      <c r="T273" s="225">
        <f>S273*H273</f>
        <v>0.50639999999999996</v>
      </c>
      <c r="AR273" s="24" t="s">
        <v>171</v>
      </c>
      <c r="AT273" s="24" t="s">
        <v>167</v>
      </c>
      <c r="AU273" s="24" t="s">
        <v>86</v>
      </c>
      <c r="AY273" s="24" t="s">
        <v>165</v>
      </c>
      <c r="BE273" s="226">
        <f>IF(N273="základní",J273,0)</f>
        <v>0</v>
      </c>
      <c r="BF273" s="226">
        <f>IF(N273="snížená",J273,0)</f>
        <v>0</v>
      </c>
      <c r="BG273" s="226">
        <f>IF(N273="zákl. přenesená",J273,0)</f>
        <v>0</v>
      </c>
      <c r="BH273" s="226">
        <f>IF(N273="sníž. přenesená",J273,0)</f>
        <v>0</v>
      </c>
      <c r="BI273" s="226">
        <f>IF(N273="nulová",J273,0)</f>
        <v>0</v>
      </c>
      <c r="BJ273" s="24" t="s">
        <v>75</v>
      </c>
      <c r="BK273" s="226">
        <f>ROUND(I273*H273,2)</f>
        <v>0</v>
      </c>
      <c r="BL273" s="24" t="s">
        <v>171</v>
      </c>
      <c r="BM273" s="24" t="s">
        <v>493</v>
      </c>
    </row>
    <row r="274" s="12" customFormat="1">
      <c r="B274" s="249"/>
      <c r="C274" s="250"/>
      <c r="D274" s="229" t="s">
        <v>173</v>
      </c>
      <c r="E274" s="251" t="s">
        <v>21</v>
      </c>
      <c r="F274" s="252" t="s">
        <v>494</v>
      </c>
      <c r="G274" s="250"/>
      <c r="H274" s="251" t="s">
        <v>21</v>
      </c>
      <c r="I274" s="253"/>
      <c r="J274" s="250"/>
      <c r="K274" s="250"/>
      <c r="L274" s="254"/>
      <c r="M274" s="255"/>
      <c r="N274" s="256"/>
      <c r="O274" s="256"/>
      <c r="P274" s="256"/>
      <c r="Q274" s="256"/>
      <c r="R274" s="256"/>
      <c r="S274" s="256"/>
      <c r="T274" s="257"/>
      <c r="AT274" s="258" t="s">
        <v>173</v>
      </c>
      <c r="AU274" s="258" t="s">
        <v>86</v>
      </c>
      <c r="AV274" s="12" t="s">
        <v>75</v>
      </c>
      <c r="AW274" s="12" t="s">
        <v>33</v>
      </c>
      <c r="AX274" s="12" t="s">
        <v>70</v>
      </c>
      <c r="AY274" s="258" t="s">
        <v>165</v>
      </c>
    </row>
    <row r="275" s="12" customFormat="1">
      <c r="B275" s="249"/>
      <c r="C275" s="250"/>
      <c r="D275" s="229" t="s">
        <v>173</v>
      </c>
      <c r="E275" s="251" t="s">
        <v>21</v>
      </c>
      <c r="F275" s="252" t="s">
        <v>271</v>
      </c>
      <c r="G275" s="250"/>
      <c r="H275" s="251" t="s">
        <v>21</v>
      </c>
      <c r="I275" s="253"/>
      <c r="J275" s="250"/>
      <c r="K275" s="250"/>
      <c r="L275" s="254"/>
      <c r="M275" s="255"/>
      <c r="N275" s="256"/>
      <c r="O275" s="256"/>
      <c r="P275" s="256"/>
      <c r="Q275" s="256"/>
      <c r="R275" s="256"/>
      <c r="S275" s="256"/>
      <c r="T275" s="257"/>
      <c r="AT275" s="258" t="s">
        <v>173</v>
      </c>
      <c r="AU275" s="258" t="s">
        <v>86</v>
      </c>
      <c r="AV275" s="12" t="s">
        <v>75</v>
      </c>
      <c r="AW275" s="12" t="s">
        <v>33</v>
      </c>
      <c r="AX275" s="12" t="s">
        <v>70</v>
      </c>
      <c r="AY275" s="258" t="s">
        <v>165</v>
      </c>
    </row>
    <row r="276" s="11" customFormat="1">
      <c r="B276" s="227"/>
      <c r="C276" s="228"/>
      <c r="D276" s="229" t="s">
        <v>173</v>
      </c>
      <c r="E276" s="230" t="s">
        <v>21</v>
      </c>
      <c r="F276" s="231" t="s">
        <v>495</v>
      </c>
      <c r="G276" s="228"/>
      <c r="H276" s="232">
        <v>0.21099999999999999</v>
      </c>
      <c r="I276" s="233"/>
      <c r="J276" s="228"/>
      <c r="K276" s="228"/>
      <c r="L276" s="234"/>
      <c r="M276" s="235"/>
      <c r="N276" s="236"/>
      <c r="O276" s="236"/>
      <c r="P276" s="236"/>
      <c r="Q276" s="236"/>
      <c r="R276" s="236"/>
      <c r="S276" s="236"/>
      <c r="T276" s="237"/>
      <c r="AT276" s="238" t="s">
        <v>173</v>
      </c>
      <c r="AU276" s="238" t="s">
        <v>86</v>
      </c>
      <c r="AV276" s="11" t="s">
        <v>86</v>
      </c>
      <c r="AW276" s="11" t="s">
        <v>33</v>
      </c>
      <c r="AX276" s="11" t="s">
        <v>75</v>
      </c>
      <c r="AY276" s="238" t="s">
        <v>165</v>
      </c>
    </row>
    <row r="277" s="1" customFormat="1" ht="25.5" customHeight="1">
      <c r="B277" s="46"/>
      <c r="C277" s="215" t="s">
        <v>496</v>
      </c>
      <c r="D277" s="215" t="s">
        <v>167</v>
      </c>
      <c r="E277" s="216" t="s">
        <v>497</v>
      </c>
      <c r="F277" s="217" t="s">
        <v>498</v>
      </c>
      <c r="G277" s="218" t="s">
        <v>252</v>
      </c>
      <c r="H277" s="219">
        <v>20</v>
      </c>
      <c r="I277" s="220"/>
      <c r="J277" s="221">
        <f>ROUND(I277*H277,2)</f>
        <v>0</v>
      </c>
      <c r="K277" s="217" t="s">
        <v>170</v>
      </c>
      <c r="L277" s="72"/>
      <c r="M277" s="222" t="s">
        <v>21</v>
      </c>
      <c r="N277" s="223" t="s">
        <v>41</v>
      </c>
      <c r="O277" s="47"/>
      <c r="P277" s="224">
        <f>O277*H277</f>
        <v>0</v>
      </c>
      <c r="Q277" s="224">
        <v>0</v>
      </c>
      <c r="R277" s="224">
        <f>Q277*H277</f>
        <v>0</v>
      </c>
      <c r="S277" s="224">
        <v>0.097000000000000003</v>
      </c>
      <c r="T277" s="225">
        <f>S277*H277</f>
        <v>1.94</v>
      </c>
      <c r="AR277" s="24" t="s">
        <v>171</v>
      </c>
      <c r="AT277" s="24" t="s">
        <v>167</v>
      </c>
      <c r="AU277" s="24" t="s">
        <v>86</v>
      </c>
      <c r="AY277" s="24" t="s">
        <v>165</v>
      </c>
      <c r="BE277" s="226">
        <f>IF(N277="základní",J277,0)</f>
        <v>0</v>
      </c>
      <c r="BF277" s="226">
        <f>IF(N277="snížená",J277,0)</f>
        <v>0</v>
      </c>
      <c r="BG277" s="226">
        <f>IF(N277="zákl. přenesená",J277,0)</f>
        <v>0</v>
      </c>
      <c r="BH277" s="226">
        <f>IF(N277="sníž. přenesená",J277,0)</f>
        <v>0</v>
      </c>
      <c r="BI277" s="226">
        <f>IF(N277="nulová",J277,0)</f>
        <v>0</v>
      </c>
      <c r="BJ277" s="24" t="s">
        <v>75</v>
      </c>
      <c r="BK277" s="226">
        <f>ROUND(I277*H277,2)</f>
        <v>0</v>
      </c>
      <c r="BL277" s="24" t="s">
        <v>171</v>
      </c>
      <c r="BM277" s="24" t="s">
        <v>499</v>
      </c>
    </row>
    <row r="278" s="12" customFormat="1">
      <c r="B278" s="249"/>
      <c r="C278" s="250"/>
      <c r="D278" s="229" t="s">
        <v>173</v>
      </c>
      <c r="E278" s="251" t="s">
        <v>21</v>
      </c>
      <c r="F278" s="252" t="s">
        <v>500</v>
      </c>
      <c r="G278" s="250"/>
      <c r="H278" s="251" t="s">
        <v>21</v>
      </c>
      <c r="I278" s="253"/>
      <c r="J278" s="250"/>
      <c r="K278" s="250"/>
      <c r="L278" s="254"/>
      <c r="M278" s="255"/>
      <c r="N278" s="256"/>
      <c r="O278" s="256"/>
      <c r="P278" s="256"/>
      <c r="Q278" s="256"/>
      <c r="R278" s="256"/>
      <c r="S278" s="256"/>
      <c r="T278" s="257"/>
      <c r="AT278" s="258" t="s">
        <v>173</v>
      </c>
      <c r="AU278" s="258" t="s">
        <v>86</v>
      </c>
      <c r="AV278" s="12" t="s">
        <v>75</v>
      </c>
      <c r="AW278" s="12" t="s">
        <v>33</v>
      </c>
      <c r="AX278" s="12" t="s">
        <v>70</v>
      </c>
      <c r="AY278" s="258" t="s">
        <v>165</v>
      </c>
    </row>
    <row r="279" s="11" customFormat="1">
      <c r="B279" s="227"/>
      <c r="C279" s="228"/>
      <c r="D279" s="229" t="s">
        <v>173</v>
      </c>
      <c r="E279" s="230" t="s">
        <v>21</v>
      </c>
      <c r="F279" s="231" t="s">
        <v>501</v>
      </c>
      <c r="G279" s="228"/>
      <c r="H279" s="232">
        <v>20</v>
      </c>
      <c r="I279" s="233"/>
      <c r="J279" s="228"/>
      <c r="K279" s="228"/>
      <c r="L279" s="234"/>
      <c r="M279" s="235"/>
      <c r="N279" s="236"/>
      <c r="O279" s="236"/>
      <c r="P279" s="236"/>
      <c r="Q279" s="236"/>
      <c r="R279" s="236"/>
      <c r="S279" s="236"/>
      <c r="T279" s="237"/>
      <c r="AT279" s="238" t="s">
        <v>173</v>
      </c>
      <c r="AU279" s="238" t="s">
        <v>86</v>
      </c>
      <c r="AV279" s="11" t="s">
        <v>86</v>
      </c>
      <c r="AW279" s="11" t="s">
        <v>33</v>
      </c>
      <c r="AX279" s="11" t="s">
        <v>75</v>
      </c>
      <c r="AY279" s="238" t="s">
        <v>165</v>
      </c>
    </row>
    <row r="280" s="1" customFormat="1" ht="38.25" customHeight="1">
      <c r="B280" s="46"/>
      <c r="C280" s="215" t="s">
        <v>315</v>
      </c>
      <c r="D280" s="215" t="s">
        <v>167</v>
      </c>
      <c r="E280" s="216" t="s">
        <v>502</v>
      </c>
      <c r="F280" s="217" t="s">
        <v>503</v>
      </c>
      <c r="G280" s="218" t="s">
        <v>84</v>
      </c>
      <c r="H280" s="219">
        <v>7</v>
      </c>
      <c r="I280" s="220"/>
      <c r="J280" s="221">
        <f>ROUND(I280*H280,2)</f>
        <v>0</v>
      </c>
      <c r="K280" s="217" t="s">
        <v>170</v>
      </c>
      <c r="L280" s="72"/>
      <c r="M280" s="222" t="s">
        <v>21</v>
      </c>
      <c r="N280" s="223" t="s">
        <v>41</v>
      </c>
      <c r="O280" s="47"/>
      <c r="P280" s="224">
        <f>O280*H280</f>
        <v>0</v>
      </c>
      <c r="Q280" s="224">
        <v>0</v>
      </c>
      <c r="R280" s="224">
        <f>Q280*H280</f>
        <v>0</v>
      </c>
      <c r="S280" s="224">
        <v>0.058999999999999997</v>
      </c>
      <c r="T280" s="225">
        <f>S280*H280</f>
        <v>0.41299999999999998</v>
      </c>
      <c r="AR280" s="24" t="s">
        <v>171</v>
      </c>
      <c r="AT280" s="24" t="s">
        <v>167</v>
      </c>
      <c r="AU280" s="24" t="s">
        <v>86</v>
      </c>
      <c r="AY280" s="24" t="s">
        <v>165</v>
      </c>
      <c r="BE280" s="226">
        <f>IF(N280="základní",J280,0)</f>
        <v>0</v>
      </c>
      <c r="BF280" s="226">
        <f>IF(N280="snížená",J280,0)</f>
        <v>0</v>
      </c>
      <c r="BG280" s="226">
        <f>IF(N280="zákl. přenesená",J280,0)</f>
        <v>0</v>
      </c>
      <c r="BH280" s="226">
        <f>IF(N280="sníž. přenesená",J280,0)</f>
        <v>0</v>
      </c>
      <c r="BI280" s="226">
        <f>IF(N280="nulová",J280,0)</f>
        <v>0</v>
      </c>
      <c r="BJ280" s="24" t="s">
        <v>75</v>
      </c>
      <c r="BK280" s="226">
        <f>ROUND(I280*H280,2)</f>
        <v>0</v>
      </c>
      <c r="BL280" s="24" t="s">
        <v>171</v>
      </c>
      <c r="BM280" s="24" t="s">
        <v>504</v>
      </c>
    </row>
    <row r="281" s="12" customFormat="1">
      <c r="B281" s="249"/>
      <c r="C281" s="250"/>
      <c r="D281" s="229" t="s">
        <v>173</v>
      </c>
      <c r="E281" s="251" t="s">
        <v>21</v>
      </c>
      <c r="F281" s="252" t="s">
        <v>378</v>
      </c>
      <c r="G281" s="250"/>
      <c r="H281" s="251" t="s">
        <v>21</v>
      </c>
      <c r="I281" s="253"/>
      <c r="J281" s="250"/>
      <c r="K281" s="250"/>
      <c r="L281" s="254"/>
      <c r="M281" s="255"/>
      <c r="N281" s="256"/>
      <c r="O281" s="256"/>
      <c r="P281" s="256"/>
      <c r="Q281" s="256"/>
      <c r="R281" s="256"/>
      <c r="S281" s="256"/>
      <c r="T281" s="257"/>
      <c r="AT281" s="258" t="s">
        <v>173</v>
      </c>
      <c r="AU281" s="258" t="s">
        <v>86</v>
      </c>
      <c r="AV281" s="12" t="s">
        <v>75</v>
      </c>
      <c r="AW281" s="12" t="s">
        <v>33</v>
      </c>
      <c r="AX281" s="12" t="s">
        <v>70</v>
      </c>
      <c r="AY281" s="258" t="s">
        <v>165</v>
      </c>
    </row>
    <row r="282" s="11" customFormat="1">
      <c r="B282" s="227"/>
      <c r="C282" s="228"/>
      <c r="D282" s="229" t="s">
        <v>173</v>
      </c>
      <c r="E282" s="230" t="s">
        <v>21</v>
      </c>
      <c r="F282" s="231" t="s">
        <v>379</v>
      </c>
      <c r="G282" s="228"/>
      <c r="H282" s="232">
        <v>7</v>
      </c>
      <c r="I282" s="233"/>
      <c r="J282" s="228"/>
      <c r="K282" s="228"/>
      <c r="L282" s="234"/>
      <c r="M282" s="235"/>
      <c r="N282" s="236"/>
      <c r="O282" s="236"/>
      <c r="P282" s="236"/>
      <c r="Q282" s="236"/>
      <c r="R282" s="236"/>
      <c r="S282" s="236"/>
      <c r="T282" s="237"/>
      <c r="AT282" s="238" t="s">
        <v>173</v>
      </c>
      <c r="AU282" s="238" t="s">
        <v>86</v>
      </c>
      <c r="AV282" s="11" t="s">
        <v>86</v>
      </c>
      <c r="AW282" s="11" t="s">
        <v>33</v>
      </c>
      <c r="AX282" s="11" t="s">
        <v>75</v>
      </c>
      <c r="AY282" s="238" t="s">
        <v>165</v>
      </c>
    </row>
    <row r="283" s="1" customFormat="1" ht="38.25" customHeight="1">
      <c r="B283" s="46"/>
      <c r="C283" s="215" t="s">
        <v>356</v>
      </c>
      <c r="D283" s="215" t="s">
        <v>167</v>
      </c>
      <c r="E283" s="216" t="s">
        <v>505</v>
      </c>
      <c r="F283" s="217" t="s">
        <v>506</v>
      </c>
      <c r="G283" s="218" t="s">
        <v>92</v>
      </c>
      <c r="H283" s="219">
        <v>7.8639999999999999</v>
      </c>
      <c r="I283" s="220"/>
      <c r="J283" s="221">
        <f>ROUND(I283*H283,2)</f>
        <v>0</v>
      </c>
      <c r="K283" s="217" t="s">
        <v>170</v>
      </c>
      <c r="L283" s="72"/>
      <c r="M283" s="222" t="s">
        <v>21</v>
      </c>
      <c r="N283" s="223" t="s">
        <v>41</v>
      </c>
      <c r="O283" s="47"/>
      <c r="P283" s="224">
        <f>O283*H283</f>
        <v>0</v>
      </c>
      <c r="Q283" s="224">
        <v>0</v>
      </c>
      <c r="R283" s="224">
        <f>Q283*H283</f>
        <v>0</v>
      </c>
      <c r="S283" s="224">
        <v>1.5940000000000001</v>
      </c>
      <c r="T283" s="225">
        <f>S283*H283</f>
        <v>12.535216</v>
      </c>
      <c r="AR283" s="24" t="s">
        <v>171</v>
      </c>
      <c r="AT283" s="24" t="s">
        <v>167</v>
      </c>
      <c r="AU283" s="24" t="s">
        <v>86</v>
      </c>
      <c r="AY283" s="24" t="s">
        <v>165</v>
      </c>
      <c r="BE283" s="226">
        <f>IF(N283="základní",J283,0)</f>
        <v>0</v>
      </c>
      <c r="BF283" s="226">
        <f>IF(N283="snížená",J283,0)</f>
        <v>0</v>
      </c>
      <c r="BG283" s="226">
        <f>IF(N283="zákl. přenesená",J283,0)</f>
        <v>0</v>
      </c>
      <c r="BH283" s="226">
        <f>IF(N283="sníž. přenesená",J283,0)</f>
        <v>0</v>
      </c>
      <c r="BI283" s="226">
        <f>IF(N283="nulová",J283,0)</f>
        <v>0</v>
      </c>
      <c r="BJ283" s="24" t="s">
        <v>75</v>
      </c>
      <c r="BK283" s="226">
        <f>ROUND(I283*H283,2)</f>
        <v>0</v>
      </c>
      <c r="BL283" s="24" t="s">
        <v>171</v>
      </c>
      <c r="BM283" s="24" t="s">
        <v>507</v>
      </c>
    </row>
    <row r="284" s="12" customFormat="1">
      <c r="B284" s="249"/>
      <c r="C284" s="250"/>
      <c r="D284" s="229" t="s">
        <v>173</v>
      </c>
      <c r="E284" s="251" t="s">
        <v>21</v>
      </c>
      <c r="F284" s="252" t="s">
        <v>508</v>
      </c>
      <c r="G284" s="250"/>
      <c r="H284" s="251" t="s">
        <v>21</v>
      </c>
      <c r="I284" s="253"/>
      <c r="J284" s="250"/>
      <c r="K284" s="250"/>
      <c r="L284" s="254"/>
      <c r="M284" s="255"/>
      <c r="N284" s="256"/>
      <c r="O284" s="256"/>
      <c r="P284" s="256"/>
      <c r="Q284" s="256"/>
      <c r="R284" s="256"/>
      <c r="S284" s="256"/>
      <c r="T284" s="257"/>
      <c r="AT284" s="258" t="s">
        <v>173</v>
      </c>
      <c r="AU284" s="258" t="s">
        <v>86</v>
      </c>
      <c r="AV284" s="12" t="s">
        <v>75</v>
      </c>
      <c r="AW284" s="12" t="s">
        <v>33</v>
      </c>
      <c r="AX284" s="12" t="s">
        <v>70</v>
      </c>
      <c r="AY284" s="258" t="s">
        <v>165</v>
      </c>
    </row>
    <row r="285" s="11" customFormat="1">
      <c r="B285" s="227"/>
      <c r="C285" s="228"/>
      <c r="D285" s="229" t="s">
        <v>173</v>
      </c>
      <c r="E285" s="230" t="s">
        <v>21</v>
      </c>
      <c r="F285" s="231" t="s">
        <v>509</v>
      </c>
      <c r="G285" s="228"/>
      <c r="H285" s="232">
        <v>7.024</v>
      </c>
      <c r="I285" s="233"/>
      <c r="J285" s="228"/>
      <c r="K285" s="228"/>
      <c r="L285" s="234"/>
      <c r="M285" s="235"/>
      <c r="N285" s="236"/>
      <c r="O285" s="236"/>
      <c r="P285" s="236"/>
      <c r="Q285" s="236"/>
      <c r="R285" s="236"/>
      <c r="S285" s="236"/>
      <c r="T285" s="237"/>
      <c r="AT285" s="238" t="s">
        <v>173</v>
      </c>
      <c r="AU285" s="238" t="s">
        <v>86</v>
      </c>
      <c r="AV285" s="11" t="s">
        <v>86</v>
      </c>
      <c r="AW285" s="11" t="s">
        <v>33</v>
      </c>
      <c r="AX285" s="11" t="s">
        <v>70</v>
      </c>
      <c r="AY285" s="238" t="s">
        <v>165</v>
      </c>
    </row>
    <row r="286" s="11" customFormat="1">
      <c r="B286" s="227"/>
      <c r="C286" s="228"/>
      <c r="D286" s="229" t="s">
        <v>173</v>
      </c>
      <c r="E286" s="230" t="s">
        <v>21</v>
      </c>
      <c r="F286" s="231" t="s">
        <v>510</v>
      </c>
      <c r="G286" s="228"/>
      <c r="H286" s="232">
        <v>0.83999999999999997</v>
      </c>
      <c r="I286" s="233"/>
      <c r="J286" s="228"/>
      <c r="K286" s="228"/>
      <c r="L286" s="234"/>
      <c r="M286" s="235"/>
      <c r="N286" s="236"/>
      <c r="O286" s="236"/>
      <c r="P286" s="236"/>
      <c r="Q286" s="236"/>
      <c r="R286" s="236"/>
      <c r="S286" s="236"/>
      <c r="T286" s="237"/>
      <c r="AT286" s="238" t="s">
        <v>173</v>
      </c>
      <c r="AU286" s="238" t="s">
        <v>86</v>
      </c>
      <c r="AV286" s="11" t="s">
        <v>86</v>
      </c>
      <c r="AW286" s="11" t="s">
        <v>33</v>
      </c>
      <c r="AX286" s="11" t="s">
        <v>70</v>
      </c>
      <c r="AY286" s="238" t="s">
        <v>165</v>
      </c>
    </row>
    <row r="287" s="13" customFormat="1">
      <c r="B287" s="259"/>
      <c r="C287" s="260"/>
      <c r="D287" s="229" t="s">
        <v>173</v>
      </c>
      <c r="E287" s="261" t="s">
        <v>21</v>
      </c>
      <c r="F287" s="262" t="s">
        <v>229</v>
      </c>
      <c r="G287" s="260"/>
      <c r="H287" s="263">
        <v>7.8639999999999999</v>
      </c>
      <c r="I287" s="264"/>
      <c r="J287" s="260"/>
      <c r="K287" s="260"/>
      <c r="L287" s="265"/>
      <c r="M287" s="266"/>
      <c r="N287" s="267"/>
      <c r="O287" s="267"/>
      <c r="P287" s="267"/>
      <c r="Q287" s="267"/>
      <c r="R287" s="267"/>
      <c r="S287" s="267"/>
      <c r="T287" s="268"/>
      <c r="AT287" s="269" t="s">
        <v>173</v>
      </c>
      <c r="AU287" s="269" t="s">
        <v>86</v>
      </c>
      <c r="AV287" s="13" t="s">
        <v>171</v>
      </c>
      <c r="AW287" s="13" t="s">
        <v>33</v>
      </c>
      <c r="AX287" s="13" t="s">
        <v>75</v>
      </c>
      <c r="AY287" s="269" t="s">
        <v>165</v>
      </c>
    </row>
    <row r="288" s="1" customFormat="1" ht="25.5" customHeight="1">
      <c r="B288" s="46"/>
      <c r="C288" s="215" t="s">
        <v>385</v>
      </c>
      <c r="D288" s="215" t="s">
        <v>167</v>
      </c>
      <c r="E288" s="216" t="s">
        <v>511</v>
      </c>
      <c r="F288" s="217" t="s">
        <v>512</v>
      </c>
      <c r="G288" s="218" t="s">
        <v>252</v>
      </c>
      <c r="H288" s="219">
        <v>53</v>
      </c>
      <c r="I288" s="220"/>
      <c r="J288" s="221">
        <f>ROUND(I288*H288,2)</f>
        <v>0</v>
      </c>
      <c r="K288" s="217" t="s">
        <v>170</v>
      </c>
      <c r="L288" s="72"/>
      <c r="M288" s="222" t="s">
        <v>21</v>
      </c>
      <c r="N288" s="223" t="s">
        <v>41</v>
      </c>
      <c r="O288" s="47"/>
      <c r="P288" s="224">
        <f>O288*H288</f>
        <v>0</v>
      </c>
      <c r="Q288" s="224">
        <v>0</v>
      </c>
      <c r="R288" s="224">
        <f>Q288*H288</f>
        <v>0</v>
      </c>
      <c r="S288" s="224">
        <v>0.053999999999999999</v>
      </c>
      <c r="T288" s="225">
        <f>S288*H288</f>
        <v>2.8620000000000001</v>
      </c>
      <c r="AR288" s="24" t="s">
        <v>171</v>
      </c>
      <c r="AT288" s="24" t="s">
        <v>167</v>
      </c>
      <c r="AU288" s="24" t="s">
        <v>86</v>
      </c>
      <c r="AY288" s="24" t="s">
        <v>165</v>
      </c>
      <c r="BE288" s="226">
        <f>IF(N288="základní",J288,0)</f>
        <v>0</v>
      </c>
      <c r="BF288" s="226">
        <f>IF(N288="snížená",J288,0)</f>
        <v>0</v>
      </c>
      <c r="BG288" s="226">
        <f>IF(N288="zákl. přenesená",J288,0)</f>
        <v>0</v>
      </c>
      <c r="BH288" s="226">
        <f>IF(N288="sníž. přenesená",J288,0)</f>
        <v>0</v>
      </c>
      <c r="BI288" s="226">
        <f>IF(N288="nulová",J288,0)</f>
        <v>0</v>
      </c>
      <c r="BJ288" s="24" t="s">
        <v>75</v>
      </c>
      <c r="BK288" s="226">
        <f>ROUND(I288*H288,2)</f>
        <v>0</v>
      </c>
      <c r="BL288" s="24" t="s">
        <v>171</v>
      </c>
      <c r="BM288" s="24" t="s">
        <v>513</v>
      </c>
    </row>
    <row r="289" s="12" customFormat="1">
      <c r="B289" s="249"/>
      <c r="C289" s="250"/>
      <c r="D289" s="229" t="s">
        <v>173</v>
      </c>
      <c r="E289" s="251" t="s">
        <v>21</v>
      </c>
      <c r="F289" s="252" t="s">
        <v>514</v>
      </c>
      <c r="G289" s="250"/>
      <c r="H289" s="251" t="s">
        <v>21</v>
      </c>
      <c r="I289" s="253"/>
      <c r="J289" s="250"/>
      <c r="K289" s="250"/>
      <c r="L289" s="254"/>
      <c r="M289" s="255"/>
      <c r="N289" s="256"/>
      <c r="O289" s="256"/>
      <c r="P289" s="256"/>
      <c r="Q289" s="256"/>
      <c r="R289" s="256"/>
      <c r="S289" s="256"/>
      <c r="T289" s="257"/>
      <c r="AT289" s="258" t="s">
        <v>173</v>
      </c>
      <c r="AU289" s="258" t="s">
        <v>86</v>
      </c>
      <c r="AV289" s="12" t="s">
        <v>75</v>
      </c>
      <c r="AW289" s="12" t="s">
        <v>33</v>
      </c>
      <c r="AX289" s="12" t="s">
        <v>70</v>
      </c>
      <c r="AY289" s="258" t="s">
        <v>165</v>
      </c>
    </row>
    <row r="290" s="11" customFormat="1">
      <c r="B290" s="227"/>
      <c r="C290" s="228"/>
      <c r="D290" s="229" t="s">
        <v>173</v>
      </c>
      <c r="E290" s="230" t="s">
        <v>21</v>
      </c>
      <c r="F290" s="231" t="s">
        <v>515</v>
      </c>
      <c r="G290" s="228"/>
      <c r="H290" s="232">
        <v>13</v>
      </c>
      <c r="I290" s="233"/>
      <c r="J290" s="228"/>
      <c r="K290" s="228"/>
      <c r="L290" s="234"/>
      <c r="M290" s="235"/>
      <c r="N290" s="236"/>
      <c r="O290" s="236"/>
      <c r="P290" s="236"/>
      <c r="Q290" s="236"/>
      <c r="R290" s="236"/>
      <c r="S290" s="236"/>
      <c r="T290" s="237"/>
      <c r="AT290" s="238" t="s">
        <v>173</v>
      </c>
      <c r="AU290" s="238" t="s">
        <v>86</v>
      </c>
      <c r="AV290" s="11" t="s">
        <v>86</v>
      </c>
      <c r="AW290" s="11" t="s">
        <v>33</v>
      </c>
      <c r="AX290" s="11" t="s">
        <v>70</v>
      </c>
      <c r="AY290" s="238" t="s">
        <v>165</v>
      </c>
    </row>
    <row r="291" s="11" customFormat="1">
      <c r="B291" s="227"/>
      <c r="C291" s="228"/>
      <c r="D291" s="229" t="s">
        <v>173</v>
      </c>
      <c r="E291" s="230" t="s">
        <v>21</v>
      </c>
      <c r="F291" s="231" t="s">
        <v>516</v>
      </c>
      <c r="G291" s="228"/>
      <c r="H291" s="232">
        <v>40</v>
      </c>
      <c r="I291" s="233"/>
      <c r="J291" s="228"/>
      <c r="K291" s="228"/>
      <c r="L291" s="234"/>
      <c r="M291" s="235"/>
      <c r="N291" s="236"/>
      <c r="O291" s="236"/>
      <c r="P291" s="236"/>
      <c r="Q291" s="236"/>
      <c r="R291" s="236"/>
      <c r="S291" s="236"/>
      <c r="T291" s="237"/>
      <c r="AT291" s="238" t="s">
        <v>173</v>
      </c>
      <c r="AU291" s="238" t="s">
        <v>86</v>
      </c>
      <c r="AV291" s="11" t="s">
        <v>86</v>
      </c>
      <c r="AW291" s="11" t="s">
        <v>33</v>
      </c>
      <c r="AX291" s="11" t="s">
        <v>70</v>
      </c>
      <c r="AY291" s="238" t="s">
        <v>165</v>
      </c>
    </row>
    <row r="292" s="13" customFormat="1">
      <c r="B292" s="259"/>
      <c r="C292" s="260"/>
      <c r="D292" s="229" t="s">
        <v>173</v>
      </c>
      <c r="E292" s="261" t="s">
        <v>21</v>
      </c>
      <c r="F292" s="262" t="s">
        <v>229</v>
      </c>
      <c r="G292" s="260"/>
      <c r="H292" s="263">
        <v>53</v>
      </c>
      <c r="I292" s="264"/>
      <c r="J292" s="260"/>
      <c r="K292" s="260"/>
      <c r="L292" s="265"/>
      <c r="M292" s="266"/>
      <c r="N292" s="267"/>
      <c r="O292" s="267"/>
      <c r="P292" s="267"/>
      <c r="Q292" s="267"/>
      <c r="R292" s="267"/>
      <c r="S292" s="267"/>
      <c r="T292" s="268"/>
      <c r="AT292" s="269" t="s">
        <v>173</v>
      </c>
      <c r="AU292" s="269" t="s">
        <v>86</v>
      </c>
      <c r="AV292" s="13" t="s">
        <v>171</v>
      </c>
      <c r="AW292" s="13" t="s">
        <v>33</v>
      </c>
      <c r="AX292" s="13" t="s">
        <v>75</v>
      </c>
      <c r="AY292" s="269" t="s">
        <v>165</v>
      </c>
    </row>
    <row r="293" s="1" customFormat="1" ht="25.5" customHeight="1">
      <c r="B293" s="46"/>
      <c r="C293" s="215" t="s">
        <v>517</v>
      </c>
      <c r="D293" s="215" t="s">
        <v>167</v>
      </c>
      <c r="E293" s="216" t="s">
        <v>518</v>
      </c>
      <c r="F293" s="217" t="s">
        <v>519</v>
      </c>
      <c r="G293" s="218" t="s">
        <v>84</v>
      </c>
      <c r="H293" s="219">
        <v>189.5</v>
      </c>
      <c r="I293" s="220"/>
      <c r="J293" s="221">
        <f>ROUND(I293*H293,2)</f>
        <v>0</v>
      </c>
      <c r="K293" s="217" t="s">
        <v>170</v>
      </c>
      <c r="L293" s="72"/>
      <c r="M293" s="222" t="s">
        <v>21</v>
      </c>
      <c r="N293" s="223" t="s">
        <v>41</v>
      </c>
      <c r="O293" s="47"/>
      <c r="P293" s="224">
        <f>O293*H293</f>
        <v>0</v>
      </c>
      <c r="Q293" s="224">
        <v>0</v>
      </c>
      <c r="R293" s="224">
        <f>Q293*H293</f>
        <v>0</v>
      </c>
      <c r="S293" s="224">
        <v>0.122</v>
      </c>
      <c r="T293" s="225">
        <f>S293*H293</f>
        <v>23.119</v>
      </c>
      <c r="AR293" s="24" t="s">
        <v>171</v>
      </c>
      <c r="AT293" s="24" t="s">
        <v>167</v>
      </c>
      <c r="AU293" s="24" t="s">
        <v>86</v>
      </c>
      <c r="AY293" s="24" t="s">
        <v>165</v>
      </c>
      <c r="BE293" s="226">
        <f>IF(N293="základní",J293,0)</f>
        <v>0</v>
      </c>
      <c r="BF293" s="226">
        <f>IF(N293="snížená",J293,0)</f>
        <v>0</v>
      </c>
      <c r="BG293" s="226">
        <f>IF(N293="zákl. přenesená",J293,0)</f>
        <v>0</v>
      </c>
      <c r="BH293" s="226">
        <f>IF(N293="sníž. přenesená",J293,0)</f>
        <v>0</v>
      </c>
      <c r="BI293" s="226">
        <f>IF(N293="nulová",J293,0)</f>
        <v>0</v>
      </c>
      <c r="BJ293" s="24" t="s">
        <v>75</v>
      </c>
      <c r="BK293" s="226">
        <f>ROUND(I293*H293,2)</f>
        <v>0</v>
      </c>
      <c r="BL293" s="24" t="s">
        <v>171</v>
      </c>
      <c r="BM293" s="24" t="s">
        <v>520</v>
      </c>
    </row>
    <row r="294" s="12" customFormat="1">
      <c r="B294" s="249"/>
      <c r="C294" s="250"/>
      <c r="D294" s="229" t="s">
        <v>173</v>
      </c>
      <c r="E294" s="251" t="s">
        <v>21</v>
      </c>
      <c r="F294" s="252" t="s">
        <v>521</v>
      </c>
      <c r="G294" s="250"/>
      <c r="H294" s="251" t="s">
        <v>21</v>
      </c>
      <c r="I294" s="253"/>
      <c r="J294" s="250"/>
      <c r="K294" s="250"/>
      <c r="L294" s="254"/>
      <c r="M294" s="255"/>
      <c r="N294" s="256"/>
      <c r="O294" s="256"/>
      <c r="P294" s="256"/>
      <c r="Q294" s="256"/>
      <c r="R294" s="256"/>
      <c r="S294" s="256"/>
      <c r="T294" s="257"/>
      <c r="AT294" s="258" t="s">
        <v>173</v>
      </c>
      <c r="AU294" s="258" t="s">
        <v>86</v>
      </c>
      <c r="AV294" s="12" t="s">
        <v>75</v>
      </c>
      <c r="AW294" s="12" t="s">
        <v>33</v>
      </c>
      <c r="AX294" s="12" t="s">
        <v>70</v>
      </c>
      <c r="AY294" s="258" t="s">
        <v>165</v>
      </c>
    </row>
    <row r="295" s="11" customFormat="1">
      <c r="B295" s="227"/>
      <c r="C295" s="228"/>
      <c r="D295" s="229" t="s">
        <v>173</v>
      </c>
      <c r="E295" s="230" t="s">
        <v>21</v>
      </c>
      <c r="F295" s="231" t="s">
        <v>522</v>
      </c>
      <c r="G295" s="228"/>
      <c r="H295" s="232">
        <v>189.5</v>
      </c>
      <c r="I295" s="233"/>
      <c r="J295" s="228"/>
      <c r="K295" s="228"/>
      <c r="L295" s="234"/>
      <c r="M295" s="235"/>
      <c r="N295" s="236"/>
      <c r="O295" s="236"/>
      <c r="P295" s="236"/>
      <c r="Q295" s="236"/>
      <c r="R295" s="236"/>
      <c r="S295" s="236"/>
      <c r="T295" s="237"/>
      <c r="AT295" s="238" t="s">
        <v>173</v>
      </c>
      <c r="AU295" s="238" t="s">
        <v>86</v>
      </c>
      <c r="AV295" s="11" t="s">
        <v>86</v>
      </c>
      <c r="AW295" s="11" t="s">
        <v>33</v>
      </c>
      <c r="AX295" s="11" t="s">
        <v>75</v>
      </c>
      <c r="AY295" s="238" t="s">
        <v>165</v>
      </c>
    </row>
    <row r="296" s="1" customFormat="1" ht="25.5" customHeight="1">
      <c r="B296" s="46"/>
      <c r="C296" s="215" t="s">
        <v>523</v>
      </c>
      <c r="D296" s="215" t="s">
        <v>167</v>
      </c>
      <c r="E296" s="216" t="s">
        <v>524</v>
      </c>
      <c r="F296" s="217" t="s">
        <v>525</v>
      </c>
      <c r="G296" s="218" t="s">
        <v>92</v>
      </c>
      <c r="H296" s="219">
        <v>13.17</v>
      </c>
      <c r="I296" s="220"/>
      <c r="J296" s="221">
        <f>ROUND(I296*H296,2)</f>
        <v>0</v>
      </c>
      <c r="K296" s="217" t="s">
        <v>170</v>
      </c>
      <c r="L296" s="72"/>
      <c r="M296" s="222" t="s">
        <v>21</v>
      </c>
      <c r="N296" s="223" t="s">
        <v>41</v>
      </c>
      <c r="O296" s="47"/>
      <c r="P296" s="224">
        <f>O296*H296</f>
        <v>0</v>
      </c>
      <c r="Q296" s="224">
        <v>0</v>
      </c>
      <c r="R296" s="224">
        <f>Q296*H296</f>
        <v>0</v>
      </c>
      <c r="S296" s="224">
        <v>0</v>
      </c>
      <c r="T296" s="225">
        <f>S296*H296</f>
        <v>0</v>
      </c>
      <c r="AR296" s="24" t="s">
        <v>171</v>
      </c>
      <c r="AT296" s="24" t="s">
        <v>167</v>
      </c>
      <c r="AU296" s="24" t="s">
        <v>86</v>
      </c>
      <c r="AY296" s="24" t="s">
        <v>165</v>
      </c>
      <c r="BE296" s="226">
        <f>IF(N296="základní",J296,0)</f>
        <v>0</v>
      </c>
      <c r="BF296" s="226">
        <f>IF(N296="snížená",J296,0)</f>
        <v>0</v>
      </c>
      <c r="BG296" s="226">
        <f>IF(N296="zákl. přenesená",J296,0)</f>
        <v>0</v>
      </c>
      <c r="BH296" s="226">
        <f>IF(N296="sníž. přenesená",J296,0)</f>
        <v>0</v>
      </c>
      <c r="BI296" s="226">
        <f>IF(N296="nulová",J296,0)</f>
        <v>0</v>
      </c>
      <c r="BJ296" s="24" t="s">
        <v>75</v>
      </c>
      <c r="BK296" s="226">
        <f>ROUND(I296*H296,2)</f>
        <v>0</v>
      </c>
      <c r="BL296" s="24" t="s">
        <v>171</v>
      </c>
      <c r="BM296" s="24" t="s">
        <v>526</v>
      </c>
    </row>
    <row r="297" s="1" customFormat="1">
      <c r="B297" s="46"/>
      <c r="C297" s="74"/>
      <c r="D297" s="229" t="s">
        <v>293</v>
      </c>
      <c r="E297" s="74"/>
      <c r="F297" s="270" t="s">
        <v>527</v>
      </c>
      <c r="G297" s="74"/>
      <c r="H297" s="74"/>
      <c r="I297" s="186"/>
      <c r="J297" s="74"/>
      <c r="K297" s="74"/>
      <c r="L297" s="72"/>
      <c r="M297" s="271"/>
      <c r="N297" s="47"/>
      <c r="O297" s="47"/>
      <c r="P297" s="47"/>
      <c r="Q297" s="47"/>
      <c r="R297" s="47"/>
      <c r="S297" s="47"/>
      <c r="T297" s="95"/>
      <c r="AT297" s="24" t="s">
        <v>293</v>
      </c>
      <c r="AU297" s="24" t="s">
        <v>86</v>
      </c>
    </row>
    <row r="298" s="12" customFormat="1">
      <c r="B298" s="249"/>
      <c r="C298" s="250"/>
      <c r="D298" s="229" t="s">
        <v>173</v>
      </c>
      <c r="E298" s="251" t="s">
        <v>21</v>
      </c>
      <c r="F298" s="252" t="s">
        <v>338</v>
      </c>
      <c r="G298" s="250"/>
      <c r="H298" s="251" t="s">
        <v>21</v>
      </c>
      <c r="I298" s="253"/>
      <c r="J298" s="250"/>
      <c r="K298" s="250"/>
      <c r="L298" s="254"/>
      <c r="M298" s="255"/>
      <c r="N298" s="256"/>
      <c r="O298" s="256"/>
      <c r="P298" s="256"/>
      <c r="Q298" s="256"/>
      <c r="R298" s="256"/>
      <c r="S298" s="256"/>
      <c r="T298" s="257"/>
      <c r="AT298" s="258" t="s">
        <v>173</v>
      </c>
      <c r="AU298" s="258" t="s">
        <v>86</v>
      </c>
      <c r="AV298" s="12" t="s">
        <v>75</v>
      </c>
      <c r="AW298" s="12" t="s">
        <v>33</v>
      </c>
      <c r="AX298" s="12" t="s">
        <v>70</v>
      </c>
      <c r="AY298" s="258" t="s">
        <v>165</v>
      </c>
    </row>
    <row r="299" s="12" customFormat="1">
      <c r="B299" s="249"/>
      <c r="C299" s="250"/>
      <c r="D299" s="229" t="s">
        <v>173</v>
      </c>
      <c r="E299" s="251" t="s">
        <v>21</v>
      </c>
      <c r="F299" s="252" t="s">
        <v>528</v>
      </c>
      <c r="G299" s="250"/>
      <c r="H299" s="251" t="s">
        <v>21</v>
      </c>
      <c r="I299" s="253"/>
      <c r="J299" s="250"/>
      <c r="K299" s="250"/>
      <c r="L299" s="254"/>
      <c r="M299" s="255"/>
      <c r="N299" s="256"/>
      <c r="O299" s="256"/>
      <c r="P299" s="256"/>
      <c r="Q299" s="256"/>
      <c r="R299" s="256"/>
      <c r="S299" s="256"/>
      <c r="T299" s="257"/>
      <c r="AT299" s="258" t="s">
        <v>173</v>
      </c>
      <c r="AU299" s="258" t="s">
        <v>86</v>
      </c>
      <c r="AV299" s="12" t="s">
        <v>75</v>
      </c>
      <c r="AW299" s="12" t="s">
        <v>33</v>
      </c>
      <c r="AX299" s="12" t="s">
        <v>70</v>
      </c>
      <c r="AY299" s="258" t="s">
        <v>165</v>
      </c>
    </row>
    <row r="300" s="11" customFormat="1">
      <c r="B300" s="227"/>
      <c r="C300" s="228"/>
      <c r="D300" s="229" t="s">
        <v>173</v>
      </c>
      <c r="E300" s="230" t="s">
        <v>21</v>
      </c>
      <c r="F300" s="231" t="s">
        <v>529</v>
      </c>
      <c r="G300" s="228"/>
      <c r="H300" s="232">
        <v>13.17</v>
      </c>
      <c r="I300" s="233"/>
      <c r="J300" s="228"/>
      <c r="K300" s="228"/>
      <c r="L300" s="234"/>
      <c r="M300" s="235"/>
      <c r="N300" s="236"/>
      <c r="O300" s="236"/>
      <c r="P300" s="236"/>
      <c r="Q300" s="236"/>
      <c r="R300" s="236"/>
      <c r="S300" s="236"/>
      <c r="T300" s="237"/>
      <c r="AT300" s="238" t="s">
        <v>173</v>
      </c>
      <c r="AU300" s="238" t="s">
        <v>86</v>
      </c>
      <c r="AV300" s="11" t="s">
        <v>86</v>
      </c>
      <c r="AW300" s="11" t="s">
        <v>33</v>
      </c>
      <c r="AX300" s="11" t="s">
        <v>75</v>
      </c>
      <c r="AY300" s="238" t="s">
        <v>165</v>
      </c>
    </row>
    <row r="301" s="1" customFormat="1" ht="25.5" customHeight="1">
      <c r="B301" s="46"/>
      <c r="C301" s="215" t="s">
        <v>530</v>
      </c>
      <c r="D301" s="215" t="s">
        <v>167</v>
      </c>
      <c r="E301" s="216" t="s">
        <v>531</v>
      </c>
      <c r="F301" s="217" t="s">
        <v>532</v>
      </c>
      <c r="G301" s="218" t="s">
        <v>84</v>
      </c>
      <c r="H301" s="219">
        <v>10</v>
      </c>
      <c r="I301" s="220"/>
      <c r="J301" s="221">
        <f>ROUND(I301*H301,2)</f>
        <v>0</v>
      </c>
      <c r="K301" s="217" t="s">
        <v>170</v>
      </c>
      <c r="L301" s="72"/>
      <c r="M301" s="222" t="s">
        <v>21</v>
      </c>
      <c r="N301" s="223" t="s">
        <v>41</v>
      </c>
      <c r="O301" s="47"/>
      <c r="P301" s="224">
        <f>O301*H301</f>
        <v>0</v>
      </c>
      <c r="Q301" s="224">
        <v>0</v>
      </c>
      <c r="R301" s="224">
        <f>Q301*H301</f>
        <v>0</v>
      </c>
      <c r="S301" s="224">
        <v>0.050000000000000003</v>
      </c>
      <c r="T301" s="225">
        <f>S301*H301</f>
        <v>0.5</v>
      </c>
      <c r="AR301" s="24" t="s">
        <v>171</v>
      </c>
      <c r="AT301" s="24" t="s">
        <v>167</v>
      </c>
      <c r="AU301" s="24" t="s">
        <v>86</v>
      </c>
      <c r="AY301" s="24" t="s">
        <v>165</v>
      </c>
      <c r="BE301" s="226">
        <f>IF(N301="základní",J301,0)</f>
        <v>0</v>
      </c>
      <c r="BF301" s="226">
        <f>IF(N301="snížená",J301,0)</f>
        <v>0</v>
      </c>
      <c r="BG301" s="226">
        <f>IF(N301="zákl. přenesená",J301,0)</f>
        <v>0</v>
      </c>
      <c r="BH301" s="226">
        <f>IF(N301="sníž. přenesená",J301,0)</f>
        <v>0</v>
      </c>
      <c r="BI301" s="226">
        <f>IF(N301="nulová",J301,0)</f>
        <v>0</v>
      </c>
      <c r="BJ301" s="24" t="s">
        <v>75</v>
      </c>
      <c r="BK301" s="226">
        <f>ROUND(I301*H301,2)</f>
        <v>0</v>
      </c>
      <c r="BL301" s="24" t="s">
        <v>171</v>
      </c>
      <c r="BM301" s="24" t="s">
        <v>533</v>
      </c>
    </row>
    <row r="302" s="11" customFormat="1">
      <c r="B302" s="227"/>
      <c r="C302" s="228"/>
      <c r="D302" s="229" t="s">
        <v>173</v>
      </c>
      <c r="E302" s="230" t="s">
        <v>21</v>
      </c>
      <c r="F302" s="231" t="s">
        <v>534</v>
      </c>
      <c r="G302" s="228"/>
      <c r="H302" s="232">
        <v>10</v>
      </c>
      <c r="I302" s="233"/>
      <c r="J302" s="228"/>
      <c r="K302" s="228"/>
      <c r="L302" s="234"/>
      <c r="M302" s="235"/>
      <c r="N302" s="236"/>
      <c r="O302" s="236"/>
      <c r="P302" s="236"/>
      <c r="Q302" s="236"/>
      <c r="R302" s="236"/>
      <c r="S302" s="236"/>
      <c r="T302" s="237"/>
      <c r="AT302" s="238" t="s">
        <v>173</v>
      </c>
      <c r="AU302" s="238" t="s">
        <v>86</v>
      </c>
      <c r="AV302" s="11" t="s">
        <v>86</v>
      </c>
      <c r="AW302" s="11" t="s">
        <v>33</v>
      </c>
      <c r="AX302" s="11" t="s">
        <v>75</v>
      </c>
      <c r="AY302" s="238" t="s">
        <v>165</v>
      </c>
    </row>
    <row r="303" s="10" customFormat="1" ht="29.88" customHeight="1">
      <c r="B303" s="199"/>
      <c r="C303" s="200"/>
      <c r="D303" s="201" t="s">
        <v>69</v>
      </c>
      <c r="E303" s="213" t="s">
        <v>535</v>
      </c>
      <c r="F303" s="213" t="s">
        <v>536</v>
      </c>
      <c r="G303" s="200"/>
      <c r="H303" s="200"/>
      <c r="I303" s="203"/>
      <c r="J303" s="214">
        <f>BK303</f>
        <v>0</v>
      </c>
      <c r="K303" s="200"/>
      <c r="L303" s="205"/>
      <c r="M303" s="206"/>
      <c r="N303" s="207"/>
      <c r="O303" s="207"/>
      <c r="P303" s="208">
        <f>SUM(P304:P310)</f>
        <v>0</v>
      </c>
      <c r="Q303" s="207"/>
      <c r="R303" s="208">
        <f>SUM(R304:R310)</f>
        <v>1.9071250000000002</v>
      </c>
      <c r="S303" s="207"/>
      <c r="T303" s="209">
        <f>SUM(T304:T310)</f>
        <v>2.145</v>
      </c>
      <c r="AR303" s="210" t="s">
        <v>75</v>
      </c>
      <c r="AT303" s="211" t="s">
        <v>69</v>
      </c>
      <c r="AU303" s="211" t="s">
        <v>75</v>
      </c>
      <c r="AY303" s="210" t="s">
        <v>165</v>
      </c>
      <c r="BK303" s="212">
        <f>SUM(BK304:BK310)</f>
        <v>0</v>
      </c>
    </row>
    <row r="304" s="1" customFormat="1" ht="16.5" customHeight="1">
      <c r="B304" s="46"/>
      <c r="C304" s="215" t="s">
        <v>537</v>
      </c>
      <c r="D304" s="215" t="s">
        <v>167</v>
      </c>
      <c r="E304" s="216" t="s">
        <v>538</v>
      </c>
      <c r="F304" s="217" t="s">
        <v>539</v>
      </c>
      <c r="G304" s="218" t="s">
        <v>92</v>
      </c>
      <c r="H304" s="219">
        <v>1.1000000000000001</v>
      </c>
      <c r="I304" s="220"/>
      <c r="J304" s="221">
        <f>ROUND(I304*H304,2)</f>
        <v>0</v>
      </c>
      <c r="K304" s="217" t="s">
        <v>170</v>
      </c>
      <c r="L304" s="72"/>
      <c r="M304" s="222" t="s">
        <v>21</v>
      </c>
      <c r="N304" s="223" t="s">
        <v>41</v>
      </c>
      <c r="O304" s="47"/>
      <c r="P304" s="224">
        <f>O304*H304</f>
        <v>0</v>
      </c>
      <c r="Q304" s="224">
        <v>0.50375000000000003</v>
      </c>
      <c r="R304" s="224">
        <f>Q304*H304</f>
        <v>0.55412500000000009</v>
      </c>
      <c r="S304" s="224">
        <v>1.95</v>
      </c>
      <c r="T304" s="225">
        <f>S304*H304</f>
        <v>2.145</v>
      </c>
      <c r="AR304" s="24" t="s">
        <v>171</v>
      </c>
      <c r="AT304" s="24" t="s">
        <v>167</v>
      </c>
      <c r="AU304" s="24" t="s">
        <v>86</v>
      </c>
      <c r="AY304" s="24" t="s">
        <v>165</v>
      </c>
      <c r="BE304" s="226">
        <f>IF(N304="základní",J304,0)</f>
        <v>0</v>
      </c>
      <c r="BF304" s="226">
        <f>IF(N304="snížená",J304,0)</f>
        <v>0</v>
      </c>
      <c r="BG304" s="226">
        <f>IF(N304="zákl. přenesená",J304,0)</f>
        <v>0</v>
      </c>
      <c r="BH304" s="226">
        <f>IF(N304="sníž. přenesená",J304,0)</f>
        <v>0</v>
      </c>
      <c r="BI304" s="226">
        <f>IF(N304="nulová",J304,0)</f>
        <v>0</v>
      </c>
      <c r="BJ304" s="24" t="s">
        <v>75</v>
      </c>
      <c r="BK304" s="226">
        <f>ROUND(I304*H304,2)</f>
        <v>0</v>
      </c>
      <c r="BL304" s="24" t="s">
        <v>171</v>
      </c>
      <c r="BM304" s="24" t="s">
        <v>540</v>
      </c>
    </row>
    <row r="305" s="12" customFormat="1">
      <c r="B305" s="249"/>
      <c r="C305" s="250"/>
      <c r="D305" s="229" t="s">
        <v>173</v>
      </c>
      <c r="E305" s="251" t="s">
        <v>21</v>
      </c>
      <c r="F305" s="252" t="s">
        <v>541</v>
      </c>
      <c r="G305" s="250"/>
      <c r="H305" s="251" t="s">
        <v>21</v>
      </c>
      <c r="I305" s="253"/>
      <c r="J305" s="250"/>
      <c r="K305" s="250"/>
      <c r="L305" s="254"/>
      <c r="M305" s="255"/>
      <c r="N305" s="256"/>
      <c r="O305" s="256"/>
      <c r="P305" s="256"/>
      <c r="Q305" s="256"/>
      <c r="R305" s="256"/>
      <c r="S305" s="256"/>
      <c r="T305" s="257"/>
      <c r="AT305" s="258" t="s">
        <v>173</v>
      </c>
      <c r="AU305" s="258" t="s">
        <v>86</v>
      </c>
      <c r="AV305" s="12" t="s">
        <v>75</v>
      </c>
      <c r="AW305" s="12" t="s">
        <v>33</v>
      </c>
      <c r="AX305" s="12" t="s">
        <v>70</v>
      </c>
      <c r="AY305" s="258" t="s">
        <v>165</v>
      </c>
    </row>
    <row r="306" s="11" customFormat="1">
      <c r="B306" s="227"/>
      <c r="C306" s="228"/>
      <c r="D306" s="229" t="s">
        <v>173</v>
      </c>
      <c r="E306" s="230" t="s">
        <v>21</v>
      </c>
      <c r="F306" s="231" t="s">
        <v>542</v>
      </c>
      <c r="G306" s="228"/>
      <c r="H306" s="232">
        <v>0.59999999999999998</v>
      </c>
      <c r="I306" s="233"/>
      <c r="J306" s="228"/>
      <c r="K306" s="228"/>
      <c r="L306" s="234"/>
      <c r="M306" s="235"/>
      <c r="N306" s="236"/>
      <c r="O306" s="236"/>
      <c r="P306" s="236"/>
      <c r="Q306" s="236"/>
      <c r="R306" s="236"/>
      <c r="S306" s="236"/>
      <c r="T306" s="237"/>
      <c r="AT306" s="238" t="s">
        <v>173</v>
      </c>
      <c r="AU306" s="238" t="s">
        <v>86</v>
      </c>
      <c r="AV306" s="11" t="s">
        <v>86</v>
      </c>
      <c r="AW306" s="11" t="s">
        <v>33</v>
      </c>
      <c r="AX306" s="11" t="s">
        <v>70</v>
      </c>
      <c r="AY306" s="238" t="s">
        <v>165</v>
      </c>
    </row>
    <row r="307" s="11" customFormat="1">
      <c r="B307" s="227"/>
      <c r="C307" s="228"/>
      <c r="D307" s="229" t="s">
        <v>173</v>
      </c>
      <c r="E307" s="230" t="s">
        <v>21</v>
      </c>
      <c r="F307" s="231" t="s">
        <v>543</v>
      </c>
      <c r="G307" s="228"/>
      <c r="H307" s="232">
        <v>0.5</v>
      </c>
      <c r="I307" s="233"/>
      <c r="J307" s="228"/>
      <c r="K307" s="228"/>
      <c r="L307" s="234"/>
      <c r="M307" s="235"/>
      <c r="N307" s="236"/>
      <c r="O307" s="236"/>
      <c r="P307" s="236"/>
      <c r="Q307" s="236"/>
      <c r="R307" s="236"/>
      <c r="S307" s="236"/>
      <c r="T307" s="237"/>
      <c r="AT307" s="238" t="s">
        <v>173</v>
      </c>
      <c r="AU307" s="238" t="s">
        <v>86</v>
      </c>
      <c r="AV307" s="11" t="s">
        <v>86</v>
      </c>
      <c r="AW307" s="11" t="s">
        <v>33</v>
      </c>
      <c r="AX307" s="11" t="s">
        <v>70</v>
      </c>
      <c r="AY307" s="238" t="s">
        <v>165</v>
      </c>
    </row>
    <row r="308" s="13" customFormat="1">
      <c r="B308" s="259"/>
      <c r="C308" s="260"/>
      <c r="D308" s="229" t="s">
        <v>173</v>
      </c>
      <c r="E308" s="261" t="s">
        <v>21</v>
      </c>
      <c r="F308" s="262" t="s">
        <v>229</v>
      </c>
      <c r="G308" s="260"/>
      <c r="H308" s="263">
        <v>1.1000000000000001</v>
      </c>
      <c r="I308" s="264"/>
      <c r="J308" s="260"/>
      <c r="K308" s="260"/>
      <c r="L308" s="265"/>
      <c r="M308" s="266"/>
      <c r="N308" s="267"/>
      <c r="O308" s="267"/>
      <c r="P308" s="267"/>
      <c r="Q308" s="267"/>
      <c r="R308" s="267"/>
      <c r="S308" s="267"/>
      <c r="T308" s="268"/>
      <c r="AT308" s="269" t="s">
        <v>173</v>
      </c>
      <c r="AU308" s="269" t="s">
        <v>86</v>
      </c>
      <c r="AV308" s="13" t="s">
        <v>171</v>
      </c>
      <c r="AW308" s="13" t="s">
        <v>33</v>
      </c>
      <c r="AX308" s="13" t="s">
        <v>75</v>
      </c>
      <c r="AY308" s="269" t="s">
        <v>165</v>
      </c>
    </row>
    <row r="309" s="1" customFormat="1" ht="16.5" customHeight="1">
      <c r="B309" s="46"/>
      <c r="C309" s="239" t="s">
        <v>544</v>
      </c>
      <c r="D309" s="239" t="s">
        <v>198</v>
      </c>
      <c r="E309" s="240" t="s">
        <v>545</v>
      </c>
      <c r="F309" s="241" t="s">
        <v>546</v>
      </c>
      <c r="G309" s="242" t="s">
        <v>252</v>
      </c>
      <c r="H309" s="243">
        <v>330</v>
      </c>
      <c r="I309" s="244"/>
      <c r="J309" s="245">
        <f>ROUND(I309*H309,2)</f>
        <v>0</v>
      </c>
      <c r="K309" s="241" t="s">
        <v>170</v>
      </c>
      <c r="L309" s="246"/>
      <c r="M309" s="247" t="s">
        <v>21</v>
      </c>
      <c r="N309" s="248" t="s">
        <v>41</v>
      </c>
      <c r="O309" s="47"/>
      <c r="P309" s="224">
        <f>O309*H309</f>
        <v>0</v>
      </c>
      <c r="Q309" s="224">
        <v>0.0041000000000000003</v>
      </c>
      <c r="R309" s="224">
        <f>Q309*H309</f>
        <v>1.3530000000000002</v>
      </c>
      <c r="S309" s="224">
        <v>0</v>
      </c>
      <c r="T309" s="225">
        <f>S309*H309</f>
        <v>0</v>
      </c>
      <c r="AR309" s="24" t="s">
        <v>202</v>
      </c>
      <c r="AT309" s="24" t="s">
        <v>198</v>
      </c>
      <c r="AU309" s="24" t="s">
        <v>86</v>
      </c>
      <c r="AY309" s="24" t="s">
        <v>165</v>
      </c>
      <c r="BE309" s="226">
        <f>IF(N309="základní",J309,0)</f>
        <v>0</v>
      </c>
      <c r="BF309" s="226">
        <f>IF(N309="snížená",J309,0)</f>
        <v>0</v>
      </c>
      <c r="BG309" s="226">
        <f>IF(N309="zákl. přenesená",J309,0)</f>
        <v>0</v>
      </c>
      <c r="BH309" s="226">
        <f>IF(N309="sníž. přenesená",J309,0)</f>
        <v>0</v>
      </c>
      <c r="BI309" s="226">
        <f>IF(N309="nulová",J309,0)</f>
        <v>0</v>
      </c>
      <c r="BJ309" s="24" t="s">
        <v>75</v>
      </c>
      <c r="BK309" s="226">
        <f>ROUND(I309*H309,2)</f>
        <v>0</v>
      </c>
      <c r="BL309" s="24" t="s">
        <v>171</v>
      </c>
      <c r="BM309" s="24" t="s">
        <v>547</v>
      </c>
    </row>
    <row r="310" s="11" customFormat="1">
      <c r="B310" s="227"/>
      <c r="C310" s="228"/>
      <c r="D310" s="229" t="s">
        <v>173</v>
      </c>
      <c r="E310" s="228"/>
      <c r="F310" s="231" t="s">
        <v>548</v>
      </c>
      <c r="G310" s="228"/>
      <c r="H310" s="232">
        <v>330</v>
      </c>
      <c r="I310" s="233"/>
      <c r="J310" s="228"/>
      <c r="K310" s="228"/>
      <c r="L310" s="234"/>
      <c r="M310" s="235"/>
      <c r="N310" s="236"/>
      <c r="O310" s="236"/>
      <c r="P310" s="236"/>
      <c r="Q310" s="236"/>
      <c r="R310" s="236"/>
      <c r="S310" s="236"/>
      <c r="T310" s="237"/>
      <c r="AT310" s="238" t="s">
        <v>173</v>
      </c>
      <c r="AU310" s="238" t="s">
        <v>86</v>
      </c>
      <c r="AV310" s="11" t="s">
        <v>86</v>
      </c>
      <c r="AW310" s="11" t="s">
        <v>6</v>
      </c>
      <c r="AX310" s="11" t="s">
        <v>75</v>
      </c>
      <c r="AY310" s="238" t="s">
        <v>165</v>
      </c>
    </row>
    <row r="311" s="10" customFormat="1" ht="29.88" customHeight="1">
      <c r="B311" s="199"/>
      <c r="C311" s="200"/>
      <c r="D311" s="201" t="s">
        <v>69</v>
      </c>
      <c r="E311" s="213" t="s">
        <v>549</v>
      </c>
      <c r="F311" s="213" t="s">
        <v>550</v>
      </c>
      <c r="G311" s="200"/>
      <c r="H311" s="200"/>
      <c r="I311" s="203"/>
      <c r="J311" s="214">
        <f>BK311</f>
        <v>0</v>
      </c>
      <c r="K311" s="200"/>
      <c r="L311" s="205"/>
      <c r="M311" s="206"/>
      <c r="N311" s="207"/>
      <c r="O311" s="207"/>
      <c r="P311" s="208">
        <f>SUM(P312:P323)</f>
        <v>0</v>
      </c>
      <c r="Q311" s="207"/>
      <c r="R311" s="208">
        <f>SUM(R312:R323)</f>
        <v>0</v>
      </c>
      <c r="S311" s="207"/>
      <c r="T311" s="209">
        <f>SUM(T312:T323)</f>
        <v>0</v>
      </c>
      <c r="AR311" s="210" t="s">
        <v>75</v>
      </c>
      <c r="AT311" s="211" t="s">
        <v>69</v>
      </c>
      <c r="AU311" s="211" t="s">
        <v>75</v>
      </c>
      <c r="AY311" s="210" t="s">
        <v>165</v>
      </c>
      <c r="BK311" s="212">
        <f>SUM(BK312:BK323)</f>
        <v>0</v>
      </c>
    </row>
    <row r="312" s="1" customFormat="1" ht="25.5" customHeight="1">
      <c r="B312" s="46"/>
      <c r="C312" s="215" t="s">
        <v>551</v>
      </c>
      <c r="D312" s="215" t="s">
        <v>167</v>
      </c>
      <c r="E312" s="216" t="s">
        <v>552</v>
      </c>
      <c r="F312" s="217" t="s">
        <v>553</v>
      </c>
      <c r="G312" s="218" t="s">
        <v>201</v>
      </c>
      <c r="H312" s="219">
        <v>78.295000000000002</v>
      </c>
      <c r="I312" s="220"/>
      <c r="J312" s="221">
        <f>ROUND(I312*H312,2)</f>
        <v>0</v>
      </c>
      <c r="K312" s="217" t="s">
        <v>170</v>
      </c>
      <c r="L312" s="72"/>
      <c r="M312" s="222" t="s">
        <v>21</v>
      </c>
      <c r="N312" s="223" t="s">
        <v>41</v>
      </c>
      <c r="O312" s="47"/>
      <c r="P312" s="224">
        <f>O312*H312</f>
        <v>0</v>
      </c>
      <c r="Q312" s="224">
        <v>0</v>
      </c>
      <c r="R312" s="224">
        <f>Q312*H312</f>
        <v>0</v>
      </c>
      <c r="S312" s="224">
        <v>0</v>
      </c>
      <c r="T312" s="225">
        <f>S312*H312</f>
        <v>0</v>
      </c>
      <c r="AR312" s="24" t="s">
        <v>171</v>
      </c>
      <c r="AT312" s="24" t="s">
        <v>167</v>
      </c>
      <c r="AU312" s="24" t="s">
        <v>86</v>
      </c>
      <c r="AY312" s="24" t="s">
        <v>165</v>
      </c>
      <c r="BE312" s="226">
        <f>IF(N312="základní",J312,0)</f>
        <v>0</v>
      </c>
      <c r="BF312" s="226">
        <f>IF(N312="snížená",J312,0)</f>
        <v>0</v>
      </c>
      <c r="BG312" s="226">
        <f>IF(N312="zákl. přenesená",J312,0)</f>
        <v>0</v>
      </c>
      <c r="BH312" s="226">
        <f>IF(N312="sníž. přenesená",J312,0)</f>
        <v>0</v>
      </c>
      <c r="BI312" s="226">
        <f>IF(N312="nulová",J312,0)</f>
        <v>0</v>
      </c>
      <c r="BJ312" s="24" t="s">
        <v>75</v>
      </c>
      <c r="BK312" s="226">
        <f>ROUND(I312*H312,2)</f>
        <v>0</v>
      </c>
      <c r="BL312" s="24" t="s">
        <v>171</v>
      </c>
      <c r="BM312" s="24" t="s">
        <v>554</v>
      </c>
    </row>
    <row r="313" s="1" customFormat="1" ht="16.5" customHeight="1">
      <c r="B313" s="46"/>
      <c r="C313" s="215" t="s">
        <v>555</v>
      </c>
      <c r="D313" s="215" t="s">
        <v>167</v>
      </c>
      <c r="E313" s="216" t="s">
        <v>556</v>
      </c>
      <c r="F313" s="217" t="s">
        <v>557</v>
      </c>
      <c r="G313" s="218" t="s">
        <v>330</v>
      </c>
      <c r="H313" s="219">
        <v>30</v>
      </c>
      <c r="I313" s="220"/>
      <c r="J313" s="221">
        <f>ROUND(I313*H313,2)</f>
        <v>0</v>
      </c>
      <c r="K313" s="217" t="s">
        <v>170</v>
      </c>
      <c r="L313" s="72"/>
      <c r="M313" s="222" t="s">
        <v>21</v>
      </c>
      <c r="N313" s="223" t="s">
        <v>41</v>
      </c>
      <c r="O313" s="47"/>
      <c r="P313" s="224">
        <f>O313*H313</f>
        <v>0</v>
      </c>
      <c r="Q313" s="224">
        <v>0</v>
      </c>
      <c r="R313" s="224">
        <f>Q313*H313</f>
        <v>0</v>
      </c>
      <c r="S313" s="224">
        <v>0</v>
      </c>
      <c r="T313" s="225">
        <f>S313*H313</f>
        <v>0</v>
      </c>
      <c r="AR313" s="24" t="s">
        <v>171</v>
      </c>
      <c r="AT313" s="24" t="s">
        <v>167</v>
      </c>
      <c r="AU313" s="24" t="s">
        <v>86</v>
      </c>
      <c r="AY313" s="24" t="s">
        <v>165</v>
      </c>
      <c r="BE313" s="226">
        <f>IF(N313="základní",J313,0)</f>
        <v>0</v>
      </c>
      <c r="BF313" s="226">
        <f>IF(N313="snížená",J313,0)</f>
        <v>0</v>
      </c>
      <c r="BG313" s="226">
        <f>IF(N313="zákl. přenesená",J313,0)</f>
        <v>0</v>
      </c>
      <c r="BH313" s="226">
        <f>IF(N313="sníž. přenesená",J313,0)</f>
        <v>0</v>
      </c>
      <c r="BI313" s="226">
        <f>IF(N313="nulová",J313,0)</f>
        <v>0</v>
      </c>
      <c r="BJ313" s="24" t="s">
        <v>75</v>
      </c>
      <c r="BK313" s="226">
        <f>ROUND(I313*H313,2)</f>
        <v>0</v>
      </c>
      <c r="BL313" s="24" t="s">
        <v>171</v>
      </c>
      <c r="BM313" s="24" t="s">
        <v>558</v>
      </c>
    </row>
    <row r="314" s="11" customFormat="1">
      <c r="B314" s="227"/>
      <c r="C314" s="228"/>
      <c r="D314" s="229" t="s">
        <v>173</v>
      </c>
      <c r="E314" s="230" t="s">
        <v>21</v>
      </c>
      <c r="F314" s="231" t="s">
        <v>559</v>
      </c>
      <c r="G314" s="228"/>
      <c r="H314" s="232">
        <v>30</v>
      </c>
      <c r="I314" s="233"/>
      <c r="J314" s="228"/>
      <c r="K314" s="228"/>
      <c r="L314" s="234"/>
      <c r="M314" s="235"/>
      <c r="N314" s="236"/>
      <c r="O314" s="236"/>
      <c r="P314" s="236"/>
      <c r="Q314" s="236"/>
      <c r="R314" s="236"/>
      <c r="S314" s="236"/>
      <c r="T314" s="237"/>
      <c r="AT314" s="238" t="s">
        <v>173</v>
      </c>
      <c r="AU314" s="238" t="s">
        <v>86</v>
      </c>
      <c r="AV314" s="11" t="s">
        <v>86</v>
      </c>
      <c r="AW314" s="11" t="s">
        <v>33</v>
      </c>
      <c r="AX314" s="11" t="s">
        <v>75</v>
      </c>
      <c r="AY314" s="238" t="s">
        <v>165</v>
      </c>
    </row>
    <row r="315" s="1" customFormat="1" ht="25.5" customHeight="1">
      <c r="B315" s="46"/>
      <c r="C315" s="215" t="s">
        <v>560</v>
      </c>
      <c r="D315" s="215" t="s">
        <v>167</v>
      </c>
      <c r="E315" s="216" t="s">
        <v>561</v>
      </c>
      <c r="F315" s="217" t="s">
        <v>562</v>
      </c>
      <c r="G315" s="218" t="s">
        <v>330</v>
      </c>
      <c r="H315" s="219">
        <v>450</v>
      </c>
      <c r="I315" s="220"/>
      <c r="J315" s="221">
        <f>ROUND(I315*H315,2)</f>
        <v>0</v>
      </c>
      <c r="K315" s="217" t="s">
        <v>170</v>
      </c>
      <c r="L315" s="72"/>
      <c r="M315" s="222" t="s">
        <v>21</v>
      </c>
      <c r="N315" s="223" t="s">
        <v>41</v>
      </c>
      <c r="O315" s="47"/>
      <c r="P315" s="224">
        <f>O315*H315</f>
        <v>0</v>
      </c>
      <c r="Q315" s="224">
        <v>0</v>
      </c>
      <c r="R315" s="224">
        <f>Q315*H315</f>
        <v>0</v>
      </c>
      <c r="S315" s="224">
        <v>0</v>
      </c>
      <c r="T315" s="225">
        <f>S315*H315</f>
        <v>0</v>
      </c>
      <c r="AR315" s="24" t="s">
        <v>171</v>
      </c>
      <c r="AT315" s="24" t="s">
        <v>167</v>
      </c>
      <c r="AU315" s="24" t="s">
        <v>86</v>
      </c>
      <c r="AY315" s="24" t="s">
        <v>165</v>
      </c>
      <c r="BE315" s="226">
        <f>IF(N315="základní",J315,0)</f>
        <v>0</v>
      </c>
      <c r="BF315" s="226">
        <f>IF(N315="snížená",J315,0)</f>
        <v>0</v>
      </c>
      <c r="BG315" s="226">
        <f>IF(N315="zákl. přenesená",J315,0)</f>
        <v>0</v>
      </c>
      <c r="BH315" s="226">
        <f>IF(N315="sníž. přenesená",J315,0)</f>
        <v>0</v>
      </c>
      <c r="BI315" s="226">
        <f>IF(N315="nulová",J315,0)</f>
        <v>0</v>
      </c>
      <c r="BJ315" s="24" t="s">
        <v>75</v>
      </c>
      <c r="BK315" s="226">
        <f>ROUND(I315*H315,2)</f>
        <v>0</v>
      </c>
      <c r="BL315" s="24" t="s">
        <v>171</v>
      </c>
      <c r="BM315" s="24" t="s">
        <v>563</v>
      </c>
    </row>
    <row r="316" s="11" customFormat="1">
      <c r="B316" s="227"/>
      <c r="C316" s="228"/>
      <c r="D316" s="229" t="s">
        <v>173</v>
      </c>
      <c r="E316" s="228"/>
      <c r="F316" s="231" t="s">
        <v>564</v>
      </c>
      <c r="G316" s="228"/>
      <c r="H316" s="232">
        <v>450</v>
      </c>
      <c r="I316" s="233"/>
      <c r="J316" s="228"/>
      <c r="K316" s="228"/>
      <c r="L316" s="234"/>
      <c r="M316" s="235"/>
      <c r="N316" s="236"/>
      <c r="O316" s="236"/>
      <c r="P316" s="236"/>
      <c r="Q316" s="236"/>
      <c r="R316" s="236"/>
      <c r="S316" s="236"/>
      <c r="T316" s="237"/>
      <c r="AT316" s="238" t="s">
        <v>173</v>
      </c>
      <c r="AU316" s="238" t="s">
        <v>86</v>
      </c>
      <c r="AV316" s="11" t="s">
        <v>86</v>
      </c>
      <c r="AW316" s="11" t="s">
        <v>6</v>
      </c>
      <c r="AX316" s="11" t="s">
        <v>75</v>
      </c>
      <c r="AY316" s="238" t="s">
        <v>165</v>
      </c>
    </row>
    <row r="317" s="1" customFormat="1" ht="25.5" customHeight="1">
      <c r="B317" s="46"/>
      <c r="C317" s="215" t="s">
        <v>565</v>
      </c>
      <c r="D317" s="215" t="s">
        <v>167</v>
      </c>
      <c r="E317" s="216" t="s">
        <v>566</v>
      </c>
      <c r="F317" s="217" t="s">
        <v>567</v>
      </c>
      <c r="G317" s="218" t="s">
        <v>201</v>
      </c>
      <c r="H317" s="219">
        <v>78.295000000000002</v>
      </c>
      <c r="I317" s="220"/>
      <c r="J317" s="221">
        <f>ROUND(I317*H317,2)</f>
        <v>0</v>
      </c>
      <c r="K317" s="217" t="s">
        <v>170</v>
      </c>
      <c r="L317" s="72"/>
      <c r="M317" s="222" t="s">
        <v>21</v>
      </c>
      <c r="N317" s="223" t="s">
        <v>41</v>
      </c>
      <c r="O317" s="47"/>
      <c r="P317" s="224">
        <f>O317*H317</f>
        <v>0</v>
      </c>
      <c r="Q317" s="224">
        <v>0</v>
      </c>
      <c r="R317" s="224">
        <f>Q317*H317</f>
        <v>0</v>
      </c>
      <c r="S317" s="224">
        <v>0</v>
      </c>
      <c r="T317" s="225">
        <f>S317*H317</f>
        <v>0</v>
      </c>
      <c r="AR317" s="24" t="s">
        <v>171</v>
      </c>
      <c r="AT317" s="24" t="s">
        <v>167</v>
      </c>
      <c r="AU317" s="24" t="s">
        <v>86</v>
      </c>
      <c r="AY317" s="24" t="s">
        <v>165</v>
      </c>
      <c r="BE317" s="226">
        <f>IF(N317="základní",J317,0)</f>
        <v>0</v>
      </c>
      <c r="BF317" s="226">
        <f>IF(N317="snížená",J317,0)</f>
        <v>0</v>
      </c>
      <c r="BG317" s="226">
        <f>IF(N317="zákl. přenesená",J317,0)</f>
        <v>0</v>
      </c>
      <c r="BH317" s="226">
        <f>IF(N317="sníž. přenesená",J317,0)</f>
        <v>0</v>
      </c>
      <c r="BI317" s="226">
        <f>IF(N317="nulová",J317,0)</f>
        <v>0</v>
      </c>
      <c r="BJ317" s="24" t="s">
        <v>75</v>
      </c>
      <c r="BK317" s="226">
        <f>ROUND(I317*H317,2)</f>
        <v>0</v>
      </c>
      <c r="BL317" s="24" t="s">
        <v>171</v>
      </c>
      <c r="BM317" s="24" t="s">
        <v>568</v>
      </c>
    </row>
    <row r="318" s="1" customFormat="1" ht="25.5" customHeight="1">
      <c r="B318" s="46"/>
      <c r="C318" s="215" t="s">
        <v>569</v>
      </c>
      <c r="D318" s="215" t="s">
        <v>167</v>
      </c>
      <c r="E318" s="216" t="s">
        <v>570</v>
      </c>
      <c r="F318" s="217" t="s">
        <v>571</v>
      </c>
      <c r="G318" s="218" t="s">
        <v>201</v>
      </c>
      <c r="H318" s="219">
        <v>1096.1300000000001</v>
      </c>
      <c r="I318" s="220"/>
      <c r="J318" s="221">
        <f>ROUND(I318*H318,2)</f>
        <v>0</v>
      </c>
      <c r="K318" s="217" t="s">
        <v>170</v>
      </c>
      <c r="L318" s="72"/>
      <c r="M318" s="222" t="s">
        <v>21</v>
      </c>
      <c r="N318" s="223" t="s">
        <v>41</v>
      </c>
      <c r="O318" s="47"/>
      <c r="P318" s="224">
        <f>O318*H318</f>
        <v>0</v>
      </c>
      <c r="Q318" s="224">
        <v>0</v>
      </c>
      <c r="R318" s="224">
        <f>Q318*H318</f>
        <v>0</v>
      </c>
      <c r="S318" s="224">
        <v>0</v>
      </c>
      <c r="T318" s="225">
        <f>S318*H318</f>
        <v>0</v>
      </c>
      <c r="AR318" s="24" t="s">
        <v>171</v>
      </c>
      <c r="AT318" s="24" t="s">
        <v>167</v>
      </c>
      <c r="AU318" s="24" t="s">
        <v>86</v>
      </c>
      <c r="AY318" s="24" t="s">
        <v>165</v>
      </c>
      <c r="BE318" s="226">
        <f>IF(N318="základní",J318,0)</f>
        <v>0</v>
      </c>
      <c r="BF318" s="226">
        <f>IF(N318="snížená",J318,0)</f>
        <v>0</v>
      </c>
      <c r="BG318" s="226">
        <f>IF(N318="zákl. přenesená",J318,0)</f>
        <v>0</v>
      </c>
      <c r="BH318" s="226">
        <f>IF(N318="sníž. přenesená",J318,0)</f>
        <v>0</v>
      </c>
      <c r="BI318" s="226">
        <f>IF(N318="nulová",J318,0)</f>
        <v>0</v>
      </c>
      <c r="BJ318" s="24" t="s">
        <v>75</v>
      </c>
      <c r="BK318" s="226">
        <f>ROUND(I318*H318,2)</f>
        <v>0</v>
      </c>
      <c r="BL318" s="24" t="s">
        <v>171</v>
      </c>
      <c r="BM318" s="24" t="s">
        <v>572</v>
      </c>
    </row>
    <row r="319" s="11" customFormat="1">
      <c r="B319" s="227"/>
      <c r="C319" s="228"/>
      <c r="D319" s="229" t="s">
        <v>173</v>
      </c>
      <c r="E319" s="228"/>
      <c r="F319" s="231" t="s">
        <v>573</v>
      </c>
      <c r="G319" s="228"/>
      <c r="H319" s="232">
        <v>1096.1300000000001</v>
      </c>
      <c r="I319" s="233"/>
      <c r="J319" s="228"/>
      <c r="K319" s="228"/>
      <c r="L319" s="234"/>
      <c r="M319" s="235"/>
      <c r="N319" s="236"/>
      <c r="O319" s="236"/>
      <c r="P319" s="236"/>
      <c r="Q319" s="236"/>
      <c r="R319" s="236"/>
      <c r="S319" s="236"/>
      <c r="T319" s="237"/>
      <c r="AT319" s="238" t="s">
        <v>173</v>
      </c>
      <c r="AU319" s="238" t="s">
        <v>86</v>
      </c>
      <c r="AV319" s="11" t="s">
        <v>86</v>
      </c>
      <c r="AW319" s="11" t="s">
        <v>6</v>
      </c>
      <c r="AX319" s="11" t="s">
        <v>75</v>
      </c>
      <c r="AY319" s="238" t="s">
        <v>165</v>
      </c>
    </row>
    <row r="320" s="1" customFormat="1" ht="25.5" customHeight="1">
      <c r="B320" s="46"/>
      <c r="C320" s="215" t="s">
        <v>574</v>
      </c>
      <c r="D320" s="215" t="s">
        <v>167</v>
      </c>
      <c r="E320" s="216" t="s">
        <v>575</v>
      </c>
      <c r="F320" s="217" t="s">
        <v>576</v>
      </c>
      <c r="G320" s="218" t="s">
        <v>201</v>
      </c>
      <c r="H320" s="219">
        <v>64.231999999999999</v>
      </c>
      <c r="I320" s="220"/>
      <c r="J320" s="221">
        <f>ROUND(I320*H320,2)</f>
        <v>0</v>
      </c>
      <c r="K320" s="217" t="s">
        <v>170</v>
      </c>
      <c r="L320" s="72"/>
      <c r="M320" s="222" t="s">
        <v>21</v>
      </c>
      <c r="N320" s="223" t="s">
        <v>41</v>
      </c>
      <c r="O320" s="47"/>
      <c r="P320" s="224">
        <f>O320*H320</f>
        <v>0</v>
      </c>
      <c r="Q320" s="224">
        <v>0</v>
      </c>
      <c r="R320" s="224">
        <f>Q320*H320</f>
        <v>0</v>
      </c>
      <c r="S320" s="224">
        <v>0</v>
      </c>
      <c r="T320" s="225">
        <f>S320*H320</f>
        <v>0</v>
      </c>
      <c r="AR320" s="24" t="s">
        <v>171</v>
      </c>
      <c r="AT320" s="24" t="s">
        <v>167</v>
      </c>
      <c r="AU320" s="24" t="s">
        <v>86</v>
      </c>
      <c r="AY320" s="24" t="s">
        <v>165</v>
      </c>
      <c r="BE320" s="226">
        <f>IF(N320="základní",J320,0)</f>
        <v>0</v>
      </c>
      <c r="BF320" s="226">
        <f>IF(N320="snížená",J320,0)</f>
        <v>0</v>
      </c>
      <c r="BG320" s="226">
        <f>IF(N320="zákl. přenesená",J320,0)</f>
        <v>0</v>
      </c>
      <c r="BH320" s="226">
        <f>IF(N320="sníž. přenesená",J320,0)</f>
        <v>0</v>
      </c>
      <c r="BI320" s="226">
        <f>IF(N320="nulová",J320,0)</f>
        <v>0</v>
      </c>
      <c r="BJ320" s="24" t="s">
        <v>75</v>
      </c>
      <c r="BK320" s="226">
        <f>ROUND(I320*H320,2)</f>
        <v>0</v>
      </c>
      <c r="BL320" s="24" t="s">
        <v>171</v>
      </c>
      <c r="BM320" s="24" t="s">
        <v>577</v>
      </c>
    </row>
    <row r="321" s="1" customFormat="1">
      <c r="B321" s="46"/>
      <c r="C321" s="74"/>
      <c r="D321" s="229" t="s">
        <v>293</v>
      </c>
      <c r="E321" s="74"/>
      <c r="F321" s="270" t="s">
        <v>578</v>
      </c>
      <c r="G321" s="74"/>
      <c r="H321" s="74"/>
      <c r="I321" s="186"/>
      <c r="J321" s="74"/>
      <c r="K321" s="74"/>
      <c r="L321" s="72"/>
      <c r="M321" s="271"/>
      <c r="N321" s="47"/>
      <c r="O321" s="47"/>
      <c r="P321" s="47"/>
      <c r="Q321" s="47"/>
      <c r="R321" s="47"/>
      <c r="S321" s="47"/>
      <c r="T321" s="95"/>
      <c r="AT321" s="24" t="s">
        <v>293</v>
      </c>
      <c r="AU321" s="24" t="s">
        <v>86</v>
      </c>
    </row>
    <row r="322" s="1" customFormat="1" ht="25.5" customHeight="1">
      <c r="B322" s="46"/>
      <c r="C322" s="215" t="s">
        <v>579</v>
      </c>
      <c r="D322" s="215" t="s">
        <v>167</v>
      </c>
      <c r="E322" s="216" t="s">
        <v>580</v>
      </c>
      <c r="F322" s="217" t="s">
        <v>581</v>
      </c>
      <c r="G322" s="218" t="s">
        <v>201</v>
      </c>
      <c r="H322" s="219">
        <v>14.063000000000001</v>
      </c>
      <c r="I322" s="220"/>
      <c r="J322" s="221">
        <f>ROUND(I322*H322,2)</f>
        <v>0</v>
      </c>
      <c r="K322" s="217" t="s">
        <v>170</v>
      </c>
      <c r="L322" s="72"/>
      <c r="M322" s="222" t="s">
        <v>21</v>
      </c>
      <c r="N322" s="223" t="s">
        <v>41</v>
      </c>
      <c r="O322" s="47"/>
      <c r="P322" s="224">
        <f>O322*H322</f>
        <v>0</v>
      </c>
      <c r="Q322" s="224">
        <v>0</v>
      </c>
      <c r="R322" s="224">
        <f>Q322*H322</f>
        <v>0</v>
      </c>
      <c r="S322" s="224">
        <v>0</v>
      </c>
      <c r="T322" s="225">
        <f>S322*H322</f>
        <v>0</v>
      </c>
      <c r="AR322" s="24" t="s">
        <v>171</v>
      </c>
      <c r="AT322" s="24" t="s">
        <v>167</v>
      </c>
      <c r="AU322" s="24" t="s">
        <v>86</v>
      </c>
      <c r="AY322" s="24" t="s">
        <v>165</v>
      </c>
      <c r="BE322" s="226">
        <f>IF(N322="základní",J322,0)</f>
        <v>0</v>
      </c>
      <c r="BF322" s="226">
        <f>IF(N322="snížená",J322,0)</f>
        <v>0</v>
      </c>
      <c r="BG322" s="226">
        <f>IF(N322="zákl. přenesená",J322,0)</f>
        <v>0</v>
      </c>
      <c r="BH322" s="226">
        <f>IF(N322="sníž. přenesená",J322,0)</f>
        <v>0</v>
      </c>
      <c r="BI322" s="226">
        <f>IF(N322="nulová",J322,0)</f>
        <v>0</v>
      </c>
      <c r="BJ322" s="24" t="s">
        <v>75</v>
      </c>
      <c r="BK322" s="226">
        <f>ROUND(I322*H322,2)</f>
        <v>0</v>
      </c>
      <c r="BL322" s="24" t="s">
        <v>171</v>
      </c>
      <c r="BM322" s="24" t="s">
        <v>582</v>
      </c>
    </row>
    <row r="323" s="1" customFormat="1">
      <c r="B323" s="46"/>
      <c r="C323" s="74"/>
      <c r="D323" s="229" t="s">
        <v>293</v>
      </c>
      <c r="E323" s="74"/>
      <c r="F323" s="270" t="s">
        <v>583</v>
      </c>
      <c r="G323" s="74"/>
      <c r="H323" s="74"/>
      <c r="I323" s="186"/>
      <c r="J323" s="74"/>
      <c r="K323" s="74"/>
      <c r="L323" s="72"/>
      <c r="M323" s="271"/>
      <c r="N323" s="47"/>
      <c r="O323" s="47"/>
      <c r="P323" s="47"/>
      <c r="Q323" s="47"/>
      <c r="R323" s="47"/>
      <c r="S323" s="47"/>
      <c r="T323" s="95"/>
      <c r="AT323" s="24" t="s">
        <v>293</v>
      </c>
      <c r="AU323" s="24" t="s">
        <v>86</v>
      </c>
    </row>
    <row r="324" s="10" customFormat="1" ht="29.88" customHeight="1">
      <c r="B324" s="199"/>
      <c r="C324" s="200"/>
      <c r="D324" s="201" t="s">
        <v>69</v>
      </c>
      <c r="E324" s="213" t="s">
        <v>584</v>
      </c>
      <c r="F324" s="213" t="s">
        <v>585</v>
      </c>
      <c r="G324" s="200"/>
      <c r="H324" s="200"/>
      <c r="I324" s="203"/>
      <c r="J324" s="214">
        <f>BK324</f>
        <v>0</v>
      </c>
      <c r="K324" s="200"/>
      <c r="L324" s="205"/>
      <c r="M324" s="206"/>
      <c r="N324" s="207"/>
      <c r="O324" s="207"/>
      <c r="P324" s="208">
        <f>P325</f>
        <v>0</v>
      </c>
      <c r="Q324" s="207"/>
      <c r="R324" s="208">
        <f>R325</f>
        <v>0</v>
      </c>
      <c r="S324" s="207"/>
      <c r="T324" s="209">
        <f>T325</f>
        <v>0</v>
      </c>
      <c r="AR324" s="210" t="s">
        <v>75</v>
      </c>
      <c r="AT324" s="211" t="s">
        <v>69</v>
      </c>
      <c r="AU324" s="211" t="s">
        <v>75</v>
      </c>
      <c r="AY324" s="210" t="s">
        <v>165</v>
      </c>
      <c r="BK324" s="212">
        <f>BK325</f>
        <v>0</v>
      </c>
    </row>
    <row r="325" s="1" customFormat="1" ht="38.25" customHeight="1">
      <c r="B325" s="46"/>
      <c r="C325" s="215" t="s">
        <v>586</v>
      </c>
      <c r="D325" s="215" t="s">
        <v>167</v>
      </c>
      <c r="E325" s="216" t="s">
        <v>587</v>
      </c>
      <c r="F325" s="217" t="s">
        <v>588</v>
      </c>
      <c r="G325" s="218" t="s">
        <v>201</v>
      </c>
      <c r="H325" s="219">
        <v>12.925000000000001</v>
      </c>
      <c r="I325" s="220"/>
      <c r="J325" s="221">
        <f>ROUND(I325*H325,2)</f>
        <v>0</v>
      </c>
      <c r="K325" s="217" t="s">
        <v>170</v>
      </c>
      <c r="L325" s="72"/>
      <c r="M325" s="222" t="s">
        <v>21</v>
      </c>
      <c r="N325" s="223" t="s">
        <v>41</v>
      </c>
      <c r="O325" s="47"/>
      <c r="P325" s="224">
        <f>O325*H325</f>
        <v>0</v>
      </c>
      <c r="Q325" s="224">
        <v>0</v>
      </c>
      <c r="R325" s="224">
        <f>Q325*H325</f>
        <v>0</v>
      </c>
      <c r="S325" s="224">
        <v>0</v>
      </c>
      <c r="T325" s="225">
        <f>S325*H325</f>
        <v>0</v>
      </c>
      <c r="AR325" s="24" t="s">
        <v>171</v>
      </c>
      <c r="AT325" s="24" t="s">
        <v>167</v>
      </c>
      <c r="AU325" s="24" t="s">
        <v>86</v>
      </c>
      <c r="AY325" s="24" t="s">
        <v>165</v>
      </c>
      <c r="BE325" s="226">
        <f>IF(N325="základní",J325,0)</f>
        <v>0</v>
      </c>
      <c r="BF325" s="226">
        <f>IF(N325="snížená",J325,0)</f>
        <v>0</v>
      </c>
      <c r="BG325" s="226">
        <f>IF(N325="zákl. přenesená",J325,0)</f>
        <v>0</v>
      </c>
      <c r="BH325" s="226">
        <f>IF(N325="sníž. přenesená",J325,0)</f>
        <v>0</v>
      </c>
      <c r="BI325" s="226">
        <f>IF(N325="nulová",J325,0)</f>
        <v>0</v>
      </c>
      <c r="BJ325" s="24" t="s">
        <v>75</v>
      </c>
      <c r="BK325" s="226">
        <f>ROUND(I325*H325,2)</f>
        <v>0</v>
      </c>
      <c r="BL325" s="24" t="s">
        <v>171</v>
      </c>
      <c r="BM325" s="24" t="s">
        <v>589</v>
      </c>
    </row>
    <row r="326" s="10" customFormat="1" ht="37.44" customHeight="1">
      <c r="B326" s="199"/>
      <c r="C326" s="200"/>
      <c r="D326" s="201" t="s">
        <v>69</v>
      </c>
      <c r="E326" s="202" t="s">
        <v>590</v>
      </c>
      <c r="F326" s="202" t="s">
        <v>591</v>
      </c>
      <c r="G326" s="200"/>
      <c r="H326" s="200"/>
      <c r="I326" s="203"/>
      <c r="J326" s="204">
        <f>BK326</f>
        <v>0</v>
      </c>
      <c r="K326" s="200"/>
      <c r="L326" s="205"/>
      <c r="M326" s="206"/>
      <c r="N326" s="207"/>
      <c r="O326" s="207"/>
      <c r="P326" s="208">
        <f>P327+P344+P351+P382+P386+P573+P617+P726+P744+P803+P807+P851</f>
        <v>0</v>
      </c>
      <c r="Q326" s="207"/>
      <c r="R326" s="208">
        <f>R327+R344+R351+R382+R386+R573+R617+R726+R744+R803+R807+R851</f>
        <v>28.700494659999997</v>
      </c>
      <c r="S326" s="207"/>
      <c r="T326" s="209">
        <f>T327+T344+T351+T382+T386+T573+T617+T726+T744+T803+T807+T851</f>
        <v>34.274285839999997</v>
      </c>
      <c r="AR326" s="210" t="s">
        <v>86</v>
      </c>
      <c r="AT326" s="211" t="s">
        <v>69</v>
      </c>
      <c r="AU326" s="211" t="s">
        <v>70</v>
      </c>
      <c r="AY326" s="210" t="s">
        <v>165</v>
      </c>
      <c r="BK326" s="212">
        <f>BK327+BK344+BK351+BK382+BK386+BK573+BK617+BK726+BK744+BK803+BK807+BK851</f>
        <v>0</v>
      </c>
    </row>
    <row r="327" s="10" customFormat="1" ht="19.92" customHeight="1">
      <c r="B327" s="199"/>
      <c r="C327" s="200"/>
      <c r="D327" s="201" t="s">
        <v>69</v>
      </c>
      <c r="E327" s="213" t="s">
        <v>592</v>
      </c>
      <c r="F327" s="213" t="s">
        <v>593</v>
      </c>
      <c r="G327" s="200"/>
      <c r="H327" s="200"/>
      <c r="I327" s="203"/>
      <c r="J327" s="214">
        <f>BK327</f>
        <v>0</v>
      </c>
      <c r="K327" s="200"/>
      <c r="L327" s="205"/>
      <c r="M327" s="206"/>
      <c r="N327" s="207"/>
      <c r="O327" s="207"/>
      <c r="P327" s="208">
        <f>SUM(P328:P343)</f>
        <v>0</v>
      </c>
      <c r="Q327" s="207"/>
      <c r="R327" s="208">
        <f>SUM(R328:R343)</f>
        <v>0.042765000000000004</v>
      </c>
      <c r="S327" s="207"/>
      <c r="T327" s="209">
        <f>SUM(T328:T343)</f>
        <v>0.15781800000000001</v>
      </c>
      <c r="AR327" s="210" t="s">
        <v>86</v>
      </c>
      <c r="AT327" s="211" t="s">
        <v>69</v>
      </c>
      <c r="AU327" s="211" t="s">
        <v>75</v>
      </c>
      <c r="AY327" s="210" t="s">
        <v>165</v>
      </c>
      <c r="BK327" s="212">
        <f>SUM(BK328:BK343)</f>
        <v>0</v>
      </c>
    </row>
    <row r="328" s="1" customFormat="1" ht="25.5" customHeight="1">
      <c r="B328" s="46"/>
      <c r="C328" s="215" t="s">
        <v>594</v>
      </c>
      <c r="D328" s="215" t="s">
        <v>167</v>
      </c>
      <c r="E328" s="216" t="s">
        <v>595</v>
      </c>
      <c r="F328" s="217" t="s">
        <v>596</v>
      </c>
      <c r="G328" s="218" t="s">
        <v>84</v>
      </c>
      <c r="H328" s="219">
        <v>6.5</v>
      </c>
      <c r="I328" s="220"/>
      <c r="J328" s="221">
        <f>ROUND(I328*H328,2)</f>
        <v>0</v>
      </c>
      <c r="K328" s="217" t="s">
        <v>170</v>
      </c>
      <c r="L328" s="72"/>
      <c r="M328" s="222" t="s">
        <v>21</v>
      </c>
      <c r="N328" s="223" t="s">
        <v>41</v>
      </c>
      <c r="O328" s="47"/>
      <c r="P328" s="224">
        <f>O328*H328</f>
        <v>0</v>
      </c>
      <c r="Q328" s="224">
        <v>0</v>
      </c>
      <c r="R328" s="224">
        <f>Q328*H328</f>
        <v>0</v>
      </c>
      <c r="S328" s="224">
        <v>0.0060000000000000001</v>
      </c>
      <c r="T328" s="225">
        <f>S328*H328</f>
        <v>0.039</v>
      </c>
      <c r="AR328" s="24" t="s">
        <v>244</v>
      </c>
      <c r="AT328" s="24" t="s">
        <v>167</v>
      </c>
      <c r="AU328" s="24" t="s">
        <v>86</v>
      </c>
      <c r="AY328" s="24" t="s">
        <v>165</v>
      </c>
      <c r="BE328" s="226">
        <f>IF(N328="základní",J328,0)</f>
        <v>0</v>
      </c>
      <c r="BF328" s="226">
        <f>IF(N328="snížená",J328,0)</f>
        <v>0</v>
      </c>
      <c r="BG328" s="226">
        <f>IF(N328="zákl. přenesená",J328,0)</f>
        <v>0</v>
      </c>
      <c r="BH328" s="226">
        <f>IF(N328="sníž. přenesená",J328,0)</f>
        <v>0</v>
      </c>
      <c r="BI328" s="226">
        <f>IF(N328="nulová",J328,0)</f>
        <v>0</v>
      </c>
      <c r="BJ328" s="24" t="s">
        <v>75</v>
      </c>
      <c r="BK328" s="226">
        <f>ROUND(I328*H328,2)</f>
        <v>0</v>
      </c>
      <c r="BL328" s="24" t="s">
        <v>244</v>
      </c>
      <c r="BM328" s="24" t="s">
        <v>597</v>
      </c>
    </row>
    <row r="329" s="12" customFormat="1">
      <c r="B329" s="249"/>
      <c r="C329" s="250"/>
      <c r="D329" s="229" t="s">
        <v>173</v>
      </c>
      <c r="E329" s="251" t="s">
        <v>21</v>
      </c>
      <c r="F329" s="252" t="s">
        <v>598</v>
      </c>
      <c r="G329" s="250"/>
      <c r="H329" s="251" t="s">
        <v>21</v>
      </c>
      <c r="I329" s="253"/>
      <c r="J329" s="250"/>
      <c r="K329" s="250"/>
      <c r="L329" s="254"/>
      <c r="M329" s="255"/>
      <c r="N329" s="256"/>
      <c r="O329" s="256"/>
      <c r="P329" s="256"/>
      <c r="Q329" s="256"/>
      <c r="R329" s="256"/>
      <c r="S329" s="256"/>
      <c r="T329" s="257"/>
      <c r="AT329" s="258" t="s">
        <v>173</v>
      </c>
      <c r="AU329" s="258" t="s">
        <v>86</v>
      </c>
      <c r="AV329" s="12" t="s">
        <v>75</v>
      </c>
      <c r="AW329" s="12" t="s">
        <v>33</v>
      </c>
      <c r="AX329" s="12" t="s">
        <v>70</v>
      </c>
      <c r="AY329" s="258" t="s">
        <v>165</v>
      </c>
    </row>
    <row r="330" s="12" customFormat="1">
      <c r="B330" s="249"/>
      <c r="C330" s="250"/>
      <c r="D330" s="229" t="s">
        <v>173</v>
      </c>
      <c r="E330" s="251" t="s">
        <v>21</v>
      </c>
      <c r="F330" s="252" t="s">
        <v>599</v>
      </c>
      <c r="G330" s="250"/>
      <c r="H330" s="251" t="s">
        <v>21</v>
      </c>
      <c r="I330" s="253"/>
      <c r="J330" s="250"/>
      <c r="K330" s="250"/>
      <c r="L330" s="254"/>
      <c r="M330" s="255"/>
      <c r="N330" s="256"/>
      <c r="O330" s="256"/>
      <c r="P330" s="256"/>
      <c r="Q330" s="256"/>
      <c r="R330" s="256"/>
      <c r="S330" s="256"/>
      <c r="T330" s="257"/>
      <c r="AT330" s="258" t="s">
        <v>173</v>
      </c>
      <c r="AU330" s="258" t="s">
        <v>86</v>
      </c>
      <c r="AV330" s="12" t="s">
        <v>75</v>
      </c>
      <c r="AW330" s="12" t="s">
        <v>33</v>
      </c>
      <c r="AX330" s="12" t="s">
        <v>70</v>
      </c>
      <c r="AY330" s="258" t="s">
        <v>165</v>
      </c>
    </row>
    <row r="331" s="11" customFormat="1">
      <c r="B331" s="227"/>
      <c r="C331" s="228"/>
      <c r="D331" s="229" t="s">
        <v>173</v>
      </c>
      <c r="E331" s="230" t="s">
        <v>21</v>
      </c>
      <c r="F331" s="231" t="s">
        <v>600</v>
      </c>
      <c r="G331" s="228"/>
      <c r="H331" s="232">
        <v>6.5</v>
      </c>
      <c r="I331" s="233"/>
      <c r="J331" s="228"/>
      <c r="K331" s="228"/>
      <c r="L331" s="234"/>
      <c r="M331" s="235"/>
      <c r="N331" s="236"/>
      <c r="O331" s="236"/>
      <c r="P331" s="236"/>
      <c r="Q331" s="236"/>
      <c r="R331" s="236"/>
      <c r="S331" s="236"/>
      <c r="T331" s="237"/>
      <c r="AT331" s="238" t="s">
        <v>173</v>
      </c>
      <c r="AU331" s="238" t="s">
        <v>86</v>
      </c>
      <c r="AV331" s="11" t="s">
        <v>86</v>
      </c>
      <c r="AW331" s="11" t="s">
        <v>33</v>
      </c>
      <c r="AX331" s="11" t="s">
        <v>75</v>
      </c>
      <c r="AY331" s="238" t="s">
        <v>165</v>
      </c>
    </row>
    <row r="332" s="1" customFormat="1" ht="25.5" customHeight="1">
      <c r="B332" s="46"/>
      <c r="C332" s="215" t="s">
        <v>601</v>
      </c>
      <c r="D332" s="215" t="s">
        <v>167</v>
      </c>
      <c r="E332" s="216" t="s">
        <v>602</v>
      </c>
      <c r="F332" s="217" t="s">
        <v>603</v>
      </c>
      <c r="G332" s="218" t="s">
        <v>84</v>
      </c>
      <c r="H332" s="219">
        <v>6.5</v>
      </c>
      <c r="I332" s="220"/>
      <c r="J332" s="221">
        <f>ROUND(I332*H332,2)</f>
        <v>0</v>
      </c>
      <c r="K332" s="217" t="s">
        <v>170</v>
      </c>
      <c r="L332" s="72"/>
      <c r="M332" s="222" t="s">
        <v>21</v>
      </c>
      <c r="N332" s="223" t="s">
        <v>41</v>
      </c>
      <c r="O332" s="47"/>
      <c r="P332" s="224">
        <f>O332*H332</f>
        <v>0</v>
      </c>
      <c r="Q332" s="224">
        <v>0</v>
      </c>
      <c r="R332" s="224">
        <f>Q332*H332</f>
        <v>0</v>
      </c>
      <c r="S332" s="224">
        <v>0</v>
      </c>
      <c r="T332" s="225">
        <f>S332*H332</f>
        <v>0</v>
      </c>
      <c r="AR332" s="24" t="s">
        <v>244</v>
      </c>
      <c r="AT332" s="24" t="s">
        <v>167</v>
      </c>
      <c r="AU332" s="24" t="s">
        <v>86</v>
      </c>
      <c r="AY332" s="24" t="s">
        <v>165</v>
      </c>
      <c r="BE332" s="226">
        <f>IF(N332="základní",J332,0)</f>
        <v>0</v>
      </c>
      <c r="BF332" s="226">
        <f>IF(N332="snížená",J332,0)</f>
        <v>0</v>
      </c>
      <c r="BG332" s="226">
        <f>IF(N332="zákl. přenesená",J332,0)</f>
        <v>0</v>
      </c>
      <c r="BH332" s="226">
        <f>IF(N332="sníž. přenesená",J332,0)</f>
        <v>0</v>
      </c>
      <c r="BI332" s="226">
        <f>IF(N332="nulová",J332,0)</f>
        <v>0</v>
      </c>
      <c r="BJ332" s="24" t="s">
        <v>75</v>
      </c>
      <c r="BK332" s="226">
        <f>ROUND(I332*H332,2)</f>
        <v>0</v>
      </c>
      <c r="BL332" s="24" t="s">
        <v>244</v>
      </c>
      <c r="BM332" s="24" t="s">
        <v>604</v>
      </c>
    </row>
    <row r="333" s="1" customFormat="1" ht="16.5" customHeight="1">
      <c r="B333" s="46"/>
      <c r="C333" s="239" t="s">
        <v>605</v>
      </c>
      <c r="D333" s="239" t="s">
        <v>198</v>
      </c>
      <c r="E333" s="240" t="s">
        <v>606</v>
      </c>
      <c r="F333" s="241" t="s">
        <v>607</v>
      </c>
      <c r="G333" s="242" t="s">
        <v>201</v>
      </c>
      <c r="H333" s="243">
        <v>0.0050000000000000001</v>
      </c>
      <c r="I333" s="244"/>
      <c r="J333" s="245">
        <f>ROUND(I333*H333,2)</f>
        <v>0</v>
      </c>
      <c r="K333" s="241" t="s">
        <v>170</v>
      </c>
      <c r="L333" s="246"/>
      <c r="M333" s="247" t="s">
        <v>21</v>
      </c>
      <c r="N333" s="248" t="s">
        <v>41</v>
      </c>
      <c r="O333" s="47"/>
      <c r="P333" s="224">
        <f>O333*H333</f>
        <v>0</v>
      </c>
      <c r="Q333" s="224">
        <v>1</v>
      </c>
      <c r="R333" s="224">
        <f>Q333*H333</f>
        <v>0.0050000000000000001</v>
      </c>
      <c r="S333" s="224">
        <v>0</v>
      </c>
      <c r="T333" s="225">
        <f>S333*H333</f>
        <v>0</v>
      </c>
      <c r="AR333" s="24" t="s">
        <v>333</v>
      </c>
      <c r="AT333" s="24" t="s">
        <v>198</v>
      </c>
      <c r="AU333" s="24" t="s">
        <v>86</v>
      </c>
      <c r="AY333" s="24" t="s">
        <v>165</v>
      </c>
      <c r="BE333" s="226">
        <f>IF(N333="základní",J333,0)</f>
        <v>0</v>
      </c>
      <c r="BF333" s="226">
        <f>IF(N333="snížená",J333,0)</f>
        <v>0</v>
      </c>
      <c r="BG333" s="226">
        <f>IF(N333="zákl. přenesená",J333,0)</f>
        <v>0</v>
      </c>
      <c r="BH333" s="226">
        <f>IF(N333="sníž. přenesená",J333,0)</f>
        <v>0</v>
      </c>
      <c r="BI333" s="226">
        <f>IF(N333="nulová",J333,0)</f>
        <v>0</v>
      </c>
      <c r="BJ333" s="24" t="s">
        <v>75</v>
      </c>
      <c r="BK333" s="226">
        <f>ROUND(I333*H333,2)</f>
        <v>0</v>
      </c>
      <c r="BL333" s="24" t="s">
        <v>244</v>
      </c>
      <c r="BM333" s="24" t="s">
        <v>608</v>
      </c>
    </row>
    <row r="334" s="11" customFormat="1">
      <c r="B334" s="227"/>
      <c r="C334" s="228"/>
      <c r="D334" s="229" t="s">
        <v>173</v>
      </c>
      <c r="E334" s="228"/>
      <c r="F334" s="231" t="s">
        <v>609</v>
      </c>
      <c r="G334" s="228"/>
      <c r="H334" s="232">
        <v>0.0050000000000000001</v>
      </c>
      <c r="I334" s="233"/>
      <c r="J334" s="228"/>
      <c r="K334" s="228"/>
      <c r="L334" s="234"/>
      <c r="M334" s="235"/>
      <c r="N334" s="236"/>
      <c r="O334" s="236"/>
      <c r="P334" s="236"/>
      <c r="Q334" s="236"/>
      <c r="R334" s="236"/>
      <c r="S334" s="236"/>
      <c r="T334" s="237"/>
      <c r="AT334" s="238" t="s">
        <v>173</v>
      </c>
      <c r="AU334" s="238" t="s">
        <v>86</v>
      </c>
      <c r="AV334" s="11" t="s">
        <v>86</v>
      </c>
      <c r="AW334" s="11" t="s">
        <v>6</v>
      </c>
      <c r="AX334" s="11" t="s">
        <v>75</v>
      </c>
      <c r="AY334" s="238" t="s">
        <v>165</v>
      </c>
    </row>
    <row r="335" s="1" customFormat="1" ht="25.5" customHeight="1">
      <c r="B335" s="46"/>
      <c r="C335" s="215" t="s">
        <v>610</v>
      </c>
      <c r="D335" s="215" t="s">
        <v>167</v>
      </c>
      <c r="E335" s="216" t="s">
        <v>611</v>
      </c>
      <c r="F335" s="217" t="s">
        <v>612</v>
      </c>
      <c r="G335" s="218" t="s">
        <v>84</v>
      </c>
      <c r="H335" s="219">
        <v>6.5</v>
      </c>
      <c r="I335" s="220"/>
      <c r="J335" s="221">
        <f>ROUND(I335*H335,2)</f>
        <v>0</v>
      </c>
      <c r="K335" s="217" t="s">
        <v>170</v>
      </c>
      <c r="L335" s="72"/>
      <c r="M335" s="222" t="s">
        <v>21</v>
      </c>
      <c r="N335" s="223" t="s">
        <v>41</v>
      </c>
      <c r="O335" s="47"/>
      <c r="P335" s="224">
        <f>O335*H335</f>
        <v>0</v>
      </c>
      <c r="Q335" s="224">
        <v>0.00096000000000000002</v>
      </c>
      <c r="R335" s="224">
        <f>Q335*H335</f>
        <v>0.0062399999999999999</v>
      </c>
      <c r="S335" s="224">
        <v>0</v>
      </c>
      <c r="T335" s="225">
        <f>S335*H335</f>
        <v>0</v>
      </c>
      <c r="AR335" s="24" t="s">
        <v>244</v>
      </c>
      <c r="AT335" s="24" t="s">
        <v>167</v>
      </c>
      <c r="AU335" s="24" t="s">
        <v>86</v>
      </c>
      <c r="AY335" s="24" t="s">
        <v>165</v>
      </c>
      <c r="BE335" s="226">
        <f>IF(N335="základní",J335,0)</f>
        <v>0</v>
      </c>
      <c r="BF335" s="226">
        <f>IF(N335="snížená",J335,0)</f>
        <v>0</v>
      </c>
      <c r="BG335" s="226">
        <f>IF(N335="zákl. přenesená",J335,0)</f>
        <v>0</v>
      </c>
      <c r="BH335" s="226">
        <f>IF(N335="sníž. přenesená",J335,0)</f>
        <v>0</v>
      </c>
      <c r="BI335" s="226">
        <f>IF(N335="nulová",J335,0)</f>
        <v>0</v>
      </c>
      <c r="BJ335" s="24" t="s">
        <v>75</v>
      </c>
      <c r="BK335" s="226">
        <f>ROUND(I335*H335,2)</f>
        <v>0</v>
      </c>
      <c r="BL335" s="24" t="s">
        <v>244</v>
      </c>
      <c r="BM335" s="24" t="s">
        <v>613</v>
      </c>
    </row>
    <row r="336" s="12" customFormat="1">
      <c r="B336" s="249"/>
      <c r="C336" s="250"/>
      <c r="D336" s="229" t="s">
        <v>173</v>
      </c>
      <c r="E336" s="251" t="s">
        <v>21</v>
      </c>
      <c r="F336" s="252" t="s">
        <v>614</v>
      </c>
      <c r="G336" s="250"/>
      <c r="H336" s="251" t="s">
        <v>21</v>
      </c>
      <c r="I336" s="253"/>
      <c r="J336" s="250"/>
      <c r="K336" s="250"/>
      <c r="L336" s="254"/>
      <c r="M336" s="255"/>
      <c r="N336" s="256"/>
      <c r="O336" s="256"/>
      <c r="P336" s="256"/>
      <c r="Q336" s="256"/>
      <c r="R336" s="256"/>
      <c r="S336" s="256"/>
      <c r="T336" s="257"/>
      <c r="AT336" s="258" t="s">
        <v>173</v>
      </c>
      <c r="AU336" s="258" t="s">
        <v>86</v>
      </c>
      <c r="AV336" s="12" t="s">
        <v>75</v>
      </c>
      <c r="AW336" s="12" t="s">
        <v>33</v>
      </c>
      <c r="AX336" s="12" t="s">
        <v>70</v>
      </c>
      <c r="AY336" s="258" t="s">
        <v>165</v>
      </c>
    </row>
    <row r="337" s="11" customFormat="1">
      <c r="B337" s="227"/>
      <c r="C337" s="228"/>
      <c r="D337" s="229" t="s">
        <v>173</v>
      </c>
      <c r="E337" s="230" t="s">
        <v>21</v>
      </c>
      <c r="F337" s="231" t="s">
        <v>615</v>
      </c>
      <c r="G337" s="228"/>
      <c r="H337" s="232">
        <v>6.5</v>
      </c>
      <c r="I337" s="233"/>
      <c r="J337" s="228"/>
      <c r="K337" s="228"/>
      <c r="L337" s="234"/>
      <c r="M337" s="235"/>
      <c r="N337" s="236"/>
      <c r="O337" s="236"/>
      <c r="P337" s="236"/>
      <c r="Q337" s="236"/>
      <c r="R337" s="236"/>
      <c r="S337" s="236"/>
      <c r="T337" s="237"/>
      <c r="AT337" s="238" t="s">
        <v>173</v>
      </c>
      <c r="AU337" s="238" t="s">
        <v>86</v>
      </c>
      <c r="AV337" s="11" t="s">
        <v>86</v>
      </c>
      <c r="AW337" s="11" t="s">
        <v>33</v>
      </c>
      <c r="AX337" s="11" t="s">
        <v>75</v>
      </c>
      <c r="AY337" s="238" t="s">
        <v>165</v>
      </c>
    </row>
    <row r="338" s="1" customFormat="1" ht="16.5" customHeight="1">
      <c r="B338" s="46"/>
      <c r="C338" s="239" t="s">
        <v>616</v>
      </c>
      <c r="D338" s="239" t="s">
        <v>198</v>
      </c>
      <c r="E338" s="240" t="s">
        <v>617</v>
      </c>
      <c r="F338" s="241" t="s">
        <v>618</v>
      </c>
      <c r="G338" s="242" t="s">
        <v>84</v>
      </c>
      <c r="H338" s="243">
        <v>8.125</v>
      </c>
      <c r="I338" s="244"/>
      <c r="J338" s="245">
        <f>ROUND(I338*H338,2)</f>
        <v>0</v>
      </c>
      <c r="K338" s="241" t="s">
        <v>170</v>
      </c>
      <c r="L338" s="246"/>
      <c r="M338" s="247" t="s">
        <v>21</v>
      </c>
      <c r="N338" s="248" t="s">
        <v>41</v>
      </c>
      <c r="O338" s="47"/>
      <c r="P338" s="224">
        <f>O338*H338</f>
        <v>0</v>
      </c>
      <c r="Q338" s="224">
        <v>0.0038800000000000002</v>
      </c>
      <c r="R338" s="224">
        <f>Q338*H338</f>
        <v>0.031525000000000004</v>
      </c>
      <c r="S338" s="224">
        <v>0</v>
      </c>
      <c r="T338" s="225">
        <f>S338*H338</f>
        <v>0</v>
      </c>
      <c r="AR338" s="24" t="s">
        <v>333</v>
      </c>
      <c r="AT338" s="24" t="s">
        <v>198</v>
      </c>
      <c r="AU338" s="24" t="s">
        <v>86</v>
      </c>
      <c r="AY338" s="24" t="s">
        <v>165</v>
      </c>
      <c r="BE338" s="226">
        <f>IF(N338="základní",J338,0)</f>
        <v>0</v>
      </c>
      <c r="BF338" s="226">
        <f>IF(N338="snížená",J338,0)</f>
        <v>0</v>
      </c>
      <c r="BG338" s="226">
        <f>IF(N338="zákl. přenesená",J338,0)</f>
        <v>0</v>
      </c>
      <c r="BH338" s="226">
        <f>IF(N338="sníž. přenesená",J338,0)</f>
        <v>0</v>
      </c>
      <c r="BI338" s="226">
        <f>IF(N338="nulová",J338,0)</f>
        <v>0</v>
      </c>
      <c r="BJ338" s="24" t="s">
        <v>75</v>
      </c>
      <c r="BK338" s="226">
        <f>ROUND(I338*H338,2)</f>
        <v>0</v>
      </c>
      <c r="BL338" s="24" t="s">
        <v>244</v>
      </c>
      <c r="BM338" s="24" t="s">
        <v>619</v>
      </c>
    </row>
    <row r="339" s="11" customFormat="1">
      <c r="B339" s="227"/>
      <c r="C339" s="228"/>
      <c r="D339" s="229" t="s">
        <v>173</v>
      </c>
      <c r="E339" s="228"/>
      <c r="F339" s="231" t="s">
        <v>620</v>
      </c>
      <c r="G339" s="228"/>
      <c r="H339" s="232">
        <v>8.125</v>
      </c>
      <c r="I339" s="233"/>
      <c r="J339" s="228"/>
      <c r="K339" s="228"/>
      <c r="L339" s="234"/>
      <c r="M339" s="235"/>
      <c r="N339" s="236"/>
      <c r="O339" s="236"/>
      <c r="P339" s="236"/>
      <c r="Q339" s="236"/>
      <c r="R339" s="236"/>
      <c r="S339" s="236"/>
      <c r="T339" s="237"/>
      <c r="AT339" s="238" t="s">
        <v>173</v>
      </c>
      <c r="AU339" s="238" t="s">
        <v>86</v>
      </c>
      <c r="AV339" s="11" t="s">
        <v>86</v>
      </c>
      <c r="AW339" s="11" t="s">
        <v>6</v>
      </c>
      <c r="AX339" s="11" t="s">
        <v>75</v>
      </c>
      <c r="AY339" s="238" t="s">
        <v>165</v>
      </c>
    </row>
    <row r="340" s="1" customFormat="1" ht="25.5" customHeight="1">
      <c r="B340" s="46"/>
      <c r="C340" s="215" t="s">
        <v>621</v>
      </c>
      <c r="D340" s="215" t="s">
        <v>167</v>
      </c>
      <c r="E340" s="216" t="s">
        <v>622</v>
      </c>
      <c r="F340" s="217" t="s">
        <v>623</v>
      </c>
      <c r="G340" s="218" t="s">
        <v>84</v>
      </c>
      <c r="H340" s="219">
        <v>19.803000000000001</v>
      </c>
      <c r="I340" s="220"/>
      <c r="J340" s="221">
        <f>ROUND(I340*H340,2)</f>
        <v>0</v>
      </c>
      <c r="K340" s="217" t="s">
        <v>170</v>
      </c>
      <c r="L340" s="72"/>
      <c r="M340" s="222" t="s">
        <v>21</v>
      </c>
      <c r="N340" s="223" t="s">
        <v>41</v>
      </c>
      <c r="O340" s="47"/>
      <c r="P340" s="224">
        <f>O340*H340</f>
        <v>0</v>
      </c>
      <c r="Q340" s="224">
        <v>0</v>
      </c>
      <c r="R340" s="224">
        <f>Q340*H340</f>
        <v>0</v>
      </c>
      <c r="S340" s="224">
        <v>0.0060000000000000001</v>
      </c>
      <c r="T340" s="225">
        <f>S340*H340</f>
        <v>0.11881800000000001</v>
      </c>
      <c r="AR340" s="24" t="s">
        <v>244</v>
      </c>
      <c r="AT340" s="24" t="s">
        <v>167</v>
      </c>
      <c r="AU340" s="24" t="s">
        <v>86</v>
      </c>
      <c r="AY340" s="24" t="s">
        <v>165</v>
      </c>
      <c r="BE340" s="226">
        <f>IF(N340="základní",J340,0)</f>
        <v>0</v>
      </c>
      <c r="BF340" s="226">
        <f>IF(N340="snížená",J340,0)</f>
        <v>0</v>
      </c>
      <c r="BG340" s="226">
        <f>IF(N340="zákl. přenesená",J340,0)</f>
        <v>0</v>
      </c>
      <c r="BH340" s="226">
        <f>IF(N340="sníž. přenesená",J340,0)</f>
        <v>0</v>
      </c>
      <c r="BI340" s="226">
        <f>IF(N340="nulová",J340,0)</f>
        <v>0</v>
      </c>
      <c r="BJ340" s="24" t="s">
        <v>75</v>
      </c>
      <c r="BK340" s="226">
        <f>ROUND(I340*H340,2)</f>
        <v>0</v>
      </c>
      <c r="BL340" s="24" t="s">
        <v>244</v>
      </c>
      <c r="BM340" s="24" t="s">
        <v>624</v>
      </c>
    </row>
    <row r="341" s="11" customFormat="1">
      <c r="B341" s="227"/>
      <c r="C341" s="228"/>
      <c r="D341" s="229" t="s">
        <v>173</v>
      </c>
      <c r="E341" s="230" t="s">
        <v>21</v>
      </c>
      <c r="F341" s="231" t="s">
        <v>625</v>
      </c>
      <c r="G341" s="228"/>
      <c r="H341" s="232">
        <v>19.803000000000001</v>
      </c>
      <c r="I341" s="233"/>
      <c r="J341" s="228"/>
      <c r="K341" s="228"/>
      <c r="L341" s="234"/>
      <c r="M341" s="235"/>
      <c r="N341" s="236"/>
      <c r="O341" s="236"/>
      <c r="P341" s="236"/>
      <c r="Q341" s="236"/>
      <c r="R341" s="236"/>
      <c r="S341" s="236"/>
      <c r="T341" s="237"/>
      <c r="AT341" s="238" t="s">
        <v>173</v>
      </c>
      <c r="AU341" s="238" t="s">
        <v>86</v>
      </c>
      <c r="AV341" s="11" t="s">
        <v>86</v>
      </c>
      <c r="AW341" s="11" t="s">
        <v>33</v>
      </c>
      <c r="AX341" s="11" t="s">
        <v>75</v>
      </c>
      <c r="AY341" s="238" t="s">
        <v>165</v>
      </c>
    </row>
    <row r="342" s="1" customFormat="1" ht="38.25" customHeight="1">
      <c r="B342" s="46"/>
      <c r="C342" s="215" t="s">
        <v>626</v>
      </c>
      <c r="D342" s="215" t="s">
        <v>167</v>
      </c>
      <c r="E342" s="216" t="s">
        <v>627</v>
      </c>
      <c r="F342" s="217" t="s">
        <v>628</v>
      </c>
      <c r="G342" s="218" t="s">
        <v>201</v>
      </c>
      <c r="H342" s="219">
        <v>0.042999999999999997</v>
      </c>
      <c r="I342" s="220"/>
      <c r="J342" s="221">
        <f>ROUND(I342*H342,2)</f>
        <v>0</v>
      </c>
      <c r="K342" s="217" t="s">
        <v>170</v>
      </c>
      <c r="L342" s="72"/>
      <c r="M342" s="222" t="s">
        <v>21</v>
      </c>
      <c r="N342" s="223" t="s">
        <v>41</v>
      </c>
      <c r="O342" s="47"/>
      <c r="P342" s="224">
        <f>O342*H342</f>
        <v>0</v>
      </c>
      <c r="Q342" s="224">
        <v>0</v>
      </c>
      <c r="R342" s="224">
        <f>Q342*H342</f>
        <v>0</v>
      </c>
      <c r="S342" s="224">
        <v>0</v>
      </c>
      <c r="T342" s="225">
        <f>S342*H342</f>
        <v>0</v>
      </c>
      <c r="AR342" s="24" t="s">
        <v>244</v>
      </c>
      <c r="AT342" s="24" t="s">
        <v>167</v>
      </c>
      <c r="AU342" s="24" t="s">
        <v>86</v>
      </c>
      <c r="AY342" s="24" t="s">
        <v>165</v>
      </c>
      <c r="BE342" s="226">
        <f>IF(N342="základní",J342,0)</f>
        <v>0</v>
      </c>
      <c r="BF342" s="226">
        <f>IF(N342="snížená",J342,0)</f>
        <v>0</v>
      </c>
      <c r="BG342" s="226">
        <f>IF(N342="zákl. přenesená",J342,0)</f>
        <v>0</v>
      </c>
      <c r="BH342" s="226">
        <f>IF(N342="sníž. přenesená",J342,0)</f>
        <v>0</v>
      </c>
      <c r="BI342" s="226">
        <f>IF(N342="nulová",J342,0)</f>
        <v>0</v>
      </c>
      <c r="BJ342" s="24" t="s">
        <v>75</v>
      </c>
      <c r="BK342" s="226">
        <f>ROUND(I342*H342,2)</f>
        <v>0</v>
      </c>
      <c r="BL342" s="24" t="s">
        <v>244</v>
      </c>
      <c r="BM342" s="24" t="s">
        <v>629</v>
      </c>
    </row>
    <row r="343" s="1" customFormat="1" ht="38.25" customHeight="1">
      <c r="B343" s="46"/>
      <c r="C343" s="215" t="s">
        <v>630</v>
      </c>
      <c r="D343" s="215" t="s">
        <v>167</v>
      </c>
      <c r="E343" s="216" t="s">
        <v>631</v>
      </c>
      <c r="F343" s="217" t="s">
        <v>632</v>
      </c>
      <c r="G343" s="218" t="s">
        <v>201</v>
      </c>
      <c r="H343" s="219">
        <v>0.042999999999999997</v>
      </c>
      <c r="I343" s="220"/>
      <c r="J343" s="221">
        <f>ROUND(I343*H343,2)</f>
        <v>0</v>
      </c>
      <c r="K343" s="217" t="s">
        <v>170</v>
      </c>
      <c r="L343" s="72"/>
      <c r="M343" s="222" t="s">
        <v>21</v>
      </c>
      <c r="N343" s="223" t="s">
        <v>41</v>
      </c>
      <c r="O343" s="47"/>
      <c r="P343" s="224">
        <f>O343*H343</f>
        <v>0</v>
      </c>
      <c r="Q343" s="224">
        <v>0</v>
      </c>
      <c r="R343" s="224">
        <f>Q343*H343</f>
        <v>0</v>
      </c>
      <c r="S343" s="224">
        <v>0</v>
      </c>
      <c r="T343" s="225">
        <f>S343*H343</f>
        <v>0</v>
      </c>
      <c r="AR343" s="24" t="s">
        <v>244</v>
      </c>
      <c r="AT343" s="24" t="s">
        <v>167</v>
      </c>
      <c r="AU343" s="24" t="s">
        <v>86</v>
      </c>
      <c r="AY343" s="24" t="s">
        <v>165</v>
      </c>
      <c r="BE343" s="226">
        <f>IF(N343="základní",J343,0)</f>
        <v>0</v>
      </c>
      <c r="BF343" s="226">
        <f>IF(N343="snížená",J343,0)</f>
        <v>0</v>
      </c>
      <c r="BG343" s="226">
        <f>IF(N343="zákl. přenesená",J343,0)</f>
        <v>0</v>
      </c>
      <c r="BH343" s="226">
        <f>IF(N343="sníž. přenesená",J343,0)</f>
        <v>0</v>
      </c>
      <c r="BI343" s="226">
        <f>IF(N343="nulová",J343,0)</f>
        <v>0</v>
      </c>
      <c r="BJ343" s="24" t="s">
        <v>75</v>
      </c>
      <c r="BK343" s="226">
        <f>ROUND(I343*H343,2)</f>
        <v>0</v>
      </c>
      <c r="BL343" s="24" t="s">
        <v>244</v>
      </c>
      <c r="BM343" s="24" t="s">
        <v>633</v>
      </c>
    </row>
    <row r="344" s="10" customFormat="1" ht="29.88" customHeight="1">
      <c r="B344" s="199"/>
      <c r="C344" s="200"/>
      <c r="D344" s="201" t="s">
        <v>69</v>
      </c>
      <c r="E344" s="213" t="s">
        <v>634</v>
      </c>
      <c r="F344" s="213" t="s">
        <v>635</v>
      </c>
      <c r="G344" s="200"/>
      <c r="H344" s="200"/>
      <c r="I344" s="203"/>
      <c r="J344" s="214">
        <f>BK344</f>
        <v>0</v>
      </c>
      <c r="K344" s="200"/>
      <c r="L344" s="205"/>
      <c r="M344" s="206"/>
      <c r="N344" s="207"/>
      <c r="O344" s="207"/>
      <c r="P344" s="208">
        <f>SUM(P345:P350)</f>
        <v>0</v>
      </c>
      <c r="Q344" s="207"/>
      <c r="R344" s="208">
        <f>SUM(R345:R350)</f>
        <v>2.3488539999999998</v>
      </c>
      <c r="S344" s="207"/>
      <c r="T344" s="209">
        <f>SUM(T345:T350)</f>
        <v>0</v>
      </c>
      <c r="AR344" s="210" t="s">
        <v>86</v>
      </c>
      <c r="AT344" s="211" t="s">
        <v>69</v>
      </c>
      <c r="AU344" s="211" t="s">
        <v>75</v>
      </c>
      <c r="AY344" s="210" t="s">
        <v>165</v>
      </c>
      <c r="BK344" s="212">
        <f>SUM(BK345:BK350)</f>
        <v>0</v>
      </c>
    </row>
    <row r="345" s="1" customFormat="1" ht="38.25" customHeight="1">
      <c r="B345" s="46"/>
      <c r="C345" s="215" t="s">
        <v>636</v>
      </c>
      <c r="D345" s="215" t="s">
        <v>167</v>
      </c>
      <c r="E345" s="216" t="s">
        <v>637</v>
      </c>
      <c r="F345" s="217" t="s">
        <v>638</v>
      </c>
      <c r="G345" s="218" t="s">
        <v>92</v>
      </c>
      <c r="H345" s="219">
        <v>44.317999999999998</v>
      </c>
      <c r="I345" s="220"/>
      <c r="J345" s="221">
        <f>ROUND(I345*H345,2)</f>
        <v>0</v>
      </c>
      <c r="K345" s="217" t="s">
        <v>170</v>
      </c>
      <c r="L345" s="72"/>
      <c r="M345" s="222" t="s">
        <v>21</v>
      </c>
      <c r="N345" s="223" t="s">
        <v>41</v>
      </c>
      <c r="O345" s="47"/>
      <c r="P345" s="224">
        <f>O345*H345</f>
        <v>0</v>
      </c>
      <c r="Q345" s="224">
        <v>0.052999999999999998</v>
      </c>
      <c r="R345" s="224">
        <f>Q345*H345</f>
        <v>2.3488539999999998</v>
      </c>
      <c r="S345" s="224">
        <v>0</v>
      </c>
      <c r="T345" s="225">
        <f>S345*H345</f>
        <v>0</v>
      </c>
      <c r="AR345" s="24" t="s">
        <v>244</v>
      </c>
      <c r="AT345" s="24" t="s">
        <v>167</v>
      </c>
      <c r="AU345" s="24" t="s">
        <v>86</v>
      </c>
      <c r="AY345" s="24" t="s">
        <v>165</v>
      </c>
      <c r="BE345" s="226">
        <f>IF(N345="základní",J345,0)</f>
        <v>0</v>
      </c>
      <c r="BF345" s="226">
        <f>IF(N345="snížená",J345,0)</f>
        <v>0</v>
      </c>
      <c r="BG345" s="226">
        <f>IF(N345="zákl. přenesená",J345,0)</f>
        <v>0</v>
      </c>
      <c r="BH345" s="226">
        <f>IF(N345="sníž. přenesená",J345,0)</f>
        <v>0</v>
      </c>
      <c r="BI345" s="226">
        <f>IF(N345="nulová",J345,0)</f>
        <v>0</v>
      </c>
      <c r="BJ345" s="24" t="s">
        <v>75</v>
      </c>
      <c r="BK345" s="226">
        <f>ROUND(I345*H345,2)</f>
        <v>0</v>
      </c>
      <c r="BL345" s="24" t="s">
        <v>244</v>
      </c>
      <c r="BM345" s="24" t="s">
        <v>639</v>
      </c>
    </row>
    <row r="346" s="12" customFormat="1">
      <c r="B346" s="249"/>
      <c r="C346" s="250"/>
      <c r="D346" s="229" t="s">
        <v>173</v>
      </c>
      <c r="E346" s="251" t="s">
        <v>21</v>
      </c>
      <c r="F346" s="252" t="s">
        <v>338</v>
      </c>
      <c r="G346" s="250"/>
      <c r="H346" s="251" t="s">
        <v>21</v>
      </c>
      <c r="I346" s="253"/>
      <c r="J346" s="250"/>
      <c r="K346" s="250"/>
      <c r="L346" s="254"/>
      <c r="M346" s="255"/>
      <c r="N346" s="256"/>
      <c r="O346" s="256"/>
      <c r="P346" s="256"/>
      <c r="Q346" s="256"/>
      <c r="R346" s="256"/>
      <c r="S346" s="256"/>
      <c r="T346" s="257"/>
      <c r="AT346" s="258" t="s">
        <v>173</v>
      </c>
      <c r="AU346" s="258" t="s">
        <v>86</v>
      </c>
      <c r="AV346" s="12" t="s">
        <v>75</v>
      </c>
      <c r="AW346" s="12" t="s">
        <v>33</v>
      </c>
      <c r="AX346" s="12" t="s">
        <v>70</v>
      </c>
      <c r="AY346" s="258" t="s">
        <v>165</v>
      </c>
    </row>
    <row r="347" s="12" customFormat="1">
      <c r="B347" s="249"/>
      <c r="C347" s="250"/>
      <c r="D347" s="229" t="s">
        <v>173</v>
      </c>
      <c r="E347" s="251" t="s">
        <v>21</v>
      </c>
      <c r="F347" s="252" t="s">
        <v>640</v>
      </c>
      <c r="G347" s="250"/>
      <c r="H347" s="251" t="s">
        <v>21</v>
      </c>
      <c r="I347" s="253"/>
      <c r="J347" s="250"/>
      <c r="K347" s="250"/>
      <c r="L347" s="254"/>
      <c r="M347" s="255"/>
      <c r="N347" s="256"/>
      <c r="O347" s="256"/>
      <c r="P347" s="256"/>
      <c r="Q347" s="256"/>
      <c r="R347" s="256"/>
      <c r="S347" s="256"/>
      <c r="T347" s="257"/>
      <c r="AT347" s="258" t="s">
        <v>173</v>
      </c>
      <c r="AU347" s="258" t="s">
        <v>86</v>
      </c>
      <c r="AV347" s="12" t="s">
        <v>75</v>
      </c>
      <c r="AW347" s="12" t="s">
        <v>33</v>
      </c>
      <c r="AX347" s="12" t="s">
        <v>70</v>
      </c>
      <c r="AY347" s="258" t="s">
        <v>165</v>
      </c>
    </row>
    <row r="348" s="12" customFormat="1">
      <c r="B348" s="249"/>
      <c r="C348" s="250"/>
      <c r="D348" s="229" t="s">
        <v>173</v>
      </c>
      <c r="E348" s="251" t="s">
        <v>21</v>
      </c>
      <c r="F348" s="252" t="s">
        <v>641</v>
      </c>
      <c r="G348" s="250"/>
      <c r="H348" s="251" t="s">
        <v>21</v>
      </c>
      <c r="I348" s="253"/>
      <c r="J348" s="250"/>
      <c r="K348" s="250"/>
      <c r="L348" s="254"/>
      <c r="M348" s="255"/>
      <c r="N348" s="256"/>
      <c r="O348" s="256"/>
      <c r="P348" s="256"/>
      <c r="Q348" s="256"/>
      <c r="R348" s="256"/>
      <c r="S348" s="256"/>
      <c r="T348" s="257"/>
      <c r="AT348" s="258" t="s">
        <v>173</v>
      </c>
      <c r="AU348" s="258" t="s">
        <v>86</v>
      </c>
      <c r="AV348" s="12" t="s">
        <v>75</v>
      </c>
      <c r="AW348" s="12" t="s">
        <v>33</v>
      </c>
      <c r="AX348" s="12" t="s">
        <v>70</v>
      </c>
      <c r="AY348" s="258" t="s">
        <v>165</v>
      </c>
    </row>
    <row r="349" s="11" customFormat="1">
      <c r="B349" s="227"/>
      <c r="C349" s="228"/>
      <c r="D349" s="229" t="s">
        <v>173</v>
      </c>
      <c r="E349" s="230" t="s">
        <v>21</v>
      </c>
      <c r="F349" s="231" t="s">
        <v>642</v>
      </c>
      <c r="G349" s="228"/>
      <c r="H349" s="232">
        <v>44.317999999999998</v>
      </c>
      <c r="I349" s="233"/>
      <c r="J349" s="228"/>
      <c r="K349" s="228"/>
      <c r="L349" s="234"/>
      <c r="M349" s="235"/>
      <c r="N349" s="236"/>
      <c r="O349" s="236"/>
      <c r="P349" s="236"/>
      <c r="Q349" s="236"/>
      <c r="R349" s="236"/>
      <c r="S349" s="236"/>
      <c r="T349" s="237"/>
      <c r="AT349" s="238" t="s">
        <v>173</v>
      </c>
      <c r="AU349" s="238" t="s">
        <v>86</v>
      </c>
      <c r="AV349" s="11" t="s">
        <v>86</v>
      </c>
      <c r="AW349" s="11" t="s">
        <v>33</v>
      </c>
      <c r="AX349" s="11" t="s">
        <v>75</v>
      </c>
      <c r="AY349" s="238" t="s">
        <v>165</v>
      </c>
    </row>
    <row r="350" s="1" customFormat="1" ht="38.25" customHeight="1">
      <c r="B350" s="46"/>
      <c r="C350" s="215" t="s">
        <v>643</v>
      </c>
      <c r="D350" s="215" t="s">
        <v>167</v>
      </c>
      <c r="E350" s="216" t="s">
        <v>644</v>
      </c>
      <c r="F350" s="217" t="s">
        <v>645</v>
      </c>
      <c r="G350" s="218" t="s">
        <v>201</v>
      </c>
      <c r="H350" s="219">
        <v>2.3490000000000002</v>
      </c>
      <c r="I350" s="220"/>
      <c r="J350" s="221">
        <f>ROUND(I350*H350,2)</f>
        <v>0</v>
      </c>
      <c r="K350" s="217" t="s">
        <v>170</v>
      </c>
      <c r="L350" s="72"/>
      <c r="M350" s="222" t="s">
        <v>21</v>
      </c>
      <c r="N350" s="223" t="s">
        <v>41</v>
      </c>
      <c r="O350" s="47"/>
      <c r="P350" s="224">
        <f>O350*H350</f>
        <v>0</v>
      </c>
      <c r="Q350" s="224">
        <v>0</v>
      </c>
      <c r="R350" s="224">
        <f>Q350*H350</f>
        <v>0</v>
      </c>
      <c r="S350" s="224">
        <v>0</v>
      </c>
      <c r="T350" s="225">
        <f>S350*H350</f>
        <v>0</v>
      </c>
      <c r="AR350" s="24" t="s">
        <v>244</v>
      </c>
      <c r="AT350" s="24" t="s">
        <v>167</v>
      </c>
      <c r="AU350" s="24" t="s">
        <v>86</v>
      </c>
      <c r="AY350" s="24" t="s">
        <v>165</v>
      </c>
      <c r="BE350" s="226">
        <f>IF(N350="základní",J350,0)</f>
        <v>0</v>
      </c>
      <c r="BF350" s="226">
        <f>IF(N350="snížená",J350,0)</f>
        <v>0</v>
      </c>
      <c r="BG350" s="226">
        <f>IF(N350="zákl. přenesená",J350,0)</f>
        <v>0</v>
      </c>
      <c r="BH350" s="226">
        <f>IF(N350="sníž. přenesená",J350,0)</f>
        <v>0</v>
      </c>
      <c r="BI350" s="226">
        <f>IF(N350="nulová",J350,0)</f>
        <v>0</v>
      </c>
      <c r="BJ350" s="24" t="s">
        <v>75</v>
      </c>
      <c r="BK350" s="226">
        <f>ROUND(I350*H350,2)</f>
        <v>0</v>
      </c>
      <c r="BL350" s="24" t="s">
        <v>244</v>
      </c>
      <c r="BM350" s="24" t="s">
        <v>646</v>
      </c>
    </row>
    <row r="351" s="10" customFormat="1" ht="29.88" customHeight="1">
      <c r="B351" s="199"/>
      <c r="C351" s="200"/>
      <c r="D351" s="201" t="s">
        <v>69</v>
      </c>
      <c r="E351" s="213" t="s">
        <v>647</v>
      </c>
      <c r="F351" s="213" t="s">
        <v>648</v>
      </c>
      <c r="G351" s="200"/>
      <c r="H351" s="200"/>
      <c r="I351" s="203"/>
      <c r="J351" s="214">
        <f>BK351</f>
        <v>0</v>
      </c>
      <c r="K351" s="200"/>
      <c r="L351" s="205"/>
      <c r="M351" s="206"/>
      <c r="N351" s="207"/>
      <c r="O351" s="207"/>
      <c r="P351" s="208">
        <f>SUM(P352:P381)</f>
        <v>0</v>
      </c>
      <c r="Q351" s="207"/>
      <c r="R351" s="208">
        <f>SUM(R352:R381)</f>
        <v>0.013570000000000001</v>
      </c>
      <c r="S351" s="207"/>
      <c r="T351" s="209">
        <f>SUM(T352:T381)</f>
        <v>0.13944000000000001</v>
      </c>
      <c r="AR351" s="210" t="s">
        <v>86</v>
      </c>
      <c r="AT351" s="211" t="s">
        <v>69</v>
      </c>
      <c r="AU351" s="211" t="s">
        <v>75</v>
      </c>
      <c r="AY351" s="210" t="s">
        <v>165</v>
      </c>
      <c r="BK351" s="212">
        <f>SUM(BK352:BK381)</f>
        <v>0</v>
      </c>
    </row>
    <row r="352" s="1" customFormat="1" ht="25.5" customHeight="1">
      <c r="B352" s="46"/>
      <c r="C352" s="215" t="s">
        <v>649</v>
      </c>
      <c r="D352" s="215" t="s">
        <v>167</v>
      </c>
      <c r="E352" s="216" t="s">
        <v>650</v>
      </c>
      <c r="F352" s="217" t="s">
        <v>651</v>
      </c>
      <c r="G352" s="218" t="s">
        <v>330</v>
      </c>
      <c r="H352" s="219">
        <v>24</v>
      </c>
      <c r="I352" s="220"/>
      <c r="J352" s="221">
        <f>ROUND(I352*H352,2)</f>
        <v>0</v>
      </c>
      <c r="K352" s="217" t="s">
        <v>170</v>
      </c>
      <c r="L352" s="72"/>
      <c r="M352" s="222" t="s">
        <v>21</v>
      </c>
      <c r="N352" s="223" t="s">
        <v>41</v>
      </c>
      <c r="O352" s="47"/>
      <c r="P352" s="224">
        <f>O352*H352</f>
        <v>0</v>
      </c>
      <c r="Q352" s="224">
        <v>0</v>
      </c>
      <c r="R352" s="224">
        <f>Q352*H352</f>
        <v>0</v>
      </c>
      <c r="S352" s="224">
        <v>0.00198</v>
      </c>
      <c r="T352" s="225">
        <f>S352*H352</f>
        <v>0.04752</v>
      </c>
      <c r="AR352" s="24" t="s">
        <v>244</v>
      </c>
      <c r="AT352" s="24" t="s">
        <v>167</v>
      </c>
      <c r="AU352" s="24" t="s">
        <v>86</v>
      </c>
      <c r="AY352" s="24" t="s">
        <v>165</v>
      </c>
      <c r="BE352" s="226">
        <f>IF(N352="základní",J352,0)</f>
        <v>0</v>
      </c>
      <c r="BF352" s="226">
        <f>IF(N352="snížená",J352,0)</f>
        <v>0</v>
      </c>
      <c r="BG352" s="226">
        <f>IF(N352="zákl. přenesená",J352,0)</f>
        <v>0</v>
      </c>
      <c r="BH352" s="226">
        <f>IF(N352="sníž. přenesená",J352,0)</f>
        <v>0</v>
      </c>
      <c r="BI352" s="226">
        <f>IF(N352="nulová",J352,0)</f>
        <v>0</v>
      </c>
      <c r="BJ352" s="24" t="s">
        <v>75</v>
      </c>
      <c r="BK352" s="226">
        <f>ROUND(I352*H352,2)</f>
        <v>0</v>
      </c>
      <c r="BL352" s="24" t="s">
        <v>244</v>
      </c>
      <c r="BM352" s="24" t="s">
        <v>652</v>
      </c>
    </row>
    <row r="353" s="12" customFormat="1">
      <c r="B353" s="249"/>
      <c r="C353" s="250"/>
      <c r="D353" s="229" t="s">
        <v>173</v>
      </c>
      <c r="E353" s="251" t="s">
        <v>21</v>
      </c>
      <c r="F353" s="252" t="s">
        <v>653</v>
      </c>
      <c r="G353" s="250"/>
      <c r="H353" s="251" t="s">
        <v>21</v>
      </c>
      <c r="I353" s="253"/>
      <c r="J353" s="250"/>
      <c r="K353" s="250"/>
      <c r="L353" s="254"/>
      <c r="M353" s="255"/>
      <c r="N353" s="256"/>
      <c r="O353" s="256"/>
      <c r="P353" s="256"/>
      <c r="Q353" s="256"/>
      <c r="R353" s="256"/>
      <c r="S353" s="256"/>
      <c r="T353" s="257"/>
      <c r="AT353" s="258" t="s">
        <v>173</v>
      </c>
      <c r="AU353" s="258" t="s">
        <v>86</v>
      </c>
      <c r="AV353" s="12" t="s">
        <v>75</v>
      </c>
      <c r="AW353" s="12" t="s">
        <v>33</v>
      </c>
      <c r="AX353" s="12" t="s">
        <v>70</v>
      </c>
      <c r="AY353" s="258" t="s">
        <v>165</v>
      </c>
    </row>
    <row r="354" s="11" customFormat="1">
      <c r="B354" s="227"/>
      <c r="C354" s="228"/>
      <c r="D354" s="229" t="s">
        <v>173</v>
      </c>
      <c r="E354" s="230" t="s">
        <v>21</v>
      </c>
      <c r="F354" s="231" t="s">
        <v>654</v>
      </c>
      <c r="G354" s="228"/>
      <c r="H354" s="232">
        <v>24</v>
      </c>
      <c r="I354" s="233"/>
      <c r="J354" s="228"/>
      <c r="K354" s="228"/>
      <c r="L354" s="234"/>
      <c r="M354" s="235"/>
      <c r="N354" s="236"/>
      <c r="O354" s="236"/>
      <c r="P354" s="236"/>
      <c r="Q354" s="236"/>
      <c r="R354" s="236"/>
      <c r="S354" s="236"/>
      <c r="T354" s="237"/>
      <c r="AT354" s="238" t="s">
        <v>173</v>
      </c>
      <c r="AU354" s="238" t="s">
        <v>86</v>
      </c>
      <c r="AV354" s="11" t="s">
        <v>86</v>
      </c>
      <c r="AW354" s="11" t="s">
        <v>33</v>
      </c>
      <c r="AX354" s="11" t="s">
        <v>75</v>
      </c>
      <c r="AY354" s="238" t="s">
        <v>165</v>
      </c>
    </row>
    <row r="355" s="1" customFormat="1" ht="25.5" customHeight="1">
      <c r="B355" s="46"/>
      <c r="C355" s="215" t="s">
        <v>655</v>
      </c>
      <c r="D355" s="215" t="s">
        <v>167</v>
      </c>
      <c r="E355" s="216" t="s">
        <v>656</v>
      </c>
      <c r="F355" s="217" t="s">
        <v>657</v>
      </c>
      <c r="G355" s="218" t="s">
        <v>330</v>
      </c>
      <c r="H355" s="219">
        <v>2.5</v>
      </c>
      <c r="I355" s="220"/>
      <c r="J355" s="221">
        <f>ROUND(I355*H355,2)</f>
        <v>0</v>
      </c>
      <c r="K355" s="217" t="s">
        <v>170</v>
      </c>
      <c r="L355" s="72"/>
      <c r="M355" s="222" t="s">
        <v>21</v>
      </c>
      <c r="N355" s="223" t="s">
        <v>41</v>
      </c>
      <c r="O355" s="47"/>
      <c r="P355" s="224">
        <f>O355*H355</f>
        <v>0</v>
      </c>
      <c r="Q355" s="224">
        <v>0</v>
      </c>
      <c r="R355" s="224">
        <f>Q355*H355</f>
        <v>0</v>
      </c>
      <c r="S355" s="224">
        <v>0.026700000000000002</v>
      </c>
      <c r="T355" s="225">
        <f>S355*H355</f>
        <v>0.066750000000000004</v>
      </c>
      <c r="AR355" s="24" t="s">
        <v>244</v>
      </c>
      <c r="AT355" s="24" t="s">
        <v>167</v>
      </c>
      <c r="AU355" s="24" t="s">
        <v>86</v>
      </c>
      <c r="AY355" s="24" t="s">
        <v>165</v>
      </c>
      <c r="BE355" s="226">
        <f>IF(N355="základní",J355,0)</f>
        <v>0</v>
      </c>
      <c r="BF355" s="226">
        <f>IF(N355="snížená",J355,0)</f>
        <v>0</v>
      </c>
      <c r="BG355" s="226">
        <f>IF(N355="zákl. přenesená",J355,0)</f>
        <v>0</v>
      </c>
      <c r="BH355" s="226">
        <f>IF(N355="sníž. přenesená",J355,0)</f>
        <v>0</v>
      </c>
      <c r="BI355" s="226">
        <f>IF(N355="nulová",J355,0)</f>
        <v>0</v>
      </c>
      <c r="BJ355" s="24" t="s">
        <v>75</v>
      </c>
      <c r="BK355" s="226">
        <f>ROUND(I355*H355,2)</f>
        <v>0</v>
      </c>
      <c r="BL355" s="24" t="s">
        <v>244</v>
      </c>
      <c r="BM355" s="24" t="s">
        <v>658</v>
      </c>
    </row>
    <row r="356" s="12" customFormat="1">
      <c r="B356" s="249"/>
      <c r="C356" s="250"/>
      <c r="D356" s="229" t="s">
        <v>173</v>
      </c>
      <c r="E356" s="251" t="s">
        <v>21</v>
      </c>
      <c r="F356" s="252" t="s">
        <v>659</v>
      </c>
      <c r="G356" s="250"/>
      <c r="H356" s="251" t="s">
        <v>21</v>
      </c>
      <c r="I356" s="253"/>
      <c r="J356" s="250"/>
      <c r="K356" s="250"/>
      <c r="L356" s="254"/>
      <c r="M356" s="255"/>
      <c r="N356" s="256"/>
      <c r="O356" s="256"/>
      <c r="P356" s="256"/>
      <c r="Q356" s="256"/>
      <c r="R356" s="256"/>
      <c r="S356" s="256"/>
      <c r="T356" s="257"/>
      <c r="AT356" s="258" t="s">
        <v>173</v>
      </c>
      <c r="AU356" s="258" t="s">
        <v>86</v>
      </c>
      <c r="AV356" s="12" t="s">
        <v>75</v>
      </c>
      <c r="AW356" s="12" t="s">
        <v>33</v>
      </c>
      <c r="AX356" s="12" t="s">
        <v>70</v>
      </c>
      <c r="AY356" s="258" t="s">
        <v>165</v>
      </c>
    </row>
    <row r="357" s="11" customFormat="1">
      <c r="B357" s="227"/>
      <c r="C357" s="228"/>
      <c r="D357" s="229" t="s">
        <v>173</v>
      </c>
      <c r="E357" s="230" t="s">
        <v>21</v>
      </c>
      <c r="F357" s="231" t="s">
        <v>660</v>
      </c>
      <c r="G357" s="228"/>
      <c r="H357" s="232">
        <v>2.5</v>
      </c>
      <c r="I357" s="233"/>
      <c r="J357" s="228"/>
      <c r="K357" s="228"/>
      <c r="L357" s="234"/>
      <c r="M357" s="235"/>
      <c r="N357" s="236"/>
      <c r="O357" s="236"/>
      <c r="P357" s="236"/>
      <c r="Q357" s="236"/>
      <c r="R357" s="236"/>
      <c r="S357" s="236"/>
      <c r="T357" s="237"/>
      <c r="AT357" s="238" t="s">
        <v>173</v>
      </c>
      <c r="AU357" s="238" t="s">
        <v>86</v>
      </c>
      <c r="AV357" s="11" t="s">
        <v>86</v>
      </c>
      <c r="AW357" s="11" t="s">
        <v>33</v>
      </c>
      <c r="AX357" s="11" t="s">
        <v>70</v>
      </c>
      <c r="AY357" s="238" t="s">
        <v>165</v>
      </c>
    </row>
    <row r="358" s="13" customFormat="1">
      <c r="B358" s="259"/>
      <c r="C358" s="260"/>
      <c r="D358" s="229" t="s">
        <v>173</v>
      </c>
      <c r="E358" s="261" t="s">
        <v>21</v>
      </c>
      <c r="F358" s="262" t="s">
        <v>229</v>
      </c>
      <c r="G358" s="260"/>
      <c r="H358" s="263">
        <v>2.5</v>
      </c>
      <c r="I358" s="264"/>
      <c r="J358" s="260"/>
      <c r="K358" s="260"/>
      <c r="L358" s="265"/>
      <c r="M358" s="266"/>
      <c r="N358" s="267"/>
      <c r="O358" s="267"/>
      <c r="P358" s="267"/>
      <c r="Q358" s="267"/>
      <c r="R358" s="267"/>
      <c r="S358" s="267"/>
      <c r="T358" s="268"/>
      <c r="AT358" s="269" t="s">
        <v>173</v>
      </c>
      <c r="AU358" s="269" t="s">
        <v>86</v>
      </c>
      <c r="AV358" s="13" t="s">
        <v>171</v>
      </c>
      <c r="AW358" s="13" t="s">
        <v>33</v>
      </c>
      <c r="AX358" s="13" t="s">
        <v>75</v>
      </c>
      <c r="AY358" s="269" t="s">
        <v>165</v>
      </c>
    </row>
    <row r="359" s="1" customFormat="1" ht="16.5" customHeight="1">
      <c r="B359" s="46"/>
      <c r="C359" s="215" t="s">
        <v>661</v>
      </c>
      <c r="D359" s="215" t="s">
        <v>167</v>
      </c>
      <c r="E359" s="216" t="s">
        <v>662</v>
      </c>
      <c r="F359" s="217" t="s">
        <v>663</v>
      </c>
      <c r="G359" s="218" t="s">
        <v>252</v>
      </c>
      <c r="H359" s="219">
        <v>4</v>
      </c>
      <c r="I359" s="220"/>
      <c r="J359" s="221">
        <f>ROUND(I359*H359,2)</f>
        <v>0</v>
      </c>
      <c r="K359" s="217" t="s">
        <v>170</v>
      </c>
      <c r="L359" s="72"/>
      <c r="M359" s="222" t="s">
        <v>21</v>
      </c>
      <c r="N359" s="223" t="s">
        <v>41</v>
      </c>
      <c r="O359" s="47"/>
      <c r="P359" s="224">
        <f>O359*H359</f>
        <v>0</v>
      </c>
      <c r="Q359" s="224">
        <v>0.00016000000000000001</v>
      </c>
      <c r="R359" s="224">
        <f>Q359*H359</f>
        <v>0.00064000000000000005</v>
      </c>
      <c r="S359" s="224">
        <v>0</v>
      </c>
      <c r="T359" s="225">
        <f>S359*H359</f>
        <v>0</v>
      </c>
      <c r="AR359" s="24" t="s">
        <v>244</v>
      </c>
      <c r="AT359" s="24" t="s">
        <v>167</v>
      </c>
      <c r="AU359" s="24" t="s">
        <v>86</v>
      </c>
      <c r="AY359" s="24" t="s">
        <v>165</v>
      </c>
      <c r="BE359" s="226">
        <f>IF(N359="základní",J359,0)</f>
        <v>0</v>
      </c>
      <c r="BF359" s="226">
        <f>IF(N359="snížená",J359,0)</f>
        <v>0</v>
      </c>
      <c r="BG359" s="226">
        <f>IF(N359="zákl. přenesená",J359,0)</f>
        <v>0</v>
      </c>
      <c r="BH359" s="226">
        <f>IF(N359="sníž. přenesená",J359,0)</f>
        <v>0</v>
      </c>
      <c r="BI359" s="226">
        <f>IF(N359="nulová",J359,0)</f>
        <v>0</v>
      </c>
      <c r="BJ359" s="24" t="s">
        <v>75</v>
      </c>
      <c r="BK359" s="226">
        <f>ROUND(I359*H359,2)</f>
        <v>0</v>
      </c>
      <c r="BL359" s="24" t="s">
        <v>244</v>
      </c>
      <c r="BM359" s="24" t="s">
        <v>664</v>
      </c>
    </row>
    <row r="360" s="12" customFormat="1">
      <c r="B360" s="249"/>
      <c r="C360" s="250"/>
      <c r="D360" s="229" t="s">
        <v>173</v>
      </c>
      <c r="E360" s="251" t="s">
        <v>21</v>
      </c>
      <c r="F360" s="252" t="s">
        <v>665</v>
      </c>
      <c r="G360" s="250"/>
      <c r="H360" s="251" t="s">
        <v>21</v>
      </c>
      <c r="I360" s="253"/>
      <c r="J360" s="250"/>
      <c r="K360" s="250"/>
      <c r="L360" s="254"/>
      <c r="M360" s="255"/>
      <c r="N360" s="256"/>
      <c r="O360" s="256"/>
      <c r="P360" s="256"/>
      <c r="Q360" s="256"/>
      <c r="R360" s="256"/>
      <c r="S360" s="256"/>
      <c r="T360" s="257"/>
      <c r="AT360" s="258" t="s">
        <v>173</v>
      </c>
      <c r="AU360" s="258" t="s">
        <v>86</v>
      </c>
      <c r="AV360" s="12" t="s">
        <v>75</v>
      </c>
      <c r="AW360" s="12" t="s">
        <v>33</v>
      </c>
      <c r="AX360" s="12" t="s">
        <v>70</v>
      </c>
      <c r="AY360" s="258" t="s">
        <v>165</v>
      </c>
    </row>
    <row r="361" s="11" customFormat="1">
      <c r="B361" s="227"/>
      <c r="C361" s="228"/>
      <c r="D361" s="229" t="s">
        <v>173</v>
      </c>
      <c r="E361" s="230" t="s">
        <v>21</v>
      </c>
      <c r="F361" s="231" t="s">
        <v>666</v>
      </c>
      <c r="G361" s="228"/>
      <c r="H361" s="232">
        <v>4</v>
      </c>
      <c r="I361" s="233"/>
      <c r="J361" s="228"/>
      <c r="K361" s="228"/>
      <c r="L361" s="234"/>
      <c r="M361" s="235"/>
      <c r="N361" s="236"/>
      <c r="O361" s="236"/>
      <c r="P361" s="236"/>
      <c r="Q361" s="236"/>
      <c r="R361" s="236"/>
      <c r="S361" s="236"/>
      <c r="T361" s="237"/>
      <c r="AT361" s="238" t="s">
        <v>173</v>
      </c>
      <c r="AU361" s="238" t="s">
        <v>86</v>
      </c>
      <c r="AV361" s="11" t="s">
        <v>86</v>
      </c>
      <c r="AW361" s="11" t="s">
        <v>33</v>
      </c>
      <c r="AX361" s="11" t="s">
        <v>75</v>
      </c>
      <c r="AY361" s="238" t="s">
        <v>165</v>
      </c>
    </row>
    <row r="362" s="1" customFormat="1" ht="16.5" customHeight="1">
      <c r="B362" s="46"/>
      <c r="C362" s="215" t="s">
        <v>667</v>
      </c>
      <c r="D362" s="215" t="s">
        <v>167</v>
      </c>
      <c r="E362" s="216" t="s">
        <v>668</v>
      </c>
      <c r="F362" s="217" t="s">
        <v>669</v>
      </c>
      <c r="G362" s="218" t="s">
        <v>252</v>
      </c>
      <c r="H362" s="219">
        <v>3</v>
      </c>
      <c r="I362" s="220"/>
      <c r="J362" s="221">
        <f>ROUND(I362*H362,2)</f>
        <v>0</v>
      </c>
      <c r="K362" s="217" t="s">
        <v>170</v>
      </c>
      <c r="L362" s="72"/>
      <c r="M362" s="222" t="s">
        <v>21</v>
      </c>
      <c r="N362" s="223" t="s">
        <v>41</v>
      </c>
      <c r="O362" s="47"/>
      <c r="P362" s="224">
        <f>O362*H362</f>
        <v>0</v>
      </c>
      <c r="Q362" s="224">
        <v>0.00029</v>
      </c>
      <c r="R362" s="224">
        <f>Q362*H362</f>
        <v>0.00087000000000000001</v>
      </c>
      <c r="S362" s="224">
        <v>0</v>
      </c>
      <c r="T362" s="225">
        <f>S362*H362</f>
        <v>0</v>
      </c>
      <c r="AR362" s="24" t="s">
        <v>244</v>
      </c>
      <c r="AT362" s="24" t="s">
        <v>167</v>
      </c>
      <c r="AU362" s="24" t="s">
        <v>86</v>
      </c>
      <c r="AY362" s="24" t="s">
        <v>165</v>
      </c>
      <c r="BE362" s="226">
        <f>IF(N362="základní",J362,0)</f>
        <v>0</v>
      </c>
      <c r="BF362" s="226">
        <f>IF(N362="snížená",J362,0)</f>
        <v>0</v>
      </c>
      <c r="BG362" s="226">
        <f>IF(N362="zákl. přenesená",J362,0)</f>
        <v>0</v>
      </c>
      <c r="BH362" s="226">
        <f>IF(N362="sníž. přenesená",J362,0)</f>
        <v>0</v>
      </c>
      <c r="BI362" s="226">
        <f>IF(N362="nulová",J362,0)</f>
        <v>0</v>
      </c>
      <c r="BJ362" s="24" t="s">
        <v>75</v>
      </c>
      <c r="BK362" s="226">
        <f>ROUND(I362*H362,2)</f>
        <v>0</v>
      </c>
      <c r="BL362" s="24" t="s">
        <v>244</v>
      </c>
      <c r="BM362" s="24" t="s">
        <v>670</v>
      </c>
    </row>
    <row r="363" s="12" customFormat="1">
      <c r="B363" s="249"/>
      <c r="C363" s="250"/>
      <c r="D363" s="229" t="s">
        <v>173</v>
      </c>
      <c r="E363" s="251" t="s">
        <v>21</v>
      </c>
      <c r="F363" s="252" t="s">
        <v>665</v>
      </c>
      <c r="G363" s="250"/>
      <c r="H363" s="251" t="s">
        <v>21</v>
      </c>
      <c r="I363" s="253"/>
      <c r="J363" s="250"/>
      <c r="K363" s="250"/>
      <c r="L363" s="254"/>
      <c r="M363" s="255"/>
      <c r="N363" s="256"/>
      <c r="O363" s="256"/>
      <c r="P363" s="256"/>
      <c r="Q363" s="256"/>
      <c r="R363" s="256"/>
      <c r="S363" s="256"/>
      <c r="T363" s="257"/>
      <c r="AT363" s="258" t="s">
        <v>173</v>
      </c>
      <c r="AU363" s="258" t="s">
        <v>86</v>
      </c>
      <c r="AV363" s="12" t="s">
        <v>75</v>
      </c>
      <c r="AW363" s="12" t="s">
        <v>33</v>
      </c>
      <c r="AX363" s="12" t="s">
        <v>70</v>
      </c>
      <c r="AY363" s="258" t="s">
        <v>165</v>
      </c>
    </row>
    <row r="364" s="11" customFormat="1">
      <c r="B364" s="227"/>
      <c r="C364" s="228"/>
      <c r="D364" s="229" t="s">
        <v>173</v>
      </c>
      <c r="E364" s="230" t="s">
        <v>21</v>
      </c>
      <c r="F364" s="231" t="s">
        <v>671</v>
      </c>
      <c r="G364" s="228"/>
      <c r="H364" s="232">
        <v>3</v>
      </c>
      <c r="I364" s="233"/>
      <c r="J364" s="228"/>
      <c r="K364" s="228"/>
      <c r="L364" s="234"/>
      <c r="M364" s="235"/>
      <c r="N364" s="236"/>
      <c r="O364" s="236"/>
      <c r="P364" s="236"/>
      <c r="Q364" s="236"/>
      <c r="R364" s="236"/>
      <c r="S364" s="236"/>
      <c r="T364" s="237"/>
      <c r="AT364" s="238" t="s">
        <v>173</v>
      </c>
      <c r="AU364" s="238" t="s">
        <v>86</v>
      </c>
      <c r="AV364" s="11" t="s">
        <v>86</v>
      </c>
      <c r="AW364" s="11" t="s">
        <v>33</v>
      </c>
      <c r="AX364" s="11" t="s">
        <v>75</v>
      </c>
      <c r="AY364" s="238" t="s">
        <v>165</v>
      </c>
    </row>
    <row r="365" s="1" customFormat="1" ht="16.5" customHeight="1">
      <c r="B365" s="46"/>
      <c r="C365" s="215" t="s">
        <v>672</v>
      </c>
      <c r="D365" s="215" t="s">
        <v>167</v>
      </c>
      <c r="E365" s="216" t="s">
        <v>673</v>
      </c>
      <c r="F365" s="217" t="s">
        <v>674</v>
      </c>
      <c r="G365" s="218" t="s">
        <v>330</v>
      </c>
      <c r="H365" s="219">
        <v>19</v>
      </c>
      <c r="I365" s="220"/>
      <c r="J365" s="221">
        <f>ROUND(I365*H365,2)</f>
        <v>0</v>
      </c>
      <c r="K365" s="217" t="s">
        <v>21</v>
      </c>
      <c r="L365" s="72"/>
      <c r="M365" s="222" t="s">
        <v>21</v>
      </c>
      <c r="N365" s="223" t="s">
        <v>41</v>
      </c>
      <c r="O365" s="47"/>
      <c r="P365" s="224">
        <f>O365*H365</f>
        <v>0</v>
      </c>
      <c r="Q365" s="224">
        <v>0</v>
      </c>
      <c r="R365" s="224">
        <f>Q365*H365</f>
        <v>0</v>
      </c>
      <c r="S365" s="224">
        <v>0</v>
      </c>
      <c r="T365" s="225">
        <f>S365*H365</f>
        <v>0</v>
      </c>
      <c r="AR365" s="24" t="s">
        <v>244</v>
      </c>
      <c r="AT365" s="24" t="s">
        <v>167</v>
      </c>
      <c r="AU365" s="24" t="s">
        <v>86</v>
      </c>
      <c r="AY365" s="24" t="s">
        <v>165</v>
      </c>
      <c r="BE365" s="226">
        <f>IF(N365="základní",J365,0)</f>
        <v>0</v>
      </c>
      <c r="BF365" s="226">
        <f>IF(N365="snížená",J365,0)</f>
        <v>0</v>
      </c>
      <c r="BG365" s="226">
        <f>IF(N365="zákl. přenesená",J365,0)</f>
        <v>0</v>
      </c>
      <c r="BH365" s="226">
        <f>IF(N365="sníž. přenesená",J365,0)</f>
        <v>0</v>
      </c>
      <c r="BI365" s="226">
        <f>IF(N365="nulová",J365,0)</f>
        <v>0</v>
      </c>
      <c r="BJ365" s="24" t="s">
        <v>75</v>
      </c>
      <c r="BK365" s="226">
        <f>ROUND(I365*H365,2)</f>
        <v>0</v>
      </c>
      <c r="BL365" s="24" t="s">
        <v>244</v>
      </c>
      <c r="BM365" s="24" t="s">
        <v>675</v>
      </c>
    </row>
    <row r="366" s="11" customFormat="1">
      <c r="B366" s="227"/>
      <c r="C366" s="228"/>
      <c r="D366" s="229" t="s">
        <v>173</v>
      </c>
      <c r="E366" s="230" t="s">
        <v>21</v>
      </c>
      <c r="F366" s="231" t="s">
        <v>676</v>
      </c>
      <c r="G366" s="228"/>
      <c r="H366" s="232">
        <v>19</v>
      </c>
      <c r="I366" s="233"/>
      <c r="J366" s="228"/>
      <c r="K366" s="228"/>
      <c r="L366" s="234"/>
      <c r="M366" s="235"/>
      <c r="N366" s="236"/>
      <c r="O366" s="236"/>
      <c r="P366" s="236"/>
      <c r="Q366" s="236"/>
      <c r="R366" s="236"/>
      <c r="S366" s="236"/>
      <c r="T366" s="237"/>
      <c r="AT366" s="238" t="s">
        <v>173</v>
      </c>
      <c r="AU366" s="238" t="s">
        <v>86</v>
      </c>
      <c r="AV366" s="11" t="s">
        <v>86</v>
      </c>
      <c r="AW366" s="11" t="s">
        <v>33</v>
      </c>
      <c r="AX366" s="11" t="s">
        <v>75</v>
      </c>
      <c r="AY366" s="238" t="s">
        <v>165</v>
      </c>
    </row>
    <row r="367" s="1" customFormat="1" ht="16.5" customHeight="1">
      <c r="B367" s="46"/>
      <c r="C367" s="215" t="s">
        <v>677</v>
      </c>
      <c r="D367" s="215" t="s">
        <v>167</v>
      </c>
      <c r="E367" s="216" t="s">
        <v>678</v>
      </c>
      <c r="F367" s="217" t="s">
        <v>679</v>
      </c>
      <c r="G367" s="218" t="s">
        <v>330</v>
      </c>
      <c r="H367" s="219">
        <v>6</v>
      </c>
      <c r="I367" s="220"/>
      <c r="J367" s="221">
        <f>ROUND(I367*H367,2)</f>
        <v>0</v>
      </c>
      <c r="K367" s="217" t="s">
        <v>21</v>
      </c>
      <c r="L367" s="72"/>
      <c r="M367" s="222" t="s">
        <v>21</v>
      </c>
      <c r="N367" s="223" t="s">
        <v>41</v>
      </c>
      <c r="O367" s="47"/>
      <c r="P367" s="224">
        <f>O367*H367</f>
        <v>0</v>
      </c>
      <c r="Q367" s="224">
        <v>0</v>
      </c>
      <c r="R367" s="224">
        <f>Q367*H367</f>
        <v>0</v>
      </c>
      <c r="S367" s="224">
        <v>0</v>
      </c>
      <c r="T367" s="225">
        <f>S367*H367</f>
        <v>0</v>
      </c>
      <c r="AR367" s="24" t="s">
        <v>244</v>
      </c>
      <c r="AT367" s="24" t="s">
        <v>167</v>
      </c>
      <c r="AU367" s="24" t="s">
        <v>86</v>
      </c>
      <c r="AY367" s="24" t="s">
        <v>165</v>
      </c>
      <c r="BE367" s="226">
        <f>IF(N367="základní",J367,0)</f>
        <v>0</v>
      </c>
      <c r="BF367" s="226">
        <f>IF(N367="snížená",J367,0)</f>
        <v>0</v>
      </c>
      <c r="BG367" s="226">
        <f>IF(N367="zákl. přenesená",J367,0)</f>
        <v>0</v>
      </c>
      <c r="BH367" s="226">
        <f>IF(N367="sníž. přenesená",J367,0)</f>
        <v>0</v>
      </c>
      <c r="BI367" s="226">
        <f>IF(N367="nulová",J367,0)</f>
        <v>0</v>
      </c>
      <c r="BJ367" s="24" t="s">
        <v>75</v>
      </c>
      <c r="BK367" s="226">
        <f>ROUND(I367*H367,2)</f>
        <v>0</v>
      </c>
      <c r="BL367" s="24" t="s">
        <v>244</v>
      </c>
      <c r="BM367" s="24" t="s">
        <v>680</v>
      </c>
    </row>
    <row r="368" s="11" customFormat="1">
      <c r="B368" s="227"/>
      <c r="C368" s="228"/>
      <c r="D368" s="229" t="s">
        <v>173</v>
      </c>
      <c r="E368" s="230" t="s">
        <v>21</v>
      </c>
      <c r="F368" s="231" t="s">
        <v>681</v>
      </c>
      <c r="G368" s="228"/>
      <c r="H368" s="232">
        <v>6</v>
      </c>
      <c r="I368" s="233"/>
      <c r="J368" s="228"/>
      <c r="K368" s="228"/>
      <c r="L368" s="234"/>
      <c r="M368" s="235"/>
      <c r="N368" s="236"/>
      <c r="O368" s="236"/>
      <c r="P368" s="236"/>
      <c r="Q368" s="236"/>
      <c r="R368" s="236"/>
      <c r="S368" s="236"/>
      <c r="T368" s="237"/>
      <c r="AT368" s="238" t="s">
        <v>173</v>
      </c>
      <c r="AU368" s="238" t="s">
        <v>86</v>
      </c>
      <c r="AV368" s="11" t="s">
        <v>86</v>
      </c>
      <c r="AW368" s="11" t="s">
        <v>33</v>
      </c>
      <c r="AX368" s="11" t="s">
        <v>75</v>
      </c>
      <c r="AY368" s="238" t="s">
        <v>165</v>
      </c>
    </row>
    <row r="369" s="1" customFormat="1" ht="16.5" customHeight="1">
      <c r="B369" s="46"/>
      <c r="C369" s="215" t="s">
        <v>682</v>
      </c>
      <c r="D369" s="215" t="s">
        <v>167</v>
      </c>
      <c r="E369" s="216" t="s">
        <v>683</v>
      </c>
      <c r="F369" s="217" t="s">
        <v>684</v>
      </c>
      <c r="G369" s="218" t="s">
        <v>252</v>
      </c>
      <c r="H369" s="219">
        <v>1</v>
      </c>
      <c r="I369" s="220"/>
      <c r="J369" s="221">
        <f>ROUND(I369*H369,2)</f>
        <v>0</v>
      </c>
      <c r="K369" s="217" t="s">
        <v>21</v>
      </c>
      <c r="L369" s="72"/>
      <c r="M369" s="222" t="s">
        <v>21</v>
      </c>
      <c r="N369" s="223" t="s">
        <v>41</v>
      </c>
      <c r="O369" s="47"/>
      <c r="P369" s="224">
        <f>O369*H369</f>
        <v>0</v>
      </c>
      <c r="Q369" s="224">
        <v>0</v>
      </c>
      <c r="R369" s="224">
        <f>Q369*H369</f>
        <v>0</v>
      </c>
      <c r="S369" s="224">
        <v>0</v>
      </c>
      <c r="T369" s="225">
        <f>S369*H369</f>
        <v>0</v>
      </c>
      <c r="AR369" s="24" t="s">
        <v>244</v>
      </c>
      <c r="AT369" s="24" t="s">
        <v>167</v>
      </c>
      <c r="AU369" s="24" t="s">
        <v>86</v>
      </c>
      <c r="AY369" s="24" t="s">
        <v>165</v>
      </c>
      <c r="BE369" s="226">
        <f>IF(N369="základní",J369,0)</f>
        <v>0</v>
      </c>
      <c r="BF369" s="226">
        <f>IF(N369="snížená",J369,0)</f>
        <v>0</v>
      </c>
      <c r="BG369" s="226">
        <f>IF(N369="zákl. přenesená",J369,0)</f>
        <v>0</v>
      </c>
      <c r="BH369" s="226">
        <f>IF(N369="sníž. přenesená",J369,0)</f>
        <v>0</v>
      </c>
      <c r="BI369" s="226">
        <f>IF(N369="nulová",J369,0)</f>
        <v>0</v>
      </c>
      <c r="BJ369" s="24" t="s">
        <v>75</v>
      </c>
      <c r="BK369" s="226">
        <f>ROUND(I369*H369,2)</f>
        <v>0</v>
      </c>
      <c r="BL369" s="24" t="s">
        <v>244</v>
      </c>
      <c r="BM369" s="24" t="s">
        <v>685</v>
      </c>
    </row>
    <row r="370" s="11" customFormat="1">
      <c r="B370" s="227"/>
      <c r="C370" s="228"/>
      <c r="D370" s="229" t="s">
        <v>173</v>
      </c>
      <c r="E370" s="230" t="s">
        <v>21</v>
      </c>
      <c r="F370" s="231" t="s">
        <v>686</v>
      </c>
      <c r="G370" s="228"/>
      <c r="H370" s="232">
        <v>1</v>
      </c>
      <c r="I370" s="233"/>
      <c r="J370" s="228"/>
      <c r="K370" s="228"/>
      <c r="L370" s="234"/>
      <c r="M370" s="235"/>
      <c r="N370" s="236"/>
      <c r="O370" s="236"/>
      <c r="P370" s="236"/>
      <c r="Q370" s="236"/>
      <c r="R370" s="236"/>
      <c r="S370" s="236"/>
      <c r="T370" s="237"/>
      <c r="AT370" s="238" t="s">
        <v>173</v>
      </c>
      <c r="AU370" s="238" t="s">
        <v>86</v>
      </c>
      <c r="AV370" s="11" t="s">
        <v>86</v>
      </c>
      <c r="AW370" s="11" t="s">
        <v>33</v>
      </c>
      <c r="AX370" s="11" t="s">
        <v>75</v>
      </c>
      <c r="AY370" s="238" t="s">
        <v>165</v>
      </c>
    </row>
    <row r="371" s="1" customFormat="1" ht="16.5" customHeight="1">
      <c r="B371" s="46"/>
      <c r="C371" s="215" t="s">
        <v>401</v>
      </c>
      <c r="D371" s="215" t="s">
        <v>167</v>
      </c>
      <c r="E371" s="216" t="s">
        <v>687</v>
      </c>
      <c r="F371" s="217" t="s">
        <v>688</v>
      </c>
      <c r="G371" s="218" t="s">
        <v>252</v>
      </c>
      <c r="H371" s="219">
        <v>1</v>
      </c>
      <c r="I371" s="220"/>
      <c r="J371" s="221">
        <f>ROUND(I371*H371,2)</f>
        <v>0</v>
      </c>
      <c r="K371" s="217" t="s">
        <v>170</v>
      </c>
      <c r="L371" s="72"/>
      <c r="M371" s="222" t="s">
        <v>21</v>
      </c>
      <c r="N371" s="223" t="s">
        <v>41</v>
      </c>
      <c r="O371" s="47"/>
      <c r="P371" s="224">
        <f>O371*H371</f>
        <v>0</v>
      </c>
      <c r="Q371" s="224">
        <v>0</v>
      </c>
      <c r="R371" s="224">
        <f>Q371*H371</f>
        <v>0</v>
      </c>
      <c r="S371" s="224">
        <v>0.025170000000000001</v>
      </c>
      <c r="T371" s="225">
        <f>S371*H371</f>
        <v>0.025170000000000001</v>
      </c>
      <c r="AR371" s="24" t="s">
        <v>244</v>
      </c>
      <c r="AT371" s="24" t="s">
        <v>167</v>
      </c>
      <c r="AU371" s="24" t="s">
        <v>86</v>
      </c>
      <c r="AY371" s="24" t="s">
        <v>165</v>
      </c>
      <c r="BE371" s="226">
        <f>IF(N371="základní",J371,0)</f>
        <v>0</v>
      </c>
      <c r="BF371" s="226">
        <f>IF(N371="snížená",J371,0)</f>
        <v>0</v>
      </c>
      <c r="BG371" s="226">
        <f>IF(N371="zákl. přenesená",J371,0)</f>
        <v>0</v>
      </c>
      <c r="BH371" s="226">
        <f>IF(N371="sníž. přenesená",J371,0)</f>
        <v>0</v>
      </c>
      <c r="BI371" s="226">
        <f>IF(N371="nulová",J371,0)</f>
        <v>0</v>
      </c>
      <c r="BJ371" s="24" t="s">
        <v>75</v>
      </c>
      <c r="BK371" s="226">
        <f>ROUND(I371*H371,2)</f>
        <v>0</v>
      </c>
      <c r="BL371" s="24" t="s">
        <v>244</v>
      </c>
      <c r="BM371" s="24" t="s">
        <v>689</v>
      </c>
    </row>
    <row r="372" s="11" customFormat="1">
      <c r="B372" s="227"/>
      <c r="C372" s="228"/>
      <c r="D372" s="229" t="s">
        <v>173</v>
      </c>
      <c r="E372" s="230" t="s">
        <v>21</v>
      </c>
      <c r="F372" s="231" t="s">
        <v>690</v>
      </c>
      <c r="G372" s="228"/>
      <c r="H372" s="232">
        <v>1</v>
      </c>
      <c r="I372" s="233"/>
      <c r="J372" s="228"/>
      <c r="K372" s="228"/>
      <c r="L372" s="234"/>
      <c r="M372" s="235"/>
      <c r="N372" s="236"/>
      <c r="O372" s="236"/>
      <c r="P372" s="236"/>
      <c r="Q372" s="236"/>
      <c r="R372" s="236"/>
      <c r="S372" s="236"/>
      <c r="T372" s="237"/>
      <c r="AT372" s="238" t="s">
        <v>173</v>
      </c>
      <c r="AU372" s="238" t="s">
        <v>86</v>
      </c>
      <c r="AV372" s="11" t="s">
        <v>86</v>
      </c>
      <c r="AW372" s="11" t="s">
        <v>33</v>
      </c>
      <c r="AX372" s="11" t="s">
        <v>75</v>
      </c>
      <c r="AY372" s="238" t="s">
        <v>165</v>
      </c>
    </row>
    <row r="373" s="1" customFormat="1" ht="16.5" customHeight="1">
      <c r="B373" s="46"/>
      <c r="C373" s="215" t="s">
        <v>471</v>
      </c>
      <c r="D373" s="215" t="s">
        <v>167</v>
      </c>
      <c r="E373" s="216" t="s">
        <v>691</v>
      </c>
      <c r="F373" s="217" t="s">
        <v>692</v>
      </c>
      <c r="G373" s="218" t="s">
        <v>252</v>
      </c>
      <c r="H373" s="219">
        <v>1</v>
      </c>
      <c r="I373" s="220"/>
      <c r="J373" s="221">
        <f>ROUND(I373*H373,2)</f>
        <v>0</v>
      </c>
      <c r="K373" s="217" t="s">
        <v>21</v>
      </c>
      <c r="L373" s="72"/>
      <c r="M373" s="222" t="s">
        <v>21</v>
      </c>
      <c r="N373" s="223" t="s">
        <v>41</v>
      </c>
      <c r="O373" s="47"/>
      <c r="P373" s="224">
        <f>O373*H373</f>
        <v>0</v>
      </c>
      <c r="Q373" s="224">
        <v>0</v>
      </c>
      <c r="R373" s="224">
        <f>Q373*H373</f>
        <v>0</v>
      </c>
      <c r="S373" s="224">
        <v>0</v>
      </c>
      <c r="T373" s="225">
        <f>S373*H373</f>
        <v>0</v>
      </c>
      <c r="AR373" s="24" t="s">
        <v>244</v>
      </c>
      <c r="AT373" s="24" t="s">
        <v>167</v>
      </c>
      <c r="AU373" s="24" t="s">
        <v>86</v>
      </c>
      <c r="AY373" s="24" t="s">
        <v>165</v>
      </c>
      <c r="BE373" s="226">
        <f>IF(N373="základní",J373,0)</f>
        <v>0</v>
      </c>
      <c r="BF373" s="226">
        <f>IF(N373="snížená",J373,0)</f>
        <v>0</v>
      </c>
      <c r="BG373" s="226">
        <f>IF(N373="zákl. přenesená",J373,0)</f>
        <v>0</v>
      </c>
      <c r="BH373" s="226">
        <f>IF(N373="sníž. přenesená",J373,0)</f>
        <v>0</v>
      </c>
      <c r="BI373" s="226">
        <f>IF(N373="nulová",J373,0)</f>
        <v>0</v>
      </c>
      <c r="BJ373" s="24" t="s">
        <v>75</v>
      </c>
      <c r="BK373" s="226">
        <f>ROUND(I373*H373,2)</f>
        <v>0</v>
      </c>
      <c r="BL373" s="24" t="s">
        <v>244</v>
      </c>
      <c r="BM373" s="24" t="s">
        <v>693</v>
      </c>
    </row>
    <row r="374" s="1" customFormat="1" ht="16.5" customHeight="1">
      <c r="B374" s="46"/>
      <c r="C374" s="215" t="s">
        <v>488</v>
      </c>
      <c r="D374" s="215" t="s">
        <v>167</v>
      </c>
      <c r="E374" s="216" t="s">
        <v>694</v>
      </c>
      <c r="F374" s="217" t="s">
        <v>695</v>
      </c>
      <c r="G374" s="218" t="s">
        <v>252</v>
      </c>
      <c r="H374" s="219">
        <v>1</v>
      </c>
      <c r="I374" s="220"/>
      <c r="J374" s="221">
        <f>ROUND(I374*H374,2)</f>
        <v>0</v>
      </c>
      <c r="K374" s="217" t="s">
        <v>170</v>
      </c>
      <c r="L374" s="72"/>
      <c r="M374" s="222" t="s">
        <v>21</v>
      </c>
      <c r="N374" s="223" t="s">
        <v>41</v>
      </c>
      <c r="O374" s="47"/>
      <c r="P374" s="224">
        <f>O374*H374</f>
        <v>0</v>
      </c>
      <c r="Q374" s="224">
        <v>0.0015</v>
      </c>
      <c r="R374" s="224">
        <f>Q374*H374</f>
        <v>0.0015</v>
      </c>
      <c r="S374" s="224">
        <v>0</v>
      </c>
      <c r="T374" s="225">
        <f>S374*H374</f>
        <v>0</v>
      </c>
      <c r="AR374" s="24" t="s">
        <v>244</v>
      </c>
      <c r="AT374" s="24" t="s">
        <v>167</v>
      </c>
      <c r="AU374" s="24" t="s">
        <v>86</v>
      </c>
      <c r="AY374" s="24" t="s">
        <v>165</v>
      </c>
      <c r="BE374" s="226">
        <f>IF(N374="základní",J374,0)</f>
        <v>0</v>
      </c>
      <c r="BF374" s="226">
        <f>IF(N374="snížená",J374,0)</f>
        <v>0</v>
      </c>
      <c r="BG374" s="226">
        <f>IF(N374="zákl. přenesená",J374,0)</f>
        <v>0</v>
      </c>
      <c r="BH374" s="226">
        <f>IF(N374="sníž. přenesená",J374,0)</f>
        <v>0</v>
      </c>
      <c r="BI374" s="226">
        <f>IF(N374="nulová",J374,0)</f>
        <v>0</v>
      </c>
      <c r="BJ374" s="24" t="s">
        <v>75</v>
      </c>
      <c r="BK374" s="226">
        <f>ROUND(I374*H374,2)</f>
        <v>0</v>
      </c>
      <c r="BL374" s="24" t="s">
        <v>244</v>
      </c>
      <c r="BM374" s="24" t="s">
        <v>696</v>
      </c>
    </row>
    <row r="375" s="11" customFormat="1">
      <c r="B375" s="227"/>
      <c r="C375" s="228"/>
      <c r="D375" s="229" t="s">
        <v>173</v>
      </c>
      <c r="E375" s="230" t="s">
        <v>21</v>
      </c>
      <c r="F375" s="231" t="s">
        <v>697</v>
      </c>
      <c r="G375" s="228"/>
      <c r="H375" s="232">
        <v>1</v>
      </c>
      <c r="I375" s="233"/>
      <c r="J375" s="228"/>
      <c r="K375" s="228"/>
      <c r="L375" s="234"/>
      <c r="M375" s="235"/>
      <c r="N375" s="236"/>
      <c r="O375" s="236"/>
      <c r="P375" s="236"/>
      <c r="Q375" s="236"/>
      <c r="R375" s="236"/>
      <c r="S375" s="236"/>
      <c r="T375" s="237"/>
      <c r="AT375" s="238" t="s">
        <v>173</v>
      </c>
      <c r="AU375" s="238" t="s">
        <v>86</v>
      </c>
      <c r="AV375" s="11" t="s">
        <v>86</v>
      </c>
      <c r="AW375" s="11" t="s">
        <v>33</v>
      </c>
      <c r="AX375" s="11" t="s">
        <v>75</v>
      </c>
      <c r="AY375" s="238" t="s">
        <v>165</v>
      </c>
    </row>
    <row r="376" s="1" customFormat="1" ht="16.5" customHeight="1">
      <c r="B376" s="46"/>
      <c r="C376" s="215" t="s">
        <v>698</v>
      </c>
      <c r="D376" s="215" t="s">
        <v>167</v>
      </c>
      <c r="E376" s="216" t="s">
        <v>699</v>
      </c>
      <c r="F376" s="217" t="s">
        <v>700</v>
      </c>
      <c r="G376" s="218" t="s">
        <v>330</v>
      </c>
      <c r="H376" s="219">
        <v>6</v>
      </c>
      <c r="I376" s="220"/>
      <c r="J376" s="221">
        <f>ROUND(I376*H376,2)</f>
        <v>0</v>
      </c>
      <c r="K376" s="217" t="s">
        <v>170</v>
      </c>
      <c r="L376" s="72"/>
      <c r="M376" s="222" t="s">
        <v>21</v>
      </c>
      <c r="N376" s="223" t="s">
        <v>41</v>
      </c>
      <c r="O376" s="47"/>
      <c r="P376" s="224">
        <f>O376*H376</f>
        <v>0</v>
      </c>
      <c r="Q376" s="224">
        <v>0.0017600000000000001</v>
      </c>
      <c r="R376" s="224">
        <f>Q376*H376</f>
        <v>0.01056</v>
      </c>
      <c r="S376" s="224">
        <v>0</v>
      </c>
      <c r="T376" s="225">
        <f>S376*H376</f>
        <v>0</v>
      </c>
      <c r="AR376" s="24" t="s">
        <v>244</v>
      </c>
      <c r="AT376" s="24" t="s">
        <v>167</v>
      </c>
      <c r="AU376" s="24" t="s">
        <v>86</v>
      </c>
      <c r="AY376" s="24" t="s">
        <v>165</v>
      </c>
      <c r="BE376" s="226">
        <f>IF(N376="základní",J376,0)</f>
        <v>0</v>
      </c>
      <c r="BF376" s="226">
        <f>IF(N376="snížená",J376,0)</f>
        <v>0</v>
      </c>
      <c r="BG376" s="226">
        <f>IF(N376="zákl. přenesená",J376,0)</f>
        <v>0</v>
      </c>
      <c r="BH376" s="226">
        <f>IF(N376="sníž. přenesená",J376,0)</f>
        <v>0</v>
      </c>
      <c r="BI376" s="226">
        <f>IF(N376="nulová",J376,0)</f>
        <v>0</v>
      </c>
      <c r="BJ376" s="24" t="s">
        <v>75</v>
      </c>
      <c r="BK376" s="226">
        <f>ROUND(I376*H376,2)</f>
        <v>0</v>
      </c>
      <c r="BL376" s="24" t="s">
        <v>244</v>
      </c>
      <c r="BM376" s="24" t="s">
        <v>701</v>
      </c>
    </row>
    <row r="377" s="12" customFormat="1">
      <c r="B377" s="249"/>
      <c r="C377" s="250"/>
      <c r="D377" s="229" t="s">
        <v>173</v>
      </c>
      <c r="E377" s="251" t="s">
        <v>21</v>
      </c>
      <c r="F377" s="252" t="s">
        <v>702</v>
      </c>
      <c r="G377" s="250"/>
      <c r="H377" s="251" t="s">
        <v>21</v>
      </c>
      <c r="I377" s="253"/>
      <c r="J377" s="250"/>
      <c r="K377" s="250"/>
      <c r="L377" s="254"/>
      <c r="M377" s="255"/>
      <c r="N377" s="256"/>
      <c r="O377" s="256"/>
      <c r="P377" s="256"/>
      <c r="Q377" s="256"/>
      <c r="R377" s="256"/>
      <c r="S377" s="256"/>
      <c r="T377" s="257"/>
      <c r="AT377" s="258" t="s">
        <v>173</v>
      </c>
      <c r="AU377" s="258" t="s">
        <v>86</v>
      </c>
      <c r="AV377" s="12" t="s">
        <v>75</v>
      </c>
      <c r="AW377" s="12" t="s">
        <v>33</v>
      </c>
      <c r="AX377" s="12" t="s">
        <v>70</v>
      </c>
      <c r="AY377" s="258" t="s">
        <v>165</v>
      </c>
    </row>
    <row r="378" s="11" customFormat="1">
      <c r="B378" s="227"/>
      <c r="C378" s="228"/>
      <c r="D378" s="229" t="s">
        <v>173</v>
      </c>
      <c r="E378" s="230" t="s">
        <v>21</v>
      </c>
      <c r="F378" s="231" t="s">
        <v>703</v>
      </c>
      <c r="G378" s="228"/>
      <c r="H378" s="232">
        <v>6</v>
      </c>
      <c r="I378" s="233"/>
      <c r="J378" s="228"/>
      <c r="K378" s="228"/>
      <c r="L378" s="234"/>
      <c r="M378" s="235"/>
      <c r="N378" s="236"/>
      <c r="O378" s="236"/>
      <c r="P378" s="236"/>
      <c r="Q378" s="236"/>
      <c r="R378" s="236"/>
      <c r="S378" s="236"/>
      <c r="T378" s="237"/>
      <c r="AT378" s="238" t="s">
        <v>173</v>
      </c>
      <c r="AU378" s="238" t="s">
        <v>86</v>
      </c>
      <c r="AV378" s="11" t="s">
        <v>86</v>
      </c>
      <c r="AW378" s="11" t="s">
        <v>33</v>
      </c>
      <c r="AX378" s="11" t="s">
        <v>75</v>
      </c>
      <c r="AY378" s="238" t="s">
        <v>165</v>
      </c>
    </row>
    <row r="379" s="1" customFormat="1" ht="16.5" customHeight="1">
      <c r="B379" s="46"/>
      <c r="C379" s="215" t="s">
        <v>535</v>
      </c>
      <c r="D379" s="215" t="s">
        <v>167</v>
      </c>
      <c r="E379" s="216" t="s">
        <v>704</v>
      </c>
      <c r="F379" s="217" t="s">
        <v>705</v>
      </c>
      <c r="G379" s="218" t="s">
        <v>280</v>
      </c>
      <c r="H379" s="219">
        <v>1</v>
      </c>
      <c r="I379" s="220"/>
      <c r="J379" s="221">
        <f>ROUND(I379*H379,2)</f>
        <v>0</v>
      </c>
      <c r="K379" s="217" t="s">
        <v>21</v>
      </c>
      <c r="L379" s="72"/>
      <c r="M379" s="222" t="s">
        <v>21</v>
      </c>
      <c r="N379" s="223" t="s">
        <v>41</v>
      </c>
      <c r="O379" s="47"/>
      <c r="P379" s="224">
        <f>O379*H379</f>
        <v>0</v>
      </c>
      <c r="Q379" s="224">
        <v>0</v>
      </c>
      <c r="R379" s="224">
        <f>Q379*H379</f>
        <v>0</v>
      </c>
      <c r="S379" s="224">
        <v>0</v>
      </c>
      <c r="T379" s="225">
        <f>S379*H379</f>
        <v>0</v>
      </c>
      <c r="AR379" s="24" t="s">
        <v>244</v>
      </c>
      <c r="AT379" s="24" t="s">
        <v>167</v>
      </c>
      <c r="AU379" s="24" t="s">
        <v>86</v>
      </c>
      <c r="AY379" s="24" t="s">
        <v>165</v>
      </c>
      <c r="BE379" s="226">
        <f>IF(N379="základní",J379,0)</f>
        <v>0</v>
      </c>
      <c r="BF379" s="226">
        <f>IF(N379="snížená",J379,0)</f>
        <v>0</v>
      </c>
      <c r="BG379" s="226">
        <f>IF(N379="zákl. přenesená",J379,0)</f>
        <v>0</v>
      </c>
      <c r="BH379" s="226">
        <f>IF(N379="sníž. přenesená",J379,0)</f>
        <v>0</v>
      </c>
      <c r="BI379" s="226">
        <f>IF(N379="nulová",J379,0)</f>
        <v>0</v>
      </c>
      <c r="BJ379" s="24" t="s">
        <v>75</v>
      </c>
      <c r="BK379" s="226">
        <f>ROUND(I379*H379,2)</f>
        <v>0</v>
      </c>
      <c r="BL379" s="24" t="s">
        <v>244</v>
      </c>
      <c r="BM379" s="24" t="s">
        <v>706</v>
      </c>
    </row>
    <row r="380" s="11" customFormat="1">
      <c r="B380" s="227"/>
      <c r="C380" s="228"/>
      <c r="D380" s="229" t="s">
        <v>173</v>
      </c>
      <c r="E380" s="230" t="s">
        <v>21</v>
      </c>
      <c r="F380" s="231" t="s">
        <v>697</v>
      </c>
      <c r="G380" s="228"/>
      <c r="H380" s="232">
        <v>1</v>
      </c>
      <c r="I380" s="233"/>
      <c r="J380" s="228"/>
      <c r="K380" s="228"/>
      <c r="L380" s="234"/>
      <c r="M380" s="235"/>
      <c r="N380" s="236"/>
      <c r="O380" s="236"/>
      <c r="P380" s="236"/>
      <c r="Q380" s="236"/>
      <c r="R380" s="236"/>
      <c r="S380" s="236"/>
      <c r="T380" s="237"/>
      <c r="AT380" s="238" t="s">
        <v>173</v>
      </c>
      <c r="AU380" s="238" t="s">
        <v>86</v>
      </c>
      <c r="AV380" s="11" t="s">
        <v>86</v>
      </c>
      <c r="AW380" s="11" t="s">
        <v>33</v>
      </c>
      <c r="AX380" s="11" t="s">
        <v>75</v>
      </c>
      <c r="AY380" s="238" t="s">
        <v>165</v>
      </c>
    </row>
    <row r="381" s="1" customFormat="1" ht="38.25" customHeight="1">
      <c r="B381" s="46"/>
      <c r="C381" s="215" t="s">
        <v>707</v>
      </c>
      <c r="D381" s="215" t="s">
        <v>167</v>
      </c>
      <c r="E381" s="216" t="s">
        <v>708</v>
      </c>
      <c r="F381" s="217" t="s">
        <v>709</v>
      </c>
      <c r="G381" s="218" t="s">
        <v>201</v>
      </c>
      <c r="H381" s="219">
        <v>0.014</v>
      </c>
      <c r="I381" s="220"/>
      <c r="J381" s="221">
        <f>ROUND(I381*H381,2)</f>
        <v>0</v>
      </c>
      <c r="K381" s="217" t="s">
        <v>170</v>
      </c>
      <c r="L381" s="72"/>
      <c r="M381" s="222" t="s">
        <v>21</v>
      </c>
      <c r="N381" s="223" t="s">
        <v>41</v>
      </c>
      <c r="O381" s="47"/>
      <c r="P381" s="224">
        <f>O381*H381</f>
        <v>0</v>
      </c>
      <c r="Q381" s="224">
        <v>0</v>
      </c>
      <c r="R381" s="224">
        <f>Q381*H381</f>
        <v>0</v>
      </c>
      <c r="S381" s="224">
        <v>0</v>
      </c>
      <c r="T381" s="225">
        <f>S381*H381</f>
        <v>0</v>
      </c>
      <c r="AR381" s="24" t="s">
        <v>244</v>
      </c>
      <c r="AT381" s="24" t="s">
        <v>167</v>
      </c>
      <c r="AU381" s="24" t="s">
        <v>86</v>
      </c>
      <c r="AY381" s="24" t="s">
        <v>165</v>
      </c>
      <c r="BE381" s="226">
        <f>IF(N381="základní",J381,0)</f>
        <v>0</v>
      </c>
      <c r="BF381" s="226">
        <f>IF(N381="snížená",J381,0)</f>
        <v>0</v>
      </c>
      <c r="BG381" s="226">
        <f>IF(N381="zákl. přenesená",J381,0)</f>
        <v>0</v>
      </c>
      <c r="BH381" s="226">
        <f>IF(N381="sníž. přenesená",J381,0)</f>
        <v>0</v>
      </c>
      <c r="BI381" s="226">
        <f>IF(N381="nulová",J381,0)</f>
        <v>0</v>
      </c>
      <c r="BJ381" s="24" t="s">
        <v>75</v>
      </c>
      <c r="BK381" s="226">
        <f>ROUND(I381*H381,2)</f>
        <v>0</v>
      </c>
      <c r="BL381" s="24" t="s">
        <v>244</v>
      </c>
      <c r="BM381" s="24" t="s">
        <v>710</v>
      </c>
    </row>
    <row r="382" s="10" customFormat="1" ht="29.88" customHeight="1">
      <c r="B382" s="199"/>
      <c r="C382" s="200"/>
      <c r="D382" s="201" t="s">
        <v>69</v>
      </c>
      <c r="E382" s="213" t="s">
        <v>711</v>
      </c>
      <c r="F382" s="213" t="s">
        <v>712</v>
      </c>
      <c r="G382" s="200"/>
      <c r="H382" s="200"/>
      <c r="I382" s="203"/>
      <c r="J382" s="214">
        <f>BK382</f>
        <v>0</v>
      </c>
      <c r="K382" s="200"/>
      <c r="L382" s="205"/>
      <c r="M382" s="206"/>
      <c r="N382" s="207"/>
      <c r="O382" s="207"/>
      <c r="P382" s="208">
        <f>SUM(P383:P385)</f>
        <v>0</v>
      </c>
      <c r="Q382" s="207"/>
      <c r="R382" s="208">
        <f>SUM(R383:R385)</f>
        <v>0</v>
      </c>
      <c r="S382" s="207"/>
      <c r="T382" s="209">
        <f>SUM(T383:T385)</f>
        <v>0</v>
      </c>
      <c r="AR382" s="210" t="s">
        <v>86</v>
      </c>
      <c r="AT382" s="211" t="s">
        <v>69</v>
      </c>
      <c r="AU382" s="211" t="s">
        <v>75</v>
      </c>
      <c r="AY382" s="210" t="s">
        <v>165</v>
      </c>
      <c r="BK382" s="212">
        <f>SUM(BK383:BK385)</f>
        <v>0</v>
      </c>
    </row>
    <row r="383" s="1" customFormat="1" ht="25.5" customHeight="1">
      <c r="B383" s="46"/>
      <c r="C383" s="215" t="s">
        <v>713</v>
      </c>
      <c r="D383" s="215" t="s">
        <v>167</v>
      </c>
      <c r="E383" s="216" t="s">
        <v>714</v>
      </c>
      <c r="F383" s="217" t="s">
        <v>715</v>
      </c>
      <c r="G383" s="218" t="s">
        <v>280</v>
      </c>
      <c r="H383" s="219">
        <v>1</v>
      </c>
      <c r="I383" s="220"/>
      <c r="J383" s="221">
        <f>ROUND(I383*H383,2)</f>
        <v>0</v>
      </c>
      <c r="K383" s="217" t="s">
        <v>21</v>
      </c>
      <c r="L383" s="72"/>
      <c r="M383" s="222" t="s">
        <v>21</v>
      </c>
      <c r="N383" s="223" t="s">
        <v>41</v>
      </c>
      <c r="O383" s="47"/>
      <c r="P383" s="224">
        <f>O383*H383</f>
        <v>0</v>
      </c>
      <c r="Q383" s="224">
        <v>0</v>
      </c>
      <c r="R383" s="224">
        <f>Q383*H383</f>
        <v>0</v>
      </c>
      <c r="S383" s="224">
        <v>0</v>
      </c>
      <c r="T383" s="225">
        <f>S383*H383</f>
        <v>0</v>
      </c>
      <c r="AR383" s="24" t="s">
        <v>244</v>
      </c>
      <c r="AT383" s="24" t="s">
        <v>167</v>
      </c>
      <c r="AU383" s="24" t="s">
        <v>86</v>
      </c>
      <c r="AY383" s="24" t="s">
        <v>165</v>
      </c>
      <c r="BE383" s="226">
        <f>IF(N383="základní",J383,0)</f>
        <v>0</v>
      </c>
      <c r="BF383" s="226">
        <f>IF(N383="snížená",J383,0)</f>
        <v>0</v>
      </c>
      <c r="BG383" s="226">
        <f>IF(N383="zákl. přenesená",J383,0)</f>
        <v>0</v>
      </c>
      <c r="BH383" s="226">
        <f>IF(N383="sníž. přenesená",J383,0)</f>
        <v>0</v>
      </c>
      <c r="BI383" s="226">
        <f>IF(N383="nulová",J383,0)</f>
        <v>0</v>
      </c>
      <c r="BJ383" s="24" t="s">
        <v>75</v>
      </c>
      <c r="BK383" s="226">
        <f>ROUND(I383*H383,2)</f>
        <v>0</v>
      </c>
      <c r="BL383" s="24" t="s">
        <v>244</v>
      </c>
      <c r="BM383" s="24" t="s">
        <v>716</v>
      </c>
    </row>
    <row r="384" s="12" customFormat="1">
      <c r="B384" s="249"/>
      <c r="C384" s="250"/>
      <c r="D384" s="229" t="s">
        <v>173</v>
      </c>
      <c r="E384" s="251" t="s">
        <v>21</v>
      </c>
      <c r="F384" s="252" t="s">
        <v>717</v>
      </c>
      <c r="G384" s="250"/>
      <c r="H384" s="251" t="s">
        <v>21</v>
      </c>
      <c r="I384" s="253"/>
      <c r="J384" s="250"/>
      <c r="K384" s="250"/>
      <c r="L384" s="254"/>
      <c r="M384" s="255"/>
      <c r="N384" s="256"/>
      <c r="O384" s="256"/>
      <c r="P384" s="256"/>
      <c r="Q384" s="256"/>
      <c r="R384" s="256"/>
      <c r="S384" s="256"/>
      <c r="T384" s="257"/>
      <c r="AT384" s="258" t="s">
        <v>173</v>
      </c>
      <c r="AU384" s="258" t="s">
        <v>86</v>
      </c>
      <c r="AV384" s="12" t="s">
        <v>75</v>
      </c>
      <c r="AW384" s="12" t="s">
        <v>33</v>
      </c>
      <c r="AX384" s="12" t="s">
        <v>70</v>
      </c>
      <c r="AY384" s="258" t="s">
        <v>165</v>
      </c>
    </row>
    <row r="385" s="11" customFormat="1">
      <c r="B385" s="227"/>
      <c r="C385" s="228"/>
      <c r="D385" s="229" t="s">
        <v>173</v>
      </c>
      <c r="E385" s="230" t="s">
        <v>21</v>
      </c>
      <c r="F385" s="231" t="s">
        <v>75</v>
      </c>
      <c r="G385" s="228"/>
      <c r="H385" s="232">
        <v>1</v>
      </c>
      <c r="I385" s="233"/>
      <c r="J385" s="228"/>
      <c r="K385" s="228"/>
      <c r="L385" s="234"/>
      <c r="M385" s="235"/>
      <c r="N385" s="236"/>
      <c r="O385" s="236"/>
      <c r="P385" s="236"/>
      <c r="Q385" s="236"/>
      <c r="R385" s="236"/>
      <c r="S385" s="236"/>
      <c r="T385" s="237"/>
      <c r="AT385" s="238" t="s">
        <v>173</v>
      </c>
      <c r="AU385" s="238" t="s">
        <v>86</v>
      </c>
      <c r="AV385" s="11" t="s">
        <v>86</v>
      </c>
      <c r="AW385" s="11" t="s">
        <v>33</v>
      </c>
      <c r="AX385" s="11" t="s">
        <v>75</v>
      </c>
      <c r="AY385" s="238" t="s">
        <v>165</v>
      </c>
    </row>
    <row r="386" s="10" customFormat="1" ht="29.88" customHeight="1">
      <c r="B386" s="199"/>
      <c r="C386" s="200"/>
      <c r="D386" s="201" t="s">
        <v>69</v>
      </c>
      <c r="E386" s="213" t="s">
        <v>718</v>
      </c>
      <c r="F386" s="213" t="s">
        <v>719</v>
      </c>
      <c r="G386" s="200"/>
      <c r="H386" s="200"/>
      <c r="I386" s="203"/>
      <c r="J386" s="214">
        <f>BK386</f>
        <v>0</v>
      </c>
      <c r="K386" s="200"/>
      <c r="L386" s="205"/>
      <c r="M386" s="206"/>
      <c r="N386" s="207"/>
      <c r="O386" s="207"/>
      <c r="P386" s="208">
        <f>SUM(P387:P572)</f>
        <v>0</v>
      </c>
      <c r="Q386" s="207"/>
      <c r="R386" s="208">
        <f>SUM(R387:R572)</f>
        <v>9.4349036500000008</v>
      </c>
      <c r="S386" s="207"/>
      <c r="T386" s="209">
        <f>SUM(T387:T572)</f>
        <v>12.887434999999998</v>
      </c>
      <c r="AR386" s="210" t="s">
        <v>86</v>
      </c>
      <c r="AT386" s="211" t="s">
        <v>69</v>
      </c>
      <c r="AU386" s="211" t="s">
        <v>75</v>
      </c>
      <c r="AY386" s="210" t="s">
        <v>165</v>
      </c>
      <c r="BK386" s="212">
        <f>SUM(BK387:BK572)</f>
        <v>0</v>
      </c>
    </row>
    <row r="387" s="1" customFormat="1" ht="38.25" customHeight="1">
      <c r="B387" s="46"/>
      <c r="C387" s="215" t="s">
        <v>720</v>
      </c>
      <c r="D387" s="215" t="s">
        <v>167</v>
      </c>
      <c r="E387" s="216" t="s">
        <v>721</v>
      </c>
      <c r="F387" s="217" t="s">
        <v>722</v>
      </c>
      <c r="G387" s="218" t="s">
        <v>84</v>
      </c>
      <c r="H387" s="219">
        <v>291.57999999999998</v>
      </c>
      <c r="I387" s="220"/>
      <c r="J387" s="221">
        <f>ROUND(I387*H387,2)</f>
        <v>0</v>
      </c>
      <c r="K387" s="217" t="s">
        <v>170</v>
      </c>
      <c r="L387" s="72"/>
      <c r="M387" s="222" t="s">
        <v>21</v>
      </c>
      <c r="N387" s="223" t="s">
        <v>41</v>
      </c>
      <c r="O387" s="47"/>
      <c r="P387" s="224">
        <f>O387*H387</f>
        <v>0</v>
      </c>
      <c r="Q387" s="224">
        <v>0</v>
      </c>
      <c r="R387" s="224">
        <f>Q387*H387</f>
        <v>0</v>
      </c>
      <c r="S387" s="224">
        <v>0.0070000000000000001</v>
      </c>
      <c r="T387" s="225">
        <f>S387*H387</f>
        <v>2.0410599999999999</v>
      </c>
      <c r="AR387" s="24" t="s">
        <v>244</v>
      </c>
      <c r="AT387" s="24" t="s">
        <v>167</v>
      </c>
      <c r="AU387" s="24" t="s">
        <v>86</v>
      </c>
      <c r="AY387" s="24" t="s">
        <v>165</v>
      </c>
      <c r="BE387" s="226">
        <f>IF(N387="základní",J387,0)</f>
        <v>0</v>
      </c>
      <c r="BF387" s="226">
        <f>IF(N387="snížená",J387,0)</f>
        <v>0</v>
      </c>
      <c r="BG387" s="226">
        <f>IF(N387="zákl. přenesená",J387,0)</f>
        <v>0</v>
      </c>
      <c r="BH387" s="226">
        <f>IF(N387="sníž. přenesená",J387,0)</f>
        <v>0</v>
      </c>
      <c r="BI387" s="226">
        <f>IF(N387="nulová",J387,0)</f>
        <v>0</v>
      </c>
      <c r="BJ387" s="24" t="s">
        <v>75</v>
      </c>
      <c r="BK387" s="226">
        <f>ROUND(I387*H387,2)</f>
        <v>0</v>
      </c>
      <c r="BL387" s="24" t="s">
        <v>244</v>
      </c>
      <c r="BM387" s="24" t="s">
        <v>723</v>
      </c>
    </row>
    <row r="388" s="11" customFormat="1">
      <c r="B388" s="227"/>
      <c r="C388" s="228"/>
      <c r="D388" s="229" t="s">
        <v>173</v>
      </c>
      <c r="E388" s="230" t="s">
        <v>21</v>
      </c>
      <c r="F388" s="231" t="s">
        <v>724</v>
      </c>
      <c r="G388" s="228"/>
      <c r="H388" s="232">
        <v>291.57999999999998</v>
      </c>
      <c r="I388" s="233"/>
      <c r="J388" s="228"/>
      <c r="K388" s="228"/>
      <c r="L388" s="234"/>
      <c r="M388" s="235"/>
      <c r="N388" s="236"/>
      <c r="O388" s="236"/>
      <c r="P388" s="236"/>
      <c r="Q388" s="236"/>
      <c r="R388" s="236"/>
      <c r="S388" s="236"/>
      <c r="T388" s="237"/>
      <c r="AT388" s="238" t="s">
        <v>173</v>
      </c>
      <c r="AU388" s="238" t="s">
        <v>86</v>
      </c>
      <c r="AV388" s="11" t="s">
        <v>86</v>
      </c>
      <c r="AW388" s="11" t="s">
        <v>33</v>
      </c>
      <c r="AX388" s="11" t="s">
        <v>75</v>
      </c>
      <c r="AY388" s="238" t="s">
        <v>165</v>
      </c>
    </row>
    <row r="389" s="1" customFormat="1" ht="38.25" customHeight="1">
      <c r="B389" s="46"/>
      <c r="C389" s="215" t="s">
        <v>725</v>
      </c>
      <c r="D389" s="215" t="s">
        <v>167</v>
      </c>
      <c r="E389" s="216" t="s">
        <v>726</v>
      </c>
      <c r="F389" s="217" t="s">
        <v>727</v>
      </c>
      <c r="G389" s="218" t="s">
        <v>84</v>
      </c>
      <c r="H389" s="219">
        <v>28.399999999999999</v>
      </c>
      <c r="I389" s="220"/>
      <c r="J389" s="221">
        <f>ROUND(I389*H389,2)</f>
        <v>0</v>
      </c>
      <c r="K389" s="217" t="s">
        <v>170</v>
      </c>
      <c r="L389" s="72"/>
      <c r="M389" s="222" t="s">
        <v>21</v>
      </c>
      <c r="N389" s="223" t="s">
        <v>41</v>
      </c>
      <c r="O389" s="47"/>
      <c r="P389" s="224">
        <f>O389*H389</f>
        <v>0</v>
      </c>
      <c r="Q389" s="224">
        <v>0</v>
      </c>
      <c r="R389" s="224">
        <f>Q389*H389</f>
        <v>0</v>
      </c>
      <c r="S389" s="224">
        <v>0.014999999999999999</v>
      </c>
      <c r="T389" s="225">
        <f>S389*H389</f>
        <v>0.42599999999999999</v>
      </c>
      <c r="AR389" s="24" t="s">
        <v>244</v>
      </c>
      <c r="AT389" s="24" t="s">
        <v>167</v>
      </c>
      <c r="AU389" s="24" t="s">
        <v>86</v>
      </c>
      <c r="AY389" s="24" t="s">
        <v>165</v>
      </c>
      <c r="BE389" s="226">
        <f>IF(N389="základní",J389,0)</f>
        <v>0</v>
      </c>
      <c r="BF389" s="226">
        <f>IF(N389="snížená",J389,0)</f>
        <v>0</v>
      </c>
      <c r="BG389" s="226">
        <f>IF(N389="zákl. přenesená",J389,0)</f>
        <v>0</v>
      </c>
      <c r="BH389" s="226">
        <f>IF(N389="sníž. přenesená",J389,0)</f>
        <v>0</v>
      </c>
      <c r="BI389" s="226">
        <f>IF(N389="nulová",J389,0)</f>
        <v>0</v>
      </c>
      <c r="BJ389" s="24" t="s">
        <v>75</v>
      </c>
      <c r="BK389" s="226">
        <f>ROUND(I389*H389,2)</f>
        <v>0</v>
      </c>
      <c r="BL389" s="24" t="s">
        <v>244</v>
      </c>
      <c r="BM389" s="24" t="s">
        <v>728</v>
      </c>
    </row>
    <row r="390" s="12" customFormat="1">
      <c r="B390" s="249"/>
      <c r="C390" s="250"/>
      <c r="D390" s="229" t="s">
        <v>173</v>
      </c>
      <c r="E390" s="251" t="s">
        <v>21</v>
      </c>
      <c r="F390" s="252" t="s">
        <v>599</v>
      </c>
      <c r="G390" s="250"/>
      <c r="H390" s="251" t="s">
        <v>21</v>
      </c>
      <c r="I390" s="253"/>
      <c r="J390" s="250"/>
      <c r="K390" s="250"/>
      <c r="L390" s="254"/>
      <c r="M390" s="255"/>
      <c r="N390" s="256"/>
      <c r="O390" s="256"/>
      <c r="P390" s="256"/>
      <c r="Q390" s="256"/>
      <c r="R390" s="256"/>
      <c r="S390" s="256"/>
      <c r="T390" s="257"/>
      <c r="AT390" s="258" t="s">
        <v>173</v>
      </c>
      <c r="AU390" s="258" t="s">
        <v>86</v>
      </c>
      <c r="AV390" s="12" t="s">
        <v>75</v>
      </c>
      <c r="AW390" s="12" t="s">
        <v>33</v>
      </c>
      <c r="AX390" s="12" t="s">
        <v>70</v>
      </c>
      <c r="AY390" s="258" t="s">
        <v>165</v>
      </c>
    </row>
    <row r="391" s="11" customFormat="1">
      <c r="B391" s="227"/>
      <c r="C391" s="228"/>
      <c r="D391" s="229" t="s">
        <v>173</v>
      </c>
      <c r="E391" s="230" t="s">
        <v>21</v>
      </c>
      <c r="F391" s="231" t="s">
        <v>600</v>
      </c>
      <c r="G391" s="228"/>
      <c r="H391" s="232">
        <v>6.5</v>
      </c>
      <c r="I391" s="233"/>
      <c r="J391" s="228"/>
      <c r="K391" s="228"/>
      <c r="L391" s="234"/>
      <c r="M391" s="235"/>
      <c r="N391" s="236"/>
      <c r="O391" s="236"/>
      <c r="P391" s="236"/>
      <c r="Q391" s="236"/>
      <c r="R391" s="236"/>
      <c r="S391" s="236"/>
      <c r="T391" s="237"/>
      <c r="AT391" s="238" t="s">
        <v>173</v>
      </c>
      <c r="AU391" s="238" t="s">
        <v>86</v>
      </c>
      <c r="AV391" s="11" t="s">
        <v>86</v>
      </c>
      <c r="AW391" s="11" t="s">
        <v>33</v>
      </c>
      <c r="AX391" s="11" t="s">
        <v>70</v>
      </c>
      <c r="AY391" s="238" t="s">
        <v>165</v>
      </c>
    </row>
    <row r="392" s="11" customFormat="1">
      <c r="B392" s="227"/>
      <c r="C392" s="228"/>
      <c r="D392" s="229" t="s">
        <v>173</v>
      </c>
      <c r="E392" s="230" t="s">
        <v>21</v>
      </c>
      <c r="F392" s="231" t="s">
        <v>729</v>
      </c>
      <c r="G392" s="228"/>
      <c r="H392" s="232">
        <v>21.899999999999999</v>
      </c>
      <c r="I392" s="233"/>
      <c r="J392" s="228"/>
      <c r="K392" s="228"/>
      <c r="L392" s="234"/>
      <c r="M392" s="235"/>
      <c r="N392" s="236"/>
      <c r="O392" s="236"/>
      <c r="P392" s="236"/>
      <c r="Q392" s="236"/>
      <c r="R392" s="236"/>
      <c r="S392" s="236"/>
      <c r="T392" s="237"/>
      <c r="AT392" s="238" t="s">
        <v>173</v>
      </c>
      <c r="AU392" s="238" t="s">
        <v>86</v>
      </c>
      <c r="AV392" s="11" t="s">
        <v>86</v>
      </c>
      <c r="AW392" s="11" t="s">
        <v>33</v>
      </c>
      <c r="AX392" s="11" t="s">
        <v>70</v>
      </c>
      <c r="AY392" s="238" t="s">
        <v>165</v>
      </c>
    </row>
    <row r="393" s="13" customFormat="1">
      <c r="B393" s="259"/>
      <c r="C393" s="260"/>
      <c r="D393" s="229" t="s">
        <v>173</v>
      </c>
      <c r="E393" s="261" t="s">
        <v>21</v>
      </c>
      <c r="F393" s="262" t="s">
        <v>229</v>
      </c>
      <c r="G393" s="260"/>
      <c r="H393" s="263">
        <v>28.399999999999999</v>
      </c>
      <c r="I393" s="264"/>
      <c r="J393" s="260"/>
      <c r="K393" s="260"/>
      <c r="L393" s="265"/>
      <c r="M393" s="266"/>
      <c r="N393" s="267"/>
      <c r="O393" s="267"/>
      <c r="P393" s="267"/>
      <c r="Q393" s="267"/>
      <c r="R393" s="267"/>
      <c r="S393" s="267"/>
      <c r="T393" s="268"/>
      <c r="AT393" s="269" t="s">
        <v>173</v>
      </c>
      <c r="AU393" s="269" t="s">
        <v>86</v>
      </c>
      <c r="AV393" s="13" t="s">
        <v>171</v>
      </c>
      <c r="AW393" s="13" t="s">
        <v>33</v>
      </c>
      <c r="AX393" s="13" t="s">
        <v>75</v>
      </c>
      <c r="AY393" s="269" t="s">
        <v>165</v>
      </c>
    </row>
    <row r="394" s="1" customFormat="1" ht="38.25" customHeight="1">
      <c r="B394" s="46"/>
      <c r="C394" s="215" t="s">
        <v>730</v>
      </c>
      <c r="D394" s="215" t="s">
        <v>167</v>
      </c>
      <c r="E394" s="216" t="s">
        <v>731</v>
      </c>
      <c r="F394" s="217" t="s">
        <v>732</v>
      </c>
      <c r="G394" s="218" t="s">
        <v>84</v>
      </c>
      <c r="H394" s="219">
        <v>44.299999999999997</v>
      </c>
      <c r="I394" s="220"/>
      <c r="J394" s="221">
        <f>ROUND(I394*H394,2)</f>
        <v>0</v>
      </c>
      <c r="K394" s="217" t="s">
        <v>170</v>
      </c>
      <c r="L394" s="72"/>
      <c r="M394" s="222" t="s">
        <v>21</v>
      </c>
      <c r="N394" s="223" t="s">
        <v>41</v>
      </c>
      <c r="O394" s="47"/>
      <c r="P394" s="224">
        <f>O394*H394</f>
        <v>0</v>
      </c>
      <c r="Q394" s="224">
        <v>0</v>
      </c>
      <c r="R394" s="224">
        <f>Q394*H394</f>
        <v>0</v>
      </c>
      <c r="S394" s="224">
        <v>0</v>
      </c>
      <c r="T394" s="225">
        <f>S394*H394</f>
        <v>0</v>
      </c>
      <c r="AR394" s="24" t="s">
        <v>244</v>
      </c>
      <c r="AT394" s="24" t="s">
        <v>167</v>
      </c>
      <c r="AU394" s="24" t="s">
        <v>86</v>
      </c>
      <c r="AY394" s="24" t="s">
        <v>165</v>
      </c>
      <c r="BE394" s="226">
        <f>IF(N394="základní",J394,0)</f>
        <v>0</v>
      </c>
      <c r="BF394" s="226">
        <f>IF(N394="snížená",J394,0)</f>
        <v>0</v>
      </c>
      <c r="BG394" s="226">
        <f>IF(N394="zákl. přenesená",J394,0)</f>
        <v>0</v>
      </c>
      <c r="BH394" s="226">
        <f>IF(N394="sníž. přenesená",J394,0)</f>
        <v>0</v>
      </c>
      <c r="BI394" s="226">
        <f>IF(N394="nulová",J394,0)</f>
        <v>0</v>
      </c>
      <c r="BJ394" s="24" t="s">
        <v>75</v>
      </c>
      <c r="BK394" s="226">
        <f>ROUND(I394*H394,2)</f>
        <v>0</v>
      </c>
      <c r="BL394" s="24" t="s">
        <v>244</v>
      </c>
      <c r="BM394" s="24" t="s">
        <v>733</v>
      </c>
    </row>
    <row r="395" s="12" customFormat="1">
      <c r="B395" s="249"/>
      <c r="C395" s="250"/>
      <c r="D395" s="229" t="s">
        <v>173</v>
      </c>
      <c r="E395" s="251" t="s">
        <v>21</v>
      </c>
      <c r="F395" s="252" t="s">
        <v>614</v>
      </c>
      <c r="G395" s="250"/>
      <c r="H395" s="251" t="s">
        <v>21</v>
      </c>
      <c r="I395" s="253"/>
      <c r="J395" s="250"/>
      <c r="K395" s="250"/>
      <c r="L395" s="254"/>
      <c r="M395" s="255"/>
      <c r="N395" s="256"/>
      <c r="O395" s="256"/>
      <c r="P395" s="256"/>
      <c r="Q395" s="256"/>
      <c r="R395" s="256"/>
      <c r="S395" s="256"/>
      <c r="T395" s="257"/>
      <c r="AT395" s="258" t="s">
        <v>173</v>
      </c>
      <c r="AU395" s="258" t="s">
        <v>86</v>
      </c>
      <c r="AV395" s="12" t="s">
        <v>75</v>
      </c>
      <c r="AW395" s="12" t="s">
        <v>33</v>
      </c>
      <c r="AX395" s="12" t="s">
        <v>70</v>
      </c>
      <c r="AY395" s="258" t="s">
        <v>165</v>
      </c>
    </row>
    <row r="396" s="11" customFormat="1">
      <c r="B396" s="227"/>
      <c r="C396" s="228"/>
      <c r="D396" s="229" t="s">
        <v>173</v>
      </c>
      <c r="E396" s="230" t="s">
        <v>21</v>
      </c>
      <c r="F396" s="231" t="s">
        <v>615</v>
      </c>
      <c r="G396" s="228"/>
      <c r="H396" s="232">
        <v>6.5</v>
      </c>
      <c r="I396" s="233"/>
      <c r="J396" s="228"/>
      <c r="K396" s="228"/>
      <c r="L396" s="234"/>
      <c r="M396" s="235"/>
      <c r="N396" s="236"/>
      <c r="O396" s="236"/>
      <c r="P396" s="236"/>
      <c r="Q396" s="236"/>
      <c r="R396" s="236"/>
      <c r="S396" s="236"/>
      <c r="T396" s="237"/>
      <c r="AT396" s="238" t="s">
        <v>173</v>
      </c>
      <c r="AU396" s="238" t="s">
        <v>86</v>
      </c>
      <c r="AV396" s="11" t="s">
        <v>86</v>
      </c>
      <c r="AW396" s="11" t="s">
        <v>33</v>
      </c>
      <c r="AX396" s="11" t="s">
        <v>70</v>
      </c>
      <c r="AY396" s="238" t="s">
        <v>165</v>
      </c>
    </row>
    <row r="397" s="11" customFormat="1">
      <c r="B397" s="227"/>
      <c r="C397" s="228"/>
      <c r="D397" s="229" t="s">
        <v>173</v>
      </c>
      <c r="E397" s="230" t="s">
        <v>21</v>
      </c>
      <c r="F397" s="231" t="s">
        <v>21</v>
      </c>
      <c r="G397" s="228"/>
      <c r="H397" s="232">
        <v>0</v>
      </c>
      <c r="I397" s="233"/>
      <c r="J397" s="228"/>
      <c r="K397" s="228"/>
      <c r="L397" s="234"/>
      <c r="M397" s="235"/>
      <c r="N397" s="236"/>
      <c r="O397" s="236"/>
      <c r="P397" s="236"/>
      <c r="Q397" s="236"/>
      <c r="R397" s="236"/>
      <c r="S397" s="236"/>
      <c r="T397" s="237"/>
      <c r="AT397" s="238" t="s">
        <v>173</v>
      </c>
      <c r="AU397" s="238" t="s">
        <v>86</v>
      </c>
      <c r="AV397" s="11" t="s">
        <v>86</v>
      </c>
      <c r="AW397" s="11" t="s">
        <v>33</v>
      </c>
      <c r="AX397" s="11" t="s">
        <v>70</v>
      </c>
      <c r="AY397" s="238" t="s">
        <v>165</v>
      </c>
    </row>
    <row r="398" s="11" customFormat="1">
      <c r="B398" s="227"/>
      <c r="C398" s="228"/>
      <c r="D398" s="229" t="s">
        <v>173</v>
      </c>
      <c r="E398" s="230" t="s">
        <v>21</v>
      </c>
      <c r="F398" s="231" t="s">
        <v>729</v>
      </c>
      <c r="G398" s="228"/>
      <c r="H398" s="232">
        <v>21.899999999999999</v>
      </c>
      <c r="I398" s="233"/>
      <c r="J398" s="228"/>
      <c r="K398" s="228"/>
      <c r="L398" s="234"/>
      <c r="M398" s="235"/>
      <c r="N398" s="236"/>
      <c r="O398" s="236"/>
      <c r="P398" s="236"/>
      <c r="Q398" s="236"/>
      <c r="R398" s="236"/>
      <c r="S398" s="236"/>
      <c r="T398" s="237"/>
      <c r="AT398" s="238" t="s">
        <v>173</v>
      </c>
      <c r="AU398" s="238" t="s">
        <v>86</v>
      </c>
      <c r="AV398" s="11" t="s">
        <v>86</v>
      </c>
      <c r="AW398" s="11" t="s">
        <v>33</v>
      </c>
      <c r="AX398" s="11" t="s">
        <v>70</v>
      </c>
      <c r="AY398" s="238" t="s">
        <v>165</v>
      </c>
    </row>
    <row r="399" s="11" customFormat="1">
      <c r="B399" s="227"/>
      <c r="C399" s="228"/>
      <c r="D399" s="229" t="s">
        <v>173</v>
      </c>
      <c r="E399" s="230" t="s">
        <v>21</v>
      </c>
      <c r="F399" s="231" t="s">
        <v>734</v>
      </c>
      <c r="G399" s="228"/>
      <c r="H399" s="232">
        <v>15.9</v>
      </c>
      <c r="I399" s="233"/>
      <c r="J399" s="228"/>
      <c r="K399" s="228"/>
      <c r="L399" s="234"/>
      <c r="M399" s="235"/>
      <c r="N399" s="236"/>
      <c r="O399" s="236"/>
      <c r="P399" s="236"/>
      <c r="Q399" s="236"/>
      <c r="R399" s="236"/>
      <c r="S399" s="236"/>
      <c r="T399" s="237"/>
      <c r="AT399" s="238" t="s">
        <v>173</v>
      </c>
      <c r="AU399" s="238" t="s">
        <v>86</v>
      </c>
      <c r="AV399" s="11" t="s">
        <v>86</v>
      </c>
      <c r="AW399" s="11" t="s">
        <v>33</v>
      </c>
      <c r="AX399" s="11" t="s">
        <v>70</v>
      </c>
      <c r="AY399" s="238" t="s">
        <v>165</v>
      </c>
    </row>
    <row r="400" s="13" customFormat="1">
      <c r="B400" s="259"/>
      <c r="C400" s="260"/>
      <c r="D400" s="229" t="s">
        <v>173</v>
      </c>
      <c r="E400" s="261" t="s">
        <v>94</v>
      </c>
      <c r="F400" s="262" t="s">
        <v>229</v>
      </c>
      <c r="G400" s="260"/>
      <c r="H400" s="263">
        <v>44.299999999999997</v>
      </c>
      <c r="I400" s="264"/>
      <c r="J400" s="260"/>
      <c r="K400" s="260"/>
      <c r="L400" s="265"/>
      <c r="M400" s="266"/>
      <c r="N400" s="267"/>
      <c r="O400" s="267"/>
      <c r="P400" s="267"/>
      <c r="Q400" s="267"/>
      <c r="R400" s="267"/>
      <c r="S400" s="267"/>
      <c r="T400" s="268"/>
      <c r="AT400" s="269" t="s">
        <v>173</v>
      </c>
      <c r="AU400" s="269" t="s">
        <v>86</v>
      </c>
      <c r="AV400" s="13" t="s">
        <v>171</v>
      </c>
      <c r="AW400" s="13" t="s">
        <v>33</v>
      </c>
      <c r="AX400" s="13" t="s">
        <v>75</v>
      </c>
      <c r="AY400" s="269" t="s">
        <v>165</v>
      </c>
    </row>
    <row r="401" s="1" customFormat="1" ht="16.5" customHeight="1">
      <c r="B401" s="46"/>
      <c r="C401" s="239" t="s">
        <v>735</v>
      </c>
      <c r="D401" s="239" t="s">
        <v>198</v>
      </c>
      <c r="E401" s="240" t="s">
        <v>736</v>
      </c>
      <c r="F401" s="241" t="s">
        <v>737</v>
      </c>
      <c r="G401" s="242" t="s">
        <v>84</v>
      </c>
      <c r="H401" s="243">
        <v>48.729999999999997</v>
      </c>
      <c r="I401" s="244"/>
      <c r="J401" s="245">
        <f>ROUND(I401*H401,2)</f>
        <v>0</v>
      </c>
      <c r="K401" s="241" t="s">
        <v>21</v>
      </c>
      <c r="L401" s="246"/>
      <c r="M401" s="247" t="s">
        <v>21</v>
      </c>
      <c r="N401" s="248" t="s">
        <v>41</v>
      </c>
      <c r="O401" s="47"/>
      <c r="P401" s="224">
        <f>O401*H401</f>
        <v>0</v>
      </c>
      <c r="Q401" s="224">
        <v>0</v>
      </c>
      <c r="R401" s="224">
        <f>Q401*H401</f>
        <v>0</v>
      </c>
      <c r="S401" s="224">
        <v>0</v>
      </c>
      <c r="T401" s="225">
        <f>S401*H401</f>
        <v>0</v>
      </c>
      <c r="AR401" s="24" t="s">
        <v>333</v>
      </c>
      <c r="AT401" s="24" t="s">
        <v>198</v>
      </c>
      <c r="AU401" s="24" t="s">
        <v>86</v>
      </c>
      <c r="AY401" s="24" t="s">
        <v>165</v>
      </c>
      <c r="BE401" s="226">
        <f>IF(N401="základní",J401,0)</f>
        <v>0</v>
      </c>
      <c r="BF401" s="226">
        <f>IF(N401="snížená",J401,0)</f>
        <v>0</v>
      </c>
      <c r="BG401" s="226">
        <f>IF(N401="zákl. přenesená",J401,0)</f>
        <v>0</v>
      </c>
      <c r="BH401" s="226">
        <f>IF(N401="sníž. přenesená",J401,0)</f>
        <v>0</v>
      </c>
      <c r="BI401" s="226">
        <f>IF(N401="nulová",J401,0)</f>
        <v>0</v>
      </c>
      <c r="BJ401" s="24" t="s">
        <v>75</v>
      </c>
      <c r="BK401" s="226">
        <f>ROUND(I401*H401,2)</f>
        <v>0</v>
      </c>
      <c r="BL401" s="24" t="s">
        <v>244</v>
      </c>
      <c r="BM401" s="24" t="s">
        <v>738</v>
      </c>
    </row>
    <row r="402" s="11" customFormat="1">
      <c r="B402" s="227"/>
      <c r="C402" s="228"/>
      <c r="D402" s="229" t="s">
        <v>173</v>
      </c>
      <c r="E402" s="228"/>
      <c r="F402" s="231" t="s">
        <v>739</v>
      </c>
      <c r="G402" s="228"/>
      <c r="H402" s="232">
        <v>48.729999999999997</v>
      </c>
      <c r="I402" s="233"/>
      <c r="J402" s="228"/>
      <c r="K402" s="228"/>
      <c r="L402" s="234"/>
      <c r="M402" s="235"/>
      <c r="N402" s="236"/>
      <c r="O402" s="236"/>
      <c r="P402" s="236"/>
      <c r="Q402" s="236"/>
      <c r="R402" s="236"/>
      <c r="S402" s="236"/>
      <c r="T402" s="237"/>
      <c r="AT402" s="238" t="s">
        <v>173</v>
      </c>
      <c r="AU402" s="238" t="s">
        <v>86</v>
      </c>
      <c r="AV402" s="11" t="s">
        <v>86</v>
      </c>
      <c r="AW402" s="11" t="s">
        <v>6</v>
      </c>
      <c r="AX402" s="11" t="s">
        <v>75</v>
      </c>
      <c r="AY402" s="238" t="s">
        <v>165</v>
      </c>
    </row>
    <row r="403" s="1" customFormat="1" ht="16.5" customHeight="1">
      <c r="B403" s="46"/>
      <c r="C403" s="215" t="s">
        <v>740</v>
      </c>
      <c r="D403" s="215" t="s">
        <v>167</v>
      </c>
      <c r="E403" s="216" t="s">
        <v>741</v>
      </c>
      <c r="F403" s="217" t="s">
        <v>742</v>
      </c>
      <c r="G403" s="218" t="s">
        <v>330</v>
      </c>
      <c r="H403" s="219">
        <v>354.375</v>
      </c>
      <c r="I403" s="220"/>
      <c r="J403" s="221">
        <f>ROUND(I403*H403,2)</f>
        <v>0</v>
      </c>
      <c r="K403" s="217" t="s">
        <v>170</v>
      </c>
      <c r="L403" s="72"/>
      <c r="M403" s="222" t="s">
        <v>21</v>
      </c>
      <c r="N403" s="223" t="s">
        <v>41</v>
      </c>
      <c r="O403" s="47"/>
      <c r="P403" s="224">
        <f>O403*H403</f>
        <v>0</v>
      </c>
      <c r="Q403" s="224">
        <v>0</v>
      </c>
      <c r="R403" s="224">
        <f>Q403*H403</f>
        <v>0</v>
      </c>
      <c r="S403" s="224">
        <v>0</v>
      </c>
      <c r="T403" s="225">
        <f>S403*H403</f>
        <v>0</v>
      </c>
      <c r="AR403" s="24" t="s">
        <v>244</v>
      </c>
      <c r="AT403" s="24" t="s">
        <v>167</v>
      </c>
      <c r="AU403" s="24" t="s">
        <v>86</v>
      </c>
      <c r="AY403" s="24" t="s">
        <v>165</v>
      </c>
      <c r="BE403" s="226">
        <f>IF(N403="základní",J403,0)</f>
        <v>0</v>
      </c>
      <c r="BF403" s="226">
        <f>IF(N403="snížená",J403,0)</f>
        <v>0</v>
      </c>
      <c r="BG403" s="226">
        <f>IF(N403="zákl. přenesená",J403,0)</f>
        <v>0</v>
      </c>
      <c r="BH403" s="226">
        <f>IF(N403="sníž. přenesená",J403,0)</f>
        <v>0</v>
      </c>
      <c r="BI403" s="226">
        <f>IF(N403="nulová",J403,0)</f>
        <v>0</v>
      </c>
      <c r="BJ403" s="24" t="s">
        <v>75</v>
      </c>
      <c r="BK403" s="226">
        <f>ROUND(I403*H403,2)</f>
        <v>0</v>
      </c>
      <c r="BL403" s="24" t="s">
        <v>244</v>
      </c>
      <c r="BM403" s="24" t="s">
        <v>743</v>
      </c>
    </row>
    <row r="404" s="11" customFormat="1">
      <c r="B404" s="227"/>
      <c r="C404" s="228"/>
      <c r="D404" s="229" t="s">
        <v>173</v>
      </c>
      <c r="E404" s="230" t="s">
        <v>21</v>
      </c>
      <c r="F404" s="231" t="s">
        <v>744</v>
      </c>
      <c r="G404" s="228"/>
      <c r="H404" s="232">
        <v>354.375</v>
      </c>
      <c r="I404" s="233"/>
      <c r="J404" s="228"/>
      <c r="K404" s="228"/>
      <c r="L404" s="234"/>
      <c r="M404" s="235"/>
      <c r="N404" s="236"/>
      <c r="O404" s="236"/>
      <c r="P404" s="236"/>
      <c r="Q404" s="236"/>
      <c r="R404" s="236"/>
      <c r="S404" s="236"/>
      <c r="T404" s="237"/>
      <c r="AT404" s="238" t="s">
        <v>173</v>
      </c>
      <c r="AU404" s="238" t="s">
        <v>86</v>
      </c>
      <c r="AV404" s="11" t="s">
        <v>86</v>
      </c>
      <c r="AW404" s="11" t="s">
        <v>33</v>
      </c>
      <c r="AX404" s="11" t="s">
        <v>75</v>
      </c>
      <c r="AY404" s="238" t="s">
        <v>165</v>
      </c>
    </row>
    <row r="405" s="1" customFormat="1" ht="25.5" customHeight="1">
      <c r="B405" s="46"/>
      <c r="C405" s="215" t="s">
        <v>745</v>
      </c>
      <c r="D405" s="215" t="s">
        <v>167</v>
      </c>
      <c r="E405" s="216" t="s">
        <v>746</v>
      </c>
      <c r="F405" s="217" t="s">
        <v>747</v>
      </c>
      <c r="G405" s="218" t="s">
        <v>84</v>
      </c>
      <c r="H405" s="219">
        <v>291.57999999999998</v>
      </c>
      <c r="I405" s="220"/>
      <c r="J405" s="221">
        <f>ROUND(I405*H405,2)</f>
        <v>0</v>
      </c>
      <c r="K405" s="217" t="s">
        <v>170</v>
      </c>
      <c r="L405" s="72"/>
      <c r="M405" s="222" t="s">
        <v>21</v>
      </c>
      <c r="N405" s="223" t="s">
        <v>41</v>
      </c>
      <c r="O405" s="47"/>
      <c r="P405" s="224">
        <f>O405*H405</f>
        <v>0</v>
      </c>
      <c r="Q405" s="224">
        <v>0</v>
      </c>
      <c r="R405" s="224">
        <f>Q405*H405</f>
        <v>0</v>
      </c>
      <c r="S405" s="224">
        <v>0</v>
      </c>
      <c r="T405" s="225">
        <f>S405*H405</f>
        <v>0</v>
      </c>
      <c r="AR405" s="24" t="s">
        <v>244</v>
      </c>
      <c r="AT405" s="24" t="s">
        <v>167</v>
      </c>
      <c r="AU405" s="24" t="s">
        <v>86</v>
      </c>
      <c r="AY405" s="24" t="s">
        <v>165</v>
      </c>
      <c r="BE405" s="226">
        <f>IF(N405="základní",J405,0)</f>
        <v>0</v>
      </c>
      <c r="BF405" s="226">
        <f>IF(N405="snížená",J405,0)</f>
        <v>0</v>
      </c>
      <c r="BG405" s="226">
        <f>IF(N405="zákl. přenesená",J405,0)</f>
        <v>0</v>
      </c>
      <c r="BH405" s="226">
        <f>IF(N405="sníž. přenesená",J405,0)</f>
        <v>0</v>
      </c>
      <c r="BI405" s="226">
        <f>IF(N405="nulová",J405,0)</f>
        <v>0</v>
      </c>
      <c r="BJ405" s="24" t="s">
        <v>75</v>
      </c>
      <c r="BK405" s="226">
        <f>ROUND(I405*H405,2)</f>
        <v>0</v>
      </c>
      <c r="BL405" s="24" t="s">
        <v>244</v>
      </c>
      <c r="BM405" s="24" t="s">
        <v>748</v>
      </c>
    </row>
    <row r="406" s="12" customFormat="1">
      <c r="B406" s="249"/>
      <c r="C406" s="250"/>
      <c r="D406" s="229" t="s">
        <v>173</v>
      </c>
      <c r="E406" s="251" t="s">
        <v>21</v>
      </c>
      <c r="F406" s="252" t="s">
        <v>749</v>
      </c>
      <c r="G406" s="250"/>
      <c r="H406" s="251" t="s">
        <v>21</v>
      </c>
      <c r="I406" s="253"/>
      <c r="J406" s="250"/>
      <c r="K406" s="250"/>
      <c r="L406" s="254"/>
      <c r="M406" s="255"/>
      <c r="N406" s="256"/>
      <c r="O406" s="256"/>
      <c r="P406" s="256"/>
      <c r="Q406" s="256"/>
      <c r="R406" s="256"/>
      <c r="S406" s="256"/>
      <c r="T406" s="257"/>
      <c r="AT406" s="258" t="s">
        <v>173</v>
      </c>
      <c r="AU406" s="258" t="s">
        <v>86</v>
      </c>
      <c r="AV406" s="12" t="s">
        <v>75</v>
      </c>
      <c r="AW406" s="12" t="s">
        <v>33</v>
      </c>
      <c r="AX406" s="12" t="s">
        <v>70</v>
      </c>
      <c r="AY406" s="258" t="s">
        <v>165</v>
      </c>
    </row>
    <row r="407" s="11" customFormat="1">
      <c r="B407" s="227"/>
      <c r="C407" s="228"/>
      <c r="D407" s="229" t="s">
        <v>173</v>
      </c>
      <c r="E407" s="230" t="s">
        <v>21</v>
      </c>
      <c r="F407" s="231" t="s">
        <v>82</v>
      </c>
      <c r="G407" s="228"/>
      <c r="H407" s="232">
        <v>291.57999999999998</v>
      </c>
      <c r="I407" s="233"/>
      <c r="J407" s="228"/>
      <c r="K407" s="228"/>
      <c r="L407" s="234"/>
      <c r="M407" s="235"/>
      <c r="N407" s="236"/>
      <c r="O407" s="236"/>
      <c r="P407" s="236"/>
      <c r="Q407" s="236"/>
      <c r="R407" s="236"/>
      <c r="S407" s="236"/>
      <c r="T407" s="237"/>
      <c r="AT407" s="238" t="s">
        <v>173</v>
      </c>
      <c r="AU407" s="238" t="s">
        <v>86</v>
      </c>
      <c r="AV407" s="11" t="s">
        <v>86</v>
      </c>
      <c r="AW407" s="11" t="s">
        <v>33</v>
      </c>
      <c r="AX407" s="11" t="s">
        <v>70</v>
      </c>
      <c r="AY407" s="238" t="s">
        <v>165</v>
      </c>
    </row>
    <row r="408" s="13" customFormat="1">
      <c r="B408" s="259"/>
      <c r="C408" s="260"/>
      <c r="D408" s="229" t="s">
        <v>173</v>
      </c>
      <c r="E408" s="261" t="s">
        <v>21</v>
      </c>
      <c r="F408" s="262" t="s">
        <v>229</v>
      </c>
      <c r="G408" s="260"/>
      <c r="H408" s="263">
        <v>291.57999999999998</v>
      </c>
      <c r="I408" s="264"/>
      <c r="J408" s="260"/>
      <c r="K408" s="260"/>
      <c r="L408" s="265"/>
      <c r="M408" s="266"/>
      <c r="N408" s="267"/>
      <c r="O408" s="267"/>
      <c r="P408" s="267"/>
      <c r="Q408" s="267"/>
      <c r="R408" s="267"/>
      <c r="S408" s="267"/>
      <c r="T408" s="268"/>
      <c r="AT408" s="269" t="s">
        <v>173</v>
      </c>
      <c r="AU408" s="269" t="s">
        <v>86</v>
      </c>
      <c r="AV408" s="13" t="s">
        <v>171</v>
      </c>
      <c r="AW408" s="13" t="s">
        <v>33</v>
      </c>
      <c r="AX408" s="13" t="s">
        <v>75</v>
      </c>
      <c r="AY408" s="269" t="s">
        <v>165</v>
      </c>
    </row>
    <row r="409" s="1" customFormat="1" ht="16.5" customHeight="1">
      <c r="B409" s="46"/>
      <c r="C409" s="239" t="s">
        <v>750</v>
      </c>
      <c r="D409" s="239" t="s">
        <v>198</v>
      </c>
      <c r="E409" s="240" t="s">
        <v>751</v>
      </c>
      <c r="F409" s="241" t="s">
        <v>752</v>
      </c>
      <c r="G409" s="242" t="s">
        <v>92</v>
      </c>
      <c r="H409" s="243">
        <v>3.669</v>
      </c>
      <c r="I409" s="244"/>
      <c r="J409" s="245">
        <f>ROUND(I409*H409,2)</f>
        <v>0</v>
      </c>
      <c r="K409" s="241" t="s">
        <v>170</v>
      </c>
      <c r="L409" s="246"/>
      <c r="M409" s="247" t="s">
        <v>21</v>
      </c>
      <c r="N409" s="248" t="s">
        <v>41</v>
      </c>
      <c r="O409" s="47"/>
      <c r="P409" s="224">
        <f>O409*H409</f>
        <v>0</v>
      </c>
      <c r="Q409" s="224">
        <v>0.55000000000000004</v>
      </c>
      <c r="R409" s="224">
        <f>Q409*H409</f>
        <v>2.0179500000000004</v>
      </c>
      <c r="S409" s="224">
        <v>0</v>
      </c>
      <c r="T409" s="225">
        <f>S409*H409</f>
        <v>0</v>
      </c>
      <c r="AR409" s="24" t="s">
        <v>333</v>
      </c>
      <c r="AT409" s="24" t="s">
        <v>198</v>
      </c>
      <c r="AU409" s="24" t="s">
        <v>86</v>
      </c>
      <c r="AY409" s="24" t="s">
        <v>165</v>
      </c>
      <c r="BE409" s="226">
        <f>IF(N409="základní",J409,0)</f>
        <v>0</v>
      </c>
      <c r="BF409" s="226">
        <f>IF(N409="snížená",J409,0)</f>
        <v>0</v>
      </c>
      <c r="BG409" s="226">
        <f>IF(N409="zákl. přenesená",J409,0)</f>
        <v>0</v>
      </c>
      <c r="BH409" s="226">
        <f>IF(N409="sníž. přenesená",J409,0)</f>
        <v>0</v>
      </c>
      <c r="BI409" s="226">
        <f>IF(N409="nulová",J409,0)</f>
        <v>0</v>
      </c>
      <c r="BJ409" s="24" t="s">
        <v>75</v>
      </c>
      <c r="BK409" s="226">
        <f>ROUND(I409*H409,2)</f>
        <v>0</v>
      </c>
      <c r="BL409" s="24" t="s">
        <v>244</v>
      </c>
      <c r="BM409" s="24" t="s">
        <v>753</v>
      </c>
    </row>
    <row r="410" s="11" customFormat="1">
      <c r="B410" s="227"/>
      <c r="C410" s="228"/>
      <c r="D410" s="229" t="s">
        <v>173</v>
      </c>
      <c r="E410" s="230" t="s">
        <v>21</v>
      </c>
      <c r="F410" s="231" t="s">
        <v>754</v>
      </c>
      <c r="G410" s="228"/>
      <c r="H410" s="232">
        <v>0.88600000000000001</v>
      </c>
      <c r="I410" s="233"/>
      <c r="J410" s="228"/>
      <c r="K410" s="228"/>
      <c r="L410" s="234"/>
      <c r="M410" s="235"/>
      <c r="N410" s="236"/>
      <c r="O410" s="236"/>
      <c r="P410" s="236"/>
      <c r="Q410" s="236"/>
      <c r="R410" s="236"/>
      <c r="S410" s="236"/>
      <c r="T410" s="237"/>
      <c r="AT410" s="238" t="s">
        <v>173</v>
      </c>
      <c r="AU410" s="238" t="s">
        <v>86</v>
      </c>
      <c r="AV410" s="11" t="s">
        <v>86</v>
      </c>
      <c r="AW410" s="11" t="s">
        <v>33</v>
      </c>
      <c r="AX410" s="11" t="s">
        <v>70</v>
      </c>
      <c r="AY410" s="238" t="s">
        <v>165</v>
      </c>
    </row>
    <row r="411" s="11" customFormat="1">
      <c r="B411" s="227"/>
      <c r="C411" s="228"/>
      <c r="D411" s="229" t="s">
        <v>173</v>
      </c>
      <c r="E411" s="230" t="s">
        <v>21</v>
      </c>
      <c r="F411" s="231" t="s">
        <v>755</v>
      </c>
      <c r="G411" s="228"/>
      <c r="H411" s="232">
        <v>2.4489999999999998</v>
      </c>
      <c r="I411" s="233"/>
      <c r="J411" s="228"/>
      <c r="K411" s="228"/>
      <c r="L411" s="234"/>
      <c r="M411" s="235"/>
      <c r="N411" s="236"/>
      <c r="O411" s="236"/>
      <c r="P411" s="236"/>
      <c r="Q411" s="236"/>
      <c r="R411" s="236"/>
      <c r="S411" s="236"/>
      <c r="T411" s="237"/>
      <c r="AT411" s="238" t="s">
        <v>173</v>
      </c>
      <c r="AU411" s="238" t="s">
        <v>86</v>
      </c>
      <c r="AV411" s="11" t="s">
        <v>86</v>
      </c>
      <c r="AW411" s="11" t="s">
        <v>33</v>
      </c>
      <c r="AX411" s="11" t="s">
        <v>70</v>
      </c>
      <c r="AY411" s="238" t="s">
        <v>165</v>
      </c>
    </row>
    <row r="412" s="13" customFormat="1">
      <c r="B412" s="259"/>
      <c r="C412" s="260"/>
      <c r="D412" s="229" t="s">
        <v>173</v>
      </c>
      <c r="E412" s="261" t="s">
        <v>90</v>
      </c>
      <c r="F412" s="262" t="s">
        <v>229</v>
      </c>
      <c r="G412" s="260"/>
      <c r="H412" s="263">
        <v>3.335</v>
      </c>
      <c r="I412" s="264"/>
      <c r="J412" s="260"/>
      <c r="K412" s="260"/>
      <c r="L412" s="265"/>
      <c r="M412" s="266"/>
      <c r="N412" s="267"/>
      <c r="O412" s="267"/>
      <c r="P412" s="267"/>
      <c r="Q412" s="267"/>
      <c r="R412" s="267"/>
      <c r="S412" s="267"/>
      <c r="T412" s="268"/>
      <c r="AT412" s="269" t="s">
        <v>173</v>
      </c>
      <c r="AU412" s="269" t="s">
        <v>86</v>
      </c>
      <c r="AV412" s="13" t="s">
        <v>171</v>
      </c>
      <c r="AW412" s="13" t="s">
        <v>33</v>
      </c>
      <c r="AX412" s="13" t="s">
        <v>75</v>
      </c>
      <c r="AY412" s="269" t="s">
        <v>165</v>
      </c>
    </row>
    <row r="413" s="11" customFormat="1">
      <c r="B413" s="227"/>
      <c r="C413" s="228"/>
      <c r="D413" s="229" t="s">
        <v>173</v>
      </c>
      <c r="E413" s="228"/>
      <c r="F413" s="231" t="s">
        <v>756</v>
      </c>
      <c r="G413" s="228"/>
      <c r="H413" s="232">
        <v>3.669</v>
      </c>
      <c r="I413" s="233"/>
      <c r="J413" s="228"/>
      <c r="K413" s="228"/>
      <c r="L413" s="234"/>
      <c r="M413" s="235"/>
      <c r="N413" s="236"/>
      <c r="O413" s="236"/>
      <c r="P413" s="236"/>
      <c r="Q413" s="236"/>
      <c r="R413" s="236"/>
      <c r="S413" s="236"/>
      <c r="T413" s="237"/>
      <c r="AT413" s="238" t="s">
        <v>173</v>
      </c>
      <c r="AU413" s="238" t="s">
        <v>86</v>
      </c>
      <c r="AV413" s="11" t="s">
        <v>86</v>
      </c>
      <c r="AW413" s="11" t="s">
        <v>6</v>
      </c>
      <c r="AX413" s="11" t="s">
        <v>75</v>
      </c>
      <c r="AY413" s="238" t="s">
        <v>165</v>
      </c>
    </row>
    <row r="414" s="1" customFormat="1" ht="25.5" customHeight="1">
      <c r="B414" s="46"/>
      <c r="C414" s="215" t="s">
        <v>757</v>
      </c>
      <c r="D414" s="215" t="s">
        <v>167</v>
      </c>
      <c r="E414" s="216" t="s">
        <v>758</v>
      </c>
      <c r="F414" s="217" t="s">
        <v>759</v>
      </c>
      <c r="G414" s="218" t="s">
        <v>92</v>
      </c>
      <c r="H414" s="219">
        <v>4.3979999999999997</v>
      </c>
      <c r="I414" s="220"/>
      <c r="J414" s="221">
        <f>ROUND(I414*H414,2)</f>
        <v>0</v>
      </c>
      <c r="K414" s="217" t="s">
        <v>170</v>
      </c>
      <c r="L414" s="72"/>
      <c r="M414" s="222" t="s">
        <v>21</v>
      </c>
      <c r="N414" s="223" t="s">
        <v>41</v>
      </c>
      <c r="O414" s="47"/>
      <c r="P414" s="224">
        <f>O414*H414</f>
        <v>0</v>
      </c>
      <c r="Q414" s="224">
        <v>0.023369999999999998</v>
      </c>
      <c r="R414" s="224">
        <f>Q414*H414</f>
        <v>0.10278125999999999</v>
      </c>
      <c r="S414" s="224">
        <v>0</v>
      </c>
      <c r="T414" s="225">
        <f>S414*H414</f>
        <v>0</v>
      </c>
      <c r="AR414" s="24" t="s">
        <v>244</v>
      </c>
      <c r="AT414" s="24" t="s">
        <v>167</v>
      </c>
      <c r="AU414" s="24" t="s">
        <v>86</v>
      </c>
      <c r="AY414" s="24" t="s">
        <v>165</v>
      </c>
      <c r="BE414" s="226">
        <f>IF(N414="základní",J414,0)</f>
        <v>0</v>
      </c>
      <c r="BF414" s="226">
        <f>IF(N414="snížená",J414,0)</f>
        <v>0</v>
      </c>
      <c r="BG414" s="226">
        <f>IF(N414="zákl. přenesená",J414,0)</f>
        <v>0</v>
      </c>
      <c r="BH414" s="226">
        <f>IF(N414="sníž. přenesená",J414,0)</f>
        <v>0</v>
      </c>
      <c r="BI414" s="226">
        <f>IF(N414="nulová",J414,0)</f>
        <v>0</v>
      </c>
      <c r="BJ414" s="24" t="s">
        <v>75</v>
      </c>
      <c r="BK414" s="226">
        <f>ROUND(I414*H414,2)</f>
        <v>0</v>
      </c>
      <c r="BL414" s="24" t="s">
        <v>244</v>
      </c>
      <c r="BM414" s="24" t="s">
        <v>760</v>
      </c>
    </row>
    <row r="415" s="11" customFormat="1">
      <c r="B415" s="227"/>
      <c r="C415" s="228"/>
      <c r="D415" s="229" t="s">
        <v>173</v>
      </c>
      <c r="E415" s="230" t="s">
        <v>21</v>
      </c>
      <c r="F415" s="231" t="s">
        <v>761</v>
      </c>
      <c r="G415" s="228"/>
      <c r="H415" s="232">
        <v>1.0629999999999999</v>
      </c>
      <c r="I415" s="233"/>
      <c r="J415" s="228"/>
      <c r="K415" s="228"/>
      <c r="L415" s="234"/>
      <c r="M415" s="235"/>
      <c r="N415" s="236"/>
      <c r="O415" s="236"/>
      <c r="P415" s="236"/>
      <c r="Q415" s="236"/>
      <c r="R415" s="236"/>
      <c r="S415" s="236"/>
      <c r="T415" s="237"/>
      <c r="AT415" s="238" t="s">
        <v>173</v>
      </c>
      <c r="AU415" s="238" t="s">
        <v>86</v>
      </c>
      <c r="AV415" s="11" t="s">
        <v>86</v>
      </c>
      <c r="AW415" s="11" t="s">
        <v>33</v>
      </c>
      <c r="AX415" s="11" t="s">
        <v>70</v>
      </c>
      <c r="AY415" s="238" t="s">
        <v>165</v>
      </c>
    </row>
    <row r="416" s="11" customFormat="1">
      <c r="B416" s="227"/>
      <c r="C416" s="228"/>
      <c r="D416" s="229" t="s">
        <v>173</v>
      </c>
      <c r="E416" s="230" t="s">
        <v>21</v>
      </c>
      <c r="F416" s="231" t="s">
        <v>90</v>
      </c>
      <c r="G416" s="228"/>
      <c r="H416" s="232">
        <v>3.335</v>
      </c>
      <c r="I416" s="233"/>
      <c r="J416" s="228"/>
      <c r="K416" s="228"/>
      <c r="L416" s="234"/>
      <c r="M416" s="235"/>
      <c r="N416" s="236"/>
      <c r="O416" s="236"/>
      <c r="P416" s="236"/>
      <c r="Q416" s="236"/>
      <c r="R416" s="236"/>
      <c r="S416" s="236"/>
      <c r="T416" s="237"/>
      <c r="AT416" s="238" t="s">
        <v>173</v>
      </c>
      <c r="AU416" s="238" t="s">
        <v>86</v>
      </c>
      <c r="AV416" s="11" t="s">
        <v>86</v>
      </c>
      <c r="AW416" s="11" t="s">
        <v>33</v>
      </c>
      <c r="AX416" s="11" t="s">
        <v>70</v>
      </c>
      <c r="AY416" s="238" t="s">
        <v>165</v>
      </c>
    </row>
    <row r="417" s="13" customFormat="1">
      <c r="B417" s="259"/>
      <c r="C417" s="260"/>
      <c r="D417" s="229" t="s">
        <v>173</v>
      </c>
      <c r="E417" s="261" t="s">
        <v>21</v>
      </c>
      <c r="F417" s="262" t="s">
        <v>229</v>
      </c>
      <c r="G417" s="260"/>
      <c r="H417" s="263">
        <v>4.3979999999999997</v>
      </c>
      <c r="I417" s="264"/>
      <c r="J417" s="260"/>
      <c r="K417" s="260"/>
      <c r="L417" s="265"/>
      <c r="M417" s="266"/>
      <c r="N417" s="267"/>
      <c r="O417" s="267"/>
      <c r="P417" s="267"/>
      <c r="Q417" s="267"/>
      <c r="R417" s="267"/>
      <c r="S417" s="267"/>
      <c r="T417" s="268"/>
      <c r="AT417" s="269" t="s">
        <v>173</v>
      </c>
      <c r="AU417" s="269" t="s">
        <v>86</v>
      </c>
      <c r="AV417" s="13" t="s">
        <v>171</v>
      </c>
      <c r="AW417" s="13" t="s">
        <v>33</v>
      </c>
      <c r="AX417" s="13" t="s">
        <v>75</v>
      </c>
      <c r="AY417" s="269" t="s">
        <v>165</v>
      </c>
    </row>
    <row r="418" s="1" customFormat="1" ht="25.5" customHeight="1">
      <c r="B418" s="46"/>
      <c r="C418" s="215" t="s">
        <v>762</v>
      </c>
      <c r="D418" s="215" t="s">
        <v>167</v>
      </c>
      <c r="E418" s="216" t="s">
        <v>763</v>
      </c>
      <c r="F418" s="217" t="s">
        <v>764</v>
      </c>
      <c r="G418" s="218" t="s">
        <v>84</v>
      </c>
      <c r="H418" s="219">
        <v>2.04</v>
      </c>
      <c r="I418" s="220"/>
      <c r="J418" s="221">
        <f>ROUND(I418*H418,2)</f>
        <v>0</v>
      </c>
      <c r="K418" s="217" t="s">
        <v>170</v>
      </c>
      <c r="L418" s="72"/>
      <c r="M418" s="222" t="s">
        <v>21</v>
      </c>
      <c r="N418" s="223" t="s">
        <v>41</v>
      </c>
      <c r="O418" s="47"/>
      <c r="P418" s="224">
        <f>O418*H418</f>
        <v>0</v>
      </c>
      <c r="Q418" s="224">
        <v>0.01839</v>
      </c>
      <c r="R418" s="224">
        <f>Q418*H418</f>
        <v>0.037515600000000003</v>
      </c>
      <c r="S418" s="224">
        <v>0</v>
      </c>
      <c r="T418" s="225">
        <f>S418*H418</f>
        <v>0</v>
      </c>
      <c r="AR418" s="24" t="s">
        <v>244</v>
      </c>
      <c r="AT418" s="24" t="s">
        <v>167</v>
      </c>
      <c r="AU418" s="24" t="s">
        <v>86</v>
      </c>
      <c r="AY418" s="24" t="s">
        <v>165</v>
      </c>
      <c r="BE418" s="226">
        <f>IF(N418="základní",J418,0)</f>
        <v>0</v>
      </c>
      <c r="BF418" s="226">
        <f>IF(N418="snížená",J418,0)</f>
        <v>0</v>
      </c>
      <c r="BG418" s="226">
        <f>IF(N418="zákl. přenesená",J418,0)</f>
        <v>0</v>
      </c>
      <c r="BH418" s="226">
        <f>IF(N418="sníž. přenesená",J418,0)</f>
        <v>0</v>
      </c>
      <c r="BI418" s="226">
        <f>IF(N418="nulová",J418,0)</f>
        <v>0</v>
      </c>
      <c r="BJ418" s="24" t="s">
        <v>75</v>
      </c>
      <c r="BK418" s="226">
        <f>ROUND(I418*H418,2)</f>
        <v>0</v>
      </c>
      <c r="BL418" s="24" t="s">
        <v>244</v>
      </c>
      <c r="BM418" s="24" t="s">
        <v>765</v>
      </c>
    </row>
    <row r="419" s="12" customFormat="1">
      <c r="B419" s="249"/>
      <c r="C419" s="250"/>
      <c r="D419" s="229" t="s">
        <v>173</v>
      </c>
      <c r="E419" s="251" t="s">
        <v>21</v>
      </c>
      <c r="F419" s="252" t="s">
        <v>766</v>
      </c>
      <c r="G419" s="250"/>
      <c r="H419" s="251" t="s">
        <v>21</v>
      </c>
      <c r="I419" s="253"/>
      <c r="J419" s="250"/>
      <c r="K419" s="250"/>
      <c r="L419" s="254"/>
      <c r="M419" s="255"/>
      <c r="N419" s="256"/>
      <c r="O419" s="256"/>
      <c r="P419" s="256"/>
      <c r="Q419" s="256"/>
      <c r="R419" s="256"/>
      <c r="S419" s="256"/>
      <c r="T419" s="257"/>
      <c r="AT419" s="258" t="s">
        <v>173</v>
      </c>
      <c r="AU419" s="258" t="s">
        <v>86</v>
      </c>
      <c r="AV419" s="12" t="s">
        <v>75</v>
      </c>
      <c r="AW419" s="12" t="s">
        <v>33</v>
      </c>
      <c r="AX419" s="12" t="s">
        <v>70</v>
      </c>
      <c r="AY419" s="258" t="s">
        <v>165</v>
      </c>
    </row>
    <row r="420" s="11" customFormat="1">
      <c r="B420" s="227"/>
      <c r="C420" s="228"/>
      <c r="D420" s="229" t="s">
        <v>173</v>
      </c>
      <c r="E420" s="230" t="s">
        <v>21</v>
      </c>
      <c r="F420" s="231" t="s">
        <v>767</v>
      </c>
      <c r="G420" s="228"/>
      <c r="H420" s="232">
        <v>2.04</v>
      </c>
      <c r="I420" s="233"/>
      <c r="J420" s="228"/>
      <c r="K420" s="228"/>
      <c r="L420" s="234"/>
      <c r="M420" s="235"/>
      <c r="N420" s="236"/>
      <c r="O420" s="236"/>
      <c r="P420" s="236"/>
      <c r="Q420" s="236"/>
      <c r="R420" s="236"/>
      <c r="S420" s="236"/>
      <c r="T420" s="237"/>
      <c r="AT420" s="238" t="s">
        <v>173</v>
      </c>
      <c r="AU420" s="238" t="s">
        <v>86</v>
      </c>
      <c r="AV420" s="11" t="s">
        <v>86</v>
      </c>
      <c r="AW420" s="11" t="s">
        <v>33</v>
      </c>
      <c r="AX420" s="11" t="s">
        <v>75</v>
      </c>
      <c r="AY420" s="238" t="s">
        <v>165</v>
      </c>
    </row>
    <row r="421" s="1" customFormat="1" ht="25.5" customHeight="1">
      <c r="B421" s="46"/>
      <c r="C421" s="215" t="s">
        <v>768</v>
      </c>
      <c r="D421" s="215" t="s">
        <v>167</v>
      </c>
      <c r="E421" s="216" t="s">
        <v>769</v>
      </c>
      <c r="F421" s="217" t="s">
        <v>770</v>
      </c>
      <c r="G421" s="218" t="s">
        <v>330</v>
      </c>
      <c r="H421" s="219">
        <v>62.200000000000003</v>
      </c>
      <c r="I421" s="220"/>
      <c r="J421" s="221">
        <f>ROUND(I421*H421,2)</f>
        <v>0</v>
      </c>
      <c r="K421" s="217" t="s">
        <v>170</v>
      </c>
      <c r="L421" s="72"/>
      <c r="M421" s="222" t="s">
        <v>21</v>
      </c>
      <c r="N421" s="223" t="s">
        <v>41</v>
      </c>
      <c r="O421" s="47"/>
      <c r="P421" s="224">
        <f>O421*H421</f>
        <v>0</v>
      </c>
      <c r="Q421" s="224">
        <v>0.01363</v>
      </c>
      <c r="R421" s="224">
        <f>Q421*H421</f>
        <v>0.84778600000000004</v>
      </c>
      <c r="S421" s="224">
        <v>0</v>
      </c>
      <c r="T421" s="225">
        <f>S421*H421</f>
        <v>0</v>
      </c>
      <c r="AR421" s="24" t="s">
        <v>244</v>
      </c>
      <c r="AT421" s="24" t="s">
        <v>167</v>
      </c>
      <c r="AU421" s="24" t="s">
        <v>86</v>
      </c>
      <c r="AY421" s="24" t="s">
        <v>165</v>
      </c>
      <c r="BE421" s="226">
        <f>IF(N421="základní",J421,0)</f>
        <v>0</v>
      </c>
      <c r="BF421" s="226">
        <f>IF(N421="snížená",J421,0)</f>
        <v>0</v>
      </c>
      <c r="BG421" s="226">
        <f>IF(N421="zákl. přenesená",J421,0)</f>
        <v>0</v>
      </c>
      <c r="BH421" s="226">
        <f>IF(N421="sníž. přenesená",J421,0)</f>
        <v>0</v>
      </c>
      <c r="BI421" s="226">
        <f>IF(N421="nulová",J421,0)</f>
        <v>0</v>
      </c>
      <c r="BJ421" s="24" t="s">
        <v>75</v>
      </c>
      <c r="BK421" s="226">
        <f>ROUND(I421*H421,2)</f>
        <v>0</v>
      </c>
      <c r="BL421" s="24" t="s">
        <v>244</v>
      </c>
      <c r="BM421" s="24" t="s">
        <v>771</v>
      </c>
    </row>
    <row r="422" s="12" customFormat="1">
      <c r="B422" s="249"/>
      <c r="C422" s="250"/>
      <c r="D422" s="229" t="s">
        <v>173</v>
      </c>
      <c r="E422" s="251" t="s">
        <v>21</v>
      </c>
      <c r="F422" s="252" t="s">
        <v>772</v>
      </c>
      <c r="G422" s="250"/>
      <c r="H422" s="251" t="s">
        <v>21</v>
      </c>
      <c r="I422" s="253"/>
      <c r="J422" s="250"/>
      <c r="K422" s="250"/>
      <c r="L422" s="254"/>
      <c r="M422" s="255"/>
      <c r="N422" s="256"/>
      <c r="O422" s="256"/>
      <c r="P422" s="256"/>
      <c r="Q422" s="256"/>
      <c r="R422" s="256"/>
      <c r="S422" s="256"/>
      <c r="T422" s="257"/>
      <c r="AT422" s="258" t="s">
        <v>173</v>
      </c>
      <c r="AU422" s="258" t="s">
        <v>86</v>
      </c>
      <c r="AV422" s="12" t="s">
        <v>75</v>
      </c>
      <c r="AW422" s="12" t="s">
        <v>33</v>
      </c>
      <c r="AX422" s="12" t="s">
        <v>70</v>
      </c>
      <c r="AY422" s="258" t="s">
        <v>165</v>
      </c>
    </row>
    <row r="423" s="11" customFormat="1">
      <c r="B423" s="227"/>
      <c r="C423" s="228"/>
      <c r="D423" s="229" t="s">
        <v>173</v>
      </c>
      <c r="E423" s="230" t="s">
        <v>21</v>
      </c>
      <c r="F423" s="231" t="s">
        <v>773</v>
      </c>
      <c r="G423" s="228"/>
      <c r="H423" s="232">
        <v>8</v>
      </c>
      <c r="I423" s="233"/>
      <c r="J423" s="228"/>
      <c r="K423" s="228"/>
      <c r="L423" s="234"/>
      <c r="M423" s="235"/>
      <c r="N423" s="236"/>
      <c r="O423" s="236"/>
      <c r="P423" s="236"/>
      <c r="Q423" s="236"/>
      <c r="R423" s="236"/>
      <c r="S423" s="236"/>
      <c r="T423" s="237"/>
      <c r="AT423" s="238" t="s">
        <v>173</v>
      </c>
      <c r="AU423" s="238" t="s">
        <v>86</v>
      </c>
      <c r="AV423" s="11" t="s">
        <v>86</v>
      </c>
      <c r="AW423" s="11" t="s">
        <v>33</v>
      </c>
      <c r="AX423" s="11" t="s">
        <v>70</v>
      </c>
      <c r="AY423" s="238" t="s">
        <v>165</v>
      </c>
    </row>
    <row r="424" s="11" customFormat="1">
      <c r="B424" s="227"/>
      <c r="C424" s="228"/>
      <c r="D424" s="229" t="s">
        <v>173</v>
      </c>
      <c r="E424" s="230" t="s">
        <v>21</v>
      </c>
      <c r="F424" s="231" t="s">
        <v>21</v>
      </c>
      <c r="G424" s="228"/>
      <c r="H424" s="232">
        <v>0</v>
      </c>
      <c r="I424" s="233"/>
      <c r="J424" s="228"/>
      <c r="K424" s="228"/>
      <c r="L424" s="234"/>
      <c r="M424" s="235"/>
      <c r="N424" s="236"/>
      <c r="O424" s="236"/>
      <c r="P424" s="236"/>
      <c r="Q424" s="236"/>
      <c r="R424" s="236"/>
      <c r="S424" s="236"/>
      <c r="T424" s="237"/>
      <c r="AT424" s="238" t="s">
        <v>173</v>
      </c>
      <c r="AU424" s="238" t="s">
        <v>86</v>
      </c>
      <c r="AV424" s="11" t="s">
        <v>86</v>
      </c>
      <c r="AW424" s="11" t="s">
        <v>33</v>
      </c>
      <c r="AX424" s="11" t="s">
        <v>70</v>
      </c>
      <c r="AY424" s="238" t="s">
        <v>165</v>
      </c>
    </row>
    <row r="425" s="11" customFormat="1">
      <c r="B425" s="227"/>
      <c r="C425" s="228"/>
      <c r="D425" s="229" t="s">
        <v>173</v>
      </c>
      <c r="E425" s="230" t="s">
        <v>21</v>
      </c>
      <c r="F425" s="231" t="s">
        <v>774</v>
      </c>
      <c r="G425" s="228"/>
      <c r="H425" s="232">
        <v>6.4000000000000004</v>
      </c>
      <c r="I425" s="233"/>
      <c r="J425" s="228"/>
      <c r="K425" s="228"/>
      <c r="L425" s="234"/>
      <c r="M425" s="235"/>
      <c r="N425" s="236"/>
      <c r="O425" s="236"/>
      <c r="P425" s="236"/>
      <c r="Q425" s="236"/>
      <c r="R425" s="236"/>
      <c r="S425" s="236"/>
      <c r="T425" s="237"/>
      <c r="AT425" s="238" t="s">
        <v>173</v>
      </c>
      <c r="AU425" s="238" t="s">
        <v>86</v>
      </c>
      <c r="AV425" s="11" t="s">
        <v>86</v>
      </c>
      <c r="AW425" s="11" t="s">
        <v>33</v>
      </c>
      <c r="AX425" s="11" t="s">
        <v>70</v>
      </c>
      <c r="AY425" s="238" t="s">
        <v>165</v>
      </c>
    </row>
    <row r="426" s="11" customFormat="1">
      <c r="B426" s="227"/>
      <c r="C426" s="228"/>
      <c r="D426" s="229" t="s">
        <v>173</v>
      </c>
      <c r="E426" s="230" t="s">
        <v>21</v>
      </c>
      <c r="F426" s="231" t="s">
        <v>775</v>
      </c>
      <c r="G426" s="228"/>
      <c r="H426" s="232">
        <v>9.3000000000000007</v>
      </c>
      <c r="I426" s="233"/>
      <c r="J426" s="228"/>
      <c r="K426" s="228"/>
      <c r="L426" s="234"/>
      <c r="M426" s="235"/>
      <c r="N426" s="236"/>
      <c r="O426" s="236"/>
      <c r="P426" s="236"/>
      <c r="Q426" s="236"/>
      <c r="R426" s="236"/>
      <c r="S426" s="236"/>
      <c r="T426" s="237"/>
      <c r="AT426" s="238" t="s">
        <v>173</v>
      </c>
      <c r="AU426" s="238" t="s">
        <v>86</v>
      </c>
      <c r="AV426" s="11" t="s">
        <v>86</v>
      </c>
      <c r="AW426" s="11" t="s">
        <v>33</v>
      </c>
      <c r="AX426" s="11" t="s">
        <v>70</v>
      </c>
      <c r="AY426" s="238" t="s">
        <v>165</v>
      </c>
    </row>
    <row r="427" s="11" customFormat="1">
      <c r="B427" s="227"/>
      <c r="C427" s="228"/>
      <c r="D427" s="229" t="s">
        <v>173</v>
      </c>
      <c r="E427" s="230" t="s">
        <v>21</v>
      </c>
      <c r="F427" s="231" t="s">
        <v>776</v>
      </c>
      <c r="G427" s="228"/>
      <c r="H427" s="232">
        <v>7.2999999999999998</v>
      </c>
      <c r="I427" s="233"/>
      <c r="J427" s="228"/>
      <c r="K427" s="228"/>
      <c r="L427" s="234"/>
      <c r="M427" s="235"/>
      <c r="N427" s="236"/>
      <c r="O427" s="236"/>
      <c r="P427" s="236"/>
      <c r="Q427" s="236"/>
      <c r="R427" s="236"/>
      <c r="S427" s="236"/>
      <c r="T427" s="237"/>
      <c r="AT427" s="238" t="s">
        <v>173</v>
      </c>
      <c r="AU427" s="238" t="s">
        <v>86</v>
      </c>
      <c r="AV427" s="11" t="s">
        <v>86</v>
      </c>
      <c r="AW427" s="11" t="s">
        <v>33</v>
      </c>
      <c r="AX427" s="11" t="s">
        <v>70</v>
      </c>
      <c r="AY427" s="238" t="s">
        <v>165</v>
      </c>
    </row>
    <row r="428" s="11" customFormat="1">
      <c r="B428" s="227"/>
      <c r="C428" s="228"/>
      <c r="D428" s="229" t="s">
        <v>173</v>
      </c>
      <c r="E428" s="230" t="s">
        <v>21</v>
      </c>
      <c r="F428" s="231" t="s">
        <v>777</v>
      </c>
      <c r="G428" s="228"/>
      <c r="H428" s="232">
        <v>29.199999999999999</v>
      </c>
      <c r="I428" s="233"/>
      <c r="J428" s="228"/>
      <c r="K428" s="228"/>
      <c r="L428" s="234"/>
      <c r="M428" s="235"/>
      <c r="N428" s="236"/>
      <c r="O428" s="236"/>
      <c r="P428" s="236"/>
      <c r="Q428" s="236"/>
      <c r="R428" s="236"/>
      <c r="S428" s="236"/>
      <c r="T428" s="237"/>
      <c r="AT428" s="238" t="s">
        <v>173</v>
      </c>
      <c r="AU428" s="238" t="s">
        <v>86</v>
      </c>
      <c r="AV428" s="11" t="s">
        <v>86</v>
      </c>
      <c r="AW428" s="11" t="s">
        <v>33</v>
      </c>
      <c r="AX428" s="11" t="s">
        <v>70</v>
      </c>
      <c r="AY428" s="238" t="s">
        <v>165</v>
      </c>
    </row>
    <row r="429" s="11" customFormat="1">
      <c r="B429" s="227"/>
      <c r="C429" s="228"/>
      <c r="D429" s="229" t="s">
        <v>173</v>
      </c>
      <c r="E429" s="230" t="s">
        <v>21</v>
      </c>
      <c r="F429" s="231" t="s">
        <v>778</v>
      </c>
      <c r="G429" s="228"/>
      <c r="H429" s="232">
        <v>2</v>
      </c>
      <c r="I429" s="233"/>
      <c r="J429" s="228"/>
      <c r="K429" s="228"/>
      <c r="L429" s="234"/>
      <c r="M429" s="235"/>
      <c r="N429" s="236"/>
      <c r="O429" s="236"/>
      <c r="P429" s="236"/>
      <c r="Q429" s="236"/>
      <c r="R429" s="236"/>
      <c r="S429" s="236"/>
      <c r="T429" s="237"/>
      <c r="AT429" s="238" t="s">
        <v>173</v>
      </c>
      <c r="AU429" s="238" t="s">
        <v>86</v>
      </c>
      <c r="AV429" s="11" t="s">
        <v>86</v>
      </c>
      <c r="AW429" s="11" t="s">
        <v>33</v>
      </c>
      <c r="AX429" s="11" t="s">
        <v>70</v>
      </c>
      <c r="AY429" s="238" t="s">
        <v>165</v>
      </c>
    </row>
    <row r="430" s="13" customFormat="1">
      <c r="B430" s="259"/>
      <c r="C430" s="260"/>
      <c r="D430" s="229" t="s">
        <v>173</v>
      </c>
      <c r="E430" s="261" t="s">
        <v>21</v>
      </c>
      <c r="F430" s="262" t="s">
        <v>229</v>
      </c>
      <c r="G430" s="260"/>
      <c r="H430" s="263">
        <v>62.200000000000003</v>
      </c>
      <c r="I430" s="264"/>
      <c r="J430" s="260"/>
      <c r="K430" s="260"/>
      <c r="L430" s="265"/>
      <c r="M430" s="266"/>
      <c r="N430" s="267"/>
      <c r="O430" s="267"/>
      <c r="P430" s="267"/>
      <c r="Q430" s="267"/>
      <c r="R430" s="267"/>
      <c r="S430" s="267"/>
      <c r="T430" s="268"/>
      <c r="AT430" s="269" t="s">
        <v>173</v>
      </c>
      <c r="AU430" s="269" t="s">
        <v>86</v>
      </c>
      <c r="AV430" s="13" t="s">
        <v>171</v>
      </c>
      <c r="AW430" s="13" t="s">
        <v>33</v>
      </c>
      <c r="AX430" s="13" t="s">
        <v>75</v>
      </c>
      <c r="AY430" s="269" t="s">
        <v>165</v>
      </c>
    </row>
    <row r="431" s="1" customFormat="1" ht="25.5" customHeight="1">
      <c r="B431" s="46"/>
      <c r="C431" s="215" t="s">
        <v>779</v>
      </c>
      <c r="D431" s="215" t="s">
        <v>167</v>
      </c>
      <c r="E431" s="216" t="s">
        <v>780</v>
      </c>
      <c r="F431" s="217" t="s">
        <v>781</v>
      </c>
      <c r="G431" s="218" t="s">
        <v>330</v>
      </c>
      <c r="H431" s="219">
        <v>4</v>
      </c>
      <c r="I431" s="220"/>
      <c r="J431" s="221">
        <f>ROUND(I431*H431,2)</f>
        <v>0</v>
      </c>
      <c r="K431" s="217" t="s">
        <v>21</v>
      </c>
      <c r="L431" s="72"/>
      <c r="M431" s="222" t="s">
        <v>21</v>
      </c>
      <c r="N431" s="223" t="s">
        <v>41</v>
      </c>
      <c r="O431" s="47"/>
      <c r="P431" s="224">
        <f>O431*H431</f>
        <v>0</v>
      </c>
      <c r="Q431" s="224">
        <v>0</v>
      </c>
      <c r="R431" s="224">
        <f>Q431*H431</f>
        <v>0</v>
      </c>
      <c r="S431" s="224">
        <v>0</v>
      </c>
      <c r="T431" s="225">
        <f>S431*H431</f>
        <v>0</v>
      </c>
      <c r="AR431" s="24" t="s">
        <v>244</v>
      </c>
      <c r="AT431" s="24" t="s">
        <v>167</v>
      </c>
      <c r="AU431" s="24" t="s">
        <v>86</v>
      </c>
      <c r="AY431" s="24" t="s">
        <v>165</v>
      </c>
      <c r="BE431" s="226">
        <f>IF(N431="základní",J431,0)</f>
        <v>0</v>
      </c>
      <c r="BF431" s="226">
        <f>IF(N431="snížená",J431,0)</f>
        <v>0</v>
      </c>
      <c r="BG431" s="226">
        <f>IF(N431="zákl. přenesená",J431,0)</f>
        <v>0</v>
      </c>
      <c r="BH431" s="226">
        <f>IF(N431="sníž. přenesená",J431,0)</f>
        <v>0</v>
      </c>
      <c r="BI431" s="226">
        <f>IF(N431="nulová",J431,0)</f>
        <v>0</v>
      </c>
      <c r="BJ431" s="24" t="s">
        <v>75</v>
      </c>
      <c r="BK431" s="226">
        <f>ROUND(I431*H431,2)</f>
        <v>0</v>
      </c>
      <c r="BL431" s="24" t="s">
        <v>244</v>
      </c>
      <c r="BM431" s="24" t="s">
        <v>782</v>
      </c>
    </row>
    <row r="432" s="12" customFormat="1">
      <c r="B432" s="249"/>
      <c r="C432" s="250"/>
      <c r="D432" s="229" t="s">
        <v>173</v>
      </c>
      <c r="E432" s="251" t="s">
        <v>21</v>
      </c>
      <c r="F432" s="252" t="s">
        <v>783</v>
      </c>
      <c r="G432" s="250"/>
      <c r="H432" s="251" t="s">
        <v>21</v>
      </c>
      <c r="I432" s="253"/>
      <c r="J432" s="250"/>
      <c r="K432" s="250"/>
      <c r="L432" s="254"/>
      <c r="M432" s="255"/>
      <c r="N432" s="256"/>
      <c r="O432" s="256"/>
      <c r="P432" s="256"/>
      <c r="Q432" s="256"/>
      <c r="R432" s="256"/>
      <c r="S432" s="256"/>
      <c r="T432" s="257"/>
      <c r="AT432" s="258" t="s">
        <v>173</v>
      </c>
      <c r="AU432" s="258" t="s">
        <v>86</v>
      </c>
      <c r="AV432" s="12" t="s">
        <v>75</v>
      </c>
      <c r="AW432" s="12" t="s">
        <v>33</v>
      </c>
      <c r="AX432" s="12" t="s">
        <v>70</v>
      </c>
      <c r="AY432" s="258" t="s">
        <v>165</v>
      </c>
    </row>
    <row r="433" s="11" customFormat="1">
      <c r="B433" s="227"/>
      <c r="C433" s="228"/>
      <c r="D433" s="229" t="s">
        <v>173</v>
      </c>
      <c r="E433" s="230" t="s">
        <v>21</v>
      </c>
      <c r="F433" s="231" t="s">
        <v>784</v>
      </c>
      <c r="G433" s="228"/>
      <c r="H433" s="232">
        <v>4</v>
      </c>
      <c r="I433" s="233"/>
      <c r="J433" s="228"/>
      <c r="K433" s="228"/>
      <c r="L433" s="234"/>
      <c r="M433" s="235"/>
      <c r="N433" s="236"/>
      <c r="O433" s="236"/>
      <c r="P433" s="236"/>
      <c r="Q433" s="236"/>
      <c r="R433" s="236"/>
      <c r="S433" s="236"/>
      <c r="T433" s="237"/>
      <c r="AT433" s="238" t="s">
        <v>173</v>
      </c>
      <c r="AU433" s="238" t="s">
        <v>86</v>
      </c>
      <c r="AV433" s="11" t="s">
        <v>86</v>
      </c>
      <c r="AW433" s="11" t="s">
        <v>33</v>
      </c>
      <c r="AX433" s="11" t="s">
        <v>70</v>
      </c>
      <c r="AY433" s="238" t="s">
        <v>165</v>
      </c>
    </row>
    <row r="434" s="13" customFormat="1">
      <c r="B434" s="259"/>
      <c r="C434" s="260"/>
      <c r="D434" s="229" t="s">
        <v>173</v>
      </c>
      <c r="E434" s="261" t="s">
        <v>21</v>
      </c>
      <c r="F434" s="262" t="s">
        <v>229</v>
      </c>
      <c r="G434" s="260"/>
      <c r="H434" s="263">
        <v>4</v>
      </c>
      <c r="I434" s="264"/>
      <c r="J434" s="260"/>
      <c r="K434" s="260"/>
      <c r="L434" s="265"/>
      <c r="M434" s="266"/>
      <c r="N434" s="267"/>
      <c r="O434" s="267"/>
      <c r="P434" s="267"/>
      <c r="Q434" s="267"/>
      <c r="R434" s="267"/>
      <c r="S434" s="267"/>
      <c r="T434" s="268"/>
      <c r="AT434" s="269" t="s">
        <v>173</v>
      </c>
      <c r="AU434" s="269" t="s">
        <v>86</v>
      </c>
      <c r="AV434" s="13" t="s">
        <v>171</v>
      </c>
      <c r="AW434" s="13" t="s">
        <v>33</v>
      </c>
      <c r="AX434" s="13" t="s">
        <v>75</v>
      </c>
      <c r="AY434" s="269" t="s">
        <v>165</v>
      </c>
    </row>
    <row r="435" s="1" customFormat="1" ht="25.5" customHeight="1">
      <c r="B435" s="46"/>
      <c r="C435" s="215" t="s">
        <v>785</v>
      </c>
      <c r="D435" s="215" t="s">
        <v>167</v>
      </c>
      <c r="E435" s="216" t="s">
        <v>786</v>
      </c>
      <c r="F435" s="217" t="s">
        <v>787</v>
      </c>
      <c r="G435" s="218" t="s">
        <v>252</v>
      </c>
      <c r="H435" s="219">
        <v>4</v>
      </c>
      <c r="I435" s="220"/>
      <c r="J435" s="221">
        <f>ROUND(I435*H435,2)</f>
        <v>0</v>
      </c>
      <c r="K435" s="217" t="s">
        <v>170</v>
      </c>
      <c r="L435" s="72"/>
      <c r="M435" s="222" t="s">
        <v>21</v>
      </c>
      <c r="N435" s="223" t="s">
        <v>41</v>
      </c>
      <c r="O435" s="47"/>
      <c r="P435" s="224">
        <f>O435*H435</f>
        <v>0</v>
      </c>
      <c r="Q435" s="224">
        <v>0.00029999999999999997</v>
      </c>
      <c r="R435" s="224">
        <f>Q435*H435</f>
        <v>0.0011999999999999999</v>
      </c>
      <c r="S435" s="224">
        <v>0</v>
      </c>
      <c r="T435" s="225">
        <f>S435*H435</f>
        <v>0</v>
      </c>
      <c r="AR435" s="24" t="s">
        <v>244</v>
      </c>
      <c r="AT435" s="24" t="s">
        <v>167</v>
      </c>
      <c r="AU435" s="24" t="s">
        <v>86</v>
      </c>
      <c r="AY435" s="24" t="s">
        <v>165</v>
      </c>
      <c r="BE435" s="226">
        <f>IF(N435="základní",J435,0)</f>
        <v>0</v>
      </c>
      <c r="BF435" s="226">
        <f>IF(N435="snížená",J435,0)</f>
        <v>0</v>
      </c>
      <c r="BG435" s="226">
        <f>IF(N435="zákl. přenesená",J435,0)</f>
        <v>0</v>
      </c>
      <c r="BH435" s="226">
        <f>IF(N435="sníž. přenesená",J435,0)</f>
        <v>0</v>
      </c>
      <c r="BI435" s="226">
        <f>IF(N435="nulová",J435,0)</f>
        <v>0</v>
      </c>
      <c r="BJ435" s="24" t="s">
        <v>75</v>
      </c>
      <c r="BK435" s="226">
        <f>ROUND(I435*H435,2)</f>
        <v>0</v>
      </c>
      <c r="BL435" s="24" t="s">
        <v>244</v>
      </c>
      <c r="BM435" s="24" t="s">
        <v>788</v>
      </c>
    </row>
    <row r="436" s="12" customFormat="1">
      <c r="B436" s="249"/>
      <c r="C436" s="250"/>
      <c r="D436" s="229" t="s">
        <v>173</v>
      </c>
      <c r="E436" s="251" t="s">
        <v>21</v>
      </c>
      <c r="F436" s="252" t="s">
        <v>789</v>
      </c>
      <c r="G436" s="250"/>
      <c r="H436" s="251" t="s">
        <v>21</v>
      </c>
      <c r="I436" s="253"/>
      <c r="J436" s="250"/>
      <c r="K436" s="250"/>
      <c r="L436" s="254"/>
      <c r="M436" s="255"/>
      <c r="N436" s="256"/>
      <c r="O436" s="256"/>
      <c r="P436" s="256"/>
      <c r="Q436" s="256"/>
      <c r="R436" s="256"/>
      <c r="S436" s="256"/>
      <c r="T436" s="257"/>
      <c r="AT436" s="258" t="s">
        <v>173</v>
      </c>
      <c r="AU436" s="258" t="s">
        <v>86</v>
      </c>
      <c r="AV436" s="12" t="s">
        <v>75</v>
      </c>
      <c r="AW436" s="12" t="s">
        <v>33</v>
      </c>
      <c r="AX436" s="12" t="s">
        <v>70</v>
      </c>
      <c r="AY436" s="258" t="s">
        <v>165</v>
      </c>
    </row>
    <row r="437" s="12" customFormat="1">
      <c r="B437" s="249"/>
      <c r="C437" s="250"/>
      <c r="D437" s="229" t="s">
        <v>173</v>
      </c>
      <c r="E437" s="251" t="s">
        <v>21</v>
      </c>
      <c r="F437" s="252" t="s">
        <v>790</v>
      </c>
      <c r="G437" s="250"/>
      <c r="H437" s="251" t="s">
        <v>21</v>
      </c>
      <c r="I437" s="253"/>
      <c r="J437" s="250"/>
      <c r="K437" s="250"/>
      <c r="L437" s="254"/>
      <c r="M437" s="255"/>
      <c r="N437" s="256"/>
      <c r="O437" s="256"/>
      <c r="P437" s="256"/>
      <c r="Q437" s="256"/>
      <c r="R437" s="256"/>
      <c r="S437" s="256"/>
      <c r="T437" s="257"/>
      <c r="AT437" s="258" t="s">
        <v>173</v>
      </c>
      <c r="AU437" s="258" t="s">
        <v>86</v>
      </c>
      <c r="AV437" s="12" t="s">
        <v>75</v>
      </c>
      <c r="AW437" s="12" t="s">
        <v>33</v>
      </c>
      <c r="AX437" s="12" t="s">
        <v>70</v>
      </c>
      <c r="AY437" s="258" t="s">
        <v>165</v>
      </c>
    </row>
    <row r="438" s="12" customFormat="1">
      <c r="B438" s="249"/>
      <c r="C438" s="250"/>
      <c r="D438" s="229" t="s">
        <v>173</v>
      </c>
      <c r="E438" s="251" t="s">
        <v>21</v>
      </c>
      <c r="F438" s="252" t="s">
        <v>791</v>
      </c>
      <c r="G438" s="250"/>
      <c r="H438" s="251" t="s">
        <v>21</v>
      </c>
      <c r="I438" s="253"/>
      <c r="J438" s="250"/>
      <c r="K438" s="250"/>
      <c r="L438" s="254"/>
      <c r="M438" s="255"/>
      <c r="N438" s="256"/>
      <c r="O438" s="256"/>
      <c r="P438" s="256"/>
      <c r="Q438" s="256"/>
      <c r="R438" s="256"/>
      <c r="S438" s="256"/>
      <c r="T438" s="257"/>
      <c r="AT438" s="258" t="s">
        <v>173</v>
      </c>
      <c r="AU438" s="258" t="s">
        <v>86</v>
      </c>
      <c r="AV438" s="12" t="s">
        <v>75</v>
      </c>
      <c r="AW438" s="12" t="s">
        <v>33</v>
      </c>
      <c r="AX438" s="12" t="s">
        <v>70</v>
      </c>
      <c r="AY438" s="258" t="s">
        <v>165</v>
      </c>
    </row>
    <row r="439" s="11" customFormat="1">
      <c r="B439" s="227"/>
      <c r="C439" s="228"/>
      <c r="D439" s="229" t="s">
        <v>173</v>
      </c>
      <c r="E439" s="230" t="s">
        <v>21</v>
      </c>
      <c r="F439" s="231" t="s">
        <v>792</v>
      </c>
      <c r="G439" s="228"/>
      <c r="H439" s="232">
        <v>4</v>
      </c>
      <c r="I439" s="233"/>
      <c r="J439" s="228"/>
      <c r="K439" s="228"/>
      <c r="L439" s="234"/>
      <c r="M439" s="235"/>
      <c r="N439" s="236"/>
      <c r="O439" s="236"/>
      <c r="P439" s="236"/>
      <c r="Q439" s="236"/>
      <c r="R439" s="236"/>
      <c r="S439" s="236"/>
      <c r="T439" s="237"/>
      <c r="AT439" s="238" t="s">
        <v>173</v>
      </c>
      <c r="AU439" s="238" t="s">
        <v>86</v>
      </c>
      <c r="AV439" s="11" t="s">
        <v>86</v>
      </c>
      <c r="AW439" s="11" t="s">
        <v>33</v>
      </c>
      <c r="AX439" s="11" t="s">
        <v>70</v>
      </c>
      <c r="AY439" s="238" t="s">
        <v>165</v>
      </c>
    </row>
    <row r="440" s="13" customFormat="1">
      <c r="B440" s="259"/>
      <c r="C440" s="260"/>
      <c r="D440" s="229" t="s">
        <v>173</v>
      </c>
      <c r="E440" s="261" t="s">
        <v>21</v>
      </c>
      <c r="F440" s="262" t="s">
        <v>229</v>
      </c>
      <c r="G440" s="260"/>
      <c r="H440" s="263">
        <v>4</v>
      </c>
      <c r="I440" s="264"/>
      <c r="J440" s="260"/>
      <c r="K440" s="260"/>
      <c r="L440" s="265"/>
      <c r="M440" s="266"/>
      <c r="N440" s="267"/>
      <c r="O440" s="267"/>
      <c r="P440" s="267"/>
      <c r="Q440" s="267"/>
      <c r="R440" s="267"/>
      <c r="S440" s="267"/>
      <c r="T440" s="268"/>
      <c r="AT440" s="269" t="s">
        <v>173</v>
      </c>
      <c r="AU440" s="269" t="s">
        <v>86</v>
      </c>
      <c r="AV440" s="13" t="s">
        <v>171</v>
      </c>
      <c r="AW440" s="13" t="s">
        <v>33</v>
      </c>
      <c r="AX440" s="13" t="s">
        <v>75</v>
      </c>
      <c r="AY440" s="269" t="s">
        <v>165</v>
      </c>
    </row>
    <row r="441" s="1" customFormat="1" ht="38.25" customHeight="1">
      <c r="B441" s="46"/>
      <c r="C441" s="215" t="s">
        <v>793</v>
      </c>
      <c r="D441" s="215" t="s">
        <v>167</v>
      </c>
      <c r="E441" s="216" t="s">
        <v>794</v>
      </c>
      <c r="F441" s="217" t="s">
        <v>795</v>
      </c>
      <c r="G441" s="218" t="s">
        <v>330</v>
      </c>
      <c r="H441" s="219">
        <v>5</v>
      </c>
      <c r="I441" s="220"/>
      <c r="J441" s="221">
        <f>ROUND(I441*H441,2)</f>
        <v>0</v>
      </c>
      <c r="K441" s="217" t="s">
        <v>170</v>
      </c>
      <c r="L441" s="72"/>
      <c r="M441" s="222" t="s">
        <v>21</v>
      </c>
      <c r="N441" s="223" t="s">
        <v>41</v>
      </c>
      <c r="O441" s="47"/>
      <c r="P441" s="224">
        <f>O441*H441</f>
        <v>0</v>
      </c>
      <c r="Q441" s="224">
        <v>0</v>
      </c>
      <c r="R441" s="224">
        <f>Q441*H441</f>
        <v>0</v>
      </c>
      <c r="S441" s="224">
        <v>0.033000000000000002</v>
      </c>
      <c r="T441" s="225">
        <f>S441*H441</f>
        <v>0.16500000000000001</v>
      </c>
      <c r="AR441" s="24" t="s">
        <v>244</v>
      </c>
      <c r="AT441" s="24" t="s">
        <v>167</v>
      </c>
      <c r="AU441" s="24" t="s">
        <v>86</v>
      </c>
      <c r="AY441" s="24" t="s">
        <v>165</v>
      </c>
      <c r="BE441" s="226">
        <f>IF(N441="základní",J441,0)</f>
        <v>0</v>
      </c>
      <c r="BF441" s="226">
        <f>IF(N441="snížená",J441,0)</f>
        <v>0</v>
      </c>
      <c r="BG441" s="226">
        <f>IF(N441="zákl. přenesená",J441,0)</f>
        <v>0</v>
      </c>
      <c r="BH441" s="226">
        <f>IF(N441="sníž. přenesená",J441,0)</f>
        <v>0</v>
      </c>
      <c r="BI441" s="226">
        <f>IF(N441="nulová",J441,0)</f>
        <v>0</v>
      </c>
      <c r="BJ441" s="24" t="s">
        <v>75</v>
      </c>
      <c r="BK441" s="226">
        <f>ROUND(I441*H441,2)</f>
        <v>0</v>
      </c>
      <c r="BL441" s="24" t="s">
        <v>244</v>
      </c>
      <c r="BM441" s="24" t="s">
        <v>796</v>
      </c>
    </row>
    <row r="442" s="11" customFormat="1">
      <c r="B442" s="227"/>
      <c r="C442" s="228"/>
      <c r="D442" s="229" t="s">
        <v>173</v>
      </c>
      <c r="E442" s="230" t="s">
        <v>21</v>
      </c>
      <c r="F442" s="231" t="s">
        <v>797</v>
      </c>
      <c r="G442" s="228"/>
      <c r="H442" s="232">
        <v>2.5</v>
      </c>
      <c r="I442" s="233"/>
      <c r="J442" s="228"/>
      <c r="K442" s="228"/>
      <c r="L442" s="234"/>
      <c r="M442" s="235"/>
      <c r="N442" s="236"/>
      <c r="O442" s="236"/>
      <c r="P442" s="236"/>
      <c r="Q442" s="236"/>
      <c r="R442" s="236"/>
      <c r="S442" s="236"/>
      <c r="T442" s="237"/>
      <c r="AT442" s="238" t="s">
        <v>173</v>
      </c>
      <c r="AU442" s="238" t="s">
        <v>86</v>
      </c>
      <c r="AV442" s="11" t="s">
        <v>86</v>
      </c>
      <c r="AW442" s="11" t="s">
        <v>33</v>
      </c>
      <c r="AX442" s="11" t="s">
        <v>70</v>
      </c>
      <c r="AY442" s="238" t="s">
        <v>165</v>
      </c>
    </row>
    <row r="443" s="11" customFormat="1">
      <c r="B443" s="227"/>
      <c r="C443" s="228"/>
      <c r="D443" s="229" t="s">
        <v>173</v>
      </c>
      <c r="E443" s="230" t="s">
        <v>21</v>
      </c>
      <c r="F443" s="231" t="s">
        <v>798</v>
      </c>
      <c r="G443" s="228"/>
      <c r="H443" s="232">
        <v>2.5</v>
      </c>
      <c r="I443" s="233"/>
      <c r="J443" s="228"/>
      <c r="K443" s="228"/>
      <c r="L443" s="234"/>
      <c r="M443" s="235"/>
      <c r="N443" s="236"/>
      <c r="O443" s="236"/>
      <c r="P443" s="236"/>
      <c r="Q443" s="236"/>
      <c r="R443" s="236"/>
      <c r="S443" s="236"/>
      <c r="T443" s="237"/>
      <c r="AT443" s="238" t="s">
        <v>173</v>
      </c>
      <c r="AU443" s="238" t="s">
        <v>86</v>
      </c>
      <c r="AV443" s="11" t="s">
        <v>86</v>
      </c>
      <c r="AW443" s="11" t="s">
        <v>33</v>
      </c>
      <c r="AX443" s="11" t="s">
        <v>70</v>
      </c>
      <c r="AY443" s="238" t="s">
        <v>165</v>
      </c>
    </row>
    <row r="444" s="13" customFormat="1">
      <c r="B444" s="259"/>
      <c r="C444" s="260"/>
      <c r="D444" s="229" t="s">
        <v>173</v>
      </c>
      <c r="E444" s="261" t="s">
        <v>21</v>
      </c>
      <c r="F444" s="262" t="s">
        <v>229</v>
      </c>
      <c r="G444" s="260"/>
      <c r="H444" s="263">
        <v>5</v>
      </c>
      <c r="I444" s="264"/>
      <c r="J444" s="260"/>
      <c r="K444" s="260"/>
      <c r="L444" s="265"/>
      <c r="M444" s="266"/>
      <c r="N444" s="267"/>
      <c r="O444" s="267"/>
      <c r="P444" s="267"/>
      <c r="Q444" s="267"/>
      <c r="R444" s="267"/>
      <c r="S444" s="267"/>
      <c r="T444" s="268"/>
      <c r="AT444" s="269" t="s">
        <v>173</v>
      </c>
      <c r="AU444" s="269" t="s">
        <v>86</v>
      </c>
      <c r="AV444" s="13" t="s">
        <v>171</v>
      </c>
      <c r="AW444" s="13" t="s">
        <v>33</v>
      </c>
      <c r="AX444" s="13" t="s">
        <v>75</v>
      </c>
      <c r="AY444" s="269" t="s">
        <v>165</v>
      </c>
    </row>
    <row r="445" s="1" customFormat="1" ht="38.25" customHeight="1">
      <c r="B445" s="46"/>
      <c r="C445" s="215" t="s">
        <v>799</v>
      </c>
      <c r="D445" s="215" t="s">
        <v>167</v>
      </c>
      <c r="E445" s="216" t="s">
        <v>800</v>
      </c>
      <c r="F445" s="217" t="s">
        <v>801</v>
      </c>
      <c r="G445" s="218" t="s">
        <v>330</v>
      </c>
      <c r="H445" s="219">
        <v>10</v>
      </c>
      <c r="I445" s="220"/>
      <c r="J445" s="221">
        <f>ROUND(I445*H445,2)</f>
        <v>0</v>
      </c>
      <c r="K445" s="217" t="s">
        <v>170</v>
      </c>
      <c r="L445" s="72"/>
      <c r="M445" s="222" t="s">
        <v>21</v>
      </c>
      <c r="N445" s="223" t="s">
        <v>41</v>
      </c>
      <c r="O445" s="47"/>
      <c r="P445" s="224">
        <f>O445*H445</f>
        <v>0</v>
      </c>
      <c r="Q445" s="224">
        <v>0</v>
      </c>
      <c r="R445" s="224">
        <f>Q445*H445</f>
        <v>0</v>
      </c>
      <c r="S445" s="224">
        <v>0.033000000000000002</v>
      </c>
      <c r="T445" s="225">
        <f>S445*H445</f>
        <v>0.33000000000000002</v>
      </c>
      <c r="AR445" s="24" t="s">
        <v>244</v>
      </c>
      <c r="AT445" s="24" t="s">
        <v>167</v>
      </c>
      <c r="AU445" s="24" t="s">
        <v>86</v>
      </c>
      <c r="AY445" s="24" t="s">
        <v>165</v>
      </c>
      <c r="BE445" s="226">
        <f>IF(N445="základní",J445,0)</f>
        <v>0</v>
      </c>
      <c r="BF445" s="226">
        <f>IF(N445="snížená",J445,0)</f>
        <v>0</v>
      </c>
      <c r="BG445" s="226">
        <f>IF(N445="zákl. přenesená",J445,0)</f>
        <v>0</v>
      </c>
      <c r="BH445" s="226">
        <f>IF(N445="sníž. přenesená",J445,0)</f>
        <v>0</v>
      </c>
      <c r="BI445" s="226">
        <f>IF(N445="nulová",J445,0)</f>
        <v>0</v>
      </c>
      <c r="BJ445" s="24" t="s">
        <v>75</v>
      </c>
      <c r="BK445" s="226">
        <f>ROUND(I445*H445,2)</f>
        <v>0</v>
      </c>
      <c r="BL445" s="24" t="s">
        <v>244</v>
      </c>
      <c r="BM445" s="24" t="s">
        <v>802</v>
      </c>
    </row>
    <row r="446" s="11" customFormat="1">
      <c r="B446" s="227"/>
      <c r="C446" s="228"/>
      <c r="D446" s="229" t="s">
        <v>173</v>
      </c>
      <c r="E446" s="230" t="s">
        <v>21</v>
      </c>
      <c r="F446" s="231" t="s">
        <v>803</v>
      </c>
      <c r="G446" s="228"/>
      <c r="H446" s="232">
        <v>10</v>
      </c>
      <c r="I446" s="233"/>
      <c r="J446" s="228"/>
      <c r="K446" s="228"/>
      <c r="L446" s="234"/>
      <c r="M446" s="235"/>
      <c r="N446" s="236"/>
      <c r="O446" s="236"/>
      <c r="P446" s="236"/>
      <c r="Q446" s="236"/>
      <c r="R446" s="236"/>
      <c r="S446" s="236"/>
      <c r="T446" s="237"/>
      <c r="AT446" s="238" t="s">
        <v>173</v>
      </c>
      <c r="AU446" s="238" t="s">
        <v>86</v>
      </c>
      <c r="AV446" s="11" t="s">
        <v>86</v>
      </c>
      <c r="AW446" s="11" t="s">
        <v>33</v>
      </c>
      <c r="AX446" s="11" t="s">
        <v>75</v>
      </c>
      <c r="AY446" s="238" t="s">
        <v>165</v>
      </c>
    </row>
    <row r="447" s="1" customFormat="1" ht="25.5" customHeight="1">
      <c r="B447" s="46"/>
      <c r="C447" s="215" t="s">
        <v>804</v>
      </c>
      <c r="D447" s="215" t="s">
        <v>167</v>
      </c>
      <c r="E447" s="216" t="s">
        <v>805</v>
      </c>
      <c r="F447" s="217" t="s">
        <v>806</v>
      </c>
      <c r="G447" s="218" t="s">
        <v>330</v>
      </c>
      <c r="H447" s="219">
        <v>12.5</v>
      </c>
      <c r="I447" s="220"/>
      <c r="J447" s="221">
        <f>ROUND(I447*H447,2)</f>
        <v>0</v>
      </c>
      <c r="K447" s="217" t="s">
        <v>170</v>
      </c>
      <c r="L447" s="72"/>
      <c r="M447" s="222" t="s">
        <v>21</v>
      </c>
      <c r="N447" s="223" t="s">
        <v>41</v>
      </c>
      <c r="O447" s="47"/>
      <c r="P447" s="224">
        <f>O447*H447</f>
        <v>0</v>
      </c>
      <c r="Q447" s="224">
        <v>0.036400000000000002</v>
      </c>
      <c r="R447" s="224">
        <f>Q447*H447</f>
        <v>0.45500000000000002</v>
      </c>
      <c r="S447" s="224">
        <v>0</v>
      </c>
      <c r="T447" s="225">
        <f>S447*H447</f>
        <v>0</v>
      </c>
      <c r="AR447" s="24" t="s">
        <v>244</v>
      </c>
      <c r="AT447" s="24" t="s">
        <v>167</v>
      </c>
      <c r="AU447" s="24" t="s">
        <v>86</v>
      </c>
      <c r="AY447" s="24" t="s">
        <v>165</v>
      </c>
      <c r="BE447" s="226">
        <f>IF(N447="základní",J447,0)</f>
        <v>0</v>
      </c>
      <c r="BF447" s="226">
        <f>IF(N447="snížená",J447,0)</f>
        <v>0</v>
      </c>
      <c r="BG447" s="226">
        <f>IF(N447="zákl. přenesená",J447,0)</f>
        <v>0</v>
      </c>
      <c r="BH447" s="226">
        <f>IF(N447="sníž. přenesená",J447,0)</f>
        <v>0</v>
      </c>
      <c r="BI447" s="226">
        <f>IF(N447="nulová",J447,0)</f>
        <v>0</v>
      </c>
      <c r="BJ447" s="24" t="s">
        <v>75</v>
      </c>
      <c r="BK447" s="226">
        <f>ROUND(I447*H447,2)</f>
        <v>0</v>
      </c>
      <c r="BL447" s="24" t="s">
        <v>244</v>
      </c>
      <c r="BM447" s="24" t="s">
        <v>807</v>
      </c>
    </row>
    <row r="448" s="12" customFormat="1">
      <c r="B448" s="249"/>
      <c r="C448" s="250"/>
      <c r="D448" s="229" t="s">
        <v>173</v>
      </c>
      <c r="E448" s="251" t="s">
        <v>21</v>
      </c>
      <c r="F448" s="252" t="s">
        <v>808</v>
      </c>
      <c r="G448" s="250"/>
      <c r="H448" s="251" t="s">
        <v>21</v>
      </c>
      <c r="I448" s="253"/>
      <c r="J448" s="250"/>
      <c r="K448" s="250"/>
      <c r="L448" s="254"/>
      <c r="M448" s="255"/>
      <c r="N448" s="256"/>
      <c r="O448" s="256"/>
      <c r="P448" s="256"/>
      <c r="Q448" s="256"/>
      <c r="R448" s="256"/>
      <c r="S448" s="256"/>
      <c r="T448" s="257"/>
      <c r="AT448" s="258" t="s">
        <v>173</v>
      </c>
      <c r="AU448" s="258" t="s">
        <v>86</v>
      </c>
      <c r="AV448" s="12" t="s">
        <v>75</v>
      </c>
      <c r="AW448" s="12" t="s">
        <v>33</v>
      </c>
      <c r="AX448" s="12" t="s">
        <v>70</v>
      </c>
      <c r="AY448" s="258" t="s">
        <v>165</v>
      </c>
    </row>
    <row r="449" s="11" customFormat="1">
      <c r="B449" s="227"/>
      <c r="C449" s="228"/>
      <c r="D449" s="229" t="s">
        <v>173</v>
      </c>
      <c r="E449" s="230" t="s">
        <v>21</v>
      </c>
      <c r="F449" s="231" t="s">
        <v>809</v>
      </c>
      <c r="G449" s="228"/>
      <c r="H449" s="232">
        <v>2.5</v>
      </c>
      <c r="I449" s="233"/>
      <c r="J449" s="228"/>
      <c r="K449" s="228"/>
      <c r="L449" s="234"/>
      <c r="M449" s="235"/>
      <c r="N449" s="236"/>
      <c r="O449" s="236"/>
      <c r="P449" s="236"/>
      <c r="Q449" s="236"/>
      <c r="R449" s="236"/>
      <c r="S449" s="236"/>
      <c r="T449" s="237"/>
      <c r="AT449" s="238" t="s">
        <v>173</v>
      </c>
      <c r="AU449" s="238" t="s">
        <v>86</v>
      </c>
      <c r="AV449" s="11" t="s">
        <v>86</v>
      </c>
      <c r="AW449" s="11" t="s">
        <v>33</v>
      </c>
      <c r="AX449" s="11" t="s">
        <v>70</v>
      </c>
      <c r="AY449" s="238" t="s">
        <v>165</v>
      </c>
    </row>
    <row r="450" s="11" customFormat="1">
      <c r="B450" s="227"/>
      <c r="C450" s="228"/>
      <c r="D450" s="229" t="s">
        <v>173</v>
      </c>
      <c r="E450" s="230" t="s">
        <v>21</v>
      </c>
      <c r="F450" s="231" t="s">
        <v>810</v>
      </c>
      <c r="G450" s="228"/>
      <c r="H450" s="232">
        <v>10</v>
      </c>
      <c r="I450" s="233"/>
      <c r="J450" s="228"/>
      <c r="K450" s="228"/>
      <c r="L450" s="234"/>
      <c r="M450" s="235"/>
      <c r="N450" s="236"/>
      <c r="O450" s="236"/>
      <c r="P450" s="236"/>
      <c r="Q450" s="236"/>
      <c r="R450" s="236"/>
      <c r="S450" s="236"/>
      <c r="T450" s="237"/>
      <c r="AT450" s="238" t="s">
        <v>173</v>
      </c>
      <c r="AU450" s="238" t="s">
        <v>86</v>
      </c>
      <c r="AV450" s="11" t="s">
        <v>86</v>
      </c>
      <c r="AW450" s="11" t="s">
        <v>33</v>
      </c>
      <c r="AX450" s="11" t="s">
        <v>70</v>
      </c>
      <c r="AY450" s="238" t="s">
        <v>165</v>
      </c>
    </row>
    <row r="451" s="13" customFormat="1">
      <c r="B451" s="259"/>
      <c r="C451" s="260"/>
      <c r="D451" s="229" t="s">
        <v>173</v>
      </c>
      <c r="E451" s="261" t="s">
        <v>21</v>
      </c>
      <c r="F451" s="262" t="s">
        <v>229</v>
      </c>
      <c r="G451" s="260"/>
      <c r="H451" s="263">
        <v>12.5</v>
      </c>
      <c r="I451" s="264"/>
      <c r="J451" s="260"/>
      <c r="K451" s="260"/>
      <c r="L451" s="265"/>
      <c r="M451" s="266"/>
      <c r="N451" s="267"/>
      <c r="O451" s="267"/>
      <c r="P451" s="267"/>
      <c r="Q451" s="267"/>
      <c r="R451" s="267"/>
      <c r="S451" s="267"/>
      <c r="T451" s="268"/>
      <c r="AT451" s="269" t="s">
        <v>173</v>
      </c>
      <c r="AU451" s="269" t="s">
        <v>86</v>
      </c>
      <c r="AV451" s="13" t="s">
        <v>171</v>
      </c>
      <c r="AW451" s="13" t="s">
        <v>33</v>
      </c>
      <c r="AX451" s="13" t="s">
        <v>75</v>
      </c>
      <c r="AY451" s="269" t="s">
        <v>165</v>
      </c>
    </row>
    <row r="452" s="1" customFormat="1" ht="25.5" customHeight="1">
      <c r="B452" s="46"/>
      <c r="C452" s="215" t="s">
        <v>811</v>
      </c>
      <c r="D452" s="215" t="s">
        <v>167</v>
      </c>
      <c r="E452" s="216" t="s">
        <v>812</v>
      </c>
      <c r="F452" s="217" t="s">
        <v>813</v>
      </c>
      <c r="G452" s="218" t="s">
        <v>252</v>
      </c>
      <c r="H452" s="219">
        <v>1</v>
      </c>
      <c r="I452" s="220"/>
      <c r="J452" s="221">
        <f>ROUND(I452*H452,2)</f>
        <v>0</v>
      </c>
      <c r="K452" s="217" t="s">
        <v>170</v>
      </c>
      <c r="L452" s="72"/>
      <c r="M452" s="222" t="s">
        <v>21</v>
      </c>
      <c r="N452" s="223" t="s">
        <v>41</v>
      </c>
      <c r="O452" s="47"/>
      <c r="P452" s="224">
        <f>O452*H452</f>
        <v>0</v>
      </c>
      <c r="Q452" s="224">
        <v>0.00040000000000000002</v>
      </c>
      <c r="R452" s="224">
        <f>Q452*H452</f>
        <v>0.00040000000000000002</v>
      </c>
      <c r="S452" s="224">
        <v>0</v>
      </c>
      <c r="T452" s="225">
        <f>S452*H452</f>
        <v>0</v>
      </c>
      <c r="AR452" s="24" t="s">
        <v>244</v>
      </c>
      <c r="AT452" s="24" t="s">
        <v>167</v>
      </c>
      <c r="AU452" s="24" t="s">
        <v>86</v>
      </c>
      <c r="AY452" s="24" t="s">
        <v>165</v>
      </c>
      <c r="BE452" s="226">
        <f>IF(N452="základní",J452,0)</f>
        <v>0</v>
      </c>
      <c r="BF452" s="226">
        <f>IF(N452="snížená",J452,0)</f>
        <v>0</v>
      </c>
      <c r="BG452" s="226">
        <f>IF(N452="zákl. přenesená",J452,0)</f>
        <v>0</v>
      </c>
      <c r="BH452" s="226">
        <f>IF(N452="sníž. přenesená",J452,0)</f>
        <v>0</v>
      </c>
      <c r="BI452" s="226">
        <f>IF(N452="nulová",J452,0)</f>
        <v>0</v>
      </c>
      <c r="BJ452" s="24" t="s">
        <v>75</v>
      </c>
      <c r="BK452" s="226">
        <f>ROUND(I452*H452,2)</f>
        <v>0</v>
      </c>
      <c r="BL452" s="24" t="s">
        <v>244</v>
      </c>
      <c r="BM452" s="24" t="s">
        <v>814</v>
      </c>
    </row>
    <row r="453" s="12" customFormat="1">
      <c r="B453" s="249"/>
      <c r="C453" s="250"/>
      <c r="D453" s="229" t="s">
        <v>173</v>
      </c>
      <c r="E453" s="251" t="s">
        <v>21</v>
      </c>
      <c r="F453" s="252" t="s">
        <v>815</v>
      </c>
      <c r="G453" s="250"/>
      <c r="H453" s="251" t="s">
        <v>21</v>
      </c>
      <c r="I453" s="253"/>
      <c r="J453" s="250"/>
      <c r="K453" s="250"/>
      <c r="L453" s="254"/>
      <c r="M453" s="255"/>
      <c r="N453" s="256"/>
      <c r="O453" s="256"/>
      <c r="P453" s="256"/>
      <c r="Q453" s="256"/>
      <c r="R453" s="256"/>
      <c r="S453" s="256"/>
      <c r="T453" s="257"/>
      <c r="AT453" s="258" t="s">
        <v>173</v>
      </c>
      <c r="AU453" s="258" t="s">
        <v>86</v>
      </c>
      <c r="AV453" s="12" t="s">
        <v>75</v>
      </c>
      <c r="AW453" s="12" t="s">
        <v>33</v>
      </c>
      <c r="AX453" s="12" t="s">
        <v>70</v>
      </c>
      <c r="AY453" s="258" t="s">
        <v>165</v>
      </c>
    </row>
    <row r="454" s="12" customFormat="1">
      <c r="B454" s="249"/>
      <c r="C454" s="250"/>
      <c r="D454" s="229" t="s">
        <v>173</v>
      </c>
      <c r="E454" s="251" t="s">
        <v>21</v>
      </c>
      <c r="F454" s="252" t="s">
        <v>816</v>
      </c>
      <c r="G454" s="250"/>
      <c r="H454" s="251" t="s">
        <v>21</v>
      </c>
      <c r="I454" s="253"/>
      <c r="J454" s="250"/>
      <c r="K454" s="250"/>
      <c r="L454" s="254"/>
      <c r="M454" s="255"/>
      <c r="N454" s="256"/>
      <c r="O454" s="256"/>
      <c r="P454" s="256"/>
      <c r="Q454" s="256"/>
      <c r="R454" s="256"/>
      <c r="S454" s="256"/>
      <c r="T454" s="257"/>
      <c r="AT454" s="258" t="s">
        <v>173</v>
      </c>
      <c r="AU454" s="258" t="s">
        <v>86</v>
      </c>
      <c r="AV454" s="12" t="s">
        <v>75</v>
      </c>
      <c r="AW454" s="12" t="s">
        <v>33</v>
      </c>
      <c r="AX454" s="12" t="s">
        <v>70</v>
      </c>
      <c r="AY454" s="258" t="s">
        <v>165</v>
      </c>
    </row>
    <row r="455" s="12" customFormat="1">
      <c r="B455" s="249"/>
      <c r="C455" s="250"/>
      <c r="D455" s="229" t="s">
        <v>173</v>
      </c>
      <c r="E455" s="251" t="s">
        <v>21</v>
      </c>
      <c r="F455" s="252" t="s">
        <v>791</v>
      </c>
      <c r="G455" s="250"/>
      <c r="H455" s="251" t="s">
        <v>21</v>
      </c>
      <c r="I455" s="253"/>
      <c r="J455" s="250"/>
      <c r="K455" s="250"/>
      <c r="L455" s="254"/>
      <c r="M455" s="255"/>
      <c r="N455" s="256"/>
      <c r="O455" s="256"/>
      <c r="P455" s="256"/>
      <c r="Q455" s="256"/>
      <c r="R455" s="256"/>
      <c r="S455" s="256"/>
      <c r="T455" s="257"/>
      <c r="AT455" s="258" t="s">
        <v>173</v>
      </c>
      <c r="AU455" s="258" t="s">
        <v>86</v>
      </c>
      <c r="AV455" s="12" t="s">
        <v>75</v>
      </c>
      <c r="AW455" s="12" t="s">
        <v>33</v>
      </c>
      <c r="AX455" s="12" t="s">
        <v>70</v>
      </c>
      <c r="AY455" s="258" t="s">
        <v>165</v>
      </c>
    </row>
    <row r="456" s="11" customFormat="1">
      <c r="B456" s="227"/>
      <c r="C456" s="228"/>
      <c r="D456" s="229" t="s">
        <v>173</v>
      </c>
      <c r="E456" s="230" t="s">
        <v>21</v>
      </c>
      <c r="F456" s="231" t="s">
        <v>817</v>
      </c>
      <c r="G456" s="228"/>
      <c r="H456" s="232">
        <v>1</v>
      </c>
      <c r="I456" s="233"/>
      <c r="J456" s="228"/>
      <c r="K456" s="228"/>
      <c r="L456" s="234"/>
      <c r="M456" s="235"/>
      <c r="N456" s="236"/>
      <c r="O456" s="236"/>
      <c r="P456" s="236"/>
      <c r="Q456" s="236"/>
      <c r="R456" s="236"/>
      <c r="S456" s="236"/>
      <c r="T456" s="237"/>
      <c r="AT456" s="238" t="s">
        <v>173</v>
      </c>
      <c r="AU456" s="238" t="s">
        <v>86</v>
      </c>
      <c r="AV456" s="11" t="s">
        <v>86</v>
      </c>
      <c r="AW456" s="11" t="s">
        <v>33</v>
      </c>
      <c r="AX456" s="11" t="s">
        <v>75</v>
      </c>
      <c r="AY456" s="238" t="s">
        <v>165</v>
      </c>
    </row>
    <row r="457" s="1" customFormat="1" ht="38.25" customHeight="1">
      <c r="B457" s="46"/>
      <c r="C457" s="215" t="s">
        <v>818</v>
      </c>
      <c r="D457" s="215" t="s">
        <v>167</v>
      </c>
      <c r="E457" s="216" t="s">
        <v>819</v>
      </c>
      <c r="F457" s="217" t="s">
        <v>820</v>
      </c>
      <c r="G457" s="218" t="s">
        <v>330</v>
      </c>
      <c r="H457" s="219">
        <v>18.399999999999999</v>
      </c>
      <c r="I457" s="220"/>
      <c r="J457" s="221">
        <f>ROUND(I457*H457,2)</f>
        <v>0</v>
      </c>
      <c r="K457" s="217" t="s">
        <v>170</v>
      </c>
      <c r="L457" s="72"/>
      <c r="M457" s="222" t="s">
        <v>21</v>
      </c>
      <c r="N457" s="223" t="s">
        <v>41</v>
      </c>
      <c r="O457" s="47"/>
      <c r="P457" s="224">
        <f>O457*H457</f>
        <v>0</v>
      </c>
      <c r="Q457" s="224">
        <v>0</v>
      </c>
      <c r="R457" s="224">
        <f>Q457*H457</f>
        <v>0</v>
      </c>
      <c r="S457" s="224">
        <v>0.012319999999999999</v>
      </c>
      <c r="T457" s="225">
        <f>S457*H457</f>
        <v>0.22668799999999997</v>
      </c>
      <c r="AR457" s="24" t="s">
        <v>244</v>
      </c>
      <c r="AT457" s="24" t="s">
        <v>167</v>
      </c>
      <c r="AU457" s="24" t="s">
        <v>86</v>
      </c>
      <c r="AY457" s="24" t="s">
        <v>165</v>
      </c>
      <c r="BE457" s="226">
        <f>IF(N457="základní",J457,0)</f>
        <v>0</v>
      </c>
      <c r="BF457" s="226">
        <f>IF(N457="snížená",J457,0)</f>
        <v>0</v>
      </c>
      <c r="BG457" s="226">
        <f>IF(N457="zákl. přenesená",J457,0)</f>
        <v>0</v>
      </c>
      <c r="BH457" s="226">
        <f>IF(N457="sníž. přenesená",J457,0)</f>
        <v>0</v>
      </c>
      <c r="BI457" s="226">
        <f>IF(N457="nulová",J457,0)</f>
        <v>0</v>
      </c>
      <c r="BJ457" s="24" t="s">
        <v>75</v>
      </c>
      <c r="BK457" s="226">
        <f>ROUND(I457*H457,2)</f>
        <v>0</v>
      </c>
      <c r="BL457" s="24" t="s">
        <v>244</v>
      </c>
      <c r="BM457" s="24" t="s">
        <v>821</v>
      </c>
    </row>
    <row r="458" s="11" customFormat="1">
      <c r="B458" s="227"/>
      <c r="C458" s="228"/>
      <c r="D458" s="229" t="s">
        <v>173</v>
      </c>
      <c r="E458" s="230" t="s">
        <v>21</v>
      </c>
      <c r="F458" s="231" t="s">
        <v>774</v>
      </c>
      <c r="G458" s="228"/>
      <c r="H458" s="232">
        <v>6.4000000000000004</v>
      </c>
      <c r="I458" s="233"/>
      <c r="J458" s="228"/>
      <c r="K458" s="228"/>
      <c r="L458" s="234"/>
      <c r="M458" s="235"/>
      <c r="N458" s="236"/>
      <c r="O458" s="236"/>
      <c r="P458" s="236"/>
      <c r="Q458" s="236"/>
      <c r="R458" s="236"/>
      <c r="S458" s="236"/>
      <c r="T458" s="237"/>
      <c r="AT458" s="238" t="s">
        <v>173</v>
      </c>
      <c r="AU458" s="238" t="s">
        <v>86</v>
      </c>
      <c r="AV458" s="11" t="s">
        <v>86</v>
      </c>
      <c r="AW458" s="11" t="s">
        <v>33</v>
      </c>
      <c r="AX458" s="11" t="s">
        <v>70</v>
      </c>
      <c r="AY458" s="238" t="s">
        <v>165</v>
      </c>
    </row>
    <row r="459" s="11" customFormat="1">
      <c r="B459" s="227"/>
      <c r="C459" s="228"/>
      <c r="D459" s="229" t="s">
        <v>173</v>
      </c>
      <c r="E459" s="230" t="s">
        <v>21</v>
      </c>
      <c r="F459" s="231" t="s">
        <v>822</v>
      </c>
      <c r="G459" s="228"/>
      <c r="H459" s="232">
        <v>12</v>
      </c>
      <c r="I459" s="233"/>
      <c r="J459" s="228"/>
      <c r="K459" s="228"/>
      <c r="L459" s="234"/>
      <c r="M459" s="235"/>
      <c r="N459" s="236"/>
      <c r="O459" s="236"/>
      <c r="P459" s="236"/>
      <c r="Q459" s="236"/>
      <c r="R459" s="236"/>
      <c r="S459" s="236"/>
      <c r="T459" s="237"/>
      <c r="AT459" s="238" t="s">
        <v>173</v>
      </c>
      <c r="AU459" s="238" t="s">
        <v>86</v>
      </c>
      <c r="AV459" s="11" t="s">
        <v>86</v>
      </c>
      <c r="AW459" s="11" t="s">
        <v>33</v>
      </c>
      <c r="AX459" s="11" t="s">
        <v>70</v>
      </c>
      <c r="AY459" s="238" t="s">
        <v>165</v>
      </c>
    </row>
    <row r="460" s="13" customFormat="1">
      <c r="B460" s="259"/>
      <c r="C460" s="260"/>
      <c r="D460" s="229" t="s">
        <v>173</v>
      </c>
      <c r="E460" s="261" t="s">
        <v>21</v>
      </c>
      <c r="F460" s="262" t="s">
        <v>229</v>
      </c>
      <c r="G460" s="260"/>
      <c r="H460" s="263">
        <v>18.399999999999999</v>
      </c>
      <c r="I460" s="264"/>
      <c r="J460" s="260"/>
      <c r="K460" s="260"/>
      <c r="L460" s="265"/>
      <c r="M460" s="266"/>
      <c r="N460" s="267"/>
      <c r="O460" s="267"/>
      <c r="P460" s="267"/>
      <c r="Q460" s="267"/>
      <c r="R460" s="267"/>
      <c r="S460" s="267"/>
      <c r="T460" s="268"/>
      <c r="AT460" s="269" t="s">
        <v>173</v>
      </c>
      <c r="AU460" s="269" t="s">
        <v>86</v>
      </c>
      <c r="AV460" s="13" t="s">
        <v>171</v>
      </c>
      <c r="AW460" s="13" t="s">
        <v>33</v>
      </c>
      <c r="AX460" s="13" t="s">
        <v>75</v>
      </c>
      <c r="AY460" s="269" t="s">
        <v>165</v>
      </c>
    </row>
    <row r="461" s="1" customFormat="1" ht="16.5" customHeight="1">
      <c r="B461" s="46"/>
      <c r="C461" s="215" t="s">
        <v>823</v>
      </c>
      <c r="D461" s="215" t="s">
        <v>167</v>
      </c>
      <c r="E461" s="216" t="s">
        <v>824</v>
      </c>
      <c r="F461" s="217" t="s">
        <v>825</v>
      </c>
      <c r="G461" s="218" t="s">
        <v>252</v>
      </c>
      <c r="H461" s="219">
        <v>1</v>
      </c>
      <c r="I461" s="220"/>
      <c r="J461" s="221">
        <f>ROUND(I461*H461,2)</f>
        <v>0</v>
      </c>
      <c r="K461" s="217" t="s">
        <v>21</v>
      </c>
      <c r="L461" s="72"/>
      <c r="M461" s="222" t="s">
        <v>21</v>
      </c>
      <c r="N461" s="223" t="s">
        <v>41</v>
      </c>
      <c r="O461" s="47"/>
      <c r="P461" s="224">
        <f>O461*H461</f>
        <v>0</v>
      </c>
      <c r="Q461" s="224">
        <v>0</v>
      </c>
      <c r="R461" s="224">
        <f>Q461*H461</f>
        <v>0</v>
      </c>
      <c r="S461" s="224">
        <v>0</v>
      </c>
      <c r="T461" s="225">
        <f>S461*H461</f>
        <v>0</v>
      </c>
      <c r="AR461" s="24" t="s">
        <v>244</v>
      </c>
      <c r="AT461" s="24" t="s">
        <v>167</v>
      </c>
      <c r="AU461" s="24" t="s">
        <v>86</v>
      </c>
      <c r="AY461" s="24" t="s">
        <v>165</v>
      </c>
      <c r="BE461" s="226">
        <f>IF(N461="základní",J461,0)</f>
        <v>0</v>
      </c>
      <c r="BF461" s="226">
        <f>IF(N461="snížená",J461,0)</f>
        <v>0</v>
      </c>
      <c r="BG461" s="226">
        <f>IF(N461="zákl. přenesená",J461,0)</f>
        <v>0</v>
      </c>
      <c r="BH461" s="226">
        <f>IF(N461="sníž. přenesená",J461,0)</f>
        <v>0</v>
      </c>
      <c r="BI461" s="226">
        <f>IF(N461="nulová",J461,0)</f>
        <v>0</v>
      </c>
      <c r="BJ461" s="24" t="s">
        <v>75</v>
      </c>
      <c r="BK461" s="226">
        <f>ROUND(I461*H461,2)</f>
        <v>0</v>
      </c>
      <c r="BL461" s="24" t="s">
        <v>244</v>
      </c>
      <c r="BM461" s="24" t="s">
        <v>826</v>
      </c>
    </row>
    <row r="462" s="11" customFormat="1">
      <c r="B462" s="227"/>
      <c r="C462" s="228"/>
      <c r="D462" s="229" t="s">
        <v>173</v>
      </c>
      <c r="E462" s="230" t="s">
        <v>21</v>
      </c>
      <c r="F462" s="231" t="s">
        <v>827</v>
      </c>
      <c r="G462" s="228"/>
      <c r="H462" s="232">
        <v>1</v>
      </c>
      <c r="I462" s="233"/>
      <c r="J462" s="228"/>
      <c r="K462" s="228"/>
      <c r="L462" s="234"/>
      <c r="M462" s="235"/>
      <c r="N462" s="236"/>
      <c r="O462" s="236"/>
      <c r="P462" s="236"/>
      <c r="Q462" s="236"/>
      <c r="R462" s="236"/>
      <c r="S462" s="236"/>
      <c r="T462" s="237"/>
      <c r="AT462" s="238" t="s">
        <v>173</v>
      </c>
      <c r="AU462" s="238" t="s">
        <v>86</v>
      </c>
      <c r="AV462" s="11" t="s">
        <v>86</v>
      </c>
      <c r="AW462" s="11" t="s">
        <v>33</v>
      </c>
      <c r="AX462" s="11" t="s">
        <v>75</v>
      </c>
      <c r="AY462" s="238" t="s">
        <v>165</v>
      </c>
    </row>
    <row r="463" s="1" customFormat="1" ht="38.25" customHeight="1">
      <c r="B463" s="46"/>
      <c r="C463" s="215" t="s">
        <v>828</v>
      </c>
      <c r="D463" s="215" t="s">
        <v>167</v>
      </c>
      <c r="E463" s="216" t="s">
        <v>829</v>
      </c>
      <c r="F463" s="217" t="s">
        <v>830</v>
      </c>
      <c r="G463" s="218" t="s">
        <v>330</v>
      </c>
      <c r="H463" s="219">
        <v>10.4</v>
      </c>
      <c r="I463" s="220"/>
      <c r="J463" s="221">
        <f>ROUND(I463*H463,2)</f>
        <v>0</v>
      </c>
      <c r="K463" s="217" t="s">
        <v>170</v>
      </c>
      <c r="L463" s="72"/>
      <c r="M463" s="222" t="s">
        <v>21</v>
      </c>
      <c r="N463" s="223" t="s">
        <v>41</v>
      </c>
      <c r="O463" s="47"/>
      <c r="P463" s="224">
        <f>O463*H463</f>
        <v>0</v>
      </c>
      <c r="Q463" s="224">
        <v>0</v>
      </c>
      <c r="R463" s="224">
        <f>Q463*H463</f>
        <v>0</v>
      </c>
      <c r="S463" s="224">
        <v>0.01584</v>
      </c>
      <c r="T463" s="225">
        <f>S463*H463</f>
        <v>0.16473599999999999</v>
      </c>
      <c r="AR463" s="24" t="s">
        <v>244</v>
      </c>
      <c r="AT463" s="24" t="s">
        <v>167</v>
      </c>
      <c r="AU463" s="24" t="s">
        <v>86</v>
      </c>
      <c r="AY463" s="24" t="s">
        <v>165</v>
      </c>
      <c r="BE463" s="226">
        <f>IF(N463="základní",J463,0)</f>
        <v>0</v>
      </c>
      <c r="BF463" s="226">
        <f>IF(N463="snížená",J463,0)</f>
        <v>0</v>
      </c>
      <c r="BG463" s="226">
        <f>IF(N463="zákl. přenesená",J463,0)</f>
        <v>0</v>
      </c>
      <c r="BH463" s="226">
        <f>IF(N463="sníž. přenesená",J463,0)</f>
        <v>0</v>
      </c>
      <c r="BI463" s="226">
        <f>IF(N463="nulová",J463,0)</f>
        <v>0</v>
      </c>
      <c r="BJ463" s="24" t="s">
        <v>75</v>
      </c>
      <c r="BK463" s="226">
        <f>ROUND(I463*H463,2)</f>
        <v>0</v>
      </c>
      <c r="BL463" s="24" t="s">
        <v>244</v>
      </c>
      <c r="BM463" s="24" t="s">
        <v>831</v>
      </c>
    </row>
    <row r="464" s="11" customFormat="1">
      <c r="B464" s="227"/>
      <c r="C464" s="228"/>
      <c r="D464" s="229" t="s">
        <v>173</v>
      </c>
      <c r="E464" s="230" t="s">
        <v>21</v>
      </c>
      <c r="F464" s="231" t="s">
        <v>832</v>
      </c>
      <c r="G464" s="228"/>
      <c r="H464" s="232">
        <v>2.3999999999999999</v>
      </c>
      <c r="I464" s="233"/>
      <c r="J464" s="228"/>
      <c r="K464" s="228"/>
      <c r="L464" s="234"/>
      <c r="M464" s="235"/>
      <c r="N464" s="236"/>
      <c r="O464" s="236"/>
      <c r="P464" s="236"/>
      <c r="Q464" s="236"/>
      <c r="R464" s="236"/>
      <c r="S464" s="236"/>
      <c r="T464" s="237"/>
      <c r="AT464" s="238" t="s">
        <v>173</v>
      </c>
      <c r="AU464" s="238" t="s">
        <v>86</v>
      </c>
      <c r="AV464" s="11" t="s">
        <v>86</v>
      </c>
      <c r="AW464" s="11" t="s">
        <v>33</v>
      </c>
      <c r="AX464" s="11" t="s">
        <v>70</v>
      </c>
      <c r="AY464" s="238" t="s">
        <v>165</v>
      </c>
    </row>
    <row r="465" s="11" customFormat="1">
      <c r="B465" s="227"/>
      <c r="C465" s="228"/>
      <c r="D465" s="229" t="s">
        <v>173</v>
      </c>
      <c r="E465" s="230" t="s">
        <v>21</v>
      </c>
      <c r="F465" s="231" t="s">
        <v>833</v>
      </c>
      <c r="G465" s="228"/>
      <c r="H465" s="232">
        <v>5</v>
      </c>
      <c r="I465" s="233"/>
      <c r="J465" s="228"/>
      <c r="K465" s="228"/>
      <c r="L465" s="234"/>
      <c r="M465" s="235"/>
      <c r="N465" s="236"/>
      <c r="O465" s="236"/>
      <c r="P465" s="236"/>
      <c r="Q465" s="236"/>
      <c r="R465" s="236"/>
      <c r="S465" s="236"/>
      <c r="T465" s="237"/>
      <c r="AT465" s="238" t="s">
        <v>173</v>
      </c>
      <c r="AU465" s="238" t="s">
        <v>86</v>
      </c>
      <c r="AV465" s="11" t="s">
        <v>86</v>
      </c>
      <c r="AW465" s="11" t="s">
        <v>33</v>
      </c>
      <c r="AX465" s="11" t="s">
        <v>70</v>
      </c>
      <c r="AY465" s="238" t="s">
        <v>165</v>
      </c>
    </row>
    <row r="466" s="11" customFormat="1">
      <c r="B466" s="227"/>
      <c r="C466" s="228"/>
      <c r="D466" s="229" t="s">
        <v>173</v>
      </c>
      <c r="E466" s="230" t="s">
        <v>21</v>
      </c>
      <c r="F466" s="231" t="s">
        <v>834</v>
      </c>
      <c r="G466" s="228"/>
      <c r="H466" s="232">
        <v>3</v>
      </c>
      <c r="I466" s="233"/>
      <c r="J466" s="228"/>
      <c r="K466" s="228"/>
      <c r="L466" s="234"/>
      <c r="M466" s="235"/>
      <c r="N466" s="236"/>
      <c r="O466" s="236"/>
      <c r="P466" s="236"/>
      <c r="Q466" s="236"/>
      <c r="R466" s="236"/>
      <c r="S466" s="236"/>
      <c r="T466" s="237"/>
      <c r="AT466" s="238" t="s">
        <v>173</v>
      </c>
      <c r="AU466" s="238" t="s">
        <v>86</v>
      </c>
      <c r="AV466" s="11" t="s">
        <v>86</v>
      </c>
      <c r="AW466" s="11" t="s">
        <v>33</v>
      </c>
      <c r="AX466" s="11" t="s">
        <v>70</v>
      </c>
      <c r="AY466" s="238" t="s">
        <v>165</v>
      </c>
    </row>
    <row r="467" s="13" customFormat="1">
      <c r="B467" s="259"/>
      <c r="C467" s="260"/>
      <c r="D467" s="229" t="s">
        <v>173</v>
      </c>
      <c r="E467" s="261" t="s">
        <v>21</v>
      </c>
      <c r="F467" s="262" t="s">
        <v>229</v>
      </c>
      <c r="G467" s="260"/>
      <c r="H467" s="263">
        <v>10.4</v>
      </c>
      <c r="I467" s="264"/>
      <c r="J467" s="260"/>
      <c r="K467" s="260"/>
      <c r="L467" s="265"/>
      <c r="M467" s="266"/>
      <c r="N467" s="267"/>
      <c r="O467" s="267"/>
      <c r="P467" s="267"/>
      <c r="Q467" s="267"/>
      <c r="R467" s="267"/>
      <c r="S467" s="267"/>
      <c r="T467" s="268"/>
      <c r="AT467" s="269" t="s">
        <v>173</v>
      </c>
      <c r="AU467" s="269" t="s">
        <v>86</v>
      </c>
      <c r="AV467" s="13" t="s">
        <v>171</v>
      </c>
      <c r="AW467" s="13" t="s">
        <v>33</v>
      </c>
      <c r="AX467" s="13" t="s">
        <v>75</v>
      </c>
      <c r="AY467" s="269" t="s">
        <v>165</v>
      </c>
    </row>
    <row r="468" s="1" customFormat="1" ht="38.25" customHeight="1">
      <c r="B468" s="46"/>
      <c r="C468" s="215" t="s">
        <v>835</v>
      </c>
      <c r="D468" s="215" t="s">
        <v>167</v>
      </c>
      <c r="E468" s="216" t="s">
        <v>836</v>
      </c>
      <c r="F468" s="217" t="s">
        <v>837</v>
      </c>
      <c r="G468" s="218" t="s">
        <v>330</v>
      </c>
      <c r="H468" s="219">
        <v>3.5</v>
      </c>
      <c r="I468" s="220"/>
      <c r="J468" s="221">
        <f>ROUND(I468*H468,2)</f>
        <v>0</v>
      </c>
      <c r="K468" s="217" t="s">
        <v>170</v>
      </c>
      <c r="L468" s="72"/>
      <c r="M468" s="222" t="s">
        <v>21</v>
      </c>
      <c r="N468" s="223" t="s">
        <v>41</v>
      </c>
      <c r="O468" s="47"/>
      <c r="P468" s="224">
        <f>O468*H468</f>
        <v>0</v>
      </c>
      <c r="Q468" s="224">
        <v>0</v>
      </c>
      <c r="R468" s="224">
        <f>Q468*H468</f>
        <v>0</v>
      </c>
      <c r="S468" s="224">
        <v>0.01584</v>
      </c>
      <c r="T468" s="225">
        <f>S468*H468</f>
        <v>0.055440000000000003</v>
      </c>
      <c r="AR468" s="24" t="s">
        <v>244</v>
      </c>
      <c r="AT468" s="24" t="s">
        <v>167</v>
      </c>
      <c r="AU468" s="24" t="s">
        <v>86</v>
      </c>
      <c r="AY468" s="24" t="s">
        <v>165</v>
      </c>
      <c r="BE468" s="226">
        <f>IF(N468="základní",J468,0)</f>
        <v>0</v>
      </c>
      <c r="BF468" s="226">
        <f>IF(N468="snížená",J468,0)</f>
        <v>0</v>
      </c>
      <c r="BG468" s="226">
        <f>IF(N468="zákl. přenesená",J468,0)</f>
        <v>0</v>
      </c>
      <c r="BH468" s="226">
        <f>IF(N468="sníž. přenesená",J468,0)</f>
        <v>0</v>
      </c>
      <c r="BI468" s="226">
        <f>IF(N468="nulová",J468,0)</f>
        <v>0</v>
      </c>
      <c r="BJ468" s="24" t="s">
        <v>75</v>
      </c>
      <c r="BK468" s="226">
        <f>ROUND(I468*H468,2)</f>
        <v>0</v>
      </c>
      <c r="BL468" s="24" t="s">
        <v>244</v>
      </c>
      <c r="BM468" s="24" t="s">
        <v>838</v>
      </c>
    </row>
    <row r="469" s="11" customFormat="1">
      <c r="B469" s="227"/>
      <c r="C469" s="228"/>
      <c r="D469" s="229" t="s">
        <v>173</v>
      </c>
      <c r="E469" s="230" t="s">
        <v>21</v>
      </c>
      <c r="F469" s="231" t="s">
        <v>839</v>
      </c>
      <c r="G469" s="228"/>
      <c r="H469" s="232">
        <v>3.5</v>
      </c>
      <c r="I469" s="233"/>
      <c r="J469" s="228"/>
      <c r="K469" s="228"/>
      <c r="L469" s="234"/>
      <c r="M469" s="235"/>
      <c r="N469" s="236"/>
      <c r="O469" s="236"/>
      <c r="P469" s="236"/>
      <c r="Q469" s="236"/>
      <c r="R469" s="236"/>
      <c r="S469" s="236"/>
      <c r="T469" s="237"/>
      <c r="AT469" s="238" t="s">
        <v>173</v>
      </c>
      <c r="AU469" s="238" t="s">
        <v>86</v>
      </c>
      <c r="AV469" s="11" t="s">
        <v>86</v>
      </c>
      <c r="AW469" s="11" t="s">
        <v>33</v>
      </c>
      <c r="AX469" s="11" t="s">
        <v>75</v>
      </c>
      <c r="AY469" s="238" t="s">
        <v>165</v>
      </c>
    </row>
    <row r="470" s="1" customFormat="1" ht="25.5" customHeight="1">
      <c r="B470" s="46"/>
      <c r="C470" s="215" t="s">
        <v>840</v>
      </c>
      <c r="D470" s="215" t="s">
        <v>167</v>
      </c>
      <c r="E470" s="216" t="s">
        <v>841</v>
      </c>
      <c r="F470" s="217" t="s">
        <v>842</v>
      </c>
      <c r="G470" s="218" t="s">
        <v>330</v>
      </c>
      <c r="H470" s="219">
        <v>13.9</v>
      </c>
      <c r="I470" s="220"/>
      <c r="J470" s="221">
        <f>ROUND(I470*H470,2)</f>
        <v>0</v>
      </c>
      <c r="K470" s="217" t="s">
        <v>170</v>
      </c>
      <c r="L470" s="72"/>
      <c r="M470" s="222" t="s">
        <v>21</v>
      </c>
      <c r="N470" s="223" t="s">
        <v>41</v>
      </c>
      <c r="O470" s="47"/>
      <c r="P470" s="224">
        <f>O470*H470</f>
        <v>0</v>
      </c>
      <c r="Q470" s="224">
        <v>0.017520000000000001</v>
      </c>
      <c r="R470" s="224">
        <f>Q470*H470</f>
        <v>0.24352800000000002</v>
      </c>
      <c r="S470" s="224">
        <v>0</v>
      </c>
      <c r="T470" s="225">
        <f>S470*H470</f>
        <v>0</v>
      </c>
      <c r="AR470" s="24" t="s">
        <v>244</v>
      </c>
      <c r="AT470" s="24" t="s">
        <v>167</v>
      </c>
      <c r="AU470" s="24" t="s">
        <v>86</v>
      </c>
      <c r="AY470" s="24" t="s">
        <v>165</v>
      </c>
      <c r="BE470" s="226">
        <f>IF(N470="základní",J470,0)</f>
        <v>0</v>
      </c>
      <c r="BF470" s="226">
        <f>IF(N470="snížená",J470,0)</f>
        <v>0</v>
      </c>
      <c r="BG470" s="226">
        <f>IF(N470="zákl. přenesená",J470,0)</f>
        <v>0</v>
      </c>
      <c r="BH470" s="226">
        <f>IF(N470="sníž. přenesená",J470,0)</f>
        <v>0</v>
      </c>
      <c r="BI470" s="226">
        <f>IF(N470="nulová",J470,0)</f>
        <v>0</v>
      </c>
      <c r="BJ470" s="24" t="s">
        <v>75</v>
      </c>
      <c r="BK470" s="226">
        <f>ROUND(I470*H470,2)</f>
        <v>0</v>
      </c>
      <c r="BL470" s="24" t="s">
        <v>244</v>
      </c>
      <c r="BM470" s="24" t="s">
        <v>843</v>
      </c>
    </row>
    <row r="471" s="11" customFormat="1">
      <c r="B471" s="227"/>
      <c r="C471" s="228"/>
      <c r="D471" s="229" t="s">
        <v>173</v>
      </c>
      <c r="E471" s="230" t="s">
        <v>21</v>
      </c>
      <c r="F471" s="231" t="s">
        <v>832</v>
      </c>
      <c r="G471" s="228"/>
      <c r="H471" s="232">
        <v>2.3999999999999999</v>
      </c>
      <c r="I471" s="233"/>
      <c r="J471" s="228"/>
      <c r="K471" s="228"/>
      <c r="L471" s="234"/>
      <c r="M471" s="235"/>
      <c r="N471" s="236"/>
      <c r="O471" s="236"/>
      <c r="P471" s="236"/>
      <c r="Q471" s="236"/>
      <c r="R471" s="236"/>
      <c r="S471" s="236"/>
      <c r="T471" s="237"/>
      <c r="AT471" s="238" t="s">
        <v>173</v>
      </c>
      <c r="AU471" s="238" t="s">
        <v>86</v>
      </c>
      <c r="AV471" s="11" t="s">
        <v>86</v>
      </c>
      <c r="AW471" s="11" t="s">
        <v>33</v>
      </c>
      <c r="AX471" s="11" t="s">
        <v>70</v>
      </c>
      <c r="AY471" s="238" t="s">
        <v>165</v>
      </c>
    </row>
    <row r="472" s="11" customFormat="1">
      <c r="B472" s="227"/>
      <c r="C472" s="228"/>
      <c r="D472" s="229" t="s">
        <v>173</v>
      </c>
      <c r="E472" s="230" t="s">
        <v>21</v>
      </c>
      <c r="F472" s="231" t="s">
        <v>844</v>
      </c>
      <c r="G472" s="228"/>
      <c r="H472" s="232">
        <v>8.5</v>
      </c>
      <c r="I472" s="233"/>
      <c r="J472" s="228"/>
      <c r="K472" s="228"/>
      <c r="L472" s="234"/>
      <c r="M472" s="235"/>
      <c r="N472" s="236"/>
      <c r="O472" s="236"/>
      <c r="P472" s="236"/>
      <c r="Q472" s="236"/>
      <c r="R472" s="236"/>
      <c r="S472" s="236"/>
      <c r="T472" s="237"/>
      <c r="AT472" s="238" t="s">
        <v>173</v>
      </c>
      <c r="AU472" s="238" t="s">
        <v>86</v>
      </c>
      <c r="AV472" s="11" t="s">
        <v>86</v>
      </c>
      <c r="AW472" s="11" t="s">
        <v>33</v>
      </c>
      <c r="AX472" s="11" t="s">
        <v>70</v>
      </c>
      <c r="AY472" s="238" t="s">
        <v>165</v>
      </c>
    </row>
    <row r="473" s="11" customFormat="1">
      <c r="B473" s="227"/>
      <c r="C473" s="228"/>
      <c r="D473" s="229" t="s">
        <v>173</v>
      </c>
      <c r="E473" s="230" t="s">
        <v>21</v>
      </c>
      <c r="F473" s="231" t="s">
        <v>834</v>
      </c>
      <c r="G473" s="228"/>
      <c r="H473" s="232">
        <v>3</v>
      </c>
      <c r="I473" s="233"/>
      <c r="J473" s="228"/>
      <c r="K473" s="228"/>
      <c r="L473" s="234"/>
      <c r="M473" s="235"/>
      <c r="N473" s="236"/>
      <c r="O473" s="236"/>
      <c r="P473" s="236"/>
      <c r="Q473" s="236"/>
      <c r="R473" s="236"/>
      <c r="S473" s="236"/>
      <c r="T473" s="237"/>
      <c r="AT473" s="238" t="s">
        <v>173</v>
      </c>
      <c r="AU473" s="238" t="s">
        <v>86</v>
      </c>
      <c r="AV473" s="11" t="s">
        <v>86</v>
      </c>
      <c r="AW473" s="11" t="s">
        <v>33</v>
      </c>
      <c r="AX473" s="11" t="s">
        <v>70</v>
      </c>
      <c r="AY473" s="238" t="s">
        <v>165</v>
      </c>
    </row>
    <row r="474" s="13" customFormat="1">
      <c r="B474" s="259"/>
      <c r="C474" s="260"/>
      <c r="D474" s="229" t="s">
        <v>173</v>
      </c>
      <c r="E474" s="261" t="s">
        <v>21</v>
      </c>
      <c r="F474" s="262" t="s">
        <v>229</v>
      </c>
      <c r="G474" s="260"/>
      <c r="H474" s="263">
        <v>13.9</v>
      </c>
      <c r="I474" s="264"/>
      <c r="J474" s="260"/>
      <c r="K474" s="260"/>
      <c r="L474" s="265"/>
      <c r="M474" s="266"/>
      <c r="N474" s="267"/>
      <c r="O474" s="267"/>
      <c r="P474" s="267"/>
      <c r="Q474" s="267"/>
      <c r="R474" s="267"/>
      <c r="S474" s="267"/>
      <c r="T474" s="268"/>
      <c r="AT474" s="269" t="s">
        <v>173</v>
      </c>
      <c r="AU474" s="269" t="s">
        <v>86</v>
      </c>
      <c r="AV474" s="13" t="s">
        <v>171</v>
      </c>
      <c r="AW474" s="13" t="s">
        <v>33</v>
      </c>
      <c r="AX474" s="13" t="s">
        <v>75</v>
      </c>
      <c r="AY474" s="269" t="s">
        <v>165</v>
      </c>
    </row>
    <row r="475" s="1" customFormat="1" ht="25.5" customHeight="1">
      <c r="B475" s="46"/>
      <c r="C475" s="215" t="s">
        <v>845</v>
      </c>
      <c r="D475" s="215" t="s">
        <v>167</v>
      </c>
      <c r="E475" s="216" t="s">
        <v>846</v>
      </c>
      <c r="F475" s="217" t="s">
        <v>847</v>
      </c>
      <c r="G475" s="218" t="s">
        <v>252</v>
      </c>
      <c r="H475" s="219">
        <v>4</v>
      </c>
      <c r="I475" s="220"/>
      <c r="J475" s="221">
        <f>ROUND(I475*H475,2)</f>
        <v>0</v>
      </c>
      <c r="K475" s="217" t="s">
        <v>170</v>
      </c>
      <c r="L475" s="72"/>
      <c r="M475" s="222" t="s">
        <v>21</v>
      </c>
      <c r="N475" s="223" t="s">
        <v>41</v>
      </c>
      <c r="O475" s="47"/>
      <c r="P475" s="224">
        <f>O475*H475</f>
        <v>0</v>
      </c>
      <c r="Q475" s="224">
        <v>0.00029999999999999997</v>
      </c>
      <c r="R475" s="224">
        <f>Q475*H475</f>
        <v>0.0011999999999999999</v>
      </c>
      <c r="S475" s="224">
        <v>0</v>
      </c>
      <c r="T475" s="225">
        <f>S475*H475</f>
        <v>0</v>
      </c>
      <c r="AR475" s="24" t="s">
        <v>244</v>
      </c>
      <c r="AT475" s="24" t="s">
        <v>167</v>
      </c>
      <c r="AU475" s="24" t="s">
        <v>86</v>
      </c>
      <c r="AY475" s="24" t="s">
        <v>165</v>
      </c>
      <c r="BE475" s="226">
        <f>IF(N475="základní",J475,0)</f>
        <v>0</v>
      </c>
      <c r="BF475" s="226">
        <f>IF(N475="snížená",J475,0)</f>
        <v>0</v>
      </c>
      <c r="BG475" s="226">
        <f>IF(N475="zákl. přenesená",J475,0)</f>
        <v>0</v>
      </c>
      <c r="BH475" s="226">
        <f>IF(N475="sníž. přenesená",J475,0)</f>
        <v>0</v>
      </c>
      <c r="BI475" s="226">
        <f>IF(N475="nulová",J475,0)</f>
        <v>0</v>
      </c>
      <c r="BJ475" s="24" t="s">
        <v>75</v>
      </c>
      <c r="BK475" s="226">
        <f>ROUND(I475*H475,2)</f>
        <v>0</v>
      </c>
      <c r="BL475" s="24" t="s">
        <v>244</v>
      </c>
      <c r="BM475" s="24" t="s">
        <v>848</v>
      </c>
    </row>
    <row r="476" s="12" customFormat="1">
      <c r="B476" s="249"/>
      <c r="C476" s="250"/>
      <c r="D476" s="229" t="s">
        <v>173</v>
      </c>
      <c r="E476" s="251" t="s">
        <v>21</v>
      </c>
      <c r="F476" s="252" t="s">
        <v>849</v>
      </c>
      <c r="G476" s="250"/>
      <c r="H476" s="251" t="s">
        <v>21</v>
      </c>
      <c r="I476" s="253"/>
      <c r="J476" s="250"/>
      <c r="K476" s="250"/>
      <c r="L476" s="254"/>
      <c r="M476" s="255"/>
      <c r="N476" s="256"/>
      <c r="O476" s="256"/>
      <c r="P476" s="256"/>
      <c r="Q476" s="256"/>
      <c r="R476" s="256"/>
      <c r="S476" s="256"/>
      <c r="T476" s="257"/>
      <c r="AT476" s="258" t="s">
        <v>173</v>
      </c>
      <c r="AU476" s="258" t="s">
        <v>86</v>
      </c>
      <c r="AV476" s="12" t="s">
        <v>75</v>
      </c>
      <c r="AW476" s="12" t="s">
        <v>33</v>
      </c>
      <c r="AX476" s="12" t="s">
        <v>70</v>
      </c>
      <c r="AY476" s="258" t="s">
        <v>165</v>
      </c>
    </row>
    <row r="477" s="12" customFormat="1">
      <c r="B477" s="249"/>
      <c r="C477" s="250"/>
      <c r="D477" s="229" t="s">
        <v>173</v>
      </c>
      <c r="E477" s="251" t="s">
        <v>21</v>
      </c>
      <c r="F477" s="252" t="s">
        <v>850</v>
      </c>
      <c r="G477" s="250"/>
      <c r="H477" s="251" t="s">
        <v>21</v>
      </c>
      <c r="I477" s="253"/>
      <c r="J477" s="250"/>
      <c r="K477" s="250"/>
      <c r="L477" s="254"/>
      <c r="M477" s="255"/>
      <c r="N477" s="256"/>
      <c r="O477" s="256"/>
      <c r="P477" s="256"/>
      <c r="Q477" s="256"/>
      <c r="R477" s="256"/>
      <c r="S477" s="256"/>
      <c r="T477" s="257"/>
      <c r="AT477" s="258" t="s">
        <v>173</v>
      </c>
      <c r="AU477" s="258" t="s">
        <v>86</v>
      </c>
      <c r="AV477" s="12" t="s">
        <v>75</v>
      </c>
      <c r="AW477" s="12" t="s">
        <v>33</v>
      </c>
      <c r="AX477" s="12" t="s">
        <v>70</v>
      </c>
      <c r="AY477" s="258" t="s">
        <v>165</v>
      </c>
    </row>
    <row r="478" s="12" customFormat="1">
      <c r="B478" s="249"/>
      <c r="C478" s="250"/>
      <c r="D478" s="229" t="s">
        <v>173</v>
      </c>
      <c r="E478" s="251" t="s">
        <v>21</v>
      </c>
      <c r="F478" s="252" t="s">
        <v>791</v>
      </c>
      <c r="G478" s="250"/>
      <c r="H478" s="251" t="s">
        <v>21</v>
      </c>
      <c r="I478" s="253"/>
      <c r="J478" s="250"/>
      <c r="K478" s="250"/>
      <c r="L478" s="254"/>
      <c r="M478" s="255"/>
      <c r="N478" s="256"/>
      <c r="O478" s="256"/>
      <c r="P478" s="256"/>
      <c r="Q478" s="256"/>
      <c r="R478" s="256"/>
      <c r="S478" s="256"/>
      <c r="T478" s="257"/>
      <c r="AT478" s="258" t="s">
        <v>173</v>
      </c>
      <c r="AU478" s="258" t="s">
        <v>86</v>
      </c>
      <c r="AV478" s="12" t="s">
        <v>75</v>
      </c>
      <c r="AW478" s="12" t="s">
        <v>33</v>
      </c>
      <c r="AX478" s="12" t="s">
        <v>70</v>
      </c>
      <c r="AY478" s="258" t="s">
        <v>165</v>
      </c>
    </row>
    <row r="479" s="11" customFormat="1">
      <c r="B479" s="227"/>
      <c r="C479" s="228"/>
      <c r="D479" s="229" t="s">
        <v>173</v>
      </c>
      <c r="E479" s="230" t="s">
        <v>21</v>
      </c>
      <c r="F479" s="231" t="s">
        <v>851</v>
      </c>
      <c r="G479" s="228"/>
      <c r="H479" s="232">
        <v>4</v>
      </c>
      <c r="I479" s="233"/>
      <c r="J479" s="228"/>
      <c r="K479" s="228"/>
      <c r="L479" s="234"/>
      <c r="M479" s="235"/>
      <c r="N479" s="236"/>
      <c r="O479" s="236"/>
      <c r="P479" s="236"/>
      <c r="Q479" s="236"/>
      <c r="R479" s="236"/>
      <c r="S479" s="236"/>
      <c r="T479" s="237"/>
      <c r="AT479" s="238" t="s">
        <v>173</v>
      </c>
      <c r="AU479" s="238" t="s">
        <v>86</v>
      </c>
      <c r="AV479" s="11" t="s">
        <v>86</v>
      </c>
      <c r="AW479" s="11" t="s">
        <v>33</v>
      </c>
      <c r="AX479" s="11" t="s">
        <v>75</v>
      </c>
      <c r="AY479" s="238" t="s">
        <v>165</v>
      </c>
    </row>
    <row r="480" s="1" customFormat="1" ht="16.5" customHeight="1">
      <c r="B480" s="46"/>
      <c r="C480" s="215" t="s">
        <v>852</v>
      </c>
      <c r="D480" s="215" t="s">
        <v>167</v>
      </c>
      <c r="E480" s="216" t="s">
        <v>853</v>
      </c>
      <c r="F480" s="217" t="s">
        <v>854</v>
      </c>
      <c r="G480" s="218" t="s">
        <v>252</v>
      </c>
      <c r="H480" s="219">
        <v>2</v>
      </c>
      <c r="I480" s="220"/>
      <c r="J480" s="221">
        <f>ROUND(I480*H480,2)</f>
        <v>0</v>
      </c>
      <c r="K480" s="217" t="s">
        <v>21</v>
      </c>
      <c r="L480" s="72"/>
      <c r="M480" s="222" t="s">
        <v>21</v>
      </c>
      <c r="N480" s="223" t="s">
        <v>41</v>
      </c>
      <c r="O480" s="47"/>
      <c r="P480" s="224">
        <f>O480*H480</f>
        <v>0</v>
      </c>
      <c r="Q480" s="224">
        <v>0</v>
      </c>
      <c r="R480" s="224">
        <f>Q480*H480</f>
        <v>0</v>
      </c>
      <c r="S480" s="224">
        <v>0</v>
      </c>
      <c r="T480" s="225">
        <f>S480*H480</f>
        <v>0</v>
      </c>
      <c r="AR480" s="24" t="s">
        <v>244</v>
      </c>
      <c r="AT480" s="24" t="s">
        <v>167</v>
      </c>
      <c r="AU480" s="24" t="s">
        <v>86</v>
      </c>
      <c r="AY480" s="24" t="s">
        <v>165</v>
      </c>
      <c r="BE480" s="226">
        <f>IF(N480="základní",J480,0)</f>
        <v>0</v>
      </c>
      <c r="BF480" s="226">
        <f>IF(N480="snížená",J480,0)</f>
        <v>0</v>
      </c>
      <c r="BG480" s="226">
        <f>IF(N480="zákl. přenesená",J480,0)</f>
        <v>0</v>
      </c>
      <c r="BH480" s="226">
        <f>IF(N480="sníž. přenesená",J480,0)</f>
        <v>0</v>
      </c>
      <c r="BI480" s="226">
        <f>IF(N480="nulová",J480,0)</f>
        <v>0</v>
      </c>
      <c r="BJ480" s="24" t="s">
        <v>75</v>
      </c>
      <c r="BK480" s="226">
        <f>ROUND(I480*H480,2)</f>
        <v>0</v>
      </c>
      <c r="BL480" s="24" t="s">
        <v>244</v>
      </c>
      <c r="BM480" s="24" t="s">
        <v>855</v>
      </c>
    </row>
    <row r="481" s="11" customFormat="1">
      <c r="B481" s="227"/>
      <c r="C481" s="228"/>
      <c r="D481" s="229" t="s">
        <v>173</v>
      </c>
      <c r="E481" s="230" t="s">
        <v>21</v>
      </c>
      <c r="F481" s="231" t="s">
        <v>856</v>
      </c>
      <c r="G481" s="228"/>
      <c r="H481" s="232">
        <v>2</v>
      </c>
      <c r="I481" s="233"/>
      <c r="J481" s="228"/>
      <c r="K481" s="228"/>
      <c r="L481" s="234"/>
      <c r="M481" s="235"/>
      <c r="N481" s="236"/>
      <c r="O481" s="236"/>
      <c r="P481" s="236"/>
      <c r="Q481" s="236"/>
      <c r="R481" s="236"/>
      <c r="S481" s="236"/>
      <c r="T481" s="237"/>
      <c r="AT481" s="238" t="s">
        <v>173</v>
      </c>
      <c r="AU481" s="238" t="s">
        <v>86</v>
      </c>
      <c r="AV481" s="11" t="s">
        <v>86</v>
      </c>
      <c r="AW481" s="11" t="s">
        <v>33</v>
      </c>
      <c r="AX481" s="11" t="s">
        <v>75</v>
      </c>
      <c r="AY481" s="238" t="s">
        <v>165</v>
      </c>
    </row>
    <row r="482" s="1" customFormat="1" ht="38.25" customHeight="1">
      <c r="B482" s="46"/>
      <c r="C482" s="215" t="s">
        <v>857</v>
      </c>
      <c r="D482" s="215" t="s">
        <v>167</v>
      </c>
      <c r="E482" s="216" t="s">
        <v>858</v>
      </c>
      <c r="F482" s="217" t="s">
        <v>859</v>
      </c>
      <c r="G482" s="218" t="s">
        <v>330</v>
      </c>
      <c r="H482" s="219">
        <v>9.3000000000000007</v>
      </c>
      <c r="I482" s="220"/>
      <c r="J482" s="221">
        <f>ROUND(I482*H482,2)</f>
        <v>0</v>
      </c>
      <c r="K482" s="217" t="s">
        <v>170</v>
      </c>
      <c r="L482" s="72"/>
      <c r="M482" s="222" t="s">
        <v>21</v>
      </c>
      <c r="N482" s="223" t="s">
        <v>41</v>
      </c>
      <c r="O482" s="47"/>
      <c r="P482" s="224">
        <f>O482*H482</f>
        <v>0</v>
      </c>
      <c r="Q482" s="224">
        <v>0</v>
      </c>
      <c r="R482" s="224">
        <f>Q482*H482</f>
        <v>0</v>
      </c>
      <c r="S482" s="224">
        <v>0.012319999999999999</v>
      </c>
      <c r="T482" s="225">
        <f>S482*H482</f>
        <v>0.114576</v>
      </c>
      <c r="AR482" s="24" t="s">
        <v>244</v>
      </c>
      <c r="AT482" s="24" t="s">
        <v>167</v>
      </c>
      <c r="AU482" s="24" t="s">
        <v>86</v>
      </c>
      <c r="AY482" s="24" t="s">
        <v>165</v>
      </c>
      <c r="BE482" s="226">
        <f>IF(N482="základní",J482,0)</f>
        <v>0</v>
      </c>
      <c r="BF482" s="226">
        <f>IF(N482="snížená",J482,0)</f>
        <v>0</v>
      </c>
      <c r="BG482" s="226">
        <f>IF(N482="zákl. přenesená",J482,0)</f>
        <v>0</v>
      </c>
      <c r="BH482" s="226">
        <f>IF(N482="sníž. přenesená",J482,0)</f>
        <v>0</v>
      </c>
      <c r="BI482" s="226">
        <f>IF(N482="nulová",J482,0)</f>
        <v>0</v>
      </c>
      <c r="BJ482" s="24" t="s">
        <v>75</v>
      </c>
      <c r="BK482" s="226">
        <f>ROUND(I482*H482,2)</f>
        <v>0</v>
      </c>
      <c r="BL482" s="24" t="s">
        <v>244</v>
      </c>
      <c r="BM482" s="24" t="s">
        <v>860</v>
      </c>
    </row>
    <row r="483" s="11" customFormat="1">
      <c r="B483" s="227"/>
      <c r="C483" s="228"/>
      <c r="D483" s="229" t="s">
        <v>173</v>
      </c>
      <c r="E483" s="230" t="s">
        <v>21</v>
      </c>
      <c r="F483" s="231" t="s">
        <v>775</v>
      </c>
      <c r="G483" s="228"/>
      <c r="H483" s="232">
        <v>9.3000000000000007</v>
      </c>
      <c r="I483" s="233"/>
      <c r="J483" s="228"/>
      <c r="K483" s="228"/>
      <c r="L483" s="234"/>
      <c r="M483" s="235"/>
      <c r="N483" s="236"/>
      <c r="O483" s="236"/>
      <c r="P483" s="236"/>
      <c r="Q483" s="236"/>
      <c r="R483" s="236"/>
      <c r="S483" s="236"/>
      <c r="T483" s="237"/>
      <c r="AT483" s="238" t="s">
        <v>173</v>
      </c>
      <c r="AU483" s="238" t="s">
        <v>86</v>
      </c>
      <c r="AV483" s="11" t="s">
        <v>86</v>
      </c>
      <c r="AW483" s="11" t="s">
        <v>33</v>
      </c>
      <c r="AX483" s="11" t="s">
        <v>75</v>
      </c>
      <c r="AY483" s="238" t="s">
        <v>165</v>
      </c>
    </row>
    <row r="484" s="1" customFormat="1" ht="38.25" customHeight="1">
      <c r="B484" s="46"/>
      <c r="C484" s="215" t="s">
        <v>861</v>
      </c>
      <c r="D484" s="215" t="s">
        <v>167</v>
      </c>
      <c r="E484" s="216" t="s">
        <v>862</v>
      </c>
      <c r="F484" s="217" t="s">
        <v>863</v>
      </c>
      <c r="G484" s="218" t="s">
        <v>330</v>
      </c>
      <c r="H484" s="219">
        <v>36.5</v>
      </c>
      <c r="I484" s="220"/>
      <c r="J484" s="221">
        <f>ROUND(I484*H484,2)</f>
        <v>0</v>
      </c>
      <c r="K484" s="217" t="s">
        <v>170</v>
      </c>
      <c r="L484" s="72"/>
      <c r="M484" s="222" t="s">
        <v>21</v>
      </c>
      <c r="N484" s="223" t="s">
        <v>41</v>
      </c>
      <c r="O484" s="47"/>
      <c r="P484" s="224">
        <f>O484*H484</f>
        <v>0</v>
      </c>
      <c r="Q484" s="224">
        <v>0</v>
      </c>
      <c r="R484" s="224">
        <f>Q484*H484</f>
        <v>0</v>
      </c>
      <c r="S484" s="224">
        <v>0.012319999999999999</v>
      </c>
      <c r="T484" s="225">
        <f>S484*H484</f>
        <v>0.44967999999999997</v>
      </c>
      <c r="AR484" s="24" t="s">
        <v>244</v>
      </c>
      <c r="AT484" s="24" t="s">
        <v>167</v>
      </c>
      <c r="AU484" s="24" t="s">
        <v>86</v>
      </c>
      <c r="AY484" s="24" t="s">
        <v>165</v>
      </c>
      <c r="BE484" s="226">
        <f>IF(N484="základní",J484,0)</f>
        <v>0</v>
      </c>
      <c r="BF484" s="226">
        <f>IF(N484="snížená",J484,0)</f>
        <v>0</v>
      </c>
      <c r="BG484" s="226">
        <f>IF(N484="zákl. přenesená",J484,0)</f>
        <v>0</v>
      </c>
      <c r="BH484" s="226">
        <f>IF(N484="sníž. přenesená",J484,0)</f>
        <v>0</v>
      </c>
      <c r="BI484" s="226">
        <f>IF(N484="nulová",J484,0)</f>
        <v>0</v>
      </c>
      <c r="BJ484" s="24" t="s">
        <v>75</v>
      </c>
      <c r="BK484" s="226">
        <f>ROUND(I484*H484,2)</f>
        <v>0</v>
      </c>
      <c r="BL484" s="24" t="s">
        <v>244</v>
      </c>
      <c r="BM484" s="24" t="s">
        <v>864</v>
      </c>
    </row>
    <row r="485" s="11" customFormat="1">
      <c r="B485" s="227"/>
      <c r="C485" s="228"/>
      <c r="D485" s="229" t="s">
        <v>173</v>
      </c>
      <c r="E485" s="230" t="s">
        <v>21</v>
      </c>
      <c r="F485" s="231" t="s">
        <v>776</v>
      </c>
      <c r="G485" s="228"/>
      <c r="H485" s="232">
        <v>7.2999999999999998</v>
      </c>
      <c r="I485" s="233"/>
      <c r="J485" s="228"/>
      <c r="K485" s="228"/>
      <c r="L485" s="234"/>
      <c r="M485" s="235"/>
      <c r="N485" s="236"/>
      <c r="O485" s="236"/>
      <c r="P485" s="236"/>
      <c r="Q485" s="236"/>
      <c r="R485" s="236"/>
      <c r="S485" s="236"/>
      <c r="T485" s="237"/>
      <c r="AT485" s="238" t="s">
        <v>173</v>
      </c>
      <c r="AU485" s="238" t="s">
        <v>86</v>
      </c>
      <c r="AV485" s="11" t="s">
        <v>86</v>
      </c>
      <c r="AW485" s="11" t="s">
        <v>33</v>
      </c>
      <c r="AX485" s="11" t="s">
        <v>70</v>
      </c>
      <c r="AY485" s="238" t="s">
        <v>165</v>
      </c>
    </row>
    <row r="486" s="11" customFormat="1">
      <c r="B486" s="227"/>
      <c r="C486" s="228"/>
      <c r="D486" s="229" t="s">
        <v>173</v>
      </c>
      <c r="E486" s="230" t="s">
        <v>21</v>
      </c>
      <c r="F486" s="231" t="s">
        <v>777</v>
      </c>
      <c r="G486" s="228"/>
      <c r="H486" s="232">
        <v>29.199999999999999</v>
      </c>
      <c r="I486" s="233"/>
      <c r="J486" s="228"/>
      <c r="K486" s="228"/>
      <c r="L486" s="234"/>
      <c r="M486" s="235"/>
      <c r="N486" s="236"/>
      <c r="O486" s="236"/>
      <c r="P486" s="236"/>
      <c r="Q486" s="236"/>
      <c r="R486" s="236"/>
      <c r="S486" s="236"/>
      <c r="T486" s="237"/>
      <c r="AT486" s="238" t="s">
        <v>173</v>
      </c>
      <c r="AU486" s="238" t="s">
        <v>86</v>
      </c>
      <c r="AV486" s="11" t="s">
        <v>86</v>
      </c>
      <c r="AW486" s="11" t="s">
        <v>33</v>
      </c>
      <c r="AX486" s="11" t="s">
        <v>70</v>
      </c>
      <c r="AY486" s="238" t="s">
        <v>165</v>
      </c>
    </row>
    <row r="487" s="13" customFormat="1">
      <c r="B487" s="259"/>
      <c r="C487" s="260"/>
      <c r="D487" s="229" t="s">
        <v>173</v>
      </c>
      <c r="E487" s="261" t="s">
        <v>21</v>
      </c>
      <c r="F487" s="262" t="s">
        <v>229</v>
      </c>
      <c r="G487" s="260"/>
      <c r="H487" s="263">
        <v>36.5</v>
      </c>
      <c r="I487" s="264"/>
      <c r="J487" s="260"/>
      <c r="K487" s="260"/>
      <c r="L487" s="265"/>
      <c r="M487" s="266"/>
      <c r="N487" s="267"/>
      <c r="O487" s="267"/>
      <c r="P487" s="267"/>
      <c r="Q487" s="267"/>
      <c r="R487" s="267"/>
      <c r="S487" s="267"/>
      <c r="T487" s="268"/>
      <c r="AT487" s="269" t="s">
        <v>173</v>
      </c>
      <c r="AU487" s="269" t="s">
        <v>86</v>
      </c>
      <c r="AV487" s="13" t="s">
        <v>171</v>
      </c>
      <c r="AW487" s="13" t="s">
        <v>33</v>
      </c>
      <c r="AX487" s="13" t="s">
        <v>75</v>
      </c>
      <c r="AY487" s="269" t="s">
        <v>165</v>
      </c>
    </row>
    <row r="488" s="1" customFormat="1" ht="25.5" customHeight="1">
      <c r="B488" s="46"/>
      <c r="C488" s="215" t="s">
        <v>865</v>
      </c>
      <c r="D488" s="215" t="s">
        <v>167</v>
      </c>
      <c r="E488" s="216" t="s">
        <v>866</v>
      </c>
      <c r="F488" s="217" t="s">
        <v>867</v>
      </c>
      <c r="G488" s="218" t="s">
        <v>330</v>
      </c>
      <c r="H488" s="219">
        <v>42.299999999999997</v>
      </c>
      <c r="I488" s="220"/>
      <c r="J488" s="221">
        <f>ROUND(I488*H488,2)</f>
        <v>0</v>
      </c>
      <c r="K488" s="217" t="s">
        <v>170</v>
      </c>
      <c r="L488" s="72"/>
      <c r="M488" s="222" t="s">
        <v>21</v>
      </c>
      <c r="N488" s="223" t="s">
        <v>41</v>
      </c>
      <c r="O488" s="47"/>
      <c r="P488" s="224">
        <f>O488*H488</f>
        <v>0</v>
      </c>
      <c r="Q488" s="224">
        <v>0</v>
      </c>
      <c r="R488" s="224">
        <f>Q488*H488</f>
        <v>0</v>
      </c>
      <c r="S488" s="224">
        <v>0.0080000000000000002</v>
      </c>
      <c r="T488" s="225">
        <f>S488*H488</f>
        <v>0.33839999999999998</v>
      </c>
      <c r="AR488" s="24" t="s">
        <v>244</v>
      </c>
      <c r="AT488" s="24" t="s">
        <v>167</v>
      </c>
      <c r="AU488" s="24" t="s">
        <v>86</v>
      </c>
      <c r="AY488" s="24" t="s">
        <v>165</v>
      </c>
      <c r="BE488" s="226">
        <f>IF(N488="základní",J488,0)</f>
        <v>0</v>
      </c>
      <c r="BF488" s="226">
        <f>IF(N488="snížená",J488,0)</f>
        <v>0</v>
      </c>
      <c r="BG488" s="226">
        <f>IF(N488="zákl. přenesená",J488,0)</f>
        <v>0</v>
      </c>
      <c r="BH488" s="226">
        <f>IF(N488="sníž. přenesená",J488,0)</f>
        <v>0</v>
      </c>
      <c r="BI488" s="226">
        <f>IF(N488="nulová",J488,0)</f>
        <v>0</v>
      </c>
      <c r="BJ488" s="24" t="s">
        <v>75</v>
      </c>
      <c r="BK488" s="226">
        <f>ROUND(I488*H488,2)</f>
        <v>0</v>
      </c>
      <c r="BL488" s="24" t="s">
        <v>244</v>
      </c>
      <c r="BM488" s="24" t="s">
        <v>868</v>
      </c>
    </row>
    <row r="489" s="11" customFormat="1">
      <c r="B489" s="227"/>
      <c r="C489" s="228"/>
      <c r="D489" s="229" t="s">
        <v>173</v>
      </c>
      <c r="E489" s="230" t="s">
        <v>21</v>
      </c>
      <c r="F489" s="231" t="s">
        <v>869</v>
      </c>
      <c r="G489" s="228"/>
      <c r="H489" s="232">
        <v>42.299999999999997</v>
      </c>
      <c r="I489" s="233"/>
      <c r="J489" s="228"/>
      <c r="K489" s="228"/>
      <c r="L489" s="234"/>
      <c r="M489" s="235"/>
      <c r="N489" s="236"/>
      <c r="O489" s="236"/>
      <c r="P489" s="236"/>
      <c r="Q489" s="236"/>
      <c r="R489" s="236"/>
      <c r="S489" s="236"/>
      <c r="T489" s="237"/>
      <c r="AT489" s="238" t="s">
        <v>173</v>
      </c>
      <c r="AU489" s="238" t="s">
        <v>86</v>
      </c>
      <c r="AV489" s="11" t="s">
        <v>86</v>
      </c>
      <c r="AW489" s="11" t="s">
        <v>33</v>
      </c>
      <c r="AX489" s="11" t="s">
        <v>75</v>
      </c>
      <c r="AY489" s="238" t="s">
        <v>165</v>
      </c>
    </row>
    <row r="490" s="1" customFormat="1" ht="25.5" customHeight="1">
      <c r="B490" s="46"/>
      <c r="C490" s="215" t="s">
        <v>870</v>
      </c>
      <c r="D490" s="215" t="s">
        <v>167</v>
      </c>
      <c r="E490" s="216" t="s">
        <v>871</v>
      </c>
      <c r="F490" s="217" t="s">
        <v>872</v>
      </c>
      <c r="G490" s="218" t="s">
        <v>330</v>
      </c>
      <c r="H490" s="219">
        <v>42.299999999999997</v>
      </c>
      <c r="I490" s="220"/>
      <c r="J490" s="221">
        <f>ROUND(I490*H490,2)</f>
        <v>0</v>
      </c>
      <c r="K490" s="217" t="s">
        <v>170</v>
      </c>
      <c r="L490" s="72"/>
      <c r="M490" s="222" t="s">
        <v>21</v>
      </c>
      <c r="N490" s="223" t="s">
        <v>41</v>
      </c>
      <c r="O490" s="47"/>
      <c r="P490" s="224">
        <f>O490*H490</f>
        <v>0</v>
      </c>
      <c r="Q490" s="224">
        <v>0.0073200000000000001</v>
      </c>
      <c r="R490" s="224">
        <f>Q490*H490</f>
        <v>0.30963599999999997</v>
      </c>
      <c r="S490" s="224">
        <v>0</v>
      </c>
      <c r="T490" s="225">
        <f>S490*H490</f>
        <v>0</v>
      </c>
      <c r="AR490" s="24" t="s">
        <v>244</v>
      </c>
      <c r="AT490" s="24" t="s">
        <v>167</v>
      </c>
      <c r="AU490" s="24" t="s">
        <v>86</v>
      </c>
      <c r="AY490" s="24" t="s">
        <v>165</v>
      </c>
      <c r="BE490" s="226">
        <f>IF(N490="základní",J490,0)</f>
        <v>0</v>
      </c>
      <c r="BF490" s="226">
        <f>IF(N490="snížená",J490,0)</f>
        <v>0</v>
      </c>
      <c r="BG490" s="226">
        <f>IF(N490="zákl. přenesená",J490,0)</f>
        <v>0</v>
      </c>
      <c r="BH490" s="226">
        <f>IF(N490="sníž. přenesená",J490,0)</f>
        <v>0</v>
      </c>
      <c r="BI490" s="226">
        <f>IF(N490="nulová",J490,0)</f>
        <v>0</v>
      </c>
      <c r="BJ490" s="24" t="s">
        <v>75</v>
      </c>
      <c r="BK490" s="226">
        <f>ROUND(I490*H490,2)</f>
        <v>0</v>
      </c>
      <c r="BL490" s="24" t="s">
        <v>244</v>
      </c>
      <c r="BM490" s="24" t="s">
        <v>873</v>
      </c>
    </row>
    <row r="491" s="11" customFormat="1">
      <c r="B491" s="227"/>
      <c r="C491" s="228"/>
      <c r="D491" s="229" t="s">
        <v>173</v>
      </c>
      <c r="E491" s="230" t="s">
        <v>21</v>
      </c>
      <c r="F491" s="231" t="s">
        <v>874</v>
      </c>
      <c r="G491" s="228"/>
      <c r="H491" s="232">
        <v>42.299999999999997</v>
      </c>
      <c r="I491" s="233"/>
      <c r="J491" s="228"/>
      <c r="K491" s="228"/>
      <c r="L491" s="234"/>
      <c r="M491" s="235"/>
      <c r="N491" s="236"/>
      <c r="O491" s="236"/>
      <c r="P491" s="236"/>
      <c r="Q491" s="236"/>
      <c r="R491" s="236"/>
      <c r="S491" s="236"/>
      <c r="T491" s="237"/>
      <c r="AT491" s="238" t="s">
        <v>173</v>
      </c>
      <c r="AU491" s="238" t="s">
        <v>86</v>
      </c>
      <c r="AV491" s="11" t="s">
        <v>86</v>
      </c>
      <c r="AW491" s="11" t="s">
        <v>33</v>
      </c>
      <c r="AX491" s="11" t="s">
        <v>75</v>
      </c>
      <c r="AY491" s="238" t="s">
        <v>165</v>
      </c>
    </row>
    <row r="492" s="1" customFormat="1" ht="25.5" customHeight="1">
      <c r="B492" s="46"/>
      <c r="C492" s="215" t="s">
        <v>875</v>
      </c>
      <c r="D492" s="215" t="s">
        <v>167</v>
      </c>
      <c r="E492" s="216" t="s">
        <v>876</v>
      </c>
      <c r="F492" s="217" t="s">
        <v>877</v>
      </c>
      <c r="G492" s="218" t="s">
        <v>330</v>
      </c>
      <c r="H492" s="219">
        <v>5.5999999999999996</v>
      </c>
      <c r="I492" s="220"/>
      <c r="J492" s="221">
        <f>ROUND(I492*H492,2)</f>
        <v>0</v>
      </c>
      <c r="K492" s="217" t="s">
        <v>170</v>
      </c>
      <c r="L492" s="72"/>
      <c r="M492" s="222" t="s">
        <v>21</v>
      </c>
      <c r="N492" s="223" t="s">
        <v>41</v>
      </c>
      <c r="O492" s="47"/>
      <c r="P492" s="224">
        <f>O492*H492</f>
        <v>0</v>
      </c>
      <c r="Q492" s="224">
        <v>0</v>
      </c>
      <c r="R492" s="224">
        <f>Q492*H492</f>
        <v>0</v>
      </c>
      <c r="S492" s="224">
        <v>0</v>
      </c>
      <c r="T492" s="225">
        <f>S492*H492</f>
        <v>0</v>
      </c>
      <c r="AR492" s="24" t="s">
        <v>244</v>
      </c>
      <c r="AT492" s="24" t="s">
        <v>167</v>
      </c>
      <c r="AU492" s="24" t="s">
        <v>86</v>
      </c>
      <c r="AY492" s="24" t="s">
        <v>165</v>
      </c>
      <c r="BE492" s="226">
        <f>IF(N492="základní",J492,0)</f>
        <v>0</v>
      </c>
      <c r="BF492" s="226">
        <f>IF(N492="snížená",J492,0)</f>
        <v>0</v>
      </c>
      <c r="BG492" s="226">
        <f>IF(N492="zákl. přenesená",J492,0)</f>
        <v>0</v>
      </c>
      <c r="BH492" s="226">
        <f>IF(N492="sníž. přenesená",J492,0)</f>
        <v>0</v>
      </c>
      <c r="BI492" s="226">
        <f>IF(N492="nulová",J492,0)</f>
        <v>0</v>
      </c>
      <c r="BJ492" s="24" t="s">
        <v>75</v>
      </c>
      <c r="BK492" s="226">
        <f>ROUND(I492*H492,2)</f>
        <v>0</v>
      </c>
      <c r="BL492" s="24" t="s">
        <v>244</v>
      </c>
      <c r="BM492" s="24" t="s">
        <v>878</v>
      </c>
    </row>
    <row r="493" s="12" customFormat="1">
      <c r="B493" s="249"/>
      <c r="C493" s="250"/>
      <c r="D493" s="229" t="s">
        <v>173</v>
      </c>
      <c r="E493" s="251" t="s">
        <v>21</v>
      </c>
      <c r="F493" s="252" t="s">
        <v>879</v>
      </c>
      <c r="G493" s="250"/>
      <c r="H493" s="251" t="s">
        <v>21</v>
      </c>
      <c r="I493" s="253"/>
      <c r="J493" s="250"/>
      <c r="K493" s="250"/>
      <c r="L493" s="254"/>
      <c r="M493" s="255"/>
      <c r="N493" s="256"/>
      <c r="O493" s="256"/>
      <c r="P493" s="256"/>
      <c r="Q493" s="256"/>
      <c r="R493" s="256"/>
      <c r="S493" s="256"/>
      <c r="T493" s="257"/>
      <c r="AT493" s="258" t="s">
        <v>173</v>
      </c>
      <c r="AU493" s="258" t="s">
        <v>86</v>
      </c>
      <c r="AV493" s="12" t="s">
        <v>75</v>
      </c>
      <c r="AW493" s="12" t="s">
        <v>33</v>
      </c>
      <c r="AX493" s="12" t="s">
        <v>70</v>
      </c>
      <c r="AY493" s="258" t="s">
        <v>165</v>
      </c>
    </row>
    <row r="494" s="11" customFormat="1">
      <c r="B494" s="227"/>
      <c r="C494" s="228"/>
      <c r="D494" s="229" t="s">
        <v>173</v>
      </c>
      <c r="E494" s="230" t="s">
        <v>21</v>
      </c>
      <c r="F494" s="231" t="s">
        <v>880</v>
      </c>
      <c r="G494" s="228"/>
      <c r="H494" s="232">
        <v>5.5999999999999996</v>
      </c>
      <c r="I494" s="233"/>
      <c r="J494" s="228"/>
      <c r="K494" s="228"/>
      <c r="L494" s="234"/>
      <c r="M494" s="235"/>
      <c r="N494" s="236"/>
      <c r="O494" s="236"/>
      <c r="P494" s="236"/>
      <c r="Q494" s="236"/>
      <c r="R494" s="236"/>
      <c r="S494" s="236"/>
      <c r="T494" s="237"/>
      <c r="AT494" s="238" t="s">
        <v>173</v>
      </c>
      <c r="AU494" s="238" t="s">
        <v>86</v>
      </c>
      <c r="AV494" s="11" t="s">
        <v>86</v>
      </c>
      <c r="AW494" s="11" t="s">
        <v>33</v>
      </c>
      <c r="AX494" s="11" t="s">
        <v>75</v>
      </c>
      <c r="AY494" s="238" t="s">
        <v>165</v>
      </c>
    </row>
    <row r="495" s="1" customFormat="1" ht="25.5" customHeight="1">
      <c r="B495" s="46"/>
      <c r="C495" s="215" t="s">
        <v>881</v>
      </c>
      <c r="D495" s="215" t="s">
        <v>167</v>
      </c>
      <c r="E495" s="216" t="s">
        <v>882</v>
      </c>
      <c r="F495" s="217" t="s">
        <v>883</v>
      </c>
      <c r="G495" s="218" t="s">
        <v>330</v>
      </c>
      <c r="H495" s="219">
        <v>47.149999999999999</v>
      </c>
      <c r="I495" s="220"/>
      <c r="J495" s="221">
        <f>ROUND(I495*H495,2)</f>
        <v>0</v>
      </c>
      <c r="K495" s="217" t="s">
        <v>170</v>
      </c>
      <c r="L495" s="72"/>
      <c r="M495" s="222" t="s">
        <v>21</v>
      </c>
      <c r="N495" s="223" t="s">
        <v>41</v>
      </c>
      <c r="O495" s="47"/>
      <c r="P495" s="224">
        <f>O495*H495</f>
        <v>0</v>
      </c>
      <c r="Q495" s="224">
        <v>0</v>
      </c>
      <c r="R495" s="224">
        <f>Q495*H495</f>
        <v>0</v>
      </c>
      <c r="S495" s="224">
        <v>0</v>
      </c>
      <c r="T495" s="225">
        <f>S495*H495</f>
        <v>0</v>
      </c>
      <c r="AR495" s="24" t="s">
        <v>244</v>
      </c>
      <c r="AT495" s="24" t="s">
        <v>167</v>
      </c>
      <c r="AU495" s="24" t="s">
        <v>86</v>
      </c>
      <c r="AY495" s="24" t="s">
        <v>165</v>
      </c>
      <c r="BE495" s="226">
        <f>IF(N495="základní",J495,0)</f>
        <v>0</v>
      </c>
      <c r="BF495" s="226">
        <f>IF(N495="snížená",J495,0)</f>
        <v>0</v>
      </c>
      <c r="BG495" s="226">
        <f>IF(N495="zákl. přenesená",J495,0)</f>
        <v>0</v>
      </c>
      <c r="BH495" s="226">
        <f>IF(N495="sníž. přenesená",J495,0)</f>
        <v>0</v>
      </c>
      <c r="BI495" s="226">
        <f>IF(N495="nulová",J495,0)</f>
        <v>0</v>
      </c>
      <c r="BJ495" s="24" t="s">
        <v>75</v>
      </c>
      <c r="BK495" s="226">
        <f>ROUND(I495*H495,2)</f>
        <v>0</v>
      </c>
      <c r="BL495" s="24" t="s">
        <v>244</v>
      </c>
      <c r="BM495" s="24" t="s">
        <v>884</v>
      </c>
    </row>
    <row r="496" s="12" customFormat="1">
      <c r="B496" s="249"/>
      <c r="C496" s="250"/>
      <c r="D496" s="229" t="s">
        <v>173</v>
      </c>
      <c r="E496" s="251" t="s">
        <v>21</v>
      </c>
      <c r="F496" s="252" t="s">
        <v>879</v>
      </c>
      <c r="G496" s="250"/>
      <c r="H496" s="251" t="s">
        <v>21</v>
      </c>
      <c r="I496" s="253"/>
      <c r="J496" s="250"/>
      <c r="K496" s="250"/>
      <c r="L496" s="254"/>
      <c r="M496" s="255"/>
      <c r="N496" s="256"/>
      <c r="O496" s="256"/>
      <c r="P496" s="256"/>
      <c r="Q496" s="256"/>
      <c r="R496" s="256"/>
      <c r="S496" s="256"/>
      <c r="T496" s="257"/>
      <c r="AT496" s="258" t="s">
        <v>173</v>
      </c>
      <c r="AU496" s="258" t="s">
        <v>86</v>
      </c>
      <c r="AV496" s="12" t="s">
        <v>75</v>
      </c>
      <c r="AW496" s="12" t="s">
        <v>33</v>
      </c>
      <c r="AX496" s="12" t="s">
        <v>70</v>
      </c>
      <c r="AY496" s="258" t="s">
        <v>165</v>
      </c>
    </row>
    <row r="497" s="11" customFormat="1">
      <c r="B497" s="227"/>
      <c r="C497" s="228"/>
      <c r="D497" s="229" t="s">
        <v>173</v>
      </c>
      <c r="E497" s="230" t="s">
        <v>21</v>
      </c>
      <c r="F497" s="231" t="s">
        <v>885</v>
      </c>
      <c r="G497" s="228"/>
      <c r="H497" s="232">
        <v>9</v>
      </c>
      <c r="I497" s="233"/>
      <c r="J497" s="228"/>
      <c r="K497" s="228"/>
      <c r="L497" s="234"/>
      <c r="M497" s="235"/>
      <c r="N497" s="236"/>
      <c r="O497" s="236"/>
      <c r="P497" s="236"/>
      <c r="Q497" s="236"/>
      <c r="R497" s="236"/>
      <c r="S497" s="236"/>
      <c r="T497" s="237"/>
      <c r="AT497" s="238" t="s">
        <v>173</v>
      </c>
      <c r="AU497" s="238" t="s">
        <v>86</v>
      </c>
      <c r="AV497" s="11" t="s">
        <v>86</v>
      </c>
      <c r="AW497" s="11" t="s">
        <v>33</v>
      </c>
      <c r="AX497" s="11" t="s">
        <v>70</v>
      </c>
      <c r="AY497" s="238" t="s">
        <v>165</v>
      </c>
    </row>
    <row r="498" s="11" customFormat="1">
      <c r="B498" s="227"/>
      <c r="C498" s="228"/>
      <c r="D498" s="229" t="s">
        <v>173</v>
      </c>
      <c r="E498" s="230" t="s">
        <v>21</v>
      </c>
      <c r="F498" s="231" t="s">
        <v>886</v>
      </c>
      <c r="G498" s="228"/>
      <c r="H498" s="232">
        <v>4</v>
      </c>
      <c r="I498" s="233"/>
      <c r="J498" s="228"/>
      <c r="K498" s="228"/>
      <c r="L498" s="234"/>
      <c r="M498" s="235"/>
      <c r="N498" s="236"/>
      <c r="O498" s="236"/>
      <c r="P498" s="236"/>
      <c r="Q498" s="236"/>
      <c r="R498" s="236"/>
      <c r="S498" s="236"/>
      <c r="T498" s="237"/>
      <c r="AT498" s="238" t="s">
        <v>173</v>
      </c>
      <c r="AU498" s="238" t="s">
        <v>86</v>
      </c>
      <c r="AV498" s="11" t="s">
        <v>86</v>
      </c>
      <c r="AW498" s="11" t="s">
        <v>33</v>
      </c>
      <c r="AX498" s="11" t="s">
        <v>70</v>
      </c>
      <c r="AY498" s="238" t="s">
        <v>165</v>
      </c>
    </row>
    <row r="499" s="11" customFormat="1">
      <c r="B499" s="227"/>
      <c r="C499" s="228"/>
      <c r="D499" s="229" t="s">
        <v>173</v>
      </c>
      <c r="E499" s="230" t="s">
        <v>21</v>
      </c>
      <c r="F499" s="231" t="s">
        <v>887</v>
      </c>
      <c r="G499" s="228"/>
      <c r="H499" s="232">
        <v>8.0999999999999996</v>
      </c>
      <c r="I499" s="233"/>
      <c r="J499" s="228"/>
      <c r="K499" s="228"/>
      <c r="L499" s="234"/>
      <c r="M499" s="235"/>
      <c r="N499" s="236"/>
      <c r="O499" s="236"/>
      <c r="P499" s="236"/>
      <c r="Q499" s="236"/>
      <c r="R499" s="236"/>
      <c r="S499" s="236"/>
      <c r="T499" s="237"/>
      <c r="AT499" s="238" t="s">
        <v>173</v>
      </c>
      <c r="AU499" s="238" t="s">
        <v>86</v>
      </c>
      <c r="AV499" s="11" t="s">
        <v>86</v>
      </c>
      <c r="AW499" s="11" t="s">
        <v>33</v>
      </c>
      <c r="AX499" s="11" t="s">
        <v>70</v>
      </c>
      <c r="AY499" s="238" t="s">
        <v>165</v>
      </c>
    </row>
    <row r="500" s="11" customFormat="1">
      <c r="B500" s="227"/>
      <c r="C500" s="228"/>
      <c r="D500" s="229" t="s">
        <v>173</v>
      </c>
      <c r="E500" s="230" t="s">
        <v>21</v>
      </c>
      <c r="F500" s="231" t="s">
        <v>888</v>
      </c>
      <c r="G500" s="228"/>
      <c r="H500" s="232">
        <v>26.050000000000001</v>
      </c>
      <c r="I500" s="233"/>
      <c r="J500" s="228"/>
      <c r="K500" s="228"/>
      <c r="L500" s="234"/>
      <c r="M500" s="235"/>
      <c r="N500" s="236"/>
      <c r="O500" s="236"/>
      <c r="P500" s="236"/>
      <c r="Q500" s="236"/>
      <c r="R500" s="236"/>
      <c r="S500" s="236"/>
      <c r="T500" s="237"/>
      <c r="AT500" s="238" t="s">
        <v>173</v>
      </c>
      <c r="AU500" s="238" t="s">
        <v>86</v>
      </c>
      <c r="AV500" s="11" t="s">
        <v>86</v>
      </c>
      <c r="AW500" s="11" t="s">
        <v>33</v>
      </c>
      <c r="AX500" s="11" t="s">
        <v>70</v>
      </c>
      <c r="AY500" s="238" t="s">
        <v>165</v>
      </c>
    </row>
    <row r="501" s="13" customFormat="1">
      <c r="B501" s="259"/>
      <c r="C501" s="260"/>
      <c r="D501" s="229" t="s">
        <v>173</v>
      </c>
      <c r="E501" s="261" t="s">
        <v>21</v>
      </c>
      <c r="F501" s="262" t="s">
        <v>229</v>
      </c>
      <c r="G501" s="260"/>
      <c r="H501" s="263">
        <v>47.149999999999999</v>
      </c>
      <c r="I501" s="264"/>
      <c r="J501" s="260"/>
      <c r="K501" s="260"/>
      <c r="L501" s="265"/>
      <c r="M501" s="266"/>
      <c r="N501" s="267"/>
      <c r="O501" s="267"/>
      <c r="P501" s="267"/>
      <c r="Q501" s="267"/>
      <c r="R501" s="267"/>
      <c r="S501" s="267"/>
      <c r="T501" s="268"/>
      <c r="AT501" s="269" t="s">
        <v>173</v>
      </c>
      <c r="AU501" s="269" t="s">
        <v>86</v>
      </c>
      <c r="AV501" s="13" t="s">
        <v>171</v>
      </c>
      <c r="AW501" s="13" t="s">
        <v>33</v>
      </c>
      <c r="AX501" s="13" t="s">
        <v>75</v>
      </c>
      <c r="AY501" s="269" t="s">
        <v>165</v>
      </c>
    </row>
    <row r="502" s="1" customFormat="1" ht="25.5" customHeight="1">
      <c r="B502" s="46"/>
      <c r="C502" s="215" t="s">
        <v>889</v>
      </c>
      <c r="D502" s="215" t="s">
        <v>167</v>
      </c>
      <c r="E502" s="216" t="s">
        <v>890</v>
      </c>
      <c r="F502" s="217" t="s">
        <v>891</v>
      </c>
      <c r="G502" s="218" t="s">
        <v>330</v>
      </c>
      <c r="H502" s="219">
        <v>42.969999999999999</v>
      </c>
      <c r="I502" s="220"/>
      <c r="J502" s="221">
        <f>ROUND(I502*H502,2)</f>
        <v>0</v>
      </c>
      <c r="K502" s="217" t="s">
        <v>170</v>
      </c>
      <c r="L502" s="72"/>
      <c r="M502" s="222" t="s">
        <v>21</v>
      </c>
      <c r="N502" s="223" t="s">
        <v>41</v>
      </c>
      <c r="O502" s="47"/>
      <c r="P502" s="224">
        <f>O502*H502</f>
        <v>0</v>
      </c>
      <c r="Q502" s="224">
        <v>0</v>
      </c>
      <c r="R502" s="224">
        <f>Q502*H502</f>
        <v>0</v>
      </c>
      <c r="S502" s="224">
        <v>0</v>
      </c>
      <c r="T502" s="225">
        <f>S502*H502</f>
        <v>0</v>
      </c>
      <c r="AR502" s="24" t="s">
        <v>244</v>
      </c>
      <c r="AT502" s="24" t="s">
        <v>167</v>
      </c>
      <c r="AU502" s="24" t="s">
        <v>86</v>
      </c>
      <c r="AY502" s="24" t="s">
        <v>165</v>
      </c>
      <c r="BE502" s="226">
        <f>IF(N502="základní",J502,0)</f>
        <v>0</v>
      </c>
      <c r="BF502" s="226">
        <f>IF(N502="snížená",J502,0)</f>
        <v>0</v>
      </c>
      <c r="BG502" s="226">
        <f>IF(N502="zákl. přenesená",J502,0)</f>
        <v>0</v>
      </c>
      <c r="BH502" s="226">
        <f>IF(N502="sníž. přenesená",J502,0)</f>
        <v>0</v>
      </c>
      <c r="BI502" s="226">
        <f>IF(N502="nulová",J502,0)</f>
        <v>0</v>
      </c>
      <c r="BJ502" s="24" t="s">
        <v>75</v>
      </c>
      <c r="BK502" s="226">
        <f>ROUND(I502*H502,2)</f>
        <v>0</v>
      </c>
      <c r="BL502" s="24" t="s">
        <v>244</v>
      </c>
      <c r="BM502" s="24" t="s">
        <v>892</v>
      </c>
    </row>
    <row r="503" s="12" customFormat="1">
      <c r="B503" s="249"/>
      <c r="C503" s="250"/>
      <c r="D503" s="229" t="s">
        <v>173</v>
      </c>
      <c r="E503" s="251" t="s">
        <v>21</v>
      </c>
      <c r="F503" s="252" t="s">
        <v>879</v>
      </c>
      <c r="G503" s="250"/>
      <c r="H503" s="251" t="s">
        <v>21</v>
      </c>
      <c r="I503" s="253"/>
      <c r="J503" s="250"/>
      <c r="K503" s="250"/>
      <c r="L503" s="254"/>
      <c r="M503" s="255"/>
      <c r="N503" s="256"/>
      <c r="O503" s="256"/>
      <c r="P503" s="256"/>
      <c r="Q503" s="256"/>
      <c r="R503" s="256"/>
      <c r="S503" s="256"/>
      <c r="T503" s="257"/>
      <c r="AT503" s="258" t="s">
        <v>173</v>
      </c>
      <c r="AU503" s="258" t="s">
        <v>86</v>
      </c>
      <c r="AV503" s="12" t="s">
        <v>75</v>
      </c>
      <c r="AW503" s="12" t="s">
        <v>33</v>
      </c>
      <c r="AX503" s="12" t="s">
        <v>70</v>
      </c>
      <c r="AY503" s="258" t="s">
        <v>165</v>
      </c>
    </row>
    <row r="504" s="11" customFormat="1">
      <c r="B504" s="227"/>
      <c r="C504" s="228"/>
      <c r="D504" s="229" t="s">
        <v>173</v>
      </c>
      <c r="E504" s="230" t="s">
        <v>21</v>
      </c>
      <c r="F504" s="231" t="s">
        <v>893</v>
      </c>
      <c r="G504" s="228"/>
      <c r="H504" s="232">
        <v>20.600000000000001</v>
      </c>
      <c r="I504" s="233"/>
      <c r="J504" s="228"/>
      <c r="K504" s="228"/>
      <c r="L504" s="234"/>
      <c r="M504" s="235"/>
      <c r="N504" s="236"/>
      <c r="O504" s="236"/>
      <c r="P504" s="236"/>
      <c r="Q504" s="236"/>
      <c r="R504" s="236"/>
      <c r="S504" s="236"/>
      <c r="T504" s="237"/>
      <c r="AT504" s="238" t="s">
        <v>173</v>
      </c>
      <c r="AU504" s="238" t="s">
        <v>86</v>
      </c>
      <c r="AV504" s="11" t="s">
        <v>86</v>
      </c>
      <c r="AW504" s="11" t="s">
        <v>33</v>
      </c>
      <c r="AX504" s="11" t="s">
        <v>70</v>
      </c>
      <c r="AY504" s="238" t="s">
        <v>165</v>
      </c>
    </row>
    <row r="505" s="11" customFormat="1">
      <c r="B505" s="227"/>
      <c r="C505" s="228"/>
      <c r="D505" s="229" t="s">
        <v>173</v>
      </c>
      <c r="E505" s="230" t="s">
        <v>21</v>
      </c>
      <c r="F505" s="231" t="s">
        <v>894</v>
      </c>
      <c r="G505" s="228"/>
      <c r="H505" s="232">
        <v>10.35</v>
      </c>
      <c r="I505" s="233"/>
      <c r="J505" s="228"/>
      <c r="K505" s="228"/>
      <c r="L505" s="234"/>
      <c r="M505" s="235"/>
      <c r="N505" s="236"/>
      <c r="O505" s="236"/>
      <c r="P505" s="236"/>
      <c r="Q505" s="236"/>
      <c r="R505" s="236"/>
      <c r="S505" s="236"/>
      <c r="T505" s="237"/>
      <c r="AT505" s="238" t="s">
        <v>173</v>
      </c>
      <c r="AU505" s="238" t="s">
        <v>86</v>
      </c>
      <c r="AV505" s="11" t="s">
        <v>86</v>
      </c>
      <c r="AW505" s="11" t="s">
        <v>33</v>
      </c>
      <c r="AX505" s="11" t="s">
        <v>70</v>
      </c>
      <c r="AY505" s="238" t="s">
        <v>165</v>
      </c>
    </row>
    <row r="506" s="11" customFormat="1">
      <c r="B506" s="227"/>
      <c r="C506" s="228"/>
      <c r="D506" s="229" t="s">
        <v>173</v>
      </c>
      <c r="E506" s="230" t="s">
        <v>21</v>
      </c>
      <c r="F506" s="231" t="s">
        <v>895</v>
      </c>
      <c r="G506" s="228"/>
      <c r="H506" s="232">
        <v>8.3000000000000007</v>
      </c>
      <c r="I506" s="233"/>
      <c r="J506" s="228"/>
      <c r="K506" s="228"/>
      <c r="L506" s="234"/>
      <c r="M506" s="235"/>
      <c r="N506" s="236"/>
      <c r="O506" s="236"/>
      <c r="P506" s="236"/>
      <c r="Q506" s="236"/>
      <c r="R506" s="236"/>
      <c r="S506" s="236"/>
      <c r="T506" s="237"/>
      <c r="AT506" s="238" t="s">
        <v>173</v>
      </c>
      <c r="AU506" s="238" t="s">
        <v>86</v>
      </c>
      <c r="AV506" s="11" t="s">
        <v>86</v>
      </c>
      <c r="AW506" s="11" t="s">
        <v>33</v>
      </c>
      <c r="AX506" s="11" t="s">
        <v>70</v>
      </c>
      <c r="AY506" s="238" t="s">
        <v>165</v>
      </c>
    </row>
    <row r="507" s="11" customFormat="1">
      <c r="B507" s="227"/>
      <c r="C507" s="228"/>
      <c r="D507" s="229" t="s">
        <v>173</v>
      </c>
      <c r="E507" s="230" t="s">
        <v>21</v>
      </c>
      <c r="F507" s="231" t="s">
        <v>896</v>
      </c>
      <c r="G507" s="228"/>
      <c r="H507" s="232">
        <v>3.7200000000000002</v>
      </c>
      <c r="I507" s="233"/>
      <c r="J507" s="228"/>
      <c r="K507" s="228"/>
      <c r="L507" s="234"/>
      <c r="M507" s="235"/>
      <c r="N507" s="236"/>
      <c r="O507" s="236"/>
      <c r="P507" s="236"/>
      <c r="Q507" s="236"/>
      <c r="R507" s="236"/>
      <c r="S507" s="236"/>
      <c r="T507" s="237"/>
      <c r="AT507" s="238" t="s">
        <v>173</v>
      </c>
      <c r="AU507" s="238" t="s">
        <v>86</v>
      </c>
      <c r="AV507" s="11" t="s">
        <v>86</v>
      </c>
      <c r="AW507" s="11" t="s">
        <v>33</v>
      </c>
      <c r="AX507" s="11" t="s">
        <v>70</v>
      </c>
      <c r="AY507" s="238" t="s">
        <v>165</v>
      </c>
    </row>
    <row r="508" s="13" customFormat="1">
      <c r="B508" s="259"/>
      <c r="C508" s="260"/>
      <c r="D508" s="229" t="s">
        <v>173</v>
      </c>
      <c r="E508" s="261" t="s">
        <v>21</v>
      </c>
      <c r="F508" s="262" t="s">
        <v>229</v>
      </c>
      <c r="G508" s="260"/>
      <c r="H508" s="263">
        <v>42.969999999999999</v>
      </c>
      <c r="I508" s="264"/>
      <c r="J508" s="260"/>
      <c r="K508" s="260"/>
      <c r="L508" s="265"/>
      <c r="M508" s="266"/>
      <c r="N508" s="267"/>
      <c r="O508" s="267"/>
      <c r="P508" s="267"/>
      <c r="Q508" s="267"/>
      <c r="R508" s="267"/>
      <c r="S508" s="267"/>
      <c r="T508" s="268"/>
      <c r="AT508" s="269" t="s">
        <v>173</v>
      </c>
      <c r="AU508" s="269" t="s">
        <v>86</v>
      </c>
      <c r="AV508" s="13" t="s">
        <v>171</v>
      </c>
      <c r="AW508" s="13" t="s">
        <v>33</v>
      </c>
      <c r="AX508" s="13" t="s">
        <v>75</v>
      </c>
      <c r="AY508" s="269" t="s">
        <v>165</v>
      </c>
    </row>
    <row r="509" s="1" customFormat="1" ht="25.5" customHeight="1">
      <c r="B509" s="46"/>
      <c r="C509" s="215" t="s">
        <v>897</v>
      </c>
      <c r="D509" s="215" t="s">
        <v>167</v>
      </c>
      <c r="E509" s="216" t="s">
        <v>898</v>
      </c>
      <c r="F509" s="217" t="s">
        <v>899</v>
      </c>
      <c r="G509" s="218" t="s">
        <v>330</v>
      </c>
      <c r="H509" s="219">
        <v>57</v>
      </c>
      <c r="I509" s="220"/>
      <c r="J509" s="221">
        <f>ROUND(I509*H509,2)</f>
        <v>0</v>
      </c>
      <c r="K509" s="217" t="s">
        <v>170</v>
      </c>
      <c r="L509" s="72"/>
      <c r="M509" s="222" t="s">
        <v>21</v>
      </c>
      <c r="N509" s="223" t="s">
        <v>41</v>
      </c>
      <c r="O509" s="47"/>
      <c r="P509" s="224">
        <f>O509*H509</f>
        <v>0</v>
      </c>
      <c r="Q509" s="224">
        <v>0</v>
      </c>
      <c r="R509" s="224">
        <f>Q509*H509</f>
        <v>0</v>
      </c>
      <c r="S509" s="224">
        <v>0</v>
      </c>
      <c r="T509" s="225">
        <f>S509*H509</f>
        <v>0</v>
      </c>
      <c r="AR509" s="24" t="s">
        <v>244</v>
      </c>
      <c r="AT509" s="24" t="s">
        <v>167</v>
      </c>
      <c r="AU509" s="24" t="s">
        <v>86</v>
      </c>
      <c r="AY509" s="24" t="s">
        <v>165</v>
      </c>
      <c r="BE509" s="226">
        <f>IF(N509="základní",J509,0)</f>
        <v>0</v>
      </c>
      <c r="BF509" s="226">
        <f>IF(N509="snížená",J509,0)</f>
        <v>0</v>
      </c>
      <c r="BG509" s="226">
        <f>IF(N509="zákl. přenesená",J509,0)</f>
        <v>0</v>
      </c>
      <c r="BH509" s="226">
        <f>IF(N509="sníž. přenesená",J509,0)</f>
        <v>0</v>
      </c>
      <c r="BI509" s="226">
        <f>IF(N509="nulová",J509,0)</f>
        <v>0</v>
      </c>
      <c r="BJ509" s="24" t="s">
        <v>75</v>
      </c>
      <c r="BK509" s="226">
        <f>ROUND(I509*H509,2)</f>
        <v>0</v>
      </c>
      <c r="BL509" s="24" t="s">
        <v>244</v>
      </c>
      <c r="BM509" s="24" t="s">
        <v>900</v>
      </c>
    </row>
    <row r="510" s="12" customFormat="1">
      <c r="B510" s="249"/>
      <c r="C510" s="250"/>
      <c r="D510" s="229" t="s">
        <v>173</v>
      </c>
      <c r="E510" s="251" t="s">
        <v>21</v>
      </c>
      <c r="F510" s="252" t="s">
        <v>879</v>
      </c>
      <c r="G510" s="250"/>
      <c r="H510" s="251" t="s">
        <v>21</v>
      </c>
      <c r="I510" s="253"/>
      <c r="J510" s="250"/>
      <c r="K510" s="250"/>
      <c r="L510" s="254"/>
      <c r="M510" s="255"/>
      <c r="N510" s="256"/>
      <c r="O510" s="256"/>
      <c r="P510" s="256"/>
      <c r="Q510" s="256"/>
      <c r="R510" s="256"/>
      <c r="S510" s="256"/>
      <c r="T510" s="257"/>
      <c r="AT510" s="258" t="s">
        <v>173</v>
      </c>
      <c r="AU510" s="258" t="s">
        <v>86</v>
      </c>
      <c r="AV510" s="12" t="s">
        <v>75</v>
      </c>
      <c r="AW510" s="12" t="s">
        <v>33</v>
      </c>
      <c r="AX510" s="12" t="s">
        <v>70</v>
      </c>
      <c r="AY510" s="258" t="s">
        <v>165</v>
      </c>
    </row>
    <row r="511" s="11" customFormat="1">
      <c r="B511" s="227"/>
      <c r="C511" s="228"/>
      <c r="D511" s="229" t="s">
        <v>173</v>
      </c>
      <c r="E511" s="230" t="s">
        <v>21</v>
      </c>
      <c r="F511" s="231" t="s">
        <v>901</v>
      </c>
      <c r="G511" s="228"/>
      <c r="H511" s="232">
        <v>57</v>
      </c>
      <c r="I511" s="233"/>
      <c r="J511" s="228"/>
      <c r="K511" s="228"/>
      <c r="L511" s="234"/>
      <c r="M511" s="235"/>
      <c r="N511" s="236"/>
      <c r="O511" s="236"/>
      <c r="P511" s="236"/>
      <c r="Q511" s="236"/>
      <c r="R511" s="236"/>
      <c r="S511" s="236"/>
      <c r="T511" s="237"/>
      <c r="AT511" s="238" t="s">
        <v>173</v>
      </c>
      <c r="AU511" s="238" t="s">
        <v>86</v>
      </c>
      <c r="AV511" s="11" t="s">
        <v>86</v>
      </c>
      <c r="AW511" s="11" t="s">
        <v>33</v>
      </c>
      <c r="AX511" s="11" t="s">
        <v>75</v>
      </c>
      <c r="AY511" s="238" t="s">
        <v>165</v>
      </c>
    </row>
    <row r="512" s="1" customFormat="1" ht="16.5" customHeight="1">
      <c r="B512" s="46"/>
      <c r="C512" s="215" t="s">
        <v>902</v>
      </c>
      <c r="D512" s="215" t="s">
        <v>167</v>
      </c>
      <c r="E512" s="216" t="s">
        <v>903</v>
      </c>
      <c r="F512" s="217" t="s">
        <v>904</v>
      </c>
      <c r="G512" s="218" t="s">
        <v>280</v>
      </c>
      <c r="H512" s="219">
        <v>1</v>
      </c>
      <c r="I512" s="220"/>
      <c r="J512" s="221">
        <f>ROUND(I512*H512,2)</f>
        <v>0</v>
      </c>
      <c r="K512" s="217" t="s">
        <v>21</v>
      </c>
      <c r="L512" s="72"/>
      <c r="M512" s="222" t="s">
        <v>21</v>
      </c>
      <c r="N512" s="223" t="s">
        <v>41</v>
      </c>
      <c r="O512" s="47"/>
      <c r="P512" s="224">
        <f>O512*H512</f>
        <v>0</v>
      </c>
      <c r="Q512" s="224">
        <v>0</v>
      </c>
      <c r="R512" s="224">
        <f>Q512*H512</f>
        <v>0</v>
      </c>
      <c r="S512" s="224">
        <v>0</v>
      </c>
      <c r="T512" s="225">
        <f>S512*H512</f>
        <v>0</v>
      </c>
      <c r="AR512" s="24" t="s">
        <v>244</v>
      </c>
      <c r="AT512" s="24" t="s">
        <v>167</v>
      </c>
      <c r="AU512" s="24" t="s">
        <v>86</v>
      </c>
      <c r="AY512" s="24" t="s">
        <v>165</v>
      </c>
      <c r="BE512" s="226">
        <f>IF(N512="základní",J512,0)</f>
        <v>0</v>
      </c>
      <c r="BF512" s="226">
        <f>IF(N512="snížená",J512,0)</f>
        <v>0</v>
      </c>
      <c r="BG512" s="226">
        <f>IF(N512="zákl. přenesená",J512,0)</f>
        <v>0</v>
      </c>
      <c r="BH512" s="226">
        <f>IF(N512="sníž. přenesená",J512,0)</f>
        <v>0</v>
      </c>
      <c r="BI512" s="226">
        <f>IF(N512="nulová",J512,0)</f>
        <v>0</v>
      </c>
      <c r="BJ512" s="24" t="s">
        <v>75</v>
      </c>
      <c r="BK512" s="226">
        <f>ROUND(I512*H512,2)</f>
        <v>0</v>
      </c>
      <c r="BL512" s="24" t="s">
        <v>244</v>
      </c>
      <c r="BM512" s="24" t="s">
        <v>905</v>
      </c>
    </row>
    <row r="513" s="1" customFormat="1" ht="25.5" customHeight="1">
      <c r="B513" s="46"/>
      <c r="C513" s="215" t="s">
        <v>906</v>
      </c>
      <c r="D513" s="215" t="s">
        <v>167</v>
      </c>
      <c r="E513" s="216" t="s">
        <v>907</v>
      </c>
      <c r="F513" s="217" t="s">
        <v>908</v>
      </c>
      <c r="G513" s="218" t="s">
        <v>84</v>
      </c>
      <c r="H513" s="219">
        <v>236.875</v>
      </c>
      <c r="I513" s="220"/>
      <c r="J513" s="221">
        <f>ROUND(I513*H513,2)</f>
        <v>0</v>
      </c>
      <c r="K513" s="217" t="s">
        <v>170</v>
      </c>
      <c r="L513" s="72"/>
      <c r="M513" s="222" t="s">
        <v>21</v>
      </c>
      <c r="N513" s="223" t="s">
        <v>41</v>
      </c>
      <c r="O513" s="47"/>
      <c r="P513" s="224">
        <f>O513*H513</f>
        <v>0</v>
      </c>
      <c r="Q513" s="224">
        <v>0</v>
      </c>
      <c r="R513" s="224">
        <f>Q513*H513</f>
        <v>0</v>
      </c>
      <c r="S513" s="224">
        <v>0.014</v>
      </c>
      <c r="T513" s="225">
        <f>S513*H513</f>
        <v>3.3162500000000001</v>
      </c>
      <c r="AR513" s="24" t="s">
        <v>244</v>
      </c>
      <c r="AT513" s="24" t="s">
        <v>167</v>
      </c>
      <c r="AU513" s="24" t="s">
        <v>86</v>
      </c>
      <c r="AY513" s="24" t="s">
        <v>165</v>
      </c>
      <c r="BE513" s="226">
        <f>IF(N513="základní",J513,0)</f>
        <v>0</v>
      </c>
      <c r="BF513" s="226">
        <f>IF(N513="snížená",J513,0)</f>
        <v>0</v>
      </c>
      <c r="BG513" s="226">
        <f>IF(N513="zákl. přenesená",J513,0)</f>
        <v>0</v>
      </c>
      <c r="BH513" s="226">
        <f>IF(N513="sníž. přenesená",J513,0)</f>
        <v>0</v>
      </c>
      <c r="BI513" s="226">
        <f>IF(N513="nulová",J513,0)</f>
        <v>0</v>
      </c>
      <c r="BJ513" s="24" t="s">
        <v>75</v>
      </c>
      <c r="BK513" s="226">
        <f>ROUND(I513*H513,2)</f>
        <v>0</v>
      </c>
      <c r="BL513" s="24" t="s">
        <v>244</v>
      </c>
      <c r="BM513" s="24" t="s">
        <v>909</v>
      </c>
    </row>
    <row r="514" s="12" customFormat="1">
      <c r="B514" s="249"/>
      <c r="C514" s="250"/>
      <c r="D514" s="229" t="s">
        <v>173</v>
      </c>
      <c r="E514" s="251" t="s">
        <v>21</v>
      </c>
      <c r="F514" s="252" t="s">
        <v>338</v>
      </c>
      <c r="G514" s="250"/>
      <c r="H514" s="251" t="s">
        <v>21</v>
      </c>
      <c r="I514" s="253"/>
      <c r="J514" s="250"/>
      <c r="K514" s="250"/>
      <c r="L514" s="254"/>
      <c r="M514" s="255"/>
      <c r="N514" s="256"/>
      <c r="O514" s="256"/>
      <c r="P514" s="256"/>
      <c r="Q514" s="256"/>
      <c r="R514" s="256"/>
      <c r="S514" s="256"/>
      <c r="T514" s="257"/>
      <c r="AT514" s="258" t="s">
        <v>173</v>
      </c>
      <c r="AU514" s="258" t="s">
        <v>86</v>
      </c>
      <c r="AV514" s="12" t="s">
        <v>75</v>
      </c>
      <c r="AW514" s="12" t="s">
        <v>33</v>
      </c>
      <c r="AX514" s="12" t="s">
        <v>70</v>
      </c>
      <c r="AY514" s="258" t="s">
        <v>165</v>
      </c>
    </row>
    <row r="515" s="11" customFormat="1">
      <c r="B515" s="227"/>
      <c r="C515" s="228"/>
      <c r="D515" s="229" t="s">
        <v>173</v>
      </c>
      <c r="E515" s="230" t="s">
        <v>21</v>
      </c>
      <c r="F515" s="231" t="s">
        <v>910</v>
      </c>
      <c r="G515" s="228"/>
      <c r="H515" s="232">
        <v>236.875</v>
      </c>
      <c r="I515" s="233"/>
      <c r="J515" s="228"/>
      <c r="K515" s="228"/>
      <c r="L515" s="234"/>
      <c r="M515" s="235"/>
      <c r="N515" s="236"/>
      <c r="O515" s="236"/>
      <c r="P515" s="236"/>
      <c r="Q515" s="236"/>
      <c r="R515" s="236"/>
      <c r="S515" s="236"/>
      <c r="T515" s="237"/>
      <c r="AT515" s="238" t="s">
        <v>173</v>
      </c>
      <c r="AU515" s="238" t="s">
        <v>86</v>
      </c>
      <c r="AV515" s="11" t="s">
        <v>86</v>
      </c>
      <c r="AW515" s="11" t="s">
        <v>33</v>
      </c>
      <c r="AX515" s="11" t="s">
        <v>75</v>
      </c>
      <c r="AY515" s="238" t="s">
        <v>165</v>
      </c>
    </row>
    <row r="516" s="1" customFormat="1" ht="25.5" customHeight="1">
      <c r="B516" s="46"/>
      <c r="C516" s="215" t="s">
        <v>911</v>
      </c>
      <c r="D516" s="215" t="s">
        <v>167</v>
      </c>
      <c r="E516" s="216" t="s">
        <v>912</v>
      </c>
      <c r="F516" s="217" t="s">
        <v>913</v>
      </c>
      <c r="G516" s="218" t="s">
        <v>330</v>
      </c>
      <c r="H516" s="219">
        <v>55</v>
      </c>
      <c r="I516" s="220"/>
      <c r="J516" s="221">
        <f>ROUND(I516*H516,2)</f>
        <v>0</v>
      </c>
      <c r="K516" s="217" t="s">
        <v>170</v>
      </c>
      <c r="L516" s="72"/>
      <c r="M516" s="222" t="s">
        <v>21</v>
      </c>
      <c r="N516" s="223" t="s">
        <v>41</v>
      </c>
      <c r="O516" s="47"/>
      <c r="P516" s="224">
        <f>O516*H516</f>
        <v>0</v>
      </c>
      <c r="Q516" s="224">
        <v>0</v>
      </c>
      <c r="R516" s="224">
        <f>Q516*H516</f>
        <v>0</v>
      </c>
      <c r="S516" s="224">
        <v>0</v>
      </c>
      <c r="T516" s="225">
        <f>S516*H516</f>
        <v>0</v>
      </c>
      <c r="AR516" s="24" t="s">
        <v>244</v>
      </c>
      <c r="AT516" s="24" t="s">
        <v>167</v>
      </c>
      <c r="AU516" s="24" t="s">
        <v>86</v>
      </c>
      <c r="AY516" s="24" t="s">
        <v>165</v>
      </c>
      <c r="BE516" s="226">
        <f>IF(N516="základní",J516,0)</f>
        <v>0</v>
      </c>
      <c r="BF516" s="226">
        <f>IF(N516="snížená",J516,0)</f>
        <v>0</v>
      </c>
      <c r="BG516" s="226">
        <f>IF(N516="zákl. přenesená",J516,0)</f>
        <v>0</v>
      </c>
      <c r="BH516" s="226">
        <f>IF(N516="sníž. přenesená",J516,0)</f>
        <v>0</v>
      </c>
      <c r="BI516" s="226">
        <f>IF(N516="nulová",J516,0)</f>
        <v>0</v>
      </c>
      <c r="BJ516" s="24" t="s">
        <v>75</v>
      </c>
      <c r="BK516" s="226">
        <f>ROUND(I516*H516,2)</f>
        <v>0</v>
      </c>
      <c r="BL516" s="24" t="s">
        <v>244</v>
      </c>
      <c r="BM516" s="24" t="s">
        <v>914</v>
      </c>
    </row>
    <row r="517" s="12" customFormat="1">
      <c r="B517" s="249"/>
      <c r="C517" s="250"/>
      <c r="D517" s="229" t="s">
        <v>173</v>
      </c>
      <c r="E517" s="251" t="s">
        <v>21</v>
      </c>
      <c r="F517" s="252" t="s">
        <v>915</v>
      </c>
      <c r="G517" s="250"/>
      <c r="H517" s="251" t="s">
        <v>21</v>
      </c>
      <c r="I517" s="253"/>
      <c r="J517" s="250"/>
      <c r="K517" s="250"/>
      <c r="L517" s="254"/>
      <c r="M517" s="255"/>
      <c r="N517" s="256"/>
      <c r="O517" s="256"/>
      <c r="P517" s="256"/>
      <c r="Q517" s="256"/>
      <c r="R517" s="256"/>
      <c r="S517" s="256"/>
      <c r="T517" s="257"/>
      <c r="AT517" s="258" t="s">
        <v>173</v>
      </c>
      <c r="AU517" s="258" t="s">
        <v>86</v>
      </c>
      <c r="AV517" s="12" t="s">
        <v>75</v>
      </c>
      <c r="AW517" s="12" t="s">
        <v>33</v>
      </c>
      <c r="AX517" s="12" t="s">
        <v>70</v>
      </c>
      <c r="AY517" s="258" t="s">
        <v>165</v>
      </c>
    </row>
    <row r="518" s="11" customFormat="1">
      <c r="B518" s="227"/>
      <c r="C518" s="228"/>
      <c r="D518" s="229" t="s">
        <v>173</v>
      </c>
      <c r="E518" s="230" t="s">
        <v>21</v>
      </c>
      <c r="F518" s="231" t="s">
        <v>916</v>
      </c>
      <c r="G518" s="228"/>
      <c r="H518" s="232">
        <v>55</v>
      </c>
      <c r="I518" s="233"/>
      <c r="J518" s="228"/>
      <c r="K518" s="228"/>
      <c r="L518" s="234"/>
      <c r="M518" s="235"/>
      <c r="N518" s="236"/>
      <c r="O518" s="236"/>
      <c r="P518" s="236"/>
      <c r="Q518" s="236"/>
      <c r="R518" s="236"/>
      <c r="S518" s="236"/>
      <c r="T518" s="237"/>
      <c r="AT518" s="238" t="s">
        <v>173</v>
      </c>
      <c r="AU518" s="238" t="s">
        <v>86</v>
      </c>
      <c r="AV518" s="11" t="s">
        <v>86</v>
      </c>
      <c r="AW518" s="11" t="s">
        <v>33</v>
      </c>
      <c r="AX518" s="11" t="s">
        <v>75</v>
      </c>
      <c r="AY518" s="238" t="s">
        <v>165</v>
      </c>
    </row>
    <row r="519" s="1" customFormat="1" ht="16.5" customHeight="1">
      <c r="B519" s="46"/>
      <c r="C519" s="239" t="s">
        <v>917</v>
      </c>
      <c r="D519" s="239" t="s">
        <v>198</v>
      </c>
      <c r="E519" s="240" t="s">
        <v>918</v>
      </c>
      <c r="F519" s="241" t="s">
        <v>919</v>
      </c>
      <c r="G519" s="242" t="s">
        <v>92</v>
      </c>
      <c r="H519" s="243">
        <v>0.55000000000000004</v>
      </c>
      <c r="I519" s="244"/>
      <c r="J519" s="245">
        <f>ROUND(I519*H519,2)</f>
        <v>0</v>
      </c>
      <c r="K519" s="241" t="s">
        <v>170</v>
      </c>
      <c r="L519" s="246"/>
      <c r="M519" s="247" t="s">
        <v>21</v>
      </c>
      <c r="N519" s="248" t="s">
        <v>41</v>
      </c>
      <c r="O519" s="47"/>
      <c r="P519" s="224">
        <f>O519*H519</f>
        <v>0</v>
      </c>
      <c r="Q519" s="224">
        <v>0.55000000000000004</v>
      </c>
      <c r="R519" s="224">
        <f>Q519*H519</f>
        <v>0.30250000000000005</v>
      </c>
      <c r="S519" s="224">
        <v>0</v>
      </c>
      <c r="T519" s="225">
        <f>S519*H519</f>
        <v>0</v>
      </c>
      <c r="AR519" s="24" t="s">
        <v>333</v>
      </c>
      <c r="AT519" s="24" t="s">
        <v>198</v>
      </c>
      <c r="AU519" s="24" t="s">
        <v>86</v>
      </c>
      <c r="AY519" s="24" t="s">
        <v>165</v>
      </c>
      <c r="BE519" s="226">
        <f>IF(N519="základní",J519,0)</f>
        <v>0</v>
      </c>
      <c r="BF519" s="226">
        <f>IF(N519="snížená",J519,0)</f>
        <v>0</v>
      </c>
      <c r="BG519" s="226">
        <f>IF(N519="zákl. přenesená",J519,0)</f>
        <v>0</v>
      </c>
      <c r="BH519" s="226">
        <f>IF(N519="sníž. přenesená",J519,0)</f>
        <v>0</v>
      </c>
      <c r="BI519" s="226">
        <f>IF(N519="nulová",J519,0)</f>
        <v>0</v>
      </c>
      <c r="BJ519" s="24" t="s">
        <v>75</v>
      </c>
      <c r="BK519" s="226">
        <f>ROUND(I519*H519,2)</f>
        <v>0</v>
      </c>
      <c r="BL519" s="24" t="s">
        <v>244</v>
      </c>
      <c r="BM519" s="24" t="s">
        <v>920</v>
      </c>
    </row>
    <row r="520" s="12" customFormat="1">
      <c r="B520" s="249"/>
      <c r="C520" s="250"/>
      <c r="D520" s="229" t="s">
        <v>173</v>
      </c>
      <c r="E520" s="251" t="s">
        <v>21</v>
      </c>
      <c r="F520" s="252" t="s">
        <v>915</v>
      </c>
      <c r="G520" s="250"/>
      <c r="H520" s="251" t="s">
        <v>21</v>
      </c>
      <c r="I520" s="253"/>
      <c r="J520" s="250"/>
      <c r="K520" s="250"/>
      <c r="L520" s="254"/>
      <c r="M520" s="255"/>
      <c r="N520" s="256"/>
      <c r="O520" s="256"/>
      <c r="P520" s="256"/>
      <c r="Q520" s="256"/>
      <c r="R520" s="256"/>
      <c r="S520" s="256"/>
      <c r="T520" s="257"/>
      <c r="AT520" s="258" t="s">
        <v>173</v>
      </c>
      <c r="AU520" s="258" t="s">
        <v>86</v>
      </c>
      <c r="AV520" s="12" t="s">
        <v>75</v>
      </c>
      <c r="AW520" s="12" t="s">
        <v>33</v>
      </c>
      <c r="AX520" s="12" t="s">
        <v>70</v>
      </c>
      <c r="AY520" s="258" t="s">
        <v>165</v>
      </c>
    </row>
    <row r="521" s="11" customFormat="1">
      <c r="B521" s="227"/>
      <c r="C521" s="228"/>
      <c r="D521" s="229" t="s">
        <v>173</v>
      </c>
      <c r="E521" s="230" t="s">
        <v>21</v>
      </c>
      <c r="F521" s="231" t="s">
        <v>921</v>
      </c>
      <c r="G521" s="228"/>
      <c r="H521" s="232">
        <v>0.55000000000000004</v>
      </c>
      <c r="I521" s="233"/>
      <c r="J521" s="228"/>
      <c r="K521" s="228"/>
      <c r="L521" s="234"/>
      <c r="M521" s="235"/>
      <c r="N521" s="236"/>
      <c r="O521" s="236"/>
      <c r="P521" s="236"/>
      <c r="Q521" s="236"/>
      <c r="R521" s="236"/>
      <c r="S521" s="236"/>
      <c r="T521" s="237"/>
      <c r="AT521" s="238" t="s">
        <v>173</v>
      </c>
      <c r="AU521" s="238" t="s">
        <v>86</v>
      </c>
      <c r="AV521" s="11" t="s">
        <v>86</v>
      </c>
      <c r="AW521" s="11" t="s">
        <v>33</v>
      </c>
      <c r="AX521" s="11" t="s">
        <v>75</v>
      </c>
      <c r="AY521" s="238" t="s">
        <v>165</v>
      </c>
    </row>
    <row r="522" s="1" customFormat="1" ht="38.25" customHeight="1">
      <c r="B522" s="46"/>
      <c r="C522" s="215" t="s">
        <v>922</v>
      </c>
      <c r="D522" s="215" t="s">
        <v>167</v>
      </c>
      <c r="E522" s="216" t="s">
        <v>923</v>
      </c>
      <c r="F522" s="217" t="s">
        <v>924</v>
      </c>
      <c r="G522" s="218" t="s">
        <v>92</v>
      </c>
      <c r="H522" s="219">
        <v>6.6139999999999999</v>
      </c>
      <c r="I522" s="220"/>
      <c r="J522" s="221">
        <f>ROUND(I522*H522,2)</f>
        <v>0</v>
      </c>
      <c r="K522" s="217" t="s">
        <v>170</v>
      </c>
      <c r="L522" s="72"/>
      <c r="M522" s="222" t="s">
        <v>21</v>
      </c>
      <c r="N522" s="223" t="s">
        <v>41</v>
      </c>
      <c r="O522" s="47"/>
      <c r="P522" s="224">
        <f>O522*H522</f>
        <v>0</v>
      </c>
      <c r="Q522" s="224">
        <v>0.00108</v>
      </c>
      <c r="R522" s="224">
        <f>Q522*H522</f>
        <v>0.0071431200000000002</v>
      </c>
      <c r="S522" s="224">
        <v>0</v>
      </c>
      <c r="T522" s="225">
        <f>S522*H522</f>
        <v>0</v>
      </c>
      <c r="AR522" s="24" t="s">
        <v>244</v>
      </c>
      <c r="AT522" s="24" t="s">
        <v>167</v>
      </c>
      <c r="AU522" s="24" t="s">
        <v>86</v>
      </c>
      <c r="AY522" s="24" t="s">
        <v>165</v>
      </c>
      <c r="BE522" s="226">
        <f>IF(N522="základní",J522,0)</f>
        <v>0</v>
      </c>
      <c r="BF522" s="226">
        <f>IF(N522="snížená",J522,0)</f>
        <v>0</v>
      </c>
      <c r="BG522" s="226">
        <f>IF(N522="zákl. přenesená",J522,0)</f>
        <v>0</v>
      </c>
      <c r="BH522" s="226">
        <f>IF(N522="sníž. přenesená",J522,0)</f>
        <v>0</v>
      </c>
      <c r="BI522" s="226">
        <f>IF(N522="nulová",J522,0)</f>
        <v>0</v>
      </c>
      <c r="BJ522" s="24" t="s">
        <v>75</v>
      </c>
      <c r="BK522" s="226">
        <f>ROUND(I522*H522,2)</f>
        <v>0</v>
      </c>
      <c r="BL522" s="24" t="s">
        <v>244</v>
      </c>
      <c r="BM522" s="24" t="s">
        <v>925</v>
      </c>
    </row>
    <row r="523" s="11" customFormat="1">
      <c r="B523" s="227"/>
      <c r="C523" s="228"/>
      <c r="D523" s="229" t="s">
        <v>173</v>
      </c>
      <c r="E523" s="230" t="s">
        <v>21</v>
      </c>
      <c r="F523" s="231" t="s">
        <v>926</v>
      </c>
      <c r="G523" s="228"/>
      <c r="H523" s="232">
        <v>6.6139999999999999</v>
      </c>
      <c r="I523" s="233"/>
      <c r="J523" s="228"/>
      <c r="K523" s="228"/>
      <c r="L523" s="234"/>
      <c r="M523" s="235"/>
      <c r="N523" s="236"/>
      <c r="O523" s="236"/>
      <c r="P523" s="236"/>
      <c r="Q523" s="236"/>
      <c r="R523" s="236"/>
      <c r="S523" s="236"/>
      <c r="T523" s="237"/>
      <c r="AT523" s="238" t="s">
        <v>173</v>
      </c>
      <c r="AU523" s="238" t="s">
        <v>86</v>
      </c>
      <c r="AV523" s="11" t="s">
        <v>86</v>
      </c>
      <c r="AW523" s="11" t="s">
        <v>33</v>
      </c>
      <c r="AX523" s="11" t="s">
        <v>75</v>
      </c>
      <c r="AY523" s="238" t="s">
        <v>165</v>
      </c>
    </row>
    <row r="524" s="1" customFormat="1" ht="16.5" customHeight="1">
      <c r="B524" s="46"/>
      <c r="C524" s="215" t="s">
        <v>927</v>
      </c>
      <c r="D524" s="215" t="s">
        <v>167</v>
      </c>
      <c r="E524" s="216" t="s">
        <v>928</v>
      </c>
      <c r="F524" s="217" t="s">
        <v>929</v>
      </c>
      <c r="G524" s="218" t="s">
        <v>330</v>
      </c>
      <c r="H524" s="219">
        <v>55</v>
      </c>
      <c r="I524" s="220"/>
      <c r="J524" s="221">
        <f>ROUND(I524*H524,2)</f>
        <v>0</v>
      </c>
      <c r="K524" s="217" t="s">
        <v>21</v>
      </c>
      <c r="L524" s="72"/>
      <c r="M524" s="222" t="s">
        <v>21</v>
      </c>
      <c r="N524" s="223" t="s">
        <v>41</v>
      </c>
      <c r="O524" s="47"/>
      <c r="P524" s="224">
        <f>O524*H524</f>
        <v>0</v>
      </c>
      <c r="Q524" s="224">
        <v>0</v>
      </c>
      <c r="R524" s="224">
        <f>Q524*H524</f>
        <v>0</v>
      </c>
      <c r="S524" s="224">
        <v>0</v>
      </c>
      <c r="T524" s="225">
        <f>S524*H524</f>
        <v>0</v>
      </c>
      <c r="AR524" s="24" t="s">
        <v>244</v>
      </c>
      <c r="AT524" s="24" t="s">
        <v>167</v>
      </c>
      <c r="AU524" s="24" t="s">
        <v>86</v>
      </c>
      <c r="AY524" s="24" t="s">
        <v>165</v>
      </c>
      <c r="BE524" s="226">
        <f>IF(N524="základní",J524,0)</f>
        <v>0</v>
      </c>
      <c r="BF524" s="226">
        <f>IF(N524="snížená",J524,0)</f>
        <v>0</v>
      </c>
      <c r="BG524" s="226">
        <f>IF(N524="zákl. přenesená",J524,0)</f>
        <v>0</v>
      </c>
      <c r="BH524" s="226">
        <f>IF(N524="sníž. přenesená",J524,0)</f>
        <v>0</v>
      </c>
      <c r="BI524" s="226">
        <f>IF(N524="nulová",J524,0)</f>
        <v>0</v>
      </c>
      <c r="BJ524" s="24" t="s">
        <v>75</v>
      </c>
      <c r="BK524" s="226">
        <f>ROUND(I524*H524,2)</f>
        <v>0</v>
      </c>
      <c r="BL524" s="24" t="s">
        <v>244</v>
      </c>
      <c r="BM524" s="24" t="s">
        <v>930</v>
      </c>
    </row>
    <row r="525" s="1" customFormat="1" ht="25.5" customHeight="1">
      <c r="B525" s="46"/>
      <c r="C525" s="215" t="s">
        <v>931</v>
      </c>
      <c r="D525" s="215" t="s">
        <v>167</v>
      </c>
      <c r="E525" s="216" t="s">
        <v>932</v>
      </c>
      <c r="F525" s="217" t="s">
        <v>933</v>
      </c>
      <c r="G525" s="218" t="s">
        <v>934</v>
      </c>
      <c r="H525" s="219">
        <v>10</v>
      </c>
      <c r="I525" s="220"/>
      <c r="J525" s="221">
        <f>ROUND(I525*H525,2)</f>
        <v>0</v>
      </c>
      <c r="K525" s="217" t="s">
        <v>21</v>
      </c>
      <c r="L525" s="72"/>
      <c r="M525" s="222" t="s">
        <v>21</v>
      </c>
      <c r="N525" s="223" t="s">
        <v>41</v>
      </c>
      <c r="O525" s="47"/>
      <c r="P525" s="224">
        <f>O525*H525</f>
        <v>0</v>
      </c>
      <c r="Q525" s="224">
        <v>0</v>
      </c>
      <c r="R525" s="224">
        <f>Q525*H525</f>
        <v>0</v>
      </c>
      <c r="S525" s="224">
        <v>0</v>
      </c>
      <c r="T525" s="225">
        <f>S525*H525</f>
        <v>0</v>
      </c>
      <c r="AR525" s="24" t="s">
        <v>244</v>
      </c>
      <c r="AT525" s="24" t="s">
        <v>167</v>
      </c>
      <c r="AU525" s="24" t="s">
        <v>86</v>
      </c>
      <c r="AY525" s="24" t="s">
        <v>165</v>
      </c>
      <c r="BE525" s="226">
        <f>IF(N525="základní",J525,0)</f>
        <v>0</v>
      </c>
      <c r="BF525" s="226">
        <f>IF(N525="snížená",J525,0)</f>
        <v>0</v>
      </c>
      <c r="BG525" s="226">
        <f>IF(N525="zákl. přenesená",J525,0)</f>
        <v>0</v>
      </c>
      <c r="BH525" s="226">
        <f>IF(N525="sníž. přenesená",J525,0)</f>
        <v>0</v>
      </c>
      <c r="BI525" s="226">
        <f>IF(N525="nulová",J525,0)</f>
        <v>0</v>
      </c>
      <c r="BJ525" s="24" t="s">
        <v>75</v>
      </c>
      <c r="BK525" s="226">
        <f>ROUND(I525*H525,2)</f>
        <v>0</v>
      </c>
      <c r="BL525" s="24" t="s">
        <v>244</v>
      </c>
      <c r="BM525" s="24" t="s">
        <v>935</v>
      </c>
    </row>
    <row r="526" s="12" customFormat="1">
      <c r="B526" s="249"/>
      <c r="C526" s="250"/>
      <c r="D526" s="229" t="s">
        <v>173</v>
      </c>
      <c r="E526" s="251" t="s">
        <v>21</v>
      </c>
      <c r="F526" s="252" t="s">
        <v>936</v>
      </c>
      <c r="G526" s="250"/>
      <c r="H526" s="251" t="s">
        <v>21</v>
      </c>
      <c r="I526" s="253"/>
      <c r="J526" s="250"/>
      <c r="K526" s="250"/>
      <c r="L526" s="254"/>
      <c r="M526" s="255"/>
      <c r="N526" s="256"/>
      <c r="O526" s="256"/>
      <c r="P526" s="256"/>
      <c r="Q526" s="256"/>
      <c r="R526" s="256"/>
      <c r="S526" s="256"/>
      <c r="T526" s="257"/>
      <c r="AT526" s="258" t="s">
        <v>173</v>
      </c>
      <c r="AU526" s="258" t="s">
        <v>86</v>
      </c>
      <c r="AV526" s="12" t="s">
        <v>75</v>
      </c>
      <c r="AW526" s="12" t="s">
        <v>33</v>
      </c>
      <c r="AX526" s="12" t="s">
        <v>70</v>
      </c>
      <c r="AY526" s="258" t="s">
        <v>165</v>
      </c>
    </row>
    <row r="527" s="11" customFormat="1">
      <c r="B527" s="227"/>
      <c r="C527" s="228"/>
      <c r="D527" s="229" t="s">
        <v>173</v>
      </c>
      <c r="E527" s="230" t="s">
        <v>21</v>
      </c>
      <c r="F527" s="231" t="s">
        <v>937</v>
      </c>
      <c r="G527" s="228"/>
      <c r="H527" s="232">
        <v>10</v>
      </c>
      <c r="I527" s="233"/>
      <c r="J527" s="228"/>
      <c r="K527" s="228"/>
      <c r="L527" s="234"/>
      <c r="M527" s="235"/>
      <c r="N527" s="236"/>
      <c r="O527" s="236"/>
      <c r="P527" s="236"/>
      <c r="Q527" s="236"/>
      <c r="R527" s="236"/>
      <c r="S527" s="236"/>
      <c r="T527" s="237"/>
      <c r="AT527" s="238" t="s">
        <v>173</v>
      </c>
      <c r="AU527" s="238" t="s">
        <v>86</v>
      </c>
      <c r="AV527" s="11" t="s">
        <v>86</v>
      </c>
      <c r="AW527" s="11" t="s">
        <v>33</v>
      </c>
      <c r="AX527" s="11" t="s">
        <v>75</v>
      </c>
      <c r="AY527" s="238" t="s">
        <v>165</v>
      </c>
    </row>
    <row r="528" s="1" customFormat="1" ht="25.5" customHeight="1">
      <c r="B528" s="46"/>
      <c r="C528" s="215" t="s">
        <v>938</v>
      </c>
      <c r="D528" s="215" t="s">
        <v>167</v>
      </c>
      <c r="E528" s="216" t="s">
        <v>939</v>
      </c>
      <c r="F528" s="217" t="s">
        <v>940</v>
      </c>
      <c r="G528" s="218" t="s">
        <v>330</v>
      </c>
      <c r="H528" s="219">
        <v>55</v>
      </c>
      <c r="I528" s="220"/>
      <c r="J528" s="221">
        <f>ROUND(I528*H528,2)</f>
        <v>0</v>
      </c>
      <c r="K528" s="217" t="s">
        <v>170</v>
      </c>
      <c r="L528" s="72"/>
      <c r="M528" s="222" t="s">
        <v>21</v>
      </c>
      <c r="N528" s="223" t="s">
        <v>41</v>
      </c>
      <c r="O528" s="47"/>
      <c r="P528" s="224">
        <f>O528*H528</f>
        <v>0</v>
      </c>
      <c r="Q528" s="224">
        <v>0</v>
      </c>
      <c r="R528" s="224">
        <f>Q528*H528</f>
        <v>0</v>
      </c>
      <c r="S528" s="224">
        <v>0.033000000000000002</v>
      </c>
      <c r="T528" s="225">
        <f>S528*H528</f>
        <v>1.8150000000000002</v>
      </c>
      <c r="AR528" s="24" t="s">
        <v>244</v>
      </c>
      <c r="AT528" s="24" t="s">
        <v>167</v>
      </c>
      <c r="AU528" s="24" t="s">
        <v>86</v>
      </c>
      <c r="AY528" s="24" t="s">
        <v>165</v>
      </c>
      <c r="BE528" s="226">
        <f>IF(N528="základní",J528,0)</f>
        <v>0</v>
      </c>
      <c r="BF528" s="226">
        <f>IF(N528="snížená",J528,0)</f>
        <v>0</v>
      </c>
      <c r="BG528" s="226">
        <f>IF(N528="zákl. přenesená",J528,0)</f>
        <v>0</v>
      </c>
      <c r="BH528" s="226">
        <f>IF(N528="sníž. přenesená",J528,0)</f>
        <v>0</v>
      </c>
      <c r="BI528" s="226">
        <f>IF(N528="nulová",J528,0)</f>
        <v>0</v>
      </c>
      <c r="BJ528" s="24" t="s">
        <v>75</v>
      </c>
      <c r="BK528" s="226">
        <f>ROUND(I528*H528,2)</f>
        <v>0</v>
      </c>
      <c r="BL528" s="24" t="s">
        <v>244</v>
      </c>
      <c r="BM528" s="24" t="s">
        <v>941</v>
      </c>
    </row>
    <row r="529" s="12" customFormat="1">
      <c r="B529" s="249"/>
      <c r="C529" s="250"/>
      <c r="D529" s="229" t="s">
        <v>173</v>
      </c>
      <c r="E529" s="251" t="s">
        <v>21</v>
      </c>
      <c r="F529" s="252" t="s">
        <v>942</v>
      </c>
      <c r="G529" s="250"/>
      <c r="H529" s="251" t="s">
        <v>21</v>
      </c>
      <c r="I529" s="253"/>
      <c r="J529" s="250"/>
      <c r="K529" s="250"/>
      <c r="L529" s="254"/>
      <c r="M529" s="255"/>
      <c r="N529" s="256"/>
      <c r="O529" s="256"/>
      <c r="P529" s="256"/>
      <c r="Q529" s="256"/>
      <c r="R529" s="256"/>
      <c r="S529" s="256"/>
      <c r="T529" s="257"/>
      <c r="AT529" s="258" t="s">
        <v>173</v>
      </c>
      <c r="AU529" s="258" t="s">
        <v>86</v>
      </c>
      <c r="AV529" s="12" t="s">
        <v>75</v>
      </c>
      <c r="AW529" s="12" t="s">
        <v>33</v>
      </c>
      <c r="AX529" s="12" t="s">
        <v>70</v>
      </c>
      <c r="AY529" s="258" t="s">
        <v>165</v>
      </c>
    </row>
    <row r="530" s="11" customFormat="1">
      <c r="B530" s="227"/>
      <c r="C530" s="228"/>
      <c r="D530" s="229" t="s">
        <v>173</v>
      </c>
      <c r="E530" s="230" t="s">
        <v>21</v>
      </c>
      <c r="F530" s="231" t="s">
        <v>916</v>
      </c>
      <c r="G530" s="228"/>
      <c r="H530" s="232">
        <v>55</v>
      </c>
      <c r="I530" s="233"/>
      <c r="J530" s="228"/>
      <c r="K530" s="228"/>
      <c r="L530" s="234"/>
      <c r="M530" s="235"/>
      <c r="N530" s="236"/>
      <c r="O530" s="236"/>
      <c r="P530" s="236"/>
      <c r="Q530" s="236"/>
      <c r="R530" s="236"/>
      <c r="S530" s="236"/>
      <c r="T530" s="237"/>
      <c r="AT530" s="238" t="s">
        <v>173</v>
      </c>
      <c r="AU530" s="238" t="s">
        <v>86</v>
      </c>
      <c r="AV530" s="11" t="s">
        <v>86</v>
      </c>
      <c r="AW530" s="11" t="s">
        <v>33</v>
      </c>
      <c r="AX530" s="11" t="s">
        <v>75</v>
      </c>
      <c r="AY530" s="238" t="s">
        <v>165</v>
      </c>
    </row>
    <row r="531" s="1" customFormat="1" ht="25.5" customHeight="1">
      <c r="B531" s="46"/>
      <c r="C531" s="215" t="s">
        <v>943</v>
      </c>
      <c r="D531" s="215" t="s">
        <v>167</v>
      </c>
      <c r="E531" s="216" t="s">
        <v>944</v>
      </c>
      <c r="F531" s="217" t="s">
        <v>945</v>
      </c>
      <c r="G531" s="218" t="s">
        <v>330</v>
      </c>
      <c r="H531" s="219">
        <v>55</v>
      </c>
      <c r="I531" s="220"/>
      <c r="J531" s="221">
        <f>ROUND(I531*H531,2)</f>
        <v>0</v>
      </c>
      <c r="K531" s="217" t="s">
        <v>170</v>
      </c>
      <c r="L531" s="72"/>
      <c r="M531" s="222" t="s">
        <v>21</v>
      </c>
      <c r="N531" s="223" t="s">
        <v>41</v>
      </c>
      <c r="O531" s="47"/>
      <c r="P531" s="224">
        <f>O531*H531</f>
        <v>0</v>
      </c>
      <c r="Q531" s="224">
        <v>0</v>
      </c>
      <c r="R531" s="224">
        <f>Q531*H531</f>
        <v>0</v>
      </c>
      <c r="S531" s="224">
        <v>0</v>
      </c>
      <c r="T531" s="225">
        <f>S531*H531</f>
        <v>0</v>
      </c>
      <c r="AR531" s="24" t="s">
        <v>244</v>
      </c>
      <c r="AT531" s="24" t="s">
        <v>167</v>
      </c>
      <c r="AU531" s="24" t="s">
        <v>86</v>
      </c>
      <c r="AY531" s="24" t="s">
        <v>165</v>
      </c>
      <c r="BE531" s="226">
        <f>IF(N531="základní",J531,0)</f>
        <v>0</v>
      </c>
      <c r="BF531" s="226">
        <f>IF(N531="snížená",J531,0)</f>
        <v>0</v>
      </c>
      <c r="BG531" s="226">
        <f>IF(N531="zákl. přenesená",J531,0)</f>
        <v>0</v>
      </c>
      <c r="BH531" s="226">
        <f>IF(N531="sníž. přenesená",J531,0)</f>
        <v>0</v>
      </c>
      <c r="BI531" s="226">
        <f>IF(N531="nulová",J531,0)</f>
        <v>0</v>
      </c>
      <c r="BJ531" s="24" t="s">
        <v>75</v>
      </c>
      <c r="BK531" s="226">
        <f>ROUND(I531*H531,2)</f>
        <v>0</v>
      </c>
      <c r="BL531" s="24" t="s">
        <v>244</v>
      </c>
      <c r="BM531" s="24" t="s">
        <v>946</v>
      </c>
    </row>
    <row r="532" s="1" customFormat="1" ht="25.5" customHeight="1">
      <c r="B532" s="46"/>
      <c r="C532" s="239" t="s">
        <v>947</v>
      </c>
      <c r="D532" s="239" t="s">
        <v>198</v>
      </c>
      <c r="E532" s="240" t="s">
        <v>948</v>
      </c>
      <c r="F532" s="241" t="s">
        <v>949</v>
      </c>
      <c r="G532" s="242" t="s">
        <v>330</v>
      </c>
      <c r="H532" s="243">
        <v>60.5</v>
      </c>
      <c r="I532" s="244"/>
      <c r="J532" s="245">
        <f>ROUND(I532*H532,2)</f>
        <v>0</v>
      </c>
      <c r="K532" s="241" t="s">
        <v>21</v>
      </c>
      <c r="L532" s="246"/>
      <c r="M532" s="247" t="s">
        <v>21</v>
      </c>
      <c r="N532" s="248" t="s">
        <v>41</v>
      </c>
      <c r="O532" s="47"/>
      <c r="P532" s="224">
        <f>O532*H532</f>
        <v>0</v>
      </c>
      <c r="Q532" s="224">
        <v>0</v>
      </c>
      <c r="R532" s="224">
        <f>Q532*H532</f>
        <v>0</v>
      </c>
      <c r="S532" s="224">
        <v>0</v>
      </c>
      <c r="T532" s="225">
        <f>S532*H532</f>
        <v>0</v>
      </c>
      <c r="AR532" s="24" t="s">
        <v>333</v>
      </c>
      <c r="AT532" s="24" t="s">
        <v>198</v>
      </c>
      <c r="AU532" s="24" t="s">
        <v>86</v>
      </c>
      <c r="AY532" s="24" t="s">
        <v>165</v>
      </c>
      <c r="BE532" s="226">
        <f>IF(N532="základní",J532,0)</f>
        <v>0</v>
      </c>
      <c r="BF532" s="226">
        <f>IF(N532="snížená",J532,0)</f>
        <v>0</v>
      </c>
      <c r="BG532" s="226">
        <f>IF(N532="zákl. přenesená",J532,0)</f>
        <v>0</v>
      </c>
      <c r="BH532" s="226">
        <f>IF(N532="sníž. přenesená",J532,0)</f>
        <v>0</v>
      </c>
      <c r="BI532" s="226">
        <f>IF(N532="nulová",J532,0)</f>
        <v>0</v>
      </c>
      <c r="BJ532" s="24" t="s">
        <v>75</v>
      </c>
      <c r="BK532" s="226">
        <f>ROUND(I532*H532,2)</f>
        <v>0</v>
      </c>
      <c r="BL532" s="24" t="s">
        <v>244</v>
      </c>
      <c r="BM532" s="24" t="s">
        <v>950</v>
      </c>
    </row>
    <row r="533" s="11" customFormat="1">
      <c r="B533" s="227"/>
      <c r="C533" s="228"/>
      <c r="D533" s="229" t="s">
        <v>173</v>
      </c>
      <c r="E533" s="228"/>
      <c r="F533" s="231" t="s">
        <v>951</v>
      </c>
      <c r="G533" s="228"/>
      <c r="H533" s="232">
        <v>60.5</v>
      </c>
      <c r="I533" s="233"/>
      <c r="J533" s="228"/>
      <c r="K533" s="228"/>
      <c r="L533" s="234"/>
      <c r="M533" s="235"/>
      <c r="N533" s="236"/>
      <c r="O533" s="236"/>
      <c r="P533" s="236"/>
      <c r="Q533" s="236"/>
      <c r="R533" s="236"/>
      <c r="S533" s="236"/>
      <c r="T533" s="237"/>
      <c r="AT533" s="238" t="s">
        <v>173</v>
      </c>
      <c r="AU533" s="238" t="s">
        <v>86</v>
      </c>
      <c r="AV533" s="11" t="s">
        <v>86</v>
      </c>
      <c r="AW533" s="11" t="s">
        <v>6</v>
      </c>
      <c r="AX533" s="11" t="s">
        <v>75</v>
      </c>
      <c r="AY533" s="238" t="s">
        <v>165</v>
      </c>
    </row>
    <row r="534" s="1" customFormat="1" ht="25.5" customHeight="1">
      <c r="B534" s="46"/>
      <c r="C534" s="215" t="s">
        <v>952</v>
      </c>
      <c r="D534" s="215" t="s">
        <v>167</v>
      </c>
      <c r="E534" s="216" t="s">
        <v>953</v>
      </c>
      <c r="F534" s="217" t="s">
        <v>954</v>
      </c>
      <c r="G534" s="218" t="s">
        <v>330</v>
      </c>
      <c r="H534" s="219">
        <v>51.5</v>
      </c>
      <c r="I534" s="220"/>
      <c r="J534" s="221">
        <f>ROUND(I534*H534,2)</f>
        <v>0</v>
      </c>
      <c r="K534" s="217" t="s">
        <v>21</v>
      </c>
      <c r="L534" s="72"/>
      <c r="M534" s="222" t="s">
        <v>21</v>
      </c>
      <c r="N534" s="223" t="s">
        <v>41</v>
      </c>
      <c r="O534" s="47"/>
      <c r="P534" s="224">
        <f>O534*H534</f>
        <v>0</v>
      </c>
      <c r="Q534" s="224">
        <v>0</v>
      </c>
      <c r="R534" s="224">
        <f>Q534*H534</f>
        <v>0</v>
      </c>
      <c r="S534" s="224">
        <v>0</v>
      </c>
      <c r="T534" s="225">
        <f>S534*H534</f>
        <v>0</v>
      </c>
      <c r="AR534" s="24" t="s">
        <v>244</v>
      </c>
      <c r="AT534" s="24" t="s">
        <v>167</v>
      </c>
      <c r="AU534" s="24" t="s">
        <v>86</v>
      </c>
      <c r="AY534" s="24" t="s">
        <v>165</v>
      </c>
      <c r="BE534" s="226">
        <f>IF(N534="základní",J534,0)</f>
        <v>0</v>
      </c>
      <c r="BF534" s="226">
        <f>IF(N534="snížená",J534,0)</f>
        <v>0</v>
      </c>
      <c r="BG534" s="226">
        <f>IF(N534="zákl. přenesená",J534,0)</f>
        <v>0</v>
      </c>
      <c r="BH534" s="226">
        <f>IF(N534="sníž. přenesená",J534,0)</f>
        <v>0</v>
      </c>
      <c r="BI534" s="226">
        <f>IF(N534="nulová",J534,0)</f>
        <v>0</v>
      </c>
      <c r="BJ534" s="24" t="s">
        <v>75</v>
      </c>
      <c r="BK534" s="226">
        <f>ROUND(I534*H534,2)</f>
        <v>0</v>
      </c>
      <c r="BL534" s="24" t="s">
        <v>244</v>
      </c>
      <c r="BM534" s="24" t="s">
        <v>955</v>
      </c>
    </row>
    <row r="535" s="11" customFormat="1">
      <c r="B535" s="227"/>
      <c r="C535" s="228"/>
      <c r="D535" s="229" t="s">
        <v>173</v>
      </c>
      <c r="E535" s="230" t="s">
        <v>21</v>
      </c>
      <c r="F535" s="231" t="s">
        <v>956</v>
      </c>
      <c r="G535" s="228"/>
      <c r="H535" s="232">
        <v>51.5</v>
      </c>
      <c r="I535" s="233"/>
      <c r="J535" s="228"/>
      <c r="K535" s="228"/>
      <c r="L535" s="234"/>
      <c r="M535" s="235"/>
      <c r="N535" s="236"/>
      <c r="O535" s="236"/>
      <c r="P535" s="236"/>
      <c r="Q535" s="236"/>
      <c r="R535" s="236"/>
      <c r="S535" s="236"/>
      <c r="T535" s="237"/>
      <c r="AT535" s="238" t="s">
        <v>173</v>
      </c>
      <c r="AU535" s="238" t="s">
        <v>86</v>
      </c>
      <c r="AV535" s="11" t="s">
        <v>86</v>
      </c>
      <c r="AW535" s="11" t="s">
        <v>33</v>
      </c>
      <c r="AX535" s="11" t="s">
        <v>75</v>
      </c>
      <c r="AY535" s="238" t="s">
        <v>165</v>
      </c>
    </row>
    <row r="536" s="1" customFormat="1" ht="25.5" customHeight="1">
      <c r="B536" s="46"/>
      <c r="C536" s="215" t="s">
        <v>957</v>
      </c>
      <c r="D536" s="215" t="s">
        <v>167</v>
      </c>
      <c r="E536" s="216" t="s">
        <v>958</v>
      </c>
      <c r="F536" s="217" t="s">
        <v>959</v>
      </c>
      <c r="G536" s="218" t="s">
        <v>330</v>
      </c>
      <c r="H536" s="219">
        <v>87</v>
      </c>
      <c r="I536" s="220"/>
      <c r="J536" s="221">
        <f>ROUND(I536*H536,2)</f>
        <v>0</v>
      </c>
      <c r="K536" s="217" t="s">
        <v>21</v>
      </c>
      <c r="L536" s="72"/>
      <c r="M536" s="222" t="s">
        <v>21</v>
      </c>
      <c r="N536" s="223" t="s">
        <v>41</v>
      </c>
      <c r="O536" s="47"/>
      <c r="P536" s="224">
        <f>O536*H536</f>
        <v>0</v>
      </c>
      <c r="Q536" s="224">
        <v>0</v>
      </c>
      <c r="R536" s="224">
        <f>Q536*H536</f>
        <v>0</v>
      </c>
      <c r="S536" s="224">
        <v>0</v>
      </c>
      <c r="T536" s="225">
        <f>S536*H536</f>
        <v>0</v>
      </c>
      <c r="AR536" s="24" t="s">
        <v>244</v>
      </c>
      <c r="AT536" s="24" t="s">
        <v>167</v>
      </c>
      <c r="AU536" s="24" t="s">
        <v>86</v>
      </c>
      <c r="AY536" s="24" t="s">
        <v>165</v>
      </c>
      <c r="BE536" s="226">
        <f>IF(N536="základní",J536,0)</f>
        <v>0</v>
      </c>
      <c r="BF536" s="226">
        <f>IF(N536="snížená",J536,0)</f>
        <v>0</v>
      </c>
      <c r="BG536" s="226">
        <f>IF(N536="zákl. přenesená",J536,0)</f>
        <v>0</v>
      </c>
      <c r="BH536" s="226">
        <f>IF(N536="sníž. přenesená",J536,0)</f>
        <v>0</v>
      </c>
      <c r="BI536" s="226">
        <f>IF(N536="nulová",J536,0)</f>
        <v>0</v>
      </c>
      <c r="BJ536" s="24" t="s">
        <v>75</v>
      </c>
      <c r="BK536" s="226">
        <f>ROUND(I536*H536,2)</f>
        <v>0</v>
      </c>
      <c r="BL536" s="24" t="s">
        <v>244</v>
      </c>
      <c r="BM536" s="24" t="s">
        <v>960</v>
      </c>
    </row>
    <row r="537" s="12" customFormat="1">
      <c r="B537" s="249"/>
      <c r="C537" s="250"/>
      <c r="D537" s="229" t="s">
        <v>173</v>
      </c>
      <c r="E537" s="251" t="s">
        <v>21</v>
      </c>
      <c r="F537" s="252" t="s">
        <v>961</v>
      </c>
      <c r="G537" s="250"/>
      <c r="H537" s="251" t="s">
        <v>21</v>
      </c>
      <c r="I537" s="253"/>
      <c r="J537" s="250"/>
      <c r="K537" s="250"/>
      <c r="L537" s="254"/>
      <c r="M537" s="255"/>
      <c r="N537" s="256"/>
      <c r="O537" s="256"/>
      <c r="P537" s="256"/>
      <c r="Q537" s="256"/>
      <c r="R537" s="256"/>
      <c r="S537" s="256"/>
      <c r="T537" s="257"/>
      <c r="AT537" s="258" t="s">
        <v>173</v>
      </c>
      <c r="AU537" s="258" t="s">
        <v>86</v>
      </c>
      <c r="AV537" s="12" t="s">
        <v>75</v>
      </c>
      <c r="AW537" s="12" t="s">
        <v>33</v>
      </c>
      <c r="AX537" s="12" t="s">
        <v>70</v>
      </c>
      <c r="AY537" s="258" t="s">
        <v>165</v>
      </c>
    </row>
    <row r="538" s="11" customFormat="1">
      <c r="B538" s="227"/>
      <c r="C538" s="228"/>
      <c r="D538" s="229" t="s">
        <v>173</v>
      </c>
      <c r="E538" s="230" t="s">
        <v>21</v>
      </c>
      <c r="F538" s="231" t="s">
        <v>962</v>
      </c>
      <c r="G538" s="228"/>
      <c r="H538" s="232">
        <v>87</v>
      </c>
      <c r="I538" s="233"/>
      <c r="J538" s="228"/>
      <c r="K538" s="228"/>
      <c r="L538" s="234"/>
      <c r="M538" s="235"/>
      <c r="N538" s="236"/>
      <c r="O538" s="236"/>
      <c r="P538" s="236"/>
      <c r="Q538" s="236"/>
      <c r="R538" s="236"/>
      <c r="S538" s="236"/>
      <c r="T538" s="237"/>
      <c r="AT538" s="238" t="s">
        <v>173</v>
      </c>
      <c r="AU538" s="238" t="s">
        <v>86</v>
      </c>
      <c r="AV538" s="11" t="s">
        <v>86</v>
      </c>
      <c r="AW538" s="11" t="s">
        <v>33</v>
      </c>
      <c r="AX538" s="11" t="s">
        <v>75</v>
      </c>
      <c r="AY538" s="238" t="s">
        <v>165</v>
      </c>
    </row>
    <row r="539" s="1" customFormat="1" ht="25.5" customHeight="1">
      <c r="B539" s="46"/>
      <c r="C539" s="215" t="s">
        <v>963</v>
      </c>
      <c r="D539" s="215" t="s">
        <v>167</v>
      </c>
      <c r="E539" s="216" t="s">
        <v>964</v>
      </c>
      <c r="F539" s="217" t="s">
        <v>965</v>
      </c>
      <c r="G539" s="218" t="s">
        <v>84</v>
      </c>
      <c r="H539" s="219">
        <v>189.5</v>
      </c>
      <c r="I539" s="220"/>
      <c r="J539" s="221">
        <f>ROUND(I539*H539,2)</f>
        <v>0</v>
      </c>
      <c r="K539" s="217" t="s">
        <v>170</v>
      </c>
      <c r="L539" s="72"/>
      <c r="M539" s="222" t="s">
        <v>21</v>
      </c>
      <c r="N539" s="223" t="s">
        <v>41</v>
      </c>
      <c r="O539" s="47"/>
      <c r="P539" s="224">
        <f>O539*H539</f>
        <v>0</v>
      </c>
      <c r="Q539" s="224">
        <v>0</v>
      </c>
      <c r="R539" s="224">
        <f>Q539*H539</f>
        <v>0</v>
      </c>
      <c r="S539" s="224">
        <v>0</v>
      </c>
      <c r="T539" s="225">
        <f>S539*H539</f>
        <v>0</v>
      </c>
      <c r="AR539" s="24" t="s">
        <v>244</v>
      </c>
      <c r="AT539" s="24" t="s">
        <v>167</v>
      </c>
      <c r="AU539" s="24" t="s">
        <v>86</v>
      </c>
      <c r="AY539" s="24" t="s">
        <v>165</v>
      </c>
      <c r="BE539" s="226">
        <f>IF(N539="základní",J539,0)</f>
        <v>0</v>
      </c>
      <c r="BF539" s="226">
        <f>IF(N539="snížená",J539,0)</f>
        <v>0</v>
      </c>
      <c r="BG539" s="226">
        <f>IF(N539="zákl. přenesená",J539,0)</f>
        <v>0</v>
      </c>
      <c r="BH539" s="226">
        <f>IF(N539="sníž. přenesená",J539,0)</f>
        <v>0</v>
      </c>
      <c r="BI539" s="226">
        <f>IF(N539="nulová",J539,0)</f>
        <v>0</v>
      </c>
      <c r="BJ539" s="24" t="s">
        <v>75</v>
      </c>
      <c r="BK539" s="226">
        <f>ROUND(I539*H539,2)</f>
        <v>0</v>
      </c>
      <c r="BL539" s="24" t="s">
        <v>244</v>
      </c>
      <c r="BM539" s="24" t="s">
        <v>966</v>
      </c>
    </row>
    <row r="540" s="12" customFormat="1">
      <c r="B540" s="249"/>
      <c r="C540" s="250"/>
      <c r="D540" s="229" t="s">
        <v>173</v>
      </c>
      <c r="E540" s="251" t="s">
        <v>21</v>
      </c>
      <c r="F540" s="252" t="s">
        <v>967</v>
      </c>
      <c r="G540" s="250"/>
      <c r="H540" s="251" t="s">
        <v>21</v>
      </c>
      <c r="I540" s="253"/>
      <c r="J540" s="250"/>
      <c r="K540" s="250"/>
      <c r="L540" s="254"/>
      <c r="M540" s="255"/>
      <c r="N540" s="256"/>
      <c r="O540" s="256"/>
      <c r="P540" s="256"/>
      <c r="Q540" s="256"/>
      <c r="R540" s="256"/>
      <c r="S540" s="256"/>
      <c r="T540" s="257"/>
      <c r="AT540" s="258" t="s">
        <v>173</v>
      </c>
      <c r="AU540" s="258" t="s">
        <v>86</v>
      </c>
      <c r="AV540" s="12" t="s">
        <v>75</v>
      </c>
      <c r="AW540" s="12" t="s">
        <v>33</v>
      </c>
      <c r="AX540" s="12" t="s">
        <v>70</v>
      </c>
      <c r="AY540" s="258" t="s">
        <v>165</v>
      </c>
    </row>
    <row r="541" s="11" customFormat="1">
      <c r="B541" s="227"/>
      <c r="C541" s="228"/>
      <c r="D541" s="229" t="s">
        <v>173</v>
      </c>
      <c r="E541" s="230" t="s">
        <v>21</v>
      </c>
      <c r="F541" s="231" t="s">
        <v>522</v>
      </c>
      <c r="G541" s="228"/>
      <c r="H541" s="232">
        <v>189.5</v>
      </c>
      <c r="I541" s="233"/>
      <c r="J541" s="228"/>
      <c r="K541" s="228"/>
      <c r="L541" s="234"/>
      <c r="M541" s="235"/>
      <c r="N541" s="236"/>
      <c r="O541" s="236"/>
      <c r="P541" s="236"/>
      <c r="Q541" s="236"/>
      <c r="R541" s="236"/>
      <c r="S541" s="236"/>
      <c r="T541" s="237"/>
      <c r="AT541" s="238" t="s">
        <v>173</v>
      </c>
      <c r="AU541" s="238" t="s">
        <v>86</v>
      </c>
      <c r="AV541" s="11" t="s">
        <v>86</v>
      </c>
      <c r="AW541" s="11" t="s">
        <v>33</v>
      </c>
      <c r="AX541" s="11" t="s">
        <v>75</v>
      </c>
      <c r="AY541" s="238" t="s">
        <v>165</v>
      </c>
    </row>
    <row r="542" s="1" customFormat="1" ht="16.5" customHeight="1">
      <c r="B542" s="46"/>
      <c r="C542" s="239" t="s">
        <v>968</v>
      </c>
      <c r="D542" s="239" t="s">
        <v>198</v>
      </c>
      <c r="E542" s="240" t="s">
        <v>969</v>
      </c>
      <c r="F542" s="241" t="s">
        <v>970</v>
      </c>
      <c r="G542" s="242" t="s">
        <v>92</v>
      </c>
      <c r="H542" s="243">
        <v>6.0640000000000001</v>
      </c>
      <c r="I542" s="244"/>
      <c r="J542" s="245">
        <f>ROUND(I542*H542,2)</f>
        <v>0</v>
      </c>
      <c r="K542" s="241" t="s">
        <v>170</v>
      </c>
      <c r="L542" s="246"/>
      <c r="M542" s="247" t="s">
        <v>21</v>
      </c>
      <c r="N542" s="248" t="s">
        <v>41</v>
      </c>
      <c r="O542" s="47"/>
      <c r="P542" s="224">
        <f>O542*H542</f>
        <v>0</v>
      </c>
      <c r="Q542" s="224">
        <v>0.55000000000000004</v>
      </c>
      <c r="R542" s="224">
        <f>Q542*H542</f>
        <v>3.3352000000000004</v>
      </c>
      <c r="S542" s="224">
        <v>0</v>
      </c>
      <c r="T542" s="225">
        <f>S542*H542</f>
        <v>0</v>
      </c>
      <c r="AR542" s="24" t="s">
        <v>333</v>
      </c>
      <c r="AT542" s="24" t="s">
        <v>198</v>
      </c>
      <c r="AU542" s="24" t="s">
        <v>86</v>
      </c>
      <c r="AY542" s="24" t="s">
        <v>165</v>
      </c>
      <c r="BE542" s="226">
        <f>IF(N542="základní",J542,0)</f>
        <v>0</v>
      </c>
      <c r="BF542" s="226">
        <f>IF(N542="snížená",J542,0)</f>
        <v>0</v>
      </c>
      <c r="BG542" s="226">
        <f>IF(N542="zákl. přenesená",J542,0)</f>
        <v>0</v>
      </c>
      <c r="BH542" s="226">
        <f>IF(N542="sníž. přenesená",J542,0)</f>
        <v>0</v>
      </c>
      <c r="BI542" s="226">
        <f>IF(N542="nulová",J542,0)</f>
        <v>0</v>
      </c>
      <c r="BJ542" s="24" t="s">
        <v>75</v>
      </c>
      <c r="BK542" s="226">
        <f>ROUND(I542*H542,2)</f>
        <v>0</v>
      </c>
      <c r="BL542" s="24" t="s">
        <v>244</v>
      </c>
      <c r="BM542" s="24" t="s">
        <v>971</v>
      </c>
    </row>
    <row r="543" s="1" customFormat="1">
      <c r="B543" s="46"/>
      <c r="C543" s="74"/>
      <c r="D543" s="229" t="s">
        <v>293</v>
      </c>
      <c r="E543" s="74"/>
      <c r="F543" s="270" t="s">
        <v>972</v>
      </c>
      <c r="G543" s="74"/>
      <c r="H543" s="74"/>
      <c r="I543" s="186"/>
      <c r="J543" s="74"/>
      <c r="K543" s="74"/>
      <c r="L543" s="72"/>
      <c r="M543" s="271"/>
      <c r="N543" s="47"/>
      <c r="O543" s="47"/>
      <c r="P543" s="47"/>
      <c r="Q543" s="47"/>
      <c r="R543" s="47"/>
      <c r="S543" s="47"/>
      <c r="T543" s="95"/>
      <c r="AT543" s="24" t="s">
        <v>293</v>
      </c>
      <c r="AU543" s="24" t="s">
        <v>86</v>
      </c>
    </row>
    <row r="544" s="11" customFormat="1">
      <c r="B544" s="227"/>
      <c r="C544" s="228"/>
      <c r="D544" s="229" t="s">
        <v>173</v>
      </c>
      <c r="E544" s="228"/>
      <c r="F544" s="231" t="s">
        <v>973</v>
      </c>
      <c r="G544" s="228"/>
      <c r="H544" s="232">
        <v>6.0640000000000001</v>
      </c>
      <c r="I544" s="233"/>
      <c r="J544" s="228"/>
      <c r="K544" s="228"/>
      <c r="L544" s="234"/>
      <c r="M544" s="235"/>
      <c r="N544" s="236"/>
      <c r="O544" s="236"/>
      <c r="P544" s="236"/>
      <c r="Q544" s="236"/>
      <c r="R544" s="236"/>
      <c r="S544" s="236"/>
      <c r="T544" s="237"/>
      <c r="AT544" s="238" t="s">
        <v>173</v>
      </c>
      <c r="AU544" s="238" t="s">
        <v>86</v>
      </c>
      <c r="AV544" s="11" t="s">
        <v>86</v>
      </c>
      <c r="AW544" s="11" t="s">
        <v>6</v>
      </c>
      <c r="AX544" s="11" t="s">
        <v>75</v>
      </c>
      <c r="AY544" s="238" t="s">
        <v>165</v>
      </c>
    </row>
    <row r="545" s="1" customFormat="1" ht="16.5" customHeight="1">
      <c r="B545" s="46"/>
      <c r="C545" s="215" t="s">
        <v>974</v>
      </c>
      <c r="D545" s="215" t="s">
        <v>167</v>
      </c>
      <c r="E545" s="216" t="s">
        <v>975</v>
      </c>
      <c r="F545" s="217" t="s">
        <v>976</v>
      </c>
      <c r="G545" s="218" t="s">
        <v>92</v>
      </c>
      <c r="H545" s="219">
        <v>6.0640000000000001</v>
      </c>
      <c r="I545" s="220"/>
      <c r="J545" s="221">
        <f>ROUND(I545*H545,2)</f>
        <v>0</v>
      </c>
      <c r="K545" s="217" t="s">
        <v>170</v>
      </c>
      <c r="L545" s="72"/>
      <c r="M545" s="222" t="s">
        <v>21</v>
      </c>
      <c r="N545" s="223" t="s">
        <v>41</v>
      </c>
      <c r="O545" s="47"/>
      <c r="P545" s="224">
        <f>O545*H545</f>
        <v>0</v>
      </c>
      <c r="Q545" s="224">
        <v>0.00281</v>
      </c>
      <c r="R545" s="224">
        <f>Q545*H545</f>
        <v>0.017039840000000001</v>
      </c>
      <c r="S545" s="224">
        <v>0</v>
      </c>
      <c r="T545" s="225">
        <f>S545*H545</f>
        <v>0</v>
      </c>
      <c r="AR545" s="24" t="s">
        <v>244</v>
      </c>
      <c r="AT545" s="24" t="s">
        <v>167</v>
      </c>
      <c r="AU545" s="24" t="s">
        <v>86</v>
      </c>
      <c r="AY545" s="24" t="s">
        <v>165</v>
      </c>
      <c r="BE545" s="226">
        <f>IF(N545="základní",J545,0)</f>
        <v>0</v>
      </c>
      <c r="BF545" s="226">
        <f>IF(N545="snížená",J545,0)</f>
        <v>0</v>
      </c>
      <c r="BG545" s="226">
        <f>IF(N545="zákl. přenesená",J545,0)</f>
        <v>0</v>
      </c>
      <c r="BH545" s="226">
        <f>IF(N545="sníž. přenesená",J545,0)</f>
        <v>0</v>
      </c>
      <c r="BI545" s="226">
        <f>IF(N545="nulová",J545,0)</f>
        <v>0</v>
      </c>
      <c r="BJ545" s="24" t="s">
        <v>75</v>
      </c>
      <c r="BK545" s="226">
        <f>ROUND(I545*H545,2)</f>
        <v>0</v>
      </c>
      <c r="BL545" s="24" t="s">
        <v>244</v>
      </c>
      <c r="BM545" s="24" t="s">
        <v>977</v>
      </c>
    </row>
    <row r="546" s="1" customFormat="1" ht="25.5" customHeight="1">
      <c r="B546" s="46"/>
      <c r="C546" s="215" t="s">
        <v>978</v>
      </c>
      <c r="D546" s="215" t="s">
        <v>167</v>
      </c>
      <c r="E546" s="216" t="s">
        <v>979</v>
      </c>
      <c r="F546" s="217" t="s">
        <v>980</v>
      </c>
      <c r="G546" s="218" t="s">
        <v>84</v>
      </c>
      <c r="H546" s="219">
        <v>181.40000000000001</v>
      </c>
      <c r="I546" s="220"/>
      <c r="J546" s="221">
        <f>ROUND(I546*H546,2)</f>
        <v>0</v>
      </c>
      <c r="K546" s="217" t="s">
        <v>21</v>
      </c>
      <c r="L546" s="72"/>
      <c r="M546" s="222" t="s">
        <v>21</v>
      </c>
      <c r="N546" s="223" t="s">
        <v>41</v>
      </c>
      <c r="O546" s="47"/>
      <c r="P546" s="224">
        <f>O546*H546</f>
        <v>0</v>
      </c>
      <c r="Q546" s="224">
        <v>0</v>
      </c>
      <c r="R546" s="224">
        <f>Q546*H546</f>
        <v>0</v>
      </c>
      <c r="S546" s="224">
        <v>0</v>
      </c>
      <c r="T546" s="225">
        <f>S546*H546</f>
        <v>0</v>
      </c>
      <c r="AR546" s="24" t="s">
        <v>244</v>
      </c>
      <c r="AT546" s="24" t="s">
        <v>167</v>
      </c>
      <c r="AU546" s="24" t="s">
        <v>86</v>
      </c>
      <c r="AY546" s="24" t="s">
        <v>165</v>
      </c>
      <c r="BE546" s="226">
        <f>IF(N546="základní",J546,0)</f>
        <v>0</v>
      </c>
      <c r="BF546" s="226">
        <f>IF(N546="snížená",J546,0)</f>
        <v>0</v>
      </c>
      <c r="BG546" s="226">
        <f>IF(N546="zákl. přenesená",J546,0)</f>
        <v>0</v>
      </c>
      <c r="BH546" s="226">
        <f>IF(N546="sníž. přenesená",J546,0)</f>
        <v>0</v>
      </c>
      <c r="BI546" s="226">
        <f>IF(N546="nulová",J546,0)</f>
        <v>0</v>
      </c>
      <c r="BJ546" s="24" t="s">
        <v>75</v>
      </c>
      <c r="BK546" s="226">
        <f>ROUND(I546*H546,2)</f>
        <v>0</v>
      </c>
      <c r="BL546" s="24" t="s">
        <v>244</v>
      </c>
      <c r="BM546" s="24" t="s">
        <v>981</v>
      </c>
    </row>
    <row r="547" s="11" customFormat="1">
      <c r="B547" s="227"/>
      <c r="C547" s="228"/>
      <c r="D547" s="229" t="s">
        <v>173</v>
      </c>
      <c r="E547" s="230" t="s">
        <v>21</v>
      </c>
      <c r="F547" s="231" t="s">
        <v>522</v>
      </c>
      <c r="G547" s="228"/>
      <c r="H547" s="232">
        <v>189.5</v>
      </c>
      <c r="I547" s="233"/>
      <c r="J547" s="228"/>
      <c r="K547" s="228"/>
      <c r="L547" s="234"/>
      <c r="M547" s="235"/>
      <c r="N547" s="236"/>
      <c r="O547" s="236"/>
      <c r="P547" s="236"/>
      <c r="Q547" s="236"/>
      <c r="R547" s="236"/>
      <c r="S547" s="236"/>
      <c r="T547" s="237"/>
      <c r="AT547" s="238" t="s">
        <v>173</v>
      </c>
      <c r="AU547" s="238" t="s">
        <v>86</v>
      </c>
      <c r="AV547" s="11" t="s">
        <v>86</v>
      </c>
      <c r="AW547" s="11" t="s">
        <v>33</v>
      </c>
      <c r="AX547" s="11" t="s">
        <v>70</v>
      </c>
      <c r="AY547" s="238" t="s">
        <v>165</v>
      </c>
    </row>
    <row r="548" s="11" customFormat="1">
      <c r="B548" s="227"/>
      <c r="C548" s="228"/>
      <c r="D548" s="229" t="s">
        <v>173</v>
      </c>
      <c r="E548" s="230" t="s">
        <v>21</v>
      </c>
      <c r="F548" s="231" t="s">
        <v>982</v>
      </c>
      <c r="G548" s="228"/>
      <c r="H548" s="232">
        <v>-8.0999999999999996</v>
      </c>
      <c r="I548" s="233"/>
      <c r="J548" s="228"/>
      <c r="K548" s="228"/>
      <c r="L548" s="234"/>
      <c r="M548" s="235"/>
      <c r="N548" s="236"/>
      <c r="O548" s="236"/>
      <c r="P548" s="236"/>
      <c r="Q548" s="236"/>
      <c r="R548" s="236"/>
      <c r="S548" s="236"/>
      <c r="T548" s="237"/>
      <c r="AT548" s="238" t="s">
        <v>173</v>
      </c>
      <c r="AU548" s="238" t="s">
        <v>86</v>
      </c>
      <c r="AV548" s="11" t="s">
        <v>86</v>
      </c>
      <c r="AW548" s="11" t="s">
        <v>33</v>
      </c>
      <c r="AX548" s="11" t="s">
        <v>70</v>
      </c>
      <c r="AY548" s="238" t="s">
        <v>165</v>
      </c>
    </row>
    <row r="549" s="13" customFormat="1">
      <c r="B549" s="259"/>
      <c r="C549" s="260"/>
      <c r="D549" s="229" t="s">
        <v>173</v>
      </c>
      <c r="E549" s="261" t="s">
        <v>21</v>
      </c>
      <c r="F549" s="262" t="s">
        <v>229</v>
      </c>
      <c r="G549" s="260"/>
      <c r="H549" s="263">
        <v>181.40000000000001</v>
      </c>
      <c r="I549" s="264"/>
      <c r="J549" s="260"/>
      <c r="K549" s="260"/>
      <c r="L549" s="265"/>
      <c r="M549" s="266"/>
      <c r="N549" s="267"/>
      <c r="O549" s="267"/>
      <c r="P549" s="267"/>
      <c r="Q549" s="267"/>
      <c r="R549" s="267"/>
      <c r="S549" s="267"/>
      <c r="T549" s="268"/>
      <c r="AT549" s="269" t="s">
        <v>173</v>
      </c>
      <c r="AU549" s="269" t="s">
        <v>86</v>
      </c>
      <c r="AV549" s="13" t="s">
        <v>171</v>
      </c>
      <c r="AW549" s="13" t="s">
        <v>33</v>
      </c>
      <c r="AX549" s="13" t="s">
        <v>75</v>
      </c>
      <c r="AY549" s="269" t="s">
        <v>165</v>
      </c>
    </row>
    <row r="550" s="1" customFormat="1" ht="16.5" customHeight="1">
      <c r="B550" s="46"/>
      <c r="C550" s="215" t="s">
        <v>983</v>
      </c>
      <c r="D550" s="215" t="s">
        <v>167</v>
      </c>
      <c r="E550" s="216" t="s">
        <v>984</v>
      </c>
      <c r="F550" s="217" t="s">
        <v>985</v>
      </c>
      <c r="G550" s="218" t="s">
        <v>84</v>
      </c>
      <c r="H550" s="219">
        <v>181.40000000000001</v>
      </c>
      <c r="I550" s="220"/>
      <c r="J550" s="221">
        <f>ROUND(I550*H550,2)</f>
        <v>0</v>
      </c>
      <c r="K550" s="217" t="s">
        <v>170</v>
      </c>
      <c r="L550" s="72"/>
      <c r="M550" s="222" t="s">
        <v>21</v>
      </c>
      <c r="N550" s="223" t="s">
        <v>41</v>
      </c>
      <c r="O550" s="47"/>
      <c r="P550" s="224">
        <f>O550*H550</f>
        <v>0</v>
      </c>
      <c r="Q550" s="224">
        <v>0</v>
      </c>
      <c r="R550" s="224">
        <f>Q550*H550</f>
        <v>0</v>
      </c>
      <c r="S550" s="224">
        <v>0</v>
      </c>
      <c r="T550" s="225">
        <f>S550*H550</f>
        <v>0</v>
      </c>
      <c r="AR550" s="24" t="s">
        <v>244</v>
      </c>
      <c r="AT550" s="24" t="s">
        <v>167</v>
      </c>
      <c r="AU550" s="24" t="s">
        <v>86</v>
      </c>
      <c r="AY550" s="24" t="s">
        <v>165</v>
      </c>
      <c r="BE550" s="226">
        <f>IF(N550="základní",J550,0)</f>
        <v>0</v>
      </c>
      <c r="BF550" s="226">
        <f>IF(N550="snížená",J550,0)</f>
        <v>0</v>
      </c>
      <c r="BG550" s="226">
        <f>IF(N550="zákl. přenesená",J550,0)</f>
        <v>0</v>
      </c>
      <c r="BH550" s="226">
        <f>IF(N550="sníž. přenesená",J550,0)</f>
        <v>0</v>
      </c>
      <c r="BI550" s="226">
        <f>IF(N550="nulová",J550,0)</f>
        <v>0</v>
      </c>
      <c r="BJ550" s="24" t="s">
        <v>75</v>
      </c>
      <c r="BK550" s="226">
        <f>ROUND(I550*H550,2)</f>
        <v>0</v>
      </c>
      <c r="BL550" s="24" t="s">
        <v>244</v>
      </c>
      <c r="BM550" s="24" t="s">
        <v>986</v>
      </c>
    </row>
    <row r="551" s="1" customFormat="1">
      <c r="B551" s="46"/>
      <c r="C551" s="74"/>
      <c r="D551" s="229" t="s">
        <v>293</v>
      </c>
      <c r="E551" s="74"/>
      <c r="F551" s="270" t="s">
        <v>987</v>
      </c>
      <c r="G551" s="74"/>
      <c r="H551" s="74"/>
      <c r="I551" s="186"/>
      <c r="J551" s="74"/>
      <c r="K551" s="74"/>
      <c r="L551" s="72"/>
      <c r="M551" s="271"/>
      <c r="N551" s="47"/>
      <c r="O551" s="47"/>
      <c r="P551" s="47"/>
      <c r="Q551" s="47"/>
      <c r="R551" s="47"/>
      <c r="S551" s="47"/>
      <c r="T551" s="95"/>
      <c r="AT551" s="24" t="s">
        <v>293</v>
      </c>
      <c r="AU551" s="24" t="s">
        <v>86</v>
      </c>
    </row>
    <row r="552" s="1" customFormat="1" ht="16.5" customHeight="1">
      <c r="B552" s="46"/>
      <c r="C552" s="239" t="s">
        <v>988</v>
      </c>
      <c r="D552" s="239" t="s">
        <v>198</v>
      </c>
      <c r="E552" s="240" t="s">
        <v>751</v>
      </c>
      <c r="F552" s="241" t="s">
        <v>752</v>
      </c>
      <c r="G552" s="242" t="s">
        <v>92</v>
      </c>
      <c r="H552" s="243">
        <v>1.232</v>
      </c>
      <c r="I552" s="244"/>
      <c r="J552" s="245">
        <f>ROUND(I552*H552,2)</f>
        <v>0</v>
      </c>
      <c r="K552" s="241" t="s">
        <v>170</v>
      </c>
      <c r="L552" s="246"/>
      <c r="M552" s="247" t="s">
        <v>21</v>
      </c>
      <c r="N552" s="248" t="s">
        <v>41</v>
      </c>
      <c r="O552" s="47"/>
      <c r="P552" s="224">
        <f>O552*H552</f>
        <v>0</v>
      </c>
      <c r="Q552" s="224">
        <v>0.55000000000000004</v>
      </c>
      <c r="R552" s="224">
        <f>Q552*H552</f>
        <v>0.67760000000000009</v>
      </c>
      <c r="S552" s="224">
        <v>0</v>
      </c>
      <c r="T552" s="225">
        <f>S552*H552</f>
        <v>0</v>
      </c>
      <c r="AR552" s="24" t="s">
        <v>333</v>
      </c>
      <c r="AT552" s="24" t="s">
        <v>198</v>
      </c>
      <c r="AU552" s="24" t="s">
        <v>86</v>
      </c>
      <c r="AY552" s="24" t="s">
        <v>165</v>
      </c>
      <c r="BE552" s="226">
        <f>IF(N552="základní",J552,0)</f>
        <v>0</v>
      </c>
      <c r="BF552" s="226">
        <f>IF(N552="snížená",J552,0)</f>
        <v>0</v>
      </c>
      <c r="BG552" s="226">
        <f>IF(N552="zákl. přenesená",J552,0)</f>
        <v>0</v>
      </c>
      <c r="BH552" s="226">
        <f>IF(N552="sníž. přenesená",J552,0)</f>
        <v>0</v>
      </c>
      <c r="BI552" s="226">
        <f>IF(N552="nulová",J552,0)</f>
        <v>0</v>
      </c>
      <c r="BJ552" s="24" t="s">
        <v>75</v>
      </c>
      <c r="BK552" s="226">
        <f>ROUND(I552*H552,2)</f>
        <v>0</v>
      </c>
      <c r="BL552" s="24" t="s">
        <v>244</v>
      </c>
      <c r="BM552" s="24" t="s">
        <v>989</v>
      </c>
    </row>
    <row r="553" s="11" customFormat="1">
      <c r="B553" s="227"/>
      <c r="C553" s="228"/>
      <c r="D553" s="229" t="s">
        <v>173</v>
      </c>
      <c r="E553" s="230" t="s">
        <v>21</v>
      </c>
      <c r="F553" s="231" t="s">
        <v>990</v>
      </c>
      <c r="G553" s="228"/>
      <c r="H553" s="232">
        <v>1.1200000000000001</v>
      </c>
      <c r="I553" s="233"/>
      <c r="J553" s="228"/>
      <c r="K553" s="228"/>
      <c r="L553" s="234"/>
      <c r="M553" s="235"/>
      <c r="N553" s="236"/>
      <c r="O553" s="236"/>
      <c r="P553" s="236"/>
      <c r="Q553" s="236"/>
      <c r="R553" s="236"/>
      <c r="S553" s="236"/>
      <c r="T553" s="237"/>
      <c r="AT553" s="238" t="s">
        <v>173</v>
      </c>
      <c r="AU553" s="238" t="s">
        <v>86</v>
      </c>
      <c r="AV553" s="11" t="s">
        <v>86</v>
      </c>
      <c r="AW553" s="11" t="s">
        <v>33</v>
      </c>
      <c r="AX553" s="11" t="s">
        <v>75</v>
      </c>
      <c r="AY553" s="238" t="s">
        <v>165</v>
      </c>
    </row>
    <row r="554" s="11" customFormat="1">
      <c r="B554" s="227"/>
      <c r="C554" s="228"/>
      <c r="D554" s="229" t="s">
        <v>173</v>
      </c>
      <c r="E554" s="228"/>
      <c r="F554" s="231" t="s">
        <v>991</v>
      </c>
      <c r="G554" s="228"/>
      <c r="H554" s="232">
        <v>1.232</v>
      </c>
      <c r="I554" s="233"/>
      <c r="J554" s="228"/>
      <c r="K554" s="228"/>
      <c r="L554" s="234"/>
      <c r="M554" s="235"/>
      <c r="N554" s="236"/>
      <c r="O554" s="236"/>
      <c r="P554" s="236"/>
      <c r="Q554" s="236"/>
      <c r="R554" s="236"/>
      <c r="S554" s="236"/>
      <c r="T554" s="237"/>
      <c r="AT554" s="238" t="s">
        <v>173</v>
      </c>
      <c r="AU554" s="238" t="s">
        <v>86</v>
      </c>
      <c r="AV554" s="11" t="s">
        <v>86</v>
      </c>
      <c r="AW554" s="11" t="s">
        <v>6</v>
      </c>
      <c r="AX554" s="11" t="s">
        <v>75</v>
      </c>
      <c r="AY554" s="238" t="s">
        <v>165</v>
      </c>
    </row>
    <row r="555" s="1" customFormat="1" ht="25.5" customHeight="1">
      <c r="B555" s="46"/>
      <c r="C555" s="215" t="s">
        <v>992</v>
      </c>
      <c r="D555" s="215" t="s">
        <v>167</v>
      </c>
      <c r="E555" s="216" t="s">
        <v>993</v>
      </c>
      <c r="F555" s="217" t="s">
        <v>994</v>
      </c>
      <c r="G555" s="218" t="s">
        <v>330</v>
      </c>
      <c r="H555" s="219">
        <v>48</v>
      </c>
      <c r="I555" s="220"/>
      <c r="J555" s="221">
        <f>ROUND(I555*H555,2)</f>
        <v>0</v>
      </c>
      <c r="K555" s="217" t="s">
        <v>21</v>
      </c>
      <c r="L555" s="72"/>
      <c r="M555" s="222" t="s">
        <v>21</v>
      </c>
      <c r="N555" s="223" t="s">
        <v>41</v>
      </c>
      <c r="O555" s="47"/>
      <c r="P555" s="224">
        <f>O555*H555</f>
        <v>0</v>
      </c>
      <c r="Q555" s="224">
        <v>0</v>
      </c>
      <c r="R555" s="224">
        <f>Q555*H555</f>
        <v>0</v>
      </c>
      <c r="S555" s="224">
        <v>0</v>
      </c>
      <c r="T555" s="225">
        <f>S555*H555</f>
        <v>0</v>
      </c>
      <c r="AR555" s="24" t="s">
        <v>244</v>
      </c>
      <c r="AT555" s="24" t="s">
        <v>167</v>
      </c>
      <c r="AU555" s="24" t="s">
        <v>86</v>
      </c>
      <c r="AY555" s="24" t="s">
        <v>165</v>
      </c>
      <c r="BE555" s="226">
        <f>IF(N555="základní",J555,0)</f>
        <v>0</v>
      </c>
      <c r="BF555" s="226">
        <f>IF(N555="snížená",J555,0)</f>
        <v>0</v>
      </c>
      <c r="BG555" s="226">
        <f>IF(N555="zákl. přenesená",J555,0)</f>
        <v>0</v>
      </c>
      <c r="BH555" s="226">
        <f>IF(N555="sníž. přenesená",J555,0)</f>
        <v>0</v>
      </c>
      <c r="BI555" s="226">
        <f>IF(N555="nulová",J555,0)</f>
        <v>0</v>
      </c>
      <c r="BJ555" s="24" t="s">
        <v>75</v>
      </c>
      <c r="BK555" s="226">
        <f>ROUND(I555*H555,2)</f>
        <v>0</v>
      </c>
      <c r="BL555" s="24" t="s">
        <v>244</v>
      </c>
      <c r="BM555" s="24" t="s">
        <v>995</v>
      </c>
    </row>
    <row r="556" s="11" customFormat="1">
      <c r="B556" s="227"/>
      <c r="C556" s="228"/>
      <c r="D556" s="229" t="s">
        <v>173</v>
      </c>
      <c r="E556" s="230" t="s">
        <v>21</v>
      </c>
      <c r="F556" s="231" t="s">
        <v>996</v>
      </c>
      <c r="G556" s="228"/>
      <c r="H556" s="232">
        <v>48</v>
      </c>
      <c r="I556" s="233"/>
      <c r="J556" s="228"/>
      <c r="K556" s="228"/>
      <c r="L556" s="234"/>
      <c r="M556" s="235"/>
      <c r="N556" s="236"/>
      <c r="O556" s="236"/>
      <c r="P556" s="236"/>
      <c r="Q556" s="236"/>
      <c r="R556" s="236"/>
      <c r="S556" s="236"/>
      <c r="T556" s="237"/>
      <c r="AT556" s="238" t="s">
        <v>173</v>
      </c>
      <c r="AU556" s="238" t="s">
        <v>86</v>
      </c>
      <c r="AV556" s="11" t="s">
        <v>86</v>
      </c>
      <c r="AW556" s="11" t="s">
        <v>33</v>
      </c>
      <c r="AX556" s="11" t="s">
        <v>75</v>
      </c>
      <c r="AY556" s="238" t="s">
        <v>165</v>
      </c>
    </row>
    <row r="557" s="1" customFormat="1" ht="16.5" customHeight="1">
      <c r="B557" s="46"/>
      <c r="C557" s="215" t="s">
        <v>997</v>
      </c>
      <c r="D557" s="215" t="s">
        <v>167</v>
      </c>
      <c r="E557" s="216" t="s">
        <v>998</v>
      </c>
      <c r="F557" s="217" t="s">
        <v>999</v>
      </c>
      <c r="G557" s="218" t="s">
        <v>84</v>
      </c>
      <c r="H557" s="219">
        <v>13.5</v>
      </c>
      <c r="I557" s="220"/>
      <c r="J557" s="221">
        <f>ROUND(I557*H557,2)</f>
        <v>0</v>
      </c>
      <c r="K557" s="217" t="s">
        <v>21</v>
      </c>
      <c r="L557" s="72"/>
      <c r="M557" s="222" t="s">
        <v>21</v>
      </c>
      <c r="N557" s="223" t="s">
        <v>41</v>
      </c>
      <c r="O557" s="47"/>
      <c r="P557" s="224">
        <f>O557*H557</f>
        <v>0</v>
      </c>
      <c r="Q557" s="224">
        <v>0</v>
      </c>
      <c r="R557" s="224">
        <f>Q557*H557</f>
        <v>0</v>
      </c>
      <c r="S557" s="224">
        <v>0</v>
      </c>
      <c r="T557" s="225">
        <f>S557*H557</f>
        <v>0</v>
      </c>
      <c r="AR557" s="24" t="s">
        <v>244</v>
      </c>
      <c r="AT557" s="24" t="s">
        <v>167</v>
      </c>
      <c r="AU557" s="24" t="s">
        <v>86</v>
      </c>
      <c r="AY557" s="24" t="s">
        <v>165</v>
      </c>
      <c r="BE557" s="226">
        <f>IF(N557="základní",J557,0)</f>
        <v>0</v>
      </c>
      <c r="BF557" s="226">
        <f>IF(N557="snížená",J557,0)</f>
        <v>0</v>
      </c>
      <c r="BG557" s="226">
        <f>IF(N557="zákl. přenesená",J557,0)</f>
        <v>0</v>
      </c>
      <c r="BH557" s="226">
        <f>IF(N557="sníž. přenesená",J557,0)</f>
        <v>0</v>
      </c>
      <c r="BI557" s="226">
        <f>IF(N557="nulová",J557,0)</f>
        <v>0</v>
      </c>
      <c r="BJ557" s="24" t="s">
        <v>75</v>
      </c>
      <c r="BK557" s="226">
        <f>ROUND(I557*H557,2)</f>
        <v>0</v>
      </c>
      <c r="BL557" s="24" t="s">
        <v>244</v>
      </c>
      <c r="BM557" s="24" t="s">
        <v>1000</v>
      </c>
    </row>
    <row r="558" s="11" customFormat="1">
      <c r="B558" s="227"/>
      <c r="C558" s="228"/>
      <c r="D558" s="229" t="s">
        <v>173</v>
      </c>
      <c r="E558" s="230" t="s">
        <v>21</v>
      </c>
      <c r="F558" s="231" t="s">
        <v>1001</v>
      </c>
      <c r="G558" s="228"/>
      <c r="H558" s="232">
        <v>13.5</v>
      </c>
      <c r="I558" s="233"/>
      <c r="J558" s="228"/>
      <c r="K558" s="228"/>
      <c r="L558" s="234"/>
      <c r="M558" s="235"/>
      <c r="N558" s="236"/>
      <c r="O558" s="236"/>
      <c r="P558" s="236"/>
      <c r="Q558" s="236"/>
      <c r="R558" s="236"/>
      <c r="S558" s="236"/>
      <c r="T558" s="237"/>
      <c r="AT558" s="238" t="s">
        <v>173</v>
      </c>
      <c r="AU558" s="238" t="s">
        <v>86</v>
      </c>
      <c r="AV558" s="11" t="s">
        <v>86</v>
      </c>
      <c r="AW558" s="11" t="s">
        <v>33</v>
      </c>
      <c r="AX558" s="11" t="s">
        <v>75</v>
      </c>
      <c r="AY558" s="238" t="s">
        <v>165</v>
      </c>
    </row>
    <row r="559" s="1" customFormat="1" ht="25.5" customHeight="1">
      <c r="B559" s="46"/>
      <c r="C559" s="215" t="s">
        <v>1002</v>
      </c>
      <c r="D559" s="215" t="s">
        <v>167</v>
      </c>
      <c r="E559" s="216" t="s">
        <v>1003</v>
      </c>
      <c r="F559" s="217" t="s">
        <v>1004</v>
      </c>
      <c r="G559" s="218" t="s">
        <v>84</v>
      </c>
      <c r="H559" s="219">
        <v>70.799999999999997</v>
      </c>
      <c r="I559" s="220"/>
      <c r="J559" s="221">
        <f>ROUND(I559*H559,2)</f>
        <v>0</v>
      </c>
      <c r="K559" s="217" t="s">
        <v>170</v>
      </c>
      <c r="L559" s="72"/>
      <c r="M559" s="222" t="s">
        <v>21</v>
      </c>
      <c r="N559" s="223" t="s">
        <v>41</v>
      </c>
      <c r="O559" s="47"/>
      <c r="P559" s="224">
        <f>O559*H559</f>
        <v>0</v>
      </c>
      <c r="Q559" s="224">
        <v>0</v>
      </c>
      <c r="R559" s="224">
        <f>Q559*H559</f>
        <v>0</v>
      </c>
      <c r="S559" s="224">
        <v>0.040000000000000001</v>
      </c>
      <c r="T559" s="225">
        <f>S559*H559</f>
        <v>2.8319999999999999</v>
      </c>
      <c r="AR559" s="24" t="s">
        <v>244</v>
      </c>
      <c r="AT559" s="24" t="s">
        <v>167</v>
      </c>
      <c r="AU559" s="24" t="s">
        <v>86</v>
      </c>
      <c r="AY559" s="24" t="s">
        <v>165</v>
      </c>
      <c r="BE559" s="226">
        <f>IF(N559="základní",J559,0)</f>
        <v>0</v>
      </c>
      <c r="BF559" s="226">
        <f>IF(N559="snížená",J559,0)</f>
        <v>0</v>
      </c>
      <c r="BG559" s="226">
        <f>IF(N559="zákl. přenesená",J559,0)</f>
        <v>0</v>
      </c>
      <c r="BH559" s="226">
        <f>IF(N559="sníž. přenesená",J559,0)</f>
        <v>0</v>
      </c>
      <c r="BI559" s="226">
        <f>IF(N559="nulová",J559,0)</f>
        <v>0</v>
      </c>
      <c r="BJ559" s="24" t="s">
        <v>75</v>
      </c>
      <c r="BK559" s="226">
        <f>ROUND(I559*H559,2)</f>
        <v>0</v>
      </c>
      <c r="BL559" s="24" t="s">
        <v>244</v>
      </c>
      <c r="BM559" s="24" t="s">
        <v>1005</v>
      </c>
    </row>
    <row r="560" s="12" customFormat="1">
      <c r="B560" s="249"/>
      <c r="C560" s="250"/>
      <c r="D560" s="229" t="s">
        <v>173</v>
      </c>
      <c r="E560" s="251" t="s">
        <v>21</v>
      </c>
      <c r="F560" s="252" t="s">
        <v>1006</v>
      </c>
      <c r="G560" s="250"/>
      <c r="H560" s="251" t="s">
        <v>21</v>
      </c>
      <c r="I560" s="253"/>
      <c r="J560" s="250"/>
      <c r="K560" s="250"/>
      <c r="L560" s="254"/>
      <c r="M560" s="255"/>
      <c r="N560" s="256"/>
      <c r="O560" s="256"/>
      <c r="P560" s="256"/>
      <c r="Q560" s="256"/>
      <c r="R560" s="256"/>
      <c r="S560" s="256"/>
      <c r="T560" s="257"/>
      <c r="AT560" s="258" t="s">
        <v>173</v>
      </c>
      <c r="AU560" s="258" t="s">
        <v>86</v>
      </c>
      <c r="AV560" s="12" t="s">
        <v>75</v>
      </c>
      <c r="AW560" s="12" t="s">
        <v>33</v>
      </c>
      <c r="AX560" s="12" t="s">
        <v>70</v>
      </c>
      <c r="AY560" s="258" t="s">
        <v>165</v>
      </c>
    </row>
    <row r="561" s="11" customFormat="1">
      <c r="B561" s="227"/>
      <c r="C561" s="228"/>
      <c r="D561" s="229" t="s">
        <v>173</v>
      </c>
      <c r="E561" s="230" t="s">
        <v>21</v>
      </c>
      <c r="F561" s="231" t="s">
        <v>1007</v>
      </c>
      <c r="G561" s="228"/>
      <c r="H561" s="232">
        <v>70.799999999999997</v>
      </c>
      <c r="I561" s="233"/>
      <c r="J561" s="228"/>
      <c r="K561" s="228"/>
      <c r="L561" s="234"/>
      <c r="M561" s="235"/>
      <c r="N561" s="236"/>
      <c r="O561" s="236"/>
      <c r="P561" s="236"/>
      <c r="Q561" s="236"/>
      <c r="R561" s="236"/>
      <c r="S561" s="236"/>
      <c r="T561" s="237"/>
      <c r="AT561" s="238" t="s">
        <v>173</v>
      </c>
      <c r="AU561" s="238" t="s">
        <v>86</v>
      </c>
      <c r="AV561" s="11" t="s">
        <v>86</v>
      </c>
      <c r="AW561" s="11" t="s">
        <v>33</v>
      </c>
      <c r="AX561" s="11" t="s">
        <v>75</v>
      </c>
      <c r="AY561" s="238" t="s">
        <v>165</v>
      </c>
    </row>
    <row r="562" s="1" customFormat="1" ht="16.5" customHeight="1">
      <c r="B562" s="46"/>
      <c r="C562" s="215" t="s">
        <v>1008</v>
      </c>
      <c r="D562" s="215" t="s">
        <v>167</v>
      </c>
      <c r="E562" s="216" t="s">
        <v>1009</v>
      </c>
      <c r="F562" s="217" t="s">
        <v>1010</v>
      </c>
      <c r="G562" s="218" t="s">
        <v>84</v>
      </c>
      <c r="H562" s="219">
        <v>70.799999999999997</v>
      </c>
      <c r="I562" s="220"/>
      <c r="J562" s="221">
        <f>ROUND(I562*H562,2)</f>
        <v>0</v>
      </c>
      <c r="K562" s="217" t="s">
        <v>170</v>
      </c>
      <c r="L562" s="72"/>
      <c r="M562" s="222" t="s">
        <v>21</v>
      </c>
      <c r="N562" s="223" t="s">
        <v>41</v>
      </c>
      <c r="O562" s="47"/>
      <c r="P562" s="224">
        <f>O562*H562</f>
        <v>0</v>
      </c>
      <c r="Q562" s="224">
        <v>0</v>
      </c>
      <c r="R562" s="224">
        <f>Q562*H562</f>
        <v>0</v>
      </c>
      <c r="S562" s="224">
        <v>0</v>
      </c>
      <c r="T562" s="225">
        <f>S562*H562</f>
        <v>0</v>
      </c>
      <c r="AR562" s="24" t="s">
        <v>244</v>
      </c>
      <c r="AT562" s="24" t="s">
        <v>167</v>
      </c>
      <c r="AU562" s="24" t="s">
        <v>86</v>
      </c>
      <c r="AY562" s="24" t="s">
        <v>165</v>
      </c>
      <c r="BE562" s="226">
        <f>IF(N562="základní",J562,0)</f>
        <v>0</v>
      </c>
      <c r="BF562" s="226">
        <f>IF(N562="snížená",J562,0)</f>
        <v>0</v>
      </c>
      <c r="BG562" s="226">
        <f>IF(N562="zákl. přenesená",J562,0)</f>
        <v>0</v>
      </c>
      <c r="BH562" s="226">
        <f>IF(N562="sníž. přenesená",J562,0)</f>
        <v>0</v>
      </c>
      <c r="BI562" s="226">
        <f>IF(N562="nulová",J562,0)</f>
        <v>0</v>
      </c>
      <c r="BJ562" s="24" t="s">
        <v>75</v>
      </c>
      <c r="BK562" s="226">
        <f>ROUND(I562*H562,2)</f>
        <v>0</v>
      </c>
      <c r="BL562" s="24" t="s">
        <v>244</v>
      </c>
      <c r="BM562" s="24" t="s">
        <v>1011</v>
      </c>
    </row>
    <row r="563" s="1" customFormat="1" ht="16.5" customHeight="1">
      <c r="B563" s="46"/>
      <c r="C563" s="239" t="s">
        <v>1012</v>
      </c>
      <c r="D563" s="239" t="s">
        <v>198</v>
      </c>
      <c r="E563" s="240" t="s">
        <v>1013</v>
      </c>
      <c r="F563" s="241" t="s">
        <v>1014</v>
      </c>
      <c r="G563" s="242" t="s">
        <v>92</v>
      </c>
      <c r="H563" s="243">
        <v>1.9470000000000001</v>
      </c>
      <c r="I563" s="244"/>
      <c r="J563" s="245">
        <f>ROUND(I563*H563,2)</f>
        <v>0</v>
      </c>
      <c r="K563" s="241" t="s">
        <v>170</v>
      </c>
      <c r="L563" s="246"/>
      <c r="M563" s="247" t="s">
        <v>21</v>
      </c>
      <c r="N563" s="248" t="s">
        <v>41</v>
      </c>
      <c r="O563" s="47"/>
      <c r="P563" s="224">
        <f>O563*H563</f>
        <v>0</v>
      </c>
      <c r="Q563" s="224">
        <v>0.55000000000000004</v>
      </c>
      <c r="R563" s="224">
        <f>Q563*H563</f>
        <v>1.0708500000000001</v>
      </c>
      <c r="S563" s="224">
        <v>0</v>
      </c>
      <c r="T563" s="225">
        <f>S563*H563</f>
        <v>0</v>
      </c>
      <c r="AR563" s="24" t="s">
        <v>333</v>
      </c>
      <c r="AT563" s="24" t="s">
        <v>198</v>
      </c>
      <c r="AU563" s="24" t="s">
        <v>86</v>
      </c>
      <c r="AY563" s="24" t="s">
        <v>165</v>
      </c>
      <c r="BE563" s="226">
        <f>IF(N563="základní",J563,0)</f>
        <v>0</v>
      </c>
      <c r="BF563" s="226">
        <f>IF(N563="snížená",J563,0)</f>
        <v>0</v>
      </c>
      <c r="BG563" s="226">
        <f>IF(N563="zákl. přenesená",J563,0)</f>
        <v>0</v>
      </c>
      <c r="BH563" s="226">
        <f>IF(N563="sníž. přenesená",J563,0)</f>
        <v>0</v>
      </c>
      <c r="BI563" s="226">
        <f>IF(N563="nulová",J563,0)</f>
        <v>0</v>
      </c>
      <c r="BJ563" s="24" t="s">
        <v>75</v>
      </c>
      <c r="BK563" s="226">
        <f>ROUND(I563*H563,2)</f>
        <v>0</v>
      </c>
      <c r="BL563" s="24" t="s">
        <v>244</v>
      </c>
      <c r="BM563" s="24" t="s">
        <v>1015</v>
      </c>
    </row>
    <row r="564" s="11" customFormat="1">
      <c r="B564" s="227"/>
      <c r="C564" s="228"/>
      <c r="D564" s="229" t="s">
        <v>173</v>
      </c>
      <c r="E564" s="230" t="s">
        <v>21</v>
      </c>
      <c r="F564" s="231" t="s">
        <v>1016</v>
      </c>
      <c r="G564" s="228"/>
      <c r="H564" s="232">
        <v>1.9470000000000001</v>
      </c>
      <c r="I564" s="233"/>
      <c r="J564" s="228"/>
      <c r="K564" s="228"/>
      <c r="L564" s="234"/>
      <c r="M564" s="235"/>
      <c r="N564" s="236"/>
      <c r="O564" s="236"/>
      <c r="P564" s="236"/>
      <c r="Q564" s="236"/>
      <c r="R564" s="236"/>
      <c r="S564" s="236"/>
      <c r="T564" s="237"/>
      <c r="AT564" s="238" t="s">
        <v>173</v>
      </c>
      <c r="AU564" s="238" t="s">
        <v>86</v>
      </c>
      <c r="AV564" s="11" t="s">
        <v>86</v>
      </c>
      <c r="AW564" s="11" t="s">
        <v>33</v>
      </c>
      <c r="AX564" s="11" t="s">
        <v>75</v>
      </c>
      <c r="AY564" s="238" t="s">
        <v>165</v>
      </c>
    </row>
    <row r="565" s="1" customFormat="1" ht="16.5" customHeight="1">
      <c r="B565" s="46"/>
      <c r="C565" s="215" t="s">
        <v>1017</v>
      </c>
      <c r="D565" s="215" t="s">
        <v>167</v>
      </c>
      <c r="E565" s="216" t="s">
        <v>975</v>
      </c>
      <c r="F565" s="217" t="s">
        <v>976</v>
      </c>
      <c r="G565" s="218" t="s">
        <v>92</v>
      </c>
      <c r="H565" s="219">
        <v>1.9470000000000001</v>
      </c>
      <c r="I565" s="220"/>
      <c r="J565" s="221">
        <f>ROUND(I565*H565,2)</f>
        <v>0</v>
      </c>
      <c r="K565" s="217" t="s">
        <v>170</v>
      </c>
      <c r="L565" s="72"/>
      <c r="M565" s="222" t="s">
        <v>21</v>
      </c>
      <c r="N565" s="223" t="s">
        <v>41</v>
      </c>
      <c r="O565" s="47"/>
      <c r="P565" s="224">
        <f>O565*H565</f>
        <v>0</v>
      </c>
      <c r="Q565" s="224">
        <v>0.00281</v>
      </c>
      <c r="R565" s="224">
        <f>Q565*H565</f>
        <v>0.0054710699999999998</v>
      </c>
      <c r="S565" s="224">
        <v>0</v>
      </c>
      <c r="T565" s="225">
        <f>S565*H565</f>
        <v>0</v>
      </c>
      <c r="AR565" s="24" t="s">
        <v>244</v>
      </c>
      <c r="AT565" s="24" t="s">
        <v>167</v>
      </c>
      <c r="AU565" s="24" t="s">
        <v>86</v>
      </c>
      <c r="AY565" s="24" t="s">
        <v>165</v>
      </c>
      <c r="BE565" s="226">
        <f>IF(N565="základní",J565,0)</f>
        <v>0</v>
      </c>
      <c r="BF565" s="226">
        <f>IF(N565="snížená",J565,0)</f>
        <v>0</v>
      </c>
      <c r="BG565" s="226">
        <f>IF(N565="zákl. přenesená",J565,0)</f>
        <v>0</v>
      </c>
      <c r="BH565" s="226">
        <f>IF(N565="sníž. přenesená",J565,0)</f>
        <v>0</v>
      </c>
      <c r="BI565" s="226">
        <f>IF(N565="nulová",J565,0)</f>
        <v>0</v>
      </c>
      <c r="BJ565" s="24" t="s">
        <v>75</v>
      </c>
      <c r="BK565" s="226">
        <f>ROUND(I565*H565,2)</f>
        <v>0</v>
      </c>
      <c r="BL565" s="24" t="s">
        <v>244</v>
      </c>
      <c r="BM565" s="24" t="s">
        <v>1018</v>
      </c>
    </row>
    <row r="566" s="1" customFormat="1" ht="38.25" customHeight="1">
      <c r="B566" s="46"/>
      <c r="C566" s="215" t="s">
        <v>1019</v>
      </c>
      <c r="D566" s="215" t="s">
        <v>167</v>
      </c>
      <c r="E566" s="216" t="s">
        <v>923</v>
      </c>
      <c r="F566" s="217" t="s">
        <v>924</v>
      </c>
      <c r="G566" s="218" t="s">
        <v>92</v>
      </c>
      <c r="H566" s="219">
        <v>1.9470000000000001</v>
      </c>
      <c r="I566" s="220"/>
      <c r="J566" s="221">
        <f>ROUND(I566*H566,2)</f>
        <v>0</v>
      </c>
      <c r="K566" s="217" t="s">
        <v>170</v>
      </c>
      <c r="L566" s="72"/>
      <c r="M566" s="222" t="s">
        <v>21</v>
      </c>
      <c r="N566" s="223" t="s">
        <v>41</v>
      </c>
      <c r="O566" s="47"/>
      <c r="P566" s="224">
        <f>O566*H566</f>
        <v>0</v>
      </c>
      <c r="Q566" s="224">
        <v>0.00108</v>
      </c>
      <c r="R566" s="224">
        <f>Q566*H566</f>
        <v>0.00210276</v>
      </c>
      <c r="S566" s="224">
        <v>0</v>
      </c>
      <c r="T566" s="225">
        <f>S566*H566</f>
        <v>0</v>
      </c>
      <c r="AR566" s="24" t="s">
        <v>244</v>
      </c>
      <c r="AT566" s="24" t="s">
        <v>167</v>
      </c>
      <c r="AU566" s="24" t="s">
        <v>86</v>
      </c>
      <c r="AY566" s="24" t="s">
        <v>165</v>
      </c>
      <c r="BE566" s="226">
        <f>IF(N566="základní",J566,0)</f>
        <v>0</v>
      </c>
      <c r="BF566" s="226">
        <f>IF(N566="snížená",J566,0)</f>
        <v>0</v>
      </c>
      <c r="BG566" s="226">
        <f>IF(N566="zákl. přenesená",J566,0)</f>
        <v>0</v>
      </c>
      <c r="BH566" s="226">
        <f>IF(N566="sníž. přenesená",J566,0)</f>
        <v>0</v>
      </c>
      <c r="BI566" s="226">
        <f>IF(N566="nulová",J566,0)</f>
        <v>0</v>
      </c>
      <c r="BJ566" s="24" t="s">
        <v>75</v>
      </c>
      <c r="BK566" s="226">
        <f>ROUND(I566*H566,2)</f>
        <v>0</v>
      </c>
      <c r="BL566" s="24" t="s">
        <v>244</v>
      </c>
      <c r="BM566" s="24" t="s">
        <v>1020</v>
      </c>
    </row>
    <row r="567" s="1" customFormat="1" ht="38.25" customHeight="1">
      <c r="B567" s="46"/>
      <c r="C567" s="215" t="s">
        <v>1021</v>
      </c>
      <c r="D567" s="215" t="s">
        <v>167</v>
      </c>
      <c r="E567" s="216" t="s">
        <v>1022</v>
      </c>
      <c r="F567" s="217" t="s">
        <v>1023</v>
      </c>
      <c r="G567" s="218" t="s">
        <v>84</v>
      </c>
      <c r="H567" s="219">
        <v>19.803000000000001</v>
      </c>
      <c r="I567" s="220"/>
      <c r="J567" s="221">
        <f>ROUND(I567*H567,2)</f>
        <v>0</v>
      </c>
      <c r="K567" s="217" t="s">
        <v>170</v>
      </c>
      <c r="L567" s="72"/>
      <c r="M567" s="222" t="s">
        <v>21</v>
      </c>
      <c r="N567" s="223" t="s">
        <v>41</v>
      </c>
      <c r="O567" s="47"/>
      <c r="P567" s="224">
        <f>O567*H567</f>
        <v>0</v>
      </c>
      <c r="Q567" s="224">
        <v>0</v>
      </c>
      <c r="R567" s="224">
        <f>Q567*H567</f>
        <v>0</v>
      </c>
      <c r="S567" s="224">
        <v>0.014999999999999999</v>
      </c>
      <c r="T567" s="225">
        <f>S567*H567</f>
        <v>0.297045</v>
      </c>
      <c r="AR567" s="24" t="s">
        <v>244</v>
      </c>
      <c r="AT567" s="24" t="s">
        <v>167</v>
      </c>
      <c r="AU567" s="24" t="s">
        <v>86</v>
      </c>
      <c r="AY567" s="24" t="s">
        <v>165</v>
      </c>
      <c r="BE567" s="226">
        <f>IF(N567="základní",J567,0)</f>
        <v>0</v>
      </c>
      <c r="BF567" s="226">
        <f>IF(N567="snížená",J567,0)</f>
        <v>0</v>
      </c>
      <c r="BG567" s="226">
        <f>IF(N567="zákl. přenesená",J567,0)</f>
        <v>0</v>
      </c>
      <c r="BH567" s="226">
        <f>IF(N567="sníž. přenesená",J567,0)</f>
        <v>0</v>
      </c>
      <c r="BI567" s="226">
        <f>IF(N567="nulová",J567,0)</f>
        <v>0</v>
      </c>
      <c r="BJ567" s="24" t="s">
        <v>75</v>
      </c>
      <c r="BK567" s="226">
        <f>ROUND(I567*H567,2)</f>
        <v>0</v>
      </c>
      <c r="BL567" s="24" t="s">
        <v>244</v>
      </c>
      <c r="BM567" s="24" t="s">
        <v>1024</v>
      </c>
    </row>
    <row r="568" s="12" customFormat="1">
      <c r="B568" s="249"/>
      <c r="C568" s="250"/>
      <c r="D568" s="229" t="s">
        <v>173</v>
      </c>
      <c r="E568" s="251" t="s">
        <v>21</v>
      </c>
      <c r="F568" s="252" t="s">
        <v>1025</v>
      </c>
      <c r="G568" s="250"/>
      <c r="H568" s="251" t="s">
        <v>21</v>
      </c>
      <c r="I568" s="253"/>
      <c r="J568" s="250"/>
      <c r="K568" s="250"/>
      <c r="L568" s="254"/>
      <c r="M568" s="255"/>
      <c r="N568" s="256"/>
      <c r="O568" s="256"/>
      <c r="P568" s="256"/>
      <c r="Q568" s="256"/>
      <c r="R568" s="256"/>
      <c r="S568" s="256"/>
      <c r="T568" s="257"/>
      <c r="AT568" s="258" t="s">
        <v>173</v>
      </c>
      <c r="AU568" s="258" t="s">
        <v>86</v>
      </c>
      <c r="AV568" s="12" t="s">
        <v>75</v>
      </c>
      <c r="AW568" s="12" t="s">
        <v>33</v>
      </c>
      <c r="AX568" s="12" t="s">
        <v>70</v>
      </c>
      <c r="AY568" s="258" t="s">
        <v>165</v>
      </c>
    </row>
    <row r="569" s="11" customFormat="1">
      <c r="B569" s="227"/>
      <c r="C569" s="228"/>
      <c r="D569" s="229" t="s">
        <v>173</v>
      </c>
      <c r="E569" s="230" t="s">
        <v>21</v>
      </c>
      <c r="F569" s="231" t="s">
        <v>625</v>
      </c>
      <c r="G569" s="228"/>
      <c r="H569" s="232">
        <v>19.803000000000001</v>
      </c>
      <c r="I569" s="233"/>
      <c r="J569" s="228"/>
      <c r="K569" s="228"/>
      <c r="L569" s="234"/>
      <c r="M569" s="235"/>
      <c r="N569" s="236"/>
      <c r="O569" s="236"/>
      <c r="P569" s="236"/>
      <c r="Q569" s="236"/>
      <c r="R569" s="236"/>
      <c r="S569" s="236"/>
      <c r="T569" s="237"/>
      <c r="AT569" s="238" t="s">
        <v>173</v>
      </c>
      <c r="AU569" s="238" t="s">
        <v>86</v>
      </c>
      <c r="AV569" s="11" t="s">
        <v>86</v>
      </c>
      <c r="AW569" s="11" t="s">
        <v>33</v>
      </c>
      <c r="AX569" s="11" t="s">
        <v>75</v>
      </c>
      <c r="AY569" s="238" t="s">
        <v>165</v>
      </c>
    </row>
    <row r="570" s="1" customFormat="1" ht="25.5" customHeight="1">
      <c r="B570" s="46"/>
      <c r="C570" s="215" t="s">
        <v>1026</v>
      </c>
      <c r="D570" s="215" t="s">
        <v>167</v>
      </c>
      <c r="E570" s="216" t="s">
        <v>1027</v>
      </c>
      <c r="F570" s="217" t="s">
        <v>1028</v>
      </c>
      <c r="G570" s="218" t="s">
        <v>330</v>
      </c>
      <c r="H570" s="219">
        <v>22.539999999999999</v>
      </c>
      <c r="I570" s="220"/>
      <c r="J570" s="221">
        <f>ROUND(I570*H570,2)</f>
        <v>0</v>
      </c>
      <c r="K570" s="217" t="s">
        <v>170</v>
      </c>
      <c r="L570" s="72"/>
      <c r="M570" s="222" t="s">
        <v>21</v>
      </c>
      <c r="N570" s="223" t="s">
        <v>41</v>
      </c>
      <c r="O570" s="47"/>
      <c r="P570" s="224">
        <f>O570*H570</f>
        <v>0</v>
      </c>
      <c r="Q570" s="224">
        <v>0</v>
      </c>
      <c r="R570" s="224">
        <f>Q570*H570</f>
        <v>0</v>
      </c>
      <c r="S570" s="224">
        <v>0.014</v>
      </c>
      <c r="T570" s="225">
        <f>S570*H570</f>
        <v>0.31556000000000001</v>
      </c>
      <c r="AR570" s="24" t="s">
        <v>244</v>
      </c>
      <c r="AT570" s="24" t="s">
        <v>167</v>
      </c>
      <c r="AU570" s="24" t="s">
        <v>86</v>
      </c>
      <c r="AY570" s="24" t="s">
        <v>165</v>
      </c>
      <c r="BE570" s="226">
        <f>IF(N570="základní",J570,0)</f>
        <v>0</v>
      </c>
      <c r="BF570" s="226">
        <f>IF(N570="snížená",J570,0)</f>
        <v>0</v>
      </c>
      <c r="BG570" s="226">
        <f>IF(N570="zákl. přenesená",J570,0)</f>
        <v>0</v>
      </c>
      <c r="BH570" s="226">
        <f>IF(N570="sníž. přenesená",J570,0)</f>
        <v>0</v>
      </c>
      <c r="BI570" s="226">
        <f>IF(N570="nulová",J570,0)</f>
        <v>0</v>
      </c>
      <c r="BJ570" s="24" t="s">
        <v>75</v>
      </c>
      <c r="BK570" s="226">
        <f>ROUND(I570*H570,2)</f>
        <v>0</v>
      </c>
      <c r="BL570" s="24" t="s">
        <v>244</v>
      </c>
      <c r="BM570" s="24" t="s">
        <v>1029</v>
      </c>
    </row>
    <row r="571" s="11" customFormat="1">
      <c r="B571" s="227"/>
      <c r="C571" s="228"/>
      <c r="D571" s="229" t="s">
        <v>173</v>
      </c>
      <c r="E571" s="230" t="s">
        <v>21</v>
      </c>
      <c r="F571" s="231" t="s">
        <v>1030</v>
      </c>
      <c r="G571" s="228"/>
      <c r="H571" s="232">
        <v>22.539999999999999</v>
      </c>
      <c r="I571" s="233"/>
      <c r="J571" s="228"/>
      <c r="K571" s="228"/>
      <c r="L571" s="234"/>
      <c r="M571" s="235"/>
      <c r="N571" s="236"/>
      <c r="O571" s="236"/>
      <c r="P571" s="236"/>
      <c r="Q571" s="236"/>
      <c r="R571" s="236"/>
      <c r="S571" s="236"/>
      <c r="T571" s="237"/>
      <c r="AT571" s="238" t="s">
        <v>173</v>
      </c>
      <c r="AU571" s="238" t="s">
        <v>86</v>
      </c>
      <c r="AV571" s="11" t="s">
        <v>86</v>
      </c>
      <c r="AW571" s="11" t="s">
        <v>33</v>
      </c>
      <c r="AX571" s="11" t="s">
        <v>75</v>
      </c>
      <c r="AY571" s="238" t="s">
        <v>165</v>
      </c>
    </row>
    <row r="572" s="1" customFormat="1" ht="38.25" customHeight="1">
      <c r="B572" s="46"/>
      <c r="C572" s="215" t="s">
        <v>1031</v>
      </c>
      <c r="D572" s="215" t="s">
        <v>167</v>
      </c>
      <c r="E572" s="216" t="s">
        <v>1032</v>
      </c>
      <c r="F572" s="217" t="s">
        <v>1033</v>
      </c>
      <c r="G572" s="218" t="s">
        <v>201</v>
      </c>
      <c r="H572" s="219">
        <v>9.4350000000000005</v>
      </c>
      <c r="I572" s="220"/>
      <c r="J572" s="221">
        <f>ROUND(I572*H572,2)</f>
        <v>0</v>
      </c>
      <c r="K572" s="217" t="s">
        <v>170</v>
      </c>
      <c r="L572" s="72"/>
      <c r="M572" s="222" t="s">
        <v>21</v>
      </c>
      <c r="N572" s="223" t="s">
        <v>41</v>
      </c>
      <c r="O572" s="47"/>
      <c r="P572" s="224">
        <f>O572*H572</f>
        <v>0</v>
      </c>
      <c r="Q572" s="224">
        <v>0</v>
      </c>
      <c r="R572" s="224">
        <f>Q572*H572</f>
        <v>0</v>
      </c>
      <c r="S572" s="224">
        <v>0</v>
      </c>
      <c r="T572" s="225">
        <f>S572*H572</f>
        <v>0</v>
      </c>
      <c r="AR572" s="24" t="s">
        <v>244</v>
      </c>
      <c r="AT572" s="24" t="s">
        <v>167</v>
      </c>
      <c r="AU572" s="24" t="s">
        <v>86</v>
      </c>
      <c r="AY572" s="24" t="s">
        <v>165</v>
      </c>
      <c r="BE572" s="226">
        <f>IF(N572="základní",J572,0)</f>
        <v>0</v>
      </c>
      <c r="BF572" s="226">
        <f>IF(N572="snížená",J572,0)</f>
        <v>0</v>
      </c>
      <c r="BG572" s="226">
        <f>IF(N572="zákl. přenesená",J572,0)</f>
        <v>0</v>
      </c>
      <c r="BH572" s="226">
        <f>IF(N572="sníž. přenesená",J572,0)</f>
        <v>0</v>
      </c>
      <c r="BI572" s="226">
        <f>IF(N572="nulová",J572,0)</f>
        <v>0</v>
      </c>
      <c r="BJ572" s="24" t="s">
        <v>75</v>
      </c>
      <c r="BK572" s="226">
        <f>ROUND(I572*H572,2)</f>
        <v>0</v>
      </c>
      <c r="BL572" s="24" t="s">
        <v>244</v>
      </c>
      <c r="BM572" s="24" t="s">
        <v>1034</v>
      </c>
    </row>
    <row r="573" s="10" customFormat="1" ht="29.88" customHeight="1">
      <c r="B573" s="199"/>
      <c r="C573" s="200"/>
      <c r="D573" s="201" t="s">
        <v>69</v>
      </c>
      <c r="E573" s="213" t="s">
        <v>1035</v>
      </c>
      <c r="F573" s="213" t="s">
        <v>1036</v>
      </c>
      <c r="G573" s="200"/>
      <c r="H573" s="200"/>
      <c r="I573" s="203"/>
      <c r="J573" s="214">
        <f>BK573</f>
        <v>0</v>
      </c>
      <c r="K573" s="200"/>
      <c r="L573" s="205"/>
      <c r="M573" s="206"/>
      <c r="N573" s="207"/>
      <c r="O573" s="207"/>
      <c r="P573" s="208">
        <f>SUM(P574:P616)</f>
        <v>0</v>
      </c>
      <c r="Q573" s="207"/>
      <c r="R573" s="208">
        <f>SUM(R574:R616)</f>
        <v>1.1489059300000002</v>
      </c>
      <c r="S573" s="207"/>
      <c r="T573" s="209">
        <f>SUM(T574:T616)</f>
        <v>0</v>
      </c>
      <c r="AR573" s="210" t="s">
        <v>86</v>
      </c>
      <c r="AT573" s="211" t="s">
        <v>69</v>
      </c>
      <c r="AU573" s="211" t="s">
        <v>75</v>
      </c>
      <c r="AY573" s="210" t="s">
        <v>165</v>
      </c>
      <c r="BK573" s="212">
        <f>SUM(BK574:BK616)</f>
        <v>0</v>
      </c>
    </row>
    <row r="574" s="1" customFormat="1" ht="38.25" customHeight="1">
      <c r="B574" s="46"/>
      <c r="C574" s="215" t="s">
        <v>1037</v>
      </c>
      <c r="D574" s="215" t="s">
        <v>167</v>
      </c>
      <c r="E574" s="216" t="s">
        <v>1038</v>
      </c>
      <c r="F574" s="217" t="s">
        <v>1039</v>
      </c>
      <c r="G574" s="218" t="s">
        <v>330</v>
      </c>
      <c r="H574" s="219">
        <v>5.9500000000000002</v>
      </c>
      <c r="I574" s="220"/>
      <c r="J574" s="221">
        <f>ROUND(I574*H574,2)</f>
        <v>0</v>
      </c>
      <c r="K574" s="217" t="s">
        <v>170</v>
      </c>
      <c r="L574" s="72"/>
      <c r="M574" s="222" t="s">
        <v>21</v>
      </c>
      <c r="N574" s="223" t="s">
        <v>41</v>
      </c>
      <c r="O574" s="47"/>
      <c r="P574" s="224">
        <f>O574*H574</f>
        <v>0</v>
      </c>
      <c r="Q574" s="224">
        <v>0</v>
      </c>
      <c r="R574" s="224">
        <f>Q574*H574</f>
        <v>0</v>
      </c>
      <c r="S574" s="224">
        <v>0</v>
      </c>
      <c r="T574" s="225">
        <f>S574*H574</f>
        <v>0</v>
      </c>
      <c r="AR574" s="24" t="s">
        <v>244</v>
      </c>
      <c r="AT574" s="24" t="s">
        <v>167</v>
      </c>
      <c r="AU574" s="24" t="s">
        <v>86</v>
      </c>
      <c r="AY574" s="24" t="s">
        <v>165</v>
      </c>
      <c r="BE574" s="226">
        <f>IF(N574="základní",J574,0)</f>
        <v>0</v>
      </c>
      <c r="BF574" s="226">
        <f>IF(N574="snížená",J574,0)</f>
        <v>0</v>
      </c>
      <c r="BG574" s="226">
        <f>IF(N574="zákl. přenesená",J574,0)</f>
        <v>0</v>
      </c>
      <c r="BH574" s="226">
        <f>IF(N574="sníž. přenesená",J574,0)</f>
        <v>0</v>
      </c>
      <c r="BI574" s="226">
        <f>IF(N574="nulová",J574,0)</f>
        <v>0</v>
      </c>
      <c r="BJ574" s="24" t="s">
        <v>75</v>
      </c>
      <c r="BK574" s="226">
        <f>ROUND(I574*H574,2)</f>
        <v>0</v>
      </c>
      <c r="BL574" s="24" t="s">
        <v>244</v>
      </c>
      <c r="BM574" s="24" t="s">
        <v>1040</v>
      </c>
    </row>
    <row r="575" s="11" customFormat="1">
      <c r="B575" s="227"/>
      <c r="C575" s="228"/>
      <c r="D575" s="229" t="s">
        <v>173</v>
      </c>
      <c r="E575" s="230" t="s">
        <v>21</v>
      </c>
      <c r="F575" s="231" t="s">
        <v>1041</v>
      </c>
      <c r="G575" s="228"/>
      <c r="H575" s="232">
        <v>5.9500000000000002</v>
      </c>
      <c r="I575" s="233"/>
      <c r="J575" s="228"/>
      <c r="K575" s="228"/>
      <c r="L575" s="234"/>
      <c r="M575" s="235"/>
      <c r="N575" s="236"/>
      <c r="O575" s="236"/>
      <c r="P575" s="236"/>
      <c r="Q575" s="236"/>
      <c r="R575" s="236"/>
      <c r="S575" s="236"/>
      <c r="T575" s="237"/>
      <c r="AT575" s="238" t="s">
        <v>173</v>
      </c>
      <c r="AU575" s="238" t="s">
        <v>86</v>
      </c>
      <c r="AV575" s="11" t="s">
        <v>86</v>
      </c>
      <c r="AW575" s="11" t="s">
        <v>33</v>
      </c>
      <c r="AX575" s="11" t="s">
        <v>75</v>
      </c>
      <c r="AY575" s="238" t="s">
        <v>165</v>
      </c>
    </row>
    <row r="576" s="1" customFormat="1" ht="38.25" customHeight="1">
      <c r="B576" s="46"/>
      <c r="C576" s="215" t="s">
        <v>1042</v>
      </c>
      <c r="D576" s="215" t="s">
        <v>167</v>
      </c>
      <c r="E576" s="216" t="s">
        <v>1043</v>
      </c>
      <c r="F576" s="217" t="s">
        <v>1044</v>
      </c>
      <c r="G576" s="218" t="s">
        <v>330</v>
      </c>
      <c r="H576" s="219">
        <v>89.450000000000003</v>
      </c>
      <c r="I576" s="220"/>
      <c r="J576" s="221">
        <f>ROUND(I576*H576,2)</f>
        <v>0</v>
      </c>
      <c r="K576" s="217" t="s">
        <v>170</v>
      </c>
      <c r="L576" s="72"/>
      <c r="M576" s="222" t="s">
        <v>21</v>
      </c>
      <c r="N576" s="223" t="s">
        <v>41</v>
      </c>
      <c r="O576" s="47"/>
      <c r="P576" s="224">
        <f>O576*H576</f>
        <v>0</v>
      </c>
      <c r="Q576" s="224">
        <v>0</v>
      </c>
      <c r="R576" s="224">
        <f>Q576*H576</f>
        <v>0</v>
      </c>
      <c r="S576" s="224">
        <v>0</v>
      </c>
      <c r="T576" s="225">
        <f>S576*H576</f>
        <v>0</v>
      </c>
      <c r="AR576" s="24" t="s">
        <v>244</v>
      </c>
      <c r="AT576" s="24" t="s">
        <v>167</v>
      </c>
      <c r="AU576" s="24" t="s">
        <v>86</v>
      </c>
      <c r="AY576" s="24" t="s">
        <v>165</v>
      </c>
      <c r="BE576" s="226">
        <f>IF(N576="základní",J576,0)</f>
        <v>0</v>
      </c>
      <c r="BF576" s="226">
        <f>IF(N576="snížená",J576,0)</f>
        <v>0</v>
      </c>
      <c r="BG576" s="226">
        <f>IF(N576="zákl. přenesená",J576,0)</f>
        <v>0</v>
      </c>
      <c r="BH576" s="226">
        <f>IF(N576="sníž. přenesená",J576,0)</f>
        <v>0</v>
      </c>
      <c r="BI576" s="226">
        <f>IF(N576="nulová",J576,0)</f>
        <v>0</v>
      </c>
      <c r="BJ576" s="24" t="s">
        <v>75</v>
      </c>
      <c r="BK576" s="226">
        <f>ROUND(I576*H576,2)</f>
        <v>0</v>
      </c>
      <c r="BL576" s="24" t="s">
        <v>244</v>
      </c>
      <c r="BM576" s="24" t="s">
        <v>1045</v>
      </c>
    </row>
    <row r="577" s="11" customFormat="1">
      <c r="B577" s="227"/>
      <c r="C577" s="228"/>
      <c r="D577" s="229" t="s">
        <v>173</v>
      </c>
      <c r="E577" s="230" t="s">
        <v>21</v>
      </c>
      <c r="F577" s="231" t="s">
        <v>1046</v>
      </c>
      <c r="G577" s="228"/>
      <c r="H577" s="232">
        <v>89.450000000000003</v>
      </c>
      <c r="I577" s="233"/>
      <c r="J577" s="228"/>
      <c r="K577" s="228"/>
      <c r="L577" s="234"/>
      <c r="M577" s="235"/>
      <c r="N577" s="236"/>
      <c r="O577" s="236"/>
      <c r="P577" s="236"/>
      <c r="Q577" s="236"/>
      <c r="R577" s="236"/>
      <c r="S577" s="236"/>
      <c r="T577" s="237"/>
      <c r="AT577" s="238" t="s">
        <v>173</v>
      </c>
      <c r="AU577" s="238" t="s">
        <v>86</v>
      </c>
      <c r="AV577" s="11" t="s">
        <v>86</v>
      </c>
      <c r="AW577" s="11" t="s">
        <v>33</v>
      </c>
      <c r="AX577" s="11" t="s">
        <v>75</v>
      </c>
      <c r="AY577" s="238" t="s">
        <v>165</v>
      </c>
    </row>
    <row r="578" s="1" customFormat="1" ht="38.25" customHeight="1">
      <c r="B578" s="46"/>
      <c r="C578" s="215" t="s">
        <v>1047</v>
      </c>
      <c r="D578" s="215" t="s">
        <v>167</v>
      </c>
      <c r="E578" s="216" t="s">
        <v>1048</v>
      </c>
      <c r="F578" s="217" t="s">
        <v>1049</v>
      </c>
      <c r="G578" s="218" t="s">
        <v>330</v>
      </c>
      <c r="H578" s="219">
        <v>28.550000000000001</v>
      </c>
      <c r="I578" s="220"/>
      <c r="J578" s="221">
        <f>ROUND(I578*H578,2)</f>
        <v>0</v>
      </c>
      <c r="K578" s="217" t="s">
        <v>170</v>
      </c>
      <c r="L578" s="72"/>
      <c r="M578" s="222" t="s">
        <v>21</v>
      </c>
      <c r="N578" s="223" t="s">
        <v>41</v>
      </c>
      <c r="O578" s="47"/>
      <c r="P578" s="224">
        <f>O578*H578</f>
        <v>0</v>
      </c>
      <c r="Q578" s="224">
        <v>0</v>
      </c>
      <c r="R578" s="224">
        <f>Q578*H578</f>
        <v>0</v>
      </c>
      <c r="S578" s="224">
        <v>0</v>
      </c>
      <c r="T578" s="225">
        <f>S578*H578</f>
        <v>0</v>
      </c>
      <c r="AR578" s="24" t="s">
        <v>244</v>
      </c>
      <c r="AT578" s="24" t="s">
        <v>167</v>
      </c>
      <c r="AU578" s="24" t="s">
        <v>86</v>
      </c>
      <c r="AY578" s="24" t="s">
        <v>165</v>
      </c>
      <c r="BE578" s="226">
        <f>IF(N578="základní",J578,0)</f>
        <v>0</v>
      </c>
      <c r="BF578" s="226">
        <f>IF(N578="snížená",J578,0)</f>
        <v>0</v>
      </c>
      <c r="BG578" s="226">
        <f>IF(N578="zákl. přenesená",J578,0)</f>
        <v>0</v>
      </c>
      <c r="BH578" s="226">
        <f>IF(N578="sníž. přenesená",J578,0)</f>
        <v>0</v>
      </c>
      <c r="BI578" s="226">
        <f>IF(N578="nulová",J578,0)</f>
        <v>0</v>
      </c>
      <c r="BJ578" s="24" t="s">
        <v>75</v>
      </c>
      <c r="BK578" s="226">
        <f>ROUND(I578*H578,2)</f>
        <v>0</v>
      </c>
      <c r="BL578" s="24" t="s">
        <v>244</v>
      </c>
      <c r="BM578" s="24" t="s">
        <v>1050</v>
      </c>
    </row>
    <row r="579" s="11" customFormat="1">
      <c r="B579" s="227"/>
      <c r="C579" s="228"/>
      <c r="D579" s="229" t="s">
        <v>173</v>
      </c>
      <c r="E579" s="230" t="s">
        <v>21</v>
      </c>
      <c r="F579" s="231" t="s">
        <v>1051</v>
      </c>
      <c r="G579" s="228"/>
      <c r="H579" s="232">
        <v>28.550000000000001</v>
      </c>
      <c r="I579" s="233"/>
      <c r="J579" s="228"/>
      <c r="K579" s="228"/>
      <c r="L579" s="234"/>
      <c r="M579" s="235"/>
      <c r="N579" s="236"/>
      <c r="O579" s="236"/>
      <c r="P579" s="236"/>
      <c r="Q579" s="236"/>
      <c r="R579" s="236"/>
      <c r="S579" s="236"/>
      <c r="T579" s="237"/>
      <c r="AT579" s="238" t="s">
        <v>173</v>
      </c>
      <c r="AU579" s="238" t="s">
        <v>86</v>
      </c>
      <c r="AV579" s="11" t="s">
        <v>86</v>
      </c>
      <c r="AW579" s="11" t="s">
        <v>33</v>
      </c>
      <c r="AX579" s="11" t="s">
        <v>75</v>
      </c>
      <c r="AY579" s="238" t="s">
        <v>165</v>
      </c>
    </row>
    <row r="580" s="1" customFormat="1" ht="16.5" customHeight="1">
      <c r="B580" s="46"/>
      <c r="C580" s="239" t="s">
        <v>1052</v>
      </c>
      <c r="D580" s="239" t="s">
        <v>198</v>
      </c>
      <c r="E580" s="240" t="s">
        <v>1053</v>
      </c>
      <c r="F580" s="241" t="s">
        <v>1054</v>
      </c>
      <c r="G580" s="242" t="s">
        <v>92</v>
      </c>
      <c r="H580" s="243">
        <v>2.359</v>
      </c>
      <c r="I580" s="244"/>
      <c r="J580" s="245">
        <f>ROUND(I580*H580,2)</f>
        <v>0</v>
      </c>
      <c r="K580" s="241" t="s">
        <v>21</v>
      </c>
      <c r="L580" s="246"/>
      <c r="M580" s="247" t="s">
        <v>21</v>
      </c>
      <c r="N580" s="248" t="s">
        <v>41</v>
      </c>
      <c r="O580" s="47"/>
      <c r="P580" s="224">
        <f>O580*H580</f>
        <v>0</v>
      </c>
      <c r="Q580" s="224">
        <v>0</v>
      </c>
      <c r="R580" s="224">
        <f>Q580*H580</f>
        <v>0</v>
      </c>
      <c r="S580" s="224">
        <v>0</v>
      </c>
      <c r="T580" s="225">
        <f>S580*H580</f>
        <v>0</v>
      </c>
      <c r="AR580" s="24" t="s">
        <v>333</v>
      </c>
      <c r="AT580" s="24" t="s">
        <v>198</v>
      </c>
      <c r="AU580" s="24" t="s">
        <v>86</v>
      </c>
      <c r="AY580" s="24" t="s">
        <v>165</v>
      </c>
      <c r="BE580" s="226">
        <f>IF(N580="základní",J580,0)</f>
        <v>0</v>
      </c>
      <c r="BF580" s="226">
        <f>IF(N580="snížená",J580,0)</f>
        <v>0</v>
      </c>
      <c r="BG580" s="226">
        <f>IF(N580="zákl. přenesená",J580,0)</f>
        <v>0</v>
      </c>
      <c r="BH580" s="226">
        <f>IF(N580="sníž. přenesená",J580,0)</f>
        <v>0</v>
      </c>
      <c r="BI580" s="226">
        <f>IF(N580="nulová",J580,0)</f>
        <v>0</v>
      </c>
      <c r="BJ580" s="24" t="s">
        <v>75</v>
      </c>
      <c r="BK580" s="226">
        <f>ROUND(I580*H580,2)</f>
        <v>0</v>
      </c>
      <c r="BL580" s="24" t="s">
        <v>244</v>
      </c>
      <c r="BM580" s="24" t="s">
        <v>1055</v>
      </c>
    </row>
    <row r="581" s="11" customFormat="1">
      <c r="B581" s="227"/>
      <c r="C581" s="228"/>
      <c r="D581" s="229" t="s">
        <v>173</v>
      </c>
      <c r="E581" s="230" t="s">
        <v>21</v>
      </c>
      <c r="F581" s="231" t="s">
        <v>1056</v>
      </c>
      <c r="G581" s="228"/>
      <c r="H581" s="232">
        <v>0.33500000000000002</v>
      </c>
      <c r="I581" s="233"/>
      <c r="J581" s="228"/>
      <c r="K581" s="228"/>
      <c r="L581" s="234"/>
      <c r="M581" s="235"/>
      <c r="N581" s="236"/>
      <c r="O581" s="236"/>
      <c r="P581" s="236"/>
      <c r="Q581" s="236"/>
      <c r="R581" s="236"/>
      <c r="S581" s="236"/>
      <c r="T581" s="237"/>
      <c r="AT581" s="238" t="s">
        <v>173</v>
      </c>
      <c r="AU581" s="238" t="s">
        <v>86</v>
      </c>
      <c r="AV581" s="11" t="s">
        <v>86</v>
      </c>
      <c r="AW581" s="11" t="s">
        <v>33</v>
      </c>
      <c r="AX581" s="11" t="s">
        <v>70</v>
      </c>
      <c r="AY581" s="238" t="s">
        <v>165</v>
      </c>
    </row>
    <row r="582" s="11" customFormat="1">
      <c r="B582" s="227"/>
      <c r="C582" s="228"/>
      <c r="D582" s="229" t="s">
        <v>173</v>
      </c>
      <c r="E582" s="230" t="s">
        <v>21</v>
      </c>
      <c r="F582" s="231" t="s">
        <v>1057</v>
      </c>
      <c r="G582" s="228"/>
      <c r="H582" s="232">
        <v>0.050000000000000003</v>
      </c>
      <c r="I582" s="233"/>
      <c r="J582" s="228"/>
      <c r="K582" s="228"/>
      <c r="L582" s="234"/>
      <c r="M582" s="235"/>
      <c r="N582" s="236"/>
      <c r="O582" s="236"/>
      <c r="P582" s="236"/>
      <c r="Q582" s="236"/>
      <c r="R582" s="236"/>
      <c r="S582" s="236"/>
      <c r="T582" s="237"/>
      <c r="AT582" s="238" t="s">
        <v>173</v>
      </c>
      <c r="AU582" s="238" t="s">
        <v>86</v>
      </c>
      <c r="AV582" s="11" t="s">
        <v>86</v>
      </c>
      <c r="AW582" s="11" t="s">
        <v>33</v>
      </c>
      <c r="AX582" s="11" t="s">
        <v>70</v>
      </c>
      <c r="AY582" s="238" t="s">
        <v>165</v>
      </c>
    </row>
    <row r="583" s="11" customFormat="1">
      <c r="B583" s="227"/>
      <c r="C583" s="228"/>
      <c r="D583" s="229" t="s">
        <v>173</v>
      </c>
      <c r="E583" s="230" t="s">
        <v>21</v>
      </c>
      <c r="F583" s="231" t="s">
        <v>1058</v>
      </c>
      <c r="G583" s="228"/>
      <c r="H583" s="232">
        <v>0.066000000000000003</v>
      </c>
      <c r="I583" s="233"/>
      <c r="J583" s="228"/>
      <c r="K583" s="228"/>
      <c r="L583" s="234"/>
      <c r="M583" s="235"/>
      <c r="N583" s="236"/>
      <c r="O583" s="236"/>
      <c r="P583" s="236"/>
      <c r="Q583" s="236"/>
      <c r="R583" s="236"/>
      <c r="S583" s="236"/>
      <c r="T583" s="237"/>
      <c r="AT583" s="238" t="s">
        <v>173</v>
      </c>
      <c r="AU583" s="238" t="s">
        <v>86</v>
      </c>
      <c r="AV583" s="11" t="s">
        <v>86</v>
      </c>
      <c r="AW583" s="11" t="s">
        <v>33</v>
      </c>
      <c r="AX583" s="11" t="s">
        <v>70</v>
      </c>
      <c r="AY583" s="238" t="s">
        <v>165</v>
      </c>
    </row>
    <row r="584" s="11" customFormat="1">
      <c r="B584" s="227"/>
      <c r="C584" s="228"/>
      <c r="D584" s="229" t="s">
        <v>173</v>
      </c>
      <c r="E584" s="230" t="s">
        <v>21</v>
      </c>
      <c r="F584" s="231" t="s">
        <v>1059</v>
      </c>
      <c r="G584" s="228"/>
      <c r="H584" s="232">
        <v>0.44500000000000001</v>
      </c>
      <c r="I584" s="233"/>
      <c r="J584" s="228"/>
      <c r="K584" s="228"/>
      <c r="L584" s="234"/>
      <c r="M584" s="235"/>
      <c r="N584" s="236"/>
      <c r="O584" s="236"/>
      <c r="P584" s="236"/>
      <c r="Q584" s="236"/>
      <c r="R584" s="236"/>
      <c r="S584" s="236"/>
      <c r="T584" s="237"/>
      <c r="AT584" s="238" t="s">
        <v>173</v>
      </c>
      <c r="AU584" s="238" t="s">
        <v>86</v>
      </c>
      <c r="AV584" s="11" t="s">
        <v>86</v>
      </c>
      <c r="AW584" s="11" t="s">
        <v>33</v>
      </c>
      <c r="AX584" s="11" t="s">
        <v>70</v>
      </c>
      <c r="AY584" s="238" t="s">
        <v>165</v>
      </c>
    </row>
    <row r="585" s="11" customFormat="1">
      <c r="B585" s="227"/>
      <c r="C585" s="228"/>
      <c r="D585" s="229" t="s">
        <v>173</v>
      </c>
      <c r="E585" s="230" t="s">
        <v>21</v>
      </c>
      <c r="F585" s="231" t="s">
        <v>1060</v>
      </c>
      <c r="G585" s="228"/>
      <c r="H585" s="232">
        <v>1.2569999999999999</v>
      </c>
      <c r="I585" s="233"/>
      <c r="J585" s="228"/>
      <c r="K585" s="228"/>
      <c r="L585" s="234"/>
      <c r="M585" s="235"/>
      <c r="N585" s="236"/>
      <c r="O585" s="236"/>
      <c r="P585" s="236"/>
      <c r="Q585" s="236"/>
      <c r="R585" s="236"/>
      <c r="S585" s="236"/>
      <c r="T585" s="237"/>
      <c r="AT585" s="238" t="s">
        <v>173</v>
      </c>
      <c r="AU585" s="238" t="s">
        <v>86</v>
      </c>
      <c r="AV585" s="11" t="s">
        <v>86</v>
      </c>
      <c r="AW585" s="11" t="s">
        <v>33</v>
      </c>
      <c r="AX585" s="11" t="s">
        <v>70</v>
      </c>
      <c r="AY585" s="238" t="s">
        <v>165</v>
      </c>
    </row>
    <row r="586" s="11" customFormat="1">
      <c r="B586" s="227"/>
      <c r="C586" s="228"/>
      <c r="D586" s="229" t="s">
        <v>173</v>
      </c>
      <c r="E586" s="230" t="s">
        <v>21</v>
      </c>
      <c r="F586" s="231" t="s">
        <v>1061</v>
      </c>
      <c r="G586" s="228"/>
      <c r="H586" s="232">
        <v>0.20599999999999999</v>
      </c>
      <c r="I586" s="233"/>
      <c r="J586" s="228"/>
      <c r="K586" s="228"/>
      <c r="L586" s="234"/>
      <c r="M586" s="235"/>
      <c r="N586" s="236"/>
      <c r="O586" s="236"/>
      <c r="P586" s="236"/>
      <c r="Q586" s="236"/>
      <c r="R586" s="236"/>
      <c r="S586" s="236"/>
      <c r="T586" s="237"/>
      <c r="AT586" s="238" t="s">
        <v>173</v>
      </c>
      <c r="AU586" s="238" t="s">
        <v>86</v>
      </c>
      <c r="AV586" s="11" t="s">
        <v>86</v>
      </c>
      <c r="AW586" s="11" t="s">
        <v>33</v>
      </c>
      <c r="AX586" s="11" t="s">
        <v>70</v>
      </c>
      <c r="AY586" s="238" t="s">
        <v>165</v>
      </c>
    </row>
    <row r="587" s="13" customFormat="1">
      <c r="B587" s="259"/>
      <c r="C587" s="260"/>
      <c r="D587" s="229" t="s">
        <v>173</v>
      </c>
      <c r="E587" s="261" t="s">
        <v>21</v>
      </c>
      <c r="F587" s="262" t="s">
        <v>229</v>
      </c>
      <c r="G587" s="260"/>
      <c r="H587" s="263">
        <v>2.359</v>
      </c>
      <c r="I587" s="264"/>
      <c r="J587" s="260"/>
      <c r="K587" s="260"/>
      <c r="L587" s="265"/>
      <c r="M587" s="266"/>
      <c r="N587" s="267"/>
      <c r="O587" s="267"/>
      <c r="P587" s="267"/>
      <c r="Q587" s="267"/>
      <c r="R587" s="267"/>
      <c r="S587" s="267"/>
      <c r="T587" s="268"/>
      <c r="AT587" s="269" t="s">
        <v>173</v>
      </c>
      <c r="AU587" s="269" t="s">
        <v>86</v>
      </c>
      <c r="AV587" s="13" t="s">
        <v>171</v>
      </c>
      <c r="AW587" s="13" t="s">
        <v>33</v>
      </c>
      <c r="AX587" s="13" t="s">
        <v>75</v>
      </c>
      <c r="AY587" s="269" t="s">
        <v>165</v>
      </c>
    </row>
    <row r="588" s="1" customFormat="1" ht="25.5" customHeight="1">
      <c r="B588" s="46"/>
      <c r="C588" s="215" t="s">
        <v>1062</v>
      </c>
      <c r="D588" s="215" t="s">
        <v>167</v>
      </c>
      <c r="E588" s="216" t="s">
        <v>1063</v>
      </c>
      <c r="F588" s="217" t="s">
        <v>1064</v>
      </c>
      <c r="G588" s="218" t="s">
        <v>1065</v>
      </c>
      <c r="H588" s="219">
        <v>82.489999999999995</v>
      </c>
      <c r="I588" s="220"/>
      <c r="J588" s="221">
        <f>ROUND(I588*H588,2)</f>
        <v>0</v>
      </c>
      <c r="K588" s="217" t="s">
        <v>21</v>
      </c>
      <c r="L588" s="72"/>
      <c r="M588" s="222" t="s">
        <v>21</v>
      </c>
      <c r="N588" s="223" t="s">
        <v>41</v>
      </c>
      <c r="O588" s="47"/>
      <c r="P588" s="224">
        <f>O588*H588</f>
        <v>0</v>
      </c>
      <c r="Q588" s="224">
        <v>0</v>
      </c>
      <c r="R588" s="224">
        <f>Q588*H588</f>
        <v>0</v>
      </c>
      <c r="S588" s="224">
        <v>0</v>
      </c>
      <c r="T588" s="225">
        <f>S588*H588</f>
        <v>0</v>
      </c>
      <c r="AR588" s="24" t="s">
        <v>244</v>
      </c>
      <c r="AT588" s="24" t="s">
        <v>167</v>
      </c>
      <c r="AU588" s="24" t="s">
        <v>86</v>
      </c>
      <c r="AY588" s="24" t="s">
        <v>165</v>
      </c>
      <c r="BE588" s="226">
        <f>IF(N588="základní",J588,0)</f>
        <v>0</v>
      </c>
      <c r="BF588" s="226">
        <f>IF(N588="snížená",J588,0)</f>
        <v>0</v>
      </c>
      <c r="BG588" s="226">
        <f>IF(N588="zákl. přenesená",J588,0)</f>
        <v>0</v>
      </c>
      <c r="BH588" s="226">
        <f>IF(N588="sníž. přenesená",J588,0)</f>
        <v>0</v>
      </c>
      <c r="BI588" s="226">
        <f>IF(N588="nulová",J588,0)</f>
        <v>0</v>
      </c>
      <c r="BJ588" s="24" t="s">
        <v>75</v>
      </c>
      <c r="BK588" s="226">
        <f>ROUND(I588*H588,2)</f>
        <v>0</v>
      </c>
      <c r="BL588" s="24" t="s">
        <v>244</v>
      </c>
      <c r="BM588" s="24" t="s">
        <v>1066</v>
      </c>
    </row>
    <row r="589" s="11" customFormat="1">
      <c r="B589" s="227"/>
      <c r="C589" s="228"/>
      <c r="D589" s="229" t="s">
        <v>173</v>
      </c>
      <c r="E589" s="230" t="s">
        <v>21</v>
      </c>
      <c r="F589" s="231" t="s">
        <v>1067</v>
      </c>
      <c r="G589" s="228"/>
      <c r="H589" s="232">
        <v>82.489999999999995</v>
      </c>
      <c r="I589" s="233"/>
      <c r="J589" s="228"/>
      <c r="K589" s="228"/>
      <c r="L589" s="234"/>
      <c r="M589" s="235"/>
      <c r="N589" s="236"/>
      <c r="O589" s="236"/>
      <c r="P589" s="236"/>
      <c r="Q589" s="236"/>
      <c r="R589" s="236"/>
      <c r="S589" s="236"/>
      <c r="T589" s="237"/>
      <c r="AT589" s="238" t="s">
        <v>173</v>
      </c>
      <c r="AU589" s="238" t="s">
        <v>86</v>
      </c>
      <c r="AV589" s="11" t="s">
        <v>86</v>
      </c>
      <c r="AW589" s="11" t="s">
        <v>33</v>
      </c>
      <c r="AX589" s="11" t="s">
        <v>75</v>
      </c>
      <c r="AY589" s="238" t="s">
        <v>165</v>
      </c>
    </row>
    <row r="590" s="1" customFormat="1" ht="25.5" customHeight="1">
      <c r="B590" s="46"/>
      <c r="C590" s="215" t="s">
        <v>1068</v>
      </c>
      <c r="D590" s="215" t="s">
        <v>167</v>
      </c>
      <c r="E590" s="216" t="s">
        <v>1069</v>
      </c>
      <c r="F590" s="217" t="s">
        <v>1070</v>
      </c>
      <c r="G590" s="218" t="s">
        <v>252</v>
      </c>
      <c r="H590" s="219">
        <v>6</v>
      </c>
      <c r="I590" s="220"/>
      <c r="J590" s="221">
        <f>ROUND(I590*H590,2)</f>
        <v>0</v>
      </c>
      <c r="K590" s="217" t="s">
        <v>170</v>
      </c>
      <c r="L590" s="72"/>
      <c r="M590" s="222" t="s">
        <v>21</v>
      </c>
      <c r="N590" s="223" t="s">
        <v>41</v>
      </c>
      <c r="O590" s="47"/>
      <c r="P590" s="224">
        <f>O590*H590</f>
        <v>0</v>
      </c>
      <c r="Q590" s="224">
        <v>5.0000000000000002E-05</v>
      </c>
      <c r="R590" s="224">
        <f>Q590*H590</f>
        <v>0.00030000000000000003</v>
      </c>
      <c r="S590" s="224">
        <v>0</v>
      </c>
      <c r="T590" s="225">
        <f>S590*H590</f>
        <v>0</v>
      </c>
      <c r="AR590" s="24" t="s">
        <v>244</v>
      </c>
      <c r="AT590" s="24" t="s">
        <v>167</v>
      </c>
      <c r="AU590" s="24" t="s">
        <v>86</v>
      </c>
      <c r="AY590" s="24" t="s">
        <v>165</v>
      </c>
      <c r="BE590" s="226">
        <f>IF(N590="základní",J590,0)</f>
        <v>0</v>
      </c>
      <c r="BF590" s="226">
        <f>IF(N590="snížená",J590,0)</f>
        <v>0</v>
      </c>
      <c r="BG590" s="226">
        <f>IF(N590="zákl. přenesená",J590,0)</f>
        <v>0</v>
      </c>
      <c r="BH590" s="226">
        <f>IF(N590="sníž. přenesená",J590,0)</f>
        <v>0</v>
      </c>
      <c r="BI590" s="226">
        <f>IF(N590="nulová",J590,0)</f>
        <v>0</v>
      </c>
      <c r="BJ590" s="24" t="s">
        <v>75</v>
      </c>
      <c r="BK590" s="226">
        <f>ROUND(I590*H590,2)</f>
        <v>0</v>
      </c>
      <c r="BL590" s="24" t="s">
        <v>244</v>
      </c>
      <c r="BM590" s="24" t="s">
        <v>1071</v>
      </c>
    </row>
    <row r="591" s="11" customFormat="1">
      <c r="B591" s="227"/>
      <c r="C591" s="228"/>
      <c r="D591" s="229" t="s">
        <v>173</v>
      </c>
      <c r="E591" s="230" t="s">
        <v>21</v>
      </c>
      <c r="F591" s="231" t="s">
        <v>1072</v>
      </c>
      <c r="G591" s="228"/>
      <c r="H591" s="232">
        <v>6</v>
      </c>
      <c r="I591" s="233"/>
      <c r="J591" s="228"/>
      <c r="K591" s="228"/>
      <c r="L591" s="234"/>
      <c r="M591" s="235"/>
      <c r="N591" s="236"/>
      <c r="O591" s="236"/>
      <c r="P591" s="236"/>
      <c r="Q591" s="236"/>
      <c r="R591" s="236"/>
      <c r="S591" s="236"/>
      <c r="T591" s="237"/>
      <c r="AT591" s="238" t="s">
        <v>173</v>
      </c>
      <c r="AU591" s="238" t="s">
        <v>86</v>
      </c>
      <c r="AV591" s="11" t="s">
        <v>86</v>
      </c>
      <c r="AW591" s="11" t="s">
        <v>33</v>
      </c>
      <c r="AX591" s="11" t="s">
        <v>75</v>
      </c>
      <c r="AY591" s="238" t="s">
        <v>165</v>
      </c>
    </row>
    <row r="592" s="1" customFormat="1" ht="25.5" customHeight="1">
      <c r="B592" s="46"/>
      <c r="C592" s="215" t="s">
        <v>1073</v>
      </c>
      <c r="D592" s="215" t="s">
        <v>167</v>
      </c>
      <c r="E592" s="216" t="s">
        <v>1074</v>
      </c>
      <c r="F592" s="217" t="s">
        <v>1075</v>
      </c>
      <c r="G592" s="218" t="s">
        <v>252</v>
      </c>
      <c r="H592" s="219">
        <v>6</v>
      </c>
      <c r="I592" s="220"/>
      <c r="J592" s="221">
        <f>ROUND(I592*H592,2)</f>
        <v>0</v>
      </c>
      <c r="K592" s="217" t="s">
        <v>170</v>
      </c>
      <c r="L592" s="72"/>
      <c r="M592" s="222" t="s">
        <v>21</v>
      </c>
      <c r="N592" s="223" t="s">
        <v>41</v>
      </c>
      <c r="O592" s="47"/>
      <c r="P592" s="224">
        <f>O592*H592</f>
        <v>0</v>
      </c>
      <c r="Q592" s="224">
        <v>0.00032000000000000003</v>
      </c>
      <c r="R592" s="224">
        <f>Q592*H592</f>
        <v>0.0019200000000000003</v>
      </c>
      <c r="S592" s="224">
        <v>0</v>
      </c>
      <c r="T592" s="225">
        <f>S592*H592</f>
        <v>0</v>
      </c>
      <c r="AR592" s="24" t="s">
        <v>244</v>
      </c>
      <c r="AT592" s="24" t="s">
        <v>167</v>
      </c>
      <c r="AU592" s="24" t="s">
        <v>86</v>
      </c>
      <c r="AY592" s="24" t="s">
        <v>165</v>
      </c>
      <c r="BE592" s="226">
        <f>IF(N592="základní",J592,0)</f>
        <v>0</v>
      </c>
      <c r="BF592" s="226">
        <f>IF(N592="snížená",J592,0)</f>
        <v>0</v>
      </c>
      <c r="BG592" s="226">
        <f>IF(N592="zákl. přenesená",J592,0)</f>
        <v>0</v>
      </c>
      <c r="BH592" s="226">
        <f>IF(N592="sníž. přenesená",J592,0)</f>
        <v>0</v>
      </c>
      <c r="BI592" s="226">
        <f>IF(N592="nulová",J592,0)</f>
        <v>0</v>
      </c>
      <c r="BJ592" s="24" t="s">
        <v>75</v>
      </c>
      <c r="BK592" s="226">
        <f>ROUND(I592*H592,2)</f>
        <v>0</v>
      </c>
      <c r="BL592" s="24" t="s">
        <v>244</v>
      </c>
      <c r="BM592" s="24" t="s">
        <v>1076</v>
      </c>
    </row>
    <row r="593" s="1" customFormat="1" ht="25.5" customHeight="1">
      <c r="B593" s="46"/>
      <c r="C593" s="215" t="s">
        <v>1077</v>
      </c>
      <c r="D593" s="215" t="s">
        <v>167</v>
      </c>
      <c r="E593" s="216" t="s">
        <v>1078</v>
      </c>
      <c r="F593" s="217" t="s">
        <v>1079</v>
      </c>
      <c r="G593" s="218" t="s">
        <v>252</v>
      </c>
      <c r="H593" s="219">
        <v>4</v>
      </c>
      <c r="I593" s="220"/>
      <c r="J593" s="221">
        <f>ROUND(I593*H593,2)</f>
        <v>0</v>
      </c>
      <c r="K593" s="217" t="s">
        <v>21</v>
      </c>
      <c r="L593" s="72"/>
      <c r="M593" s="222" t="s">
        <v>21</v>
      </c>
      <c r="N593" s="223" t="s">
        <v>41</v>
      </c>
      <c r="O593" s="47"/>
      <c r="P593" s="224">
        <f>O593*H593</f>
        <v>0</v>
      </c>
      <c r="Q593" s="224">
        <v>0</v>
      </c>
      <c r="R593" s="224">
        <f>Q593*H593</f>
        <v>0</v>
      </c>
      <c r="S593" s="224">
        <v>0</v>
      </c>
      <c r="T593" s="225">
        <f>S593*H593</f>
        <v>0</v>
      </c>
      <c r="AR593" s="24" t="s">
        <v>244</v>
      </c>
      <c r="AT593" s="24" t="s">
        <v>167</v>
      </c>
      <c r="AU593" s="24" t="s">
        <v>86</v>
      </c>
      <c r="AY593" s="24" t="s">
        <v>165</v>
      </c>
      <c r="BE593" s="226">
        <f>IF(N593="základní",J593,0)</f>
        <v>0</v>
      </c>
      <c r="BF593" s="226">
        <f>IF(N593="snížená",J593,0)</f>
        <v>0</v>
      </c>
      <c r="BG593" s="226">
        <f>IF(N593="zákl. přenesená",J593,0)</f>
        <v>0</v>
      </c>
      <c r="BH593" s="226">
        <f>IF(N593="sníž. přenesená",J593,0)</f>
        <v>0</v>
      </c>
      <c r="BI593" s="226">
        <f>IF(N593="nulová",J593,0)</f>
        <v>0</v>
      </c>
      <c r="BJ593" s="24" t="s">
        <v>75</v>
      </c>
      <c r="BK593" s="226">
        <f>ROUND(I593*H593,2)</f>
        <v>0</v>
      </c>
      <c r="BL593" s="24" t="s">
        <v>244</v>
      </c>
      <c r="BM593" s="24" t="s">
        <v>1080</v>
      </c>
    </row>
    <row r="594" s="11" customFormat="1">
      <c r="B594" s="227"/>
      <c r="C594" s="228"/>
      <c r="D594" s="229" t="s">
        <v>173</v>
      </c>
      <c r="E594" s="230" t="s">
        <v>21</v>
      </c>
      <c r="F594" s="231" t="s">
        <v>1081</v>
      </c>
      <c r="G594" s="228"/>
      <c r="H594" s="232">
        <v>4</v>
      </c>
      <c r="I594" s="233"/>
      <c r="J594" s="228"/>
      <c r="K594" s="228"/>
      <c r="L594" s="234"/>
      <c r="M594" s="235"/>
      <c r="N594" s="236"/>
      <c r="O594" s="236"/>
      <c r="P594" s="236"/>
      <c r="Q594" s="236"/>
      <c r="R594" s="236"/>
      <c r="S594" s="236"/>
      <c r="T594" s="237"/>
      <c r="AT594" s="238" t="s">
        <v>173</v>
      </c>
      <c r="AU594" s="238" t="s">
        <v>86</v>
      </c>
      <c r="AV594" s="11" t="s">
        <v>86</v>
      </c>
      <c r="AW594" s="11" t="s">
        <v>33</v>
      </c>
      <c r="AX594" s="11" t="s">
        <v>75</v>
      </c>
      <c r="AY594" s="238" t="s">
        <v>165</v>
      </c>
    </row>
    <row r="595" s="1" customFormat="1" ht="25.5" customHeight="1">
      <c r="B595" s="46"/>
      <c r="C595" s="215" t="s">
        <v>1082</v>
      </c>
      <c r="D595" s="215" t="s">
        <v>167</v>
      </c>
      <c r="E595" s="216" t="s">
        <v>1083</v>
      </c>
      <c r="F595" s="217" t="s">
        <v>1084</v>
      </c>
      <c r="G595" s="218" t="s">
        <v>84</v>
      </c>
      <c r="H595" s="219">
        <v>72</v>
      </c>
      <c r="I595" s="220"/>
      <c r="J595" s="221">
        <f>ROUND(I595*H595,2)</f>
        <v>0</v>
      </c>
      <c r="K595" s="217" t="s">
        <v>170</v>
      </c>
      <c r="L595" s="72"/>
      <c r="M595" s="222" t="s">
        <v>21</v>
      </c>
      <c r="N595" s="223" t="s">
        <v>41</v>
      </c>
      <c r="O595" s="47"/>
      <c r="P595" s="224">
        <f>O595*H595</f>
        <v>0</v>
      </c>
      <c r="Q595" s="224">
        <v>0</v>
      </c>
      <c r="R595" s="224">
        <f>Q595*H595</f>
        <v>0</v>
      </c>
      <c r="S595" s="224">
        <v>0</v>
      </c>
      <c r="T595" s="225">
        <f>S595*H595</f>
        <v>0</v>
      </c>
      <c r="AR595" s="24" t="s">
        <v>244</v>
      </c>
      <c r="AT595" s="24" t="s">
        <v>167</v>
      </c>
      <c r="AU595" s="24" t="s">
        <v>86</v>
      </c>
      <c r="AY595" s="24" t="s">
        <v>165</v>
      </c>
      <c r="BE595" s="226">
        <f>IF(N595="základní",J595,0)</f>
        <v>0</v>
      </c>
      <c r="BF595" s="226">
        <f>IF(N595="snížená",J595,0)</f>
        <v>0</v>
      </c>
      <c r="BG595" s="226">
        <f>IF(N595="zákl. přenesená",J595,0)</f>
        <v>0</v>
      </c>
      <c r="BH595" s="226">
        <f>IF(N595="sníž. přenesená",J595,0)</f>
        <v>0</v>
      </c>
      <c r="BI595" s="226">
        <f>IF(N595="nulová",J595,0)</f>
        <v>0</v>
      </c>
      <c r="BJ595" s="24" t="s">
        <v>75</v>
      </c>
      <c r="BK595" s="226">
        <f>ROUND(I595*H595,2)</f>
        <v>0</v>
      </c>
      <c r="BL595" s="24" t="s">
        <v>244</v>
      </c>
      <c r="BM595" s="24" t="s">
        <v>1085</v>
      </c>
    </row>
    <row r="596" s="11" customFormat="1">
      <c r="B596" s="227"/>
      <c r="C596" s="228"/>
      <c r="D596" s="229" t="s">
        <v>173</v>
      </c>
      <c r="E596" s="230" t="s">
        <v>21</v>
      </c>
      <c r="F596" s="231" t="s">
        <v>1086</v>
      </c>
      <c r="G596" s="228"/>
      <c r="H596" s="232">
        <v>72</v>
      </c>
      <c r="I596" s="233"/>
      <c r="J596" s="228"/>
      <c r="K596" s="228"/>
      <c r="L596" s="234"/>
      <c r="M596" s="235"/>
      <c r="N596" s="236"/>
      <c r="O596" s="236"/>
      <c r="P596" s="236"/>
      <c r="Q596" s="236"/>
      <c r="R596" s="236"/>
      <c r="S596" s="236"/>
      <c r="T596" s="237"/>
      <c r="AT596" s="238" t="s">
        <v>173</v>
      </c>
      <c r="AU596" s="238" t="s">
        <v>86</v>
      </c>
      <c r="AV596" s="11" t="s">
        <v>86</v>
      </c>
      <c r="AW596" s="11" t="s">
        <v>33</v>
      </c>
      <c r="AX596" s="11" t="s">
        <v>75</v>
      </c>
      <c r="AY596" s="238" t="s">
        <v>165</v>
      </c>
    </row>
    <row r="597" s="1" customFormat="1" ht="16.5" customHeight="1">
      <c r="B597" s="46"/>
      <c r="C597" s="239" t="s">
        <v>1087</v>
      </c>
      <c r="D597" s="239" t="s">
        <v>198</v>
      </c>
      <c r="E597" s="240" t="s">
        <v>1088</v>
      </c>
      <c r="F597" s="241" t="s">
        <v>1089</v>
      </c>
      <c r="G597" s="242" t="s">
        <v>84</v>
      </c>
      <c r="H597" s="243">
        <v>79.200000000000003</v>
      </c>
      <c r="I597" s="244"/>
      <c r="J597" s="245">
        <f>ROUND(I597*H597,2)</f>
        <v>0</v>
      </c>
      <c r="K597" s="241" t="s">
        <v>170</v>
      </c>
      <c r="L597" s="246"/>
      <c r="M597" s="247" t="s">
        <v>21</v>
      </c>
      <c r="N597" s="248" t="s">
        <v>41</v>
      </c>
      <c r="O597" s="47"/>
      <c r="P597" s="224">
        <f>O597*H597</f>
        <v>0</v>
      </c>
      <c r="Q597" s="224">
        <v>0.0093100000000000006</v>
      </c>
      <c r="R597" s="224">
        <f>Q597*H597</f>
        <v>0.73735200000000012</v>
      </c>
      <c r="S597" s="224">
        <v>0</v>
      </c>
      <c r="T597" s="225">
        <f>S597*H597</f>
        <v>0</v>
      </c>
      <c r="AR597" s="24" t="s">
        <v>333</v>
      </c>
      <c r="AT597" s="24" t="s">
        <v>198</v>
      </c>
      <c r="AU597" s="24" t="s">
        <v>86</v>
      </c>
      <c r="AY597" s="24" t="s">
        <v>165</v>
      </c>
      <c r="BE597" s="226">
        <f>IF(N597="základní",J597,0)</f>
        <v>0</v>
      </c>
      <c r="BF597" s="226">
        <f>IF(N597="snížená",J597,0)</f>
        <v>0</v>
      </c>
      <c r="BG597" s="226">
        <f>IF(N597="zákl. přenesená",J597,0)</f>
        <v>0</v>
      </c>
      <c r="BH597" s="226">
        <f>IF(N597="sníž. přenesená",J597,0)</f>
        <v>0</v>
      </c>
      <c r="BI597" s="226">
        <f>IF(N597="nulová",J597,0)</f>
        <v>0</v>
      </c>
      <c r="BJ597" s="24" t="s">
        <v>75</v>
      </c>
      <c r="BK597" s="226">
        <f>ROUND(I597*H597,2)</f>
        <v>0</v>
      </c>
      <c r="BL597" s="24" t="s">
        <v>244</v>
      </c>
      <c r="BM597" s="24" t="s">
        <v>1090</v>
      </c>
    </row>
    <row r="598" s="11" customFormat="1">
      <c r="B598" s="227"/>
      <c r="C598" s="228"/>
      <c r="D598" s="229" t="s">
        <v>173</v>
      </c>
      <c r="E598" s="228"/>
      <c r="F598" s="231" t="s">
        <v>1091</v>
      </c>
      <c r="G598" s="228"/>
      <c r="H598" s="232">
        <v>79.200000000000003</v>
      </c>
      <c r="I598" s="233"/>
      <c r="J598" s="228"/>
      <c r="K598" s="228"/>
      <c r="L598" s="234"/>
      <c r="M598" s="235"/>
      <c r="N598" s="236"/>
      <c r="O598" s="236"/>
      <c r="P598" s="236"/>
      <c r="Q598" s="236"/>
      <c r="R598" s="236"/>
      <c r="S598" s="236"/>
      <c r="T598" s="237"/>
      <c r="AT598" s="238" t="s">
        <v>173</v>
      </c>
      <c r="AU598" s="238" t="s">
        <v>86</v>
      </c>
      <c r="AV598" s="11" t="s">
        <v>86</v>
      </c>
      <c r="AW598" s="11" t="s">
        <v>6</v>
      </c>
      <c r="AX598" s="11" t="s">
        <v>75</v>
      </c>
      <c r="AY598" s="238" t="s">
        <v>165</v>
      </c>
    </row>
    <row r="599" s="1" customFormat="1" ht="16.5" customHeight="1">
      <c r="B599" s="46"/>
      <c r="C599" s="215" t="s">
        <v>1092</v>
      </c>
      <c r="D599" s="215" t="s">
        <v>167</v>
      </c>
      <c r="E599" s="216" t="s">
        <v>741</v>
      </c>
      <c r="F599" s="217" t="s">
        <v>742</v>
      </c>
      <c r="G599" s="218" t="s">
        <v>330</v>
      </c>
      <c r="H599" s="219">
        <v>75</v>
      </c>
      <c r="I599" s="220"/>
      <c r="J599" s="221">
        <f>ROUND(I599*H599,2)</f>
        <v>0</v>
      </c>
      <c r="K599" s="217" t="s">
        <v>170</v>
      </c>
      <c r="L599" s="72"/>
      <c r="M599" s="222" t="s">
        <v>21</v>
      </c>
      <c r="N599" s="223" t="s">
        <v>41</v>
      </c>
      <c r="O599" s="47"/>
      <c r="P599" s="224">
        <f>O599*H599</f>
        <v>0</v>
      </c>
      <c r="Q599" s="224">
        <v>0</v>
      </c>
      <c r="R599" s="224">
        <f>Q599*H599</f>
        <v>0</v>
      </c>
      <c r="S599" s="224">
        <v>0</v>
      </c>
      <c r="T599" s="225">
        <f>S599*H599</f>
        <v>0</v>
      </c>
      <c r="AR599" s="24" t="s">
        <v>244</v>
      </c>
      <c r="AT599" s="24" t="s">
        <v>167</v>
      </c>
      <c r="AU599" s="24" t="s">
        <v>86</v>
      </c>
      <c r="AY599" s="24" t="s">
        <v>165</v>
      </c>
      <c r="BE599" s="226">
        <f>IF(N599="základní",J599,0)</f>
        <v>0</v>
      </c>
      <c r="BF599" s="226">
        <f>IF(N599="snížená",J599,0)</f>
        <v>0</v>
      </c>
      <c r="BG599" s="226">
        <f>IF(N599="zákl. přenesená",J599,0)</f>
        <v>0</v>
      </c>
      <c r="BH599" s="226">
        <f>IF(N599="sníž. přenesená",J599,0)</f>
        <v>0</v>
      </c>
      <c r="BI599" s="226">
        <f>IF(N599="nulová",J599,0)</f>
        <v>0</v>
      </c>
      <c r="BJ599" s="24" t="s">
        <v>75</v>
      </c>
      <c r="BK599" s="226">
        <f>ROUND(I599*H599,2)</f>
        <v>0</v>
      </c>
      <c r="BL599" s="24" t="s">
        <v>244</v>
      </c>
      <c r="BM599" s="24" t="s">
        <v>1093</v>
      </c>
    </row>
    <row r="600" s="11" customFormat="1">
      <c r="B600" s="227"/>
      <c r="C600" s="228"/>
      <c r="D600" s="229" t="s">
        <v>173</v>
      </c>
      <c r="E600" s="230" t="s">
        <v>21</v>
      </c>
      <c r="F600" s="231" t="s">
        <v>1094</v>
      </c>
      <c r="G600" s="228"/>
      <c r="H600" s="232">
        <v>75</v>
      </c>
      <c r="I600" s="233"/>
      <c r="J600" s="228"/>
      <c r="K600" s="228"/>
      <c r="L600" s="234"/>
      <c r="M600" s="235"/>
      <c r="N600" s="236"/>
      <c r="O600" s="236"/>
      <c r="P600" s="236"/>
      <c r="Q600" s="236"/>
      <c r="R600" s="236"/>
      <c r="S600" s="236"/>
      <c r="T600" s="237"/>
      <c r="AT600" s="238" t="s">
        <v>173</v>
      </c>
      <c r="AU600" s="238" t="s">
        <v>86</v>
      </c>
      <c r="AV600" s="11" t="s">
        <v>86</v>
      </c>
      <c r="AW600" s="11" t="s">
        <v>33</v>
      </c>
      <c r="AX600" s="11" t="s">
        <v>75</v>
      </c>
      <c r="AY600" s="238" t="s">
        <v>165</v>
      </c>
    </row>
    <row r="601" s="1" customFormat="1" ht="25.5" customHeight="1">
      <c r="B601" s="46"/>
      <c r="C601" s="215" t="s">
        <v>1095</v>
      </c>
      <c r="D601" s="215" t="s">
        <v>167</v>
      </c>
      <c r="E601" s="216" t="s">
        <v>1096</v>
      </c>
      <c r="F601" s="217" t="s">
        <v>1097</v>
      </c>
      <c r="G601" s="218" t="s">
        <v>84</v>
      </c>
      <c r="H601" s="219">
        <v>72</v>
      </c>
      <c r="I601" s="220"/>
      <c r="J601" s="221">
        <f>ROUND(I601*H601,2)</f>
        <v>0</v>
      </c>
      <c r="K601" s="217" t="s">
        <v>170</v>
      </c>
      <c r="L601" s="72"/>
      <c r="M601" s="222" t="s">
        <v>21</v>
      </c>
      <c r="N601" s="223" t="s">
        <v>41</v>
      </c>
      <c r="O601" s="47"/>
      <c r="P601" s="224">
        <f>O601*H601</f>
        <v>0</v>
      </c>
      <c r="Q601" s="224">
        <v>0</v>
      </c>
      <c r="R601" s="224">
        <f>Q601*H601</f>
        <v>0</v>
      </c>
      <c r="S601" s="224">
        <v>0</v>
      </c>
      <c r="T601" s="225">
        <f>S601*H601</f>
        <v>0</v>
      </c>
      <c r="AR601" s="24" t="s">
        <v>244</v>
      </c>
      <c r="AT601" s="24" t="s">
        <v>167</v>
      </c>
      <c r="AU601" s="24" t="s">
        <v>86</v>
      </c>
      <c r="AY601" s="24" t="s">
        <v>165</v>
      </c>
      <c r="BE601" s="226">
        <f>IF(N601="základní",J601,0)</f>
        <v>0</v>
      </c>
      <c r="BF601" s="226">
        <f>IF(N601="snížená",J601,0)</f>
        <v>0</v>
      </c>
      <c r="BG601" s="226">
        <f>IF(N601="zákl. přenesená",J601,0)</f>
        <v>0</v>
      </c>
      <c r="BH601" s="226">
        <f>IF(N601="sníž. přenesená",J601,0)</f>
        <v>0</v>
      </c>
      <c r="BI601" s="226">
        <f>IF(N601="nulová",J601,0)</f>
        <v>0</v>
      </c>
      <c r="BJ601" s="24" t="s">
        <v>75</v>
      </c>
      <c r="BK601" s="226">
        <f>ROUND(I601*H601,2)</f>
        <v>0</v>
      </c>
      <c r="BL601" s="24" t="s">
        <v>244</v>
      </c>
      <c r="BM601" s="24" t="s">
        <v>1098</v>
      </c>
    </row>
    <row r="602" s="11" customFormat="1">
      <c r="B602" s="227"/>
      <c r="C602" s="228"/>
      <c r="D602" s="229" t="s">
        <v>173</v>
      </c>
      <c r="E602" s="230" t="s">
        <v>21</v>
      </c>
      <c r="F602" s="231" t="s">
        <v>1086</v>
      </c>
      <c r="G602" s="228"/>
      <c r="H602" s="232">
        <v>72</v>
      </c>
      <c r="I602" s="233"/>
      <c r="J602" s="228"/>
      <c r="K602" s="228"/>
      <c r="L602" s="234"/>
      <c r="M602" s="235"/>
      <c r="N602" s="236"/>
      <c r="O602" s="236"/>
      <c r="P602" s="236"/>
      <c r="Q602" s="236"/>
      <c r="R602" s="236"/>
      <c r="S602" s="236"/>
      <c r="T602" s="237"/>
      <c r="AT602" s="238" t="s">
        <v>173</v>
      </c>
      <c r="AU602" s="238" t="s">
        <v>86</v>
      </c>
      <c r="AV602" s="11" t="s">
        <v>86</v>
      </c>
      <c r="AW602" s="11" t="s">
        <v>33</v>
      </c>
      <c r="AX602" s="11" t="s">
        <v>75</v>
      </c>
      <c r="AY602" s="238" t="s">
        <v>165</v>
      </c>
    </row>
    <row r="603" s="1" customFormat="1" ht="16.5" customHeight="1">
      <c r="B603" s="46"/>
      <c r="C603" s="239" t="s">
        <v>1099</v>
      </c>
      <c r="D603" s="239" t="s">
        <v>198</v>
      </c>
      <c r="E603" s="240" t="s">
        <v>751</v>
      </c>
      <c r="F603" s="241" t="s">
        <v>752</v>
      </c>
      <c r="G603" s="242" t="s">
        <v>92</v>
      </c>
      <c r="H603" s="243">
        <v>0.56200000000000006</v>
      </c>
      <c r="I603" s="244"/>
      <c r="J603" s="245">
        <f>ROUND(I603*H603,2)</f>
        <v>0</v>
      </c>
      <c r="K603" s="241" t="s">
        <v>170</v>
      </c>
      <c r="L603" s="246"/>
      <c r="M603" s="247" t="s">
        <v>21</v>
      </c>
      <c r="N603" s="248" t="s">
        <v>41</v>
      </c>
      <c r="O603" s="47"/>
      <c r="P603" s="224">
        <f>O603*H603</f>
        <v>0</v>
      </c>
      <c r="Q603" s="224">
        <v>0.55000000000000004</v>
      </c>
      <c r="R603" s="224">
        <f>Q603*H603</f>
        <v>0.30910000000000004</v>
      </c>
      <c r="S603" s="224">
        <v>0</v>
      </c>
      <c r="T603" s="225">
        <f>S603*H603</f>
        <v>0</v>
      </c>
      <c r="AR603" s="24" t="s">
        <v>333</v>
      </c>
      <c r="AT603" s="24" t="s">
        <v>198</v>
      </c>
      <c r="AU603" s="24" t="s">
        <v>86</v>
      </c>
      <c r="AY603" s="24" t="s">
        <v>165</v>
      </c>
      <c r="BE603" s="226">
        <f>IF(N603="základní",J603,0)</f>
        <v>0</v>
      </c>
      <c r="BF603" s="226">
        <f>IF(N603="snížená",J603,0)</f>
        <v>0</v>
      </c>
      <c r="BG603" s="226">
        <f>IF(N603="zákl. přenesená",J603,0)</f>
        <v>0</v>
      </c>
      <c r="BH603" s="226">
        <f>IF(N603="sníž. přenesená",J603,0)</f>
        <v>0</v>
      </c>
      <c r="BI603" s="226">
        <f>IF(N603="nulová",J603,0)</f>
        <v>0</v>
      </c>
      <c r="BJ603" s="24" t="s">
        <v>75</v>
      </c>
      <c r="BK603" s="226">
        <f>ROUND(I603*H603,2)</f>
        <v>0</v>
      </c>
      <c r="BL603" s="24" t="s">
        <v>244</v>
      </c>
      <c r="BM603" s="24" t="s">
        <v>1100</v>
      </c>
    </row>
    <row r="604" s="11" customFormat="1">
      <c r="B604" s="227"/>
      <c r="C604" s="228"/>
      <c r="D604" s="229" t="s">
        <v>173</v>
      </c>
      <c r="E604" s="230" t="s">
        <v>21</v>
      </c>
      <c r="F604" s="231" t="s">
        <v>1101</v>
      </c>
      <c r="G604" s="228"/>
      <c r="H604" s="232">
        <v>0.188</v>
      </c>
      <c r="I604" s="233"/>
      <c r="J604" s="228"/>
      <c r="K604" s="228"/>
      <c r="L604" s="234"/>
      <c r="M604" s="235"/>
      <c r="N604" s="236"/>
      <c r="O604" s="236"/>
      <c r="P604" s="236"/>
      <c r="Q604" s="236"/>
      <c r="R604" s="236"/>
      <c r="S604" s="236"/>
      <c r="T604" s="237"/>
      <c r="AT604" s="238" t="s">
        <v>173</v>
      </c>
      <c r="AU604" s="238" t="s">
        <v>86</v>
      </c>
      <c r="AV604" s="11" t="s">
        <v>86</v>
      </c>
      <c r="AW604" s="11" t="s">
        <v>33</v>
      </c>
      <c r="AX604" s="11" t="s">
        <v>70</v>
      </c>
      <c r="AY604" s="238" t="s">
        <v>165</v>
      </c>
    </row>
    <row r="605" s="11" customFormat="1">
      <c r="B605" s="227"/>
      <c r="C605" s="228"/>
      <c r="D605" s="229" t="s">
        <v>173</v>
      </c>
      <c r="E605" s="230" t="s">
        <v>21</v>
      </c>
      <c r="F605" s="231" t="s">
        <v>1102</v>
      </c>
      <c r="G605" s="228"/>
      <c r="H605" s="232">
        <v>0.374</v>
      </c>
      <c r="I605" s="233"/>
      <c r="J605" s="228"/>
      <c r="K605" s="228"/>
      <c r="L605" s="234"/>
      <c r="M605" s="235"/>
      <c r="N605" s="236"/>
      <c r="O605" s="236"/>
      <c r="P605" s="236"/>
      <c r="Q605" s="236"/>
      <c r="R605" s="236"/>
      <c r="S605" s="236"/>
      <c r="T605" s="237"/>
      <c r="AT605" s="238" t="s">
        <v>173</v>
      </c>
      <c r="AU605" s="238" t="s">
        <v>86</v>
      </c>
      <c r="AV605" s="11" t="s">
        <v>86</v>
      </c>
      <c r="AW605" s="11" t="s">
        <v>33</v>
      </c>
      <c r="AX605" s="11" t="s">
        <v>70</v>
      </c>
      <c r="AY605" s="238" t="s">
        <v>165</v>
      </c>
    </row>
    <row r="606" s="13" customFormat="1">
      <c r="B606" s="259"/>
      <c r="C606" s="260"/>
      <c r="D606" s="229" t="s">
        <v>173</v>
      </c>
      <c r="E606" s="261" t="s">
        <v>21</v>
      </c>
      <c r="F606" s="262" t="s">
        <v>229</v>
      </c>
      <c r="G606" s="260"/>
      <c r="H606" s="263">
        <v>0.56200000000000006</v>
      </c>
      <c r="I606" s="264"/>
      <c r="J606" s="260"/>
      <c r="K606" s="260"/>
      <c r="L606" s="265"/>
      <c r="M606" s="266"/>
      <c r="N606" s="267"/>
      <c r="O606" s="267"/>
      <c r="P606" s="267"/>
      <c r="Q606" s="267"/>
      <c r="R606" s="267"/>
      <c r="S606" s="267"/>
      <c r="T606" s="268"/>
      <c r="AT606" s="269" t="s">
        <v>173</v>
      </c>
      <c r="AU606" s="269" t="s">
        <v>86</v>
      </c>
      <c r="AV606" s="13" t="s">
        <v>171</v>
      </c>
      <c r="AW606" s="13" t="s">
        <v>33</v>
      </c>
      <c r="AX606" s="13" t="s">
        <v>75</v>
      </c>
      <c r="AY606" s="269" t="s">
        <v>165</v>
      </c>
    </row>
    <row r="607" s="1" customFormat="1" ht="25.5" customHeight="1">
      <c r="B607" s="46"/>
      <c r="C607" s="215" t="s">
        <v>1103</v>
      </c>
      <c r="D607" s="215" t="s">
        <v>167</v>
      </c>
      <c r="E607" s="216" t="s">
        <v>758</v>
      </c>
      <c r="F607" s="217" t="s">
        <v>759</v>
      </c>
      <c r="G607" s="218" t="s">
        <v>92</v>
      </c>
      <c r="H607" s="219">
        <v>4.2889999999999997</v>
      </c>
      <c r="I607" s="220"/>
      <c r="J607" s="221">
        <f>ROUND(I607*H607,2)</f>
        <v>0</v>
      </c>
      <c r="K607" s="217" t="s">
        <v>170</v>
      </c>
      <c r="L607" s="72"/>
      <c r="M607" s="222" t="s">
        <v>21</v>
      </c>
      <c r="N607" s="223" t="s">
        <v>41</v>
      </c>
      <c r="O607" s="47"/>
      <c r="P607" s="224">
        <f>O607*H607</f>
        <v>0</v>
      </c>
      <c r="Q607" s="224">
        <v>0.023369999999999998</v>
      </c>
      <c r="R607" s="224">
        <f>Q607*H607</f>
        <v>0.10023392999999999</v>
      </c>
      <c r="S607" s="224">
        <v>0</v>
      </c>
      <c r="T607" s="225">
        <f>S607*H607</f>
        <v>0</v>
      </c>
      <c r="AR607" s="24" t="s">
        <v>244</v>
      </c>
      <c r="AT607" s="24" t="s">
        <v>167</v>
      </c>
      <c r="AU607" s="24" t="s">
        <v>86</v>
      </c>
      <c r="AY607" s="24" t="s">
        <v>165</v>
      </c>
      <c r="BE607" s="226">
        <f>IF(N607="základní",J607,0)</f>
        <v>0</v>
      </c>
      <c r="BF607" s="226">
        <f>IF(N607="snížená",J607,0)</f>
        <v>0</v>
      </c>
      <c r="BG607" s="226">
        <f>IF(N607="zákl. přenesená",J607,0)</f>
        <v>0</v>
      </c>
      <c r="BH607" s="226">
        <f>IF(N607="sníž. přenesená",J607,0)</f>
        <v>0</v>
      </c>
      <c r="BI607" s="226">
        <f>IF(N607="nulová",J607,0)</f>
        <v>0</v>
      </c>
      <c r="BJ607" s="24" t="s">
        <v>75</v>
      </c>
      <c r="BK607" s="226">
        <f>ROUND(I607*H607,2)</f>
        <v>0</v>
      </c>
      <c r="BL607" s="24" t="s">
        <v>244</v>
      </c>
      <c r="BM607" s="24" t="s">
        <v>1104</v>
      </c>
    </row>
    <row r="608" s="11" customFormat="1">
      <c r="B608" s="227"/>
      <c r="C608" s="228"/>
      <c r="D608" s="229" t="s">
        <v>173</v>
      </c>
      <c r="E608" s="230" t="s">
        <v>21</v>
      </c>
      <c r="F608" s="231" t="s">
        <v>1105</v>
      </c>
      <c r="G608" s="228"/>
      <c r="H608" s="232">
        <v>2.359</v>
      </c>
      <c r="I608" s="233"/>
      <c r="J608" s="228"/>
      <c r="K608" s="228"/>
      <c r="L608" s="234"/>
      <c r="M608" s="235"/>
      <c r="N608" s="236"/>
      <c r="O608" s="236"/>
      <c r="P608" s="236"/>
      <c r="Q608" s="236"/>
      <c r="R608" s="236"/>
      <c r="S608" s="236"/>
      <c r="T608" s="237"/>
      <c r="AT608" s="238" t="s">
        <v>173</v>
      </c>
      <c r="AU608" s="238" t="s">
        <v>86</v>
      </c>
      <c r="AV608" s="11" t="s">
        <v>86</v>
      </c>
      <c r="AW608" s="11" t="s">
        <v>33</v>
      </c>
      <c r="AX608" s="11" t="s">
        <v>70</v>
      </c>
      <c r="AY608" s="238" t="s">
        <v>165</v>
      </c>
    </row>
    <row r="609" s="11" customFormat="1">
      <c r="B609" s="227"/>
      <c r="C609" s="228"/>
      <c r="D609" s="229" t="s">
        <v>173</v>
      </c>
      <c r="E609" s="230" t="s">
        <v>21</v>
      </c>
      <c r="F609" s="231" t="s">
        <v>1106</v>
      </c>
      <c r="G609" s="228"/>
      <c r="H609" s="232">
        <v>1.3680000000000001</v>
      </c>
      <c r="I609" s="233"/>
      <c r="J609" s="228"/>
      <c r="K609" s="228"/>
      <c r="L609" s="234"/>
      <c r="M609" s="235"/>
      <c r="N609" s="236"/>
      <c r="O609" s="236"/>
      <c r="P609" s="236"/>
      <c r="Q609" s="236"/>
      <c r="R609" s="236"/>
      <c r="S609" s="236"/>
      <c r="T609" s="237"/>
      <c r="AT609" s="238" t="s">
        <v>173</v>
      </c>
      <c r="AU609" s="238" t="s">
        <v>86</v>
      </c>
      <c r="AV609" s="11" t="s">
        <v>86</v>
      </c>
      <c r="AW609" s="11" t="s">
        <v>33</v>
      </c>
      <c r="AX609" s="11" t="s">
        <v>70</v>
      </c>
      <c r="AY609" s="238" t="s">
        <v>165</v>
      </c>
    </row>
    <row r="610" s="11" customFormat="1">
      <c r="B610" s="227"/>
      <c r="C610" s="228"/>
      <c r="D610" s="229" t="s">
        <v>173</v>
      </c>
      <c r="E610" s="230" t="s">
        <v>21</v>
      </c>
      <c r="F610" s="231" t="s">
        <v>1107</v>
      </c>
      <c r="G610" s="228"/>
      <c r="H610" s="232">
        <v>0.56200000000000006</v>
      </c>
      <c r="I610" s="233"/>
      <c r="J610" s="228"/>
      <c r="K610" s="228"/>
      <c r="L610" s="234"/>
      <c r="M610" s="235"/>
      <c r="N610" s="236"/>
      <c r="O610" s="236"/>
      <c r="P610" s="236"/>
      <c r="Q610" s="236"/>
      <c r="R610" s="236"/>
      <c r="S610" s="236"/>
      <c r="T610" s="237"/>
      <c r="AT610" s="238" t="s">
        <v>173</v>
      </c>
      <c r="AU610" s="238" t="s">
        <v>86</v>
      </c>
      <c r="AV610" s="11" t="s">
        <v>86</v>
      </c>
      <c r="AW610" s="11" t="s">
        <v>33</v>
      </c>
      <c r="AX610" s="11" t="s">
        <v>70</v>
      </c>
      <c r="AY610" s="238" t="s">
        <v>165</v>
      </c>
    </row>
    <row r="611" s="13" customFormat="1">
      <c r="B611" s="259"/>
      <c r="C611" s="260"/>
      <c r="D611" s="229" t="s">
        <v>173</v>
      </c>
      <c r="E611" s="261" t="s">
        <v>21</v>
      </c>
      <c r="F611" s="262" t="s">
        <v>229</v>
      </c>
      <c r="G611" s="260"/>
      <c r="H611" s="263">
        <v>4.2889999999999997</v>
      </c>
      <c r="I611" s="264"/>
      <c r="J611" s="260"/>
      <c r="K611" s="260"/>
      <c r="L611" s="265"/>
      <c r="M611" s="266"/>
      <c r="N611" s="267"/>
      <c r="O611" s="267"/>
      <c r="P611" s="267"/>
      <c r="Q611" s="267"/>
      <c r="R611" s="267"/>
      <c r="S611" s="267"/>
      <c r="T611" s="268"/>
      <c r="AT611" s="269" t="s">
        <v>173</v>
      </c>
      <c r="AU611" s="269" t="s">
        <v>86</v>
      </c>
      <c r="AV611" s="13" t="s">
        <v>171</v>
      </c>
      <c r="AW611" s="13" t="s">
        <v>33</v>
      </c>
      <c r="AX611" s="13" t="s">
        <v>75</v>
      </c>
      <c r="AY611" s="269" t="s">
        <v>165</v>
      </c>
    </row>
    <row r="612" s="1" customFormat="1" ht="16.5" customHeight="1">
      <c r="B612" s="46"/>
      <c r="C612" s="215" t="s">
        <v>1108</v>
      </c>
      <c r="D612" s="215" t="s">
        <v>167</v>
      </c>
      <c r="E612" s="216" t="s">
        <v>1109</v>
      </c>
      <c r="F612" s="217" t="s">
        <v>1110</v>
      </c>
      <c r="G612" s="218" t="s">
        <v>330</v>
      </c>
      <c r="H612" s="219">
        <v>11.5</v>
      </c>
      <c r="I612" s="220"/>
      <c r="J612" s="221">
        <f>ROUND(I612*H612,2)</f>
        <v>0</v>
      </c>
      <c r="K612" s="217" t="s">
        <v>21</v>
      </c>
      <c r="L612" s="72"/>
      <c r="M612" s="222" t="s">
        <v>21</v>
      </c>
      <c r="N612" s="223" t="s">
        <v>41</v>
      </c>
      <c r="O612" s="47"/>
      <c r="P612" s="224">
        <f>O612*H612</f>
        <v>0</v>
      </c>
      <c r="Q612" s="224">
        <v>0</v>
      </c>
      <c r="R612" s="224">
        <f>Q612*H612</f>
        <v>0</v>
      </c>
      <c r="S612" s="224">
        <v>0</v>
      </c>
      <c r="T612" s="225">
        <f>S612*H612</f>
        <v>0</v>
      </c>
      <c r="AR612" s="24" t="s">
        <v>244</v>
      </c>
      <c r="AT612" s="24" t="s">
        <v>167</v>
      </c>
      <c r="AU612" s="24" t="s">
        <v>86</v>
      </c>
      <c r="AY612" s="24" t="s">
        <v>165</v>
      </c>
      <c r="BE612" s="226">
        <f>IF(N612="základní",J612,0)</f>
        <v>0</v>
      </c>
      <c r="BF612" s="226">
        <f>IF(N612="snížená",J612,0)</f>
        <v>0</v>
      </c>
      <c r="BG612" s="226">
        <f>IF(N612="zákl. přenesená",J612,0)</f>
        <v>0</v>
      </c>
      <c r="BH612" s="226">
        <f>IF(N612="sníž. přenesená",J612,0)</f>
        <v>0</v>
      </c>
      <c r="BI612" s="226">
        <f>IF(N612="nulová",J612,0)</f>
        <v>0</v>
      </c>
      <c r="BJ612" s="24" t="s">
        <v>75</v>
      </c>
      <c r="BK612" s="226">
        <f>ROUND(I612*H612,2)</f>
        <v>0</v>
      </c>
      <c r="BL612" s="24" t="s">
        <v>244</v>
      </c>
      <c r="BM612" s="24" t="s">
        <v>1111</v>
      </c>
    </row>
    <row r="613" s="11" customFormat="1">
      <c r="B613" s="227"/>
      <c r="C613" s="228"/>
      <c r="D613" s="229" t="s">
        <v>173</v>
      </c>
      <c r="E613" s="230" t="s">
        <v>21</v>
      </c>
      <c r="F613" s="231" t="s">
        <v>1112</v>
      </c>
      <c r="G613" s="228"/>
      <c r="H613" s="232">
        <v>11.5</v>
      </c>
      <c r="I613" s="233"/>
      <c r="J613" s="228"/>
      <c r="K613" s="228"/>
      <c r="L613" s="234"/>
      <c r="M613" s="235"/>
      <c r="N613" s="236"/>
      <c r="O613" s="236"/>
      <c r="P613" s="236"/>
      <c r="Q613" s="236"/>
      <c r="R613" s="236"/>
      <c r="S613" s="236"/>
      <c r="T613" s="237"/>
      <c r="AT613" s="238" t="s">
        <v>173</v>
      </c>
      <c r="AU613" s="238" t="s">
        <v>86</v>
      </c>
      <c r="AV613" s="11" t="s">
        <v>86</v>
      </c>
      <c r="AW613" s="11" t="s">
        <v>33</v>
      </c>
      <c r="AX613" s="11" t="s">
        <v>75</v>
      </c>
      <c r="AY613" s="238" t="s">
        <v>165</v>
      </c>
    </row>
    <row r="614" s="1" customFormat="1" ht="16.5" customHeight="1">
      <c r="B614" s="46"/>
      <c r="C614" s="215" t="s">
        <v>1113</v>
      </c>
      <c r="D614" s="215" t="s">
        <v>167</v>
      </c>
      <c r="E614" s="216" t="s">
        <v>1114</v>
      </c>
      <c r="F614" s="217" t="s">
        <v>1115</v>
      </c>
      <c r="G614" s="218" t="s">
        <v>330</v>
      </c>
      <c r="H614" s="219">
        <v>11.5</v>
      </c>
      <c r="I614" s="220"/>
      <c r="J614" s="221">
        <f>ROUND(I614*H614,2)</f>
        <v>0</v>
      </c>
      <c r="K614" s="217" t="s">
        <v>21</v>
      </c>
      <c r="L614" s="72"/>
      <c r="M614" s="222" t="s">
        <v>21</v>
      </c>
      <c r="N614" s="223" t="s">
        <v>41</v>
      </c>
      <c r="O614" s="47"/>
      <c r="P614" s="224">
        <f>O614*H614</f>
        <v>0</v>
      </c>
      <c r="Q614" s="224">
        <v>0</v>
      </c>
      <c r="R614" s="224">
        <f>Q614*H614</f>
        <v>0</v>
      </c>
      <c r="S614" s="224">
        <v>0</v>
      </c>
      <c r="T614" s="225">
        <f>S614*H614</f>
        <v>0</v>
      </c>
      <c r="AR614" s="24" t="s">
        <v>244</v>
      </c>
      <c r="AT614" s="24" t="s">
        <v>167</v>
      </c>
      <c r="AU614" s="24" t="s">
        <v>86</v>
      </c>
      <c r="AY614" s="24" t="s">
        <v>165</v>
      </c>
      <c r="BE614" s="226">
        <f>IF(N614="základní",J614,0)</f>
        <v>0</v>
      </c>
      <c r="BF614" s="226">
        <f>IF(N614="snížená",J614,0)</f>
        <v>0</v>
      </c>
      <c r="BG614" s="226">
        <f>IF(N614="zákl. přenesená",J614,0)</f>
        <v>0</v>
      </c>
      <c r="BH614" s="226">
        <f>IF(N614="sníž. přenesená",J614,0)</f>
        <v>0</v>
      </c>
      <c r="BI614" s="226">
        <f>IF(N614="nulová",J614,0)</f>
        <v>0</v>
      </c>
      <c r="BJ614" s="24" t="s">
        <v>75</v>
      </c>
      <c r="BK614" s="226">
        <f>ROUND(I614*H614,2)</f>
        <v>0</v>
      </c>
      <c r="BL614" s="24" t="s">
        <v>244</v>
      </c>
      <c r="BM614" s="24" t="s">
        <v>1116</v>
      </c>
    </row>
    <row r="615" s="11" customFormat="1">
      <c r="B615" s="227"/>
      <c r="C615" s="228"/>
      <c r="D615" s="229" t="s">
        <v>173</v>
      </c>
      <c r="E615" s="230" t="s">
        <v>21</v>
      </c>
      <c r="F615" s="231" t="s">
        <v>1117</v>
      </c>
      <c r="G615" s="228"/>
      <c r="H615" s="232">
        <v>11.5</v>
      </c>
      <c r="I615" s="233"/>
      <c r="J615" s="228"/>
      <c r="K615" s="228"/>
      <c r="L615" s="234"/>
      <c r="M615" s="235"/>
      <c r="N615" s="236"/>
      <c r="O615" s="236"/>
      <c r="P615" s="236"/>
      <c r="Q615" s="236"/>
      <c r="R615" s="236"/>
      <c r="S615" s="236"/>
      <c r="T615" s="237"/>
      <c r="AT615" s="238" t="s">
        <v>173</v>
      </c>
      <c r="AU615" s="238" t="s">
        <v>86</v>
      </c>
      <c r="AV615" s="11" t="s">
        <v>86</v>
      </c>
      <c r="AW615" s="11" t="s">
        <v>33</v>
      </c>
      <c r="AX615" s="11" t="s">
        <v>75</v>
      </c>
      <c r="AY615" s="238" t="s">
        <v>165</v>
      </c>
    </row>
    <row r="616" s="1" customFormat="1" ht="38.25" customHeight="1">
      <c r="B616" s="46"/>
      <c r="C616" s="215" t="s">
        <v>1118</v>
      </c>
      <c r="D616" s="215" t="s">
        <v>167</v>
      </c>
      <c r="E616" s="216" t="s">
        <v>1119</v>
      </c>
      <c r="F616" s="217" t="s">
        <v>1120</v>
      </c>
      <c r="G616" s="218" t="s">
        <v>201</v>
      </c>
      <c r="H616" s="219">
        <v>1.149</v>
      </c>
      <c r="I616" s="220"/>
      <c r="J616" s="221">
        <f>ROUND(I616*H616,2)</f>
        <v>0</v>
      </c>
      <c r="K616" s="217" t="s">
        <v>170</v>
      </c>
      <c r="L616" s="72"/>
      <c r="M616" s="222" t="s">
        <v>21</v>
      </c>
      <c r="N616" s="223" t="s">
        <v>41</v>
      </c>
      <c r="O616" s="47"/>
      <c r="P616" s="224">
        <f>O616*H616</f>
        <v>0</v>
      </c>
      <c r="Q616" s="224">
        <v>0</v>
      </c>
      <c r="R616" s="224">
        <f>Q616*H616</f>
        <v>0</v>
      </c>
      <c r="S616" s="224">
        <v>0</v>
      </c>
      <c r="T616" s="225">
        <f>S616*H616</f>
        <v>0</v>
      </c>
      <c r="AR616" s="24" t="s">
        <v>244</v>
      </c>
      <c r="AT616" s="24" t="s">
        <v>167</v>
      </c>
      <c r="AU616" s="24" t="s">
        <v>86</v>
      </c>
      <c r="AY616" s="24" t="s">
        <v>165</v>
      </c>
      <c r="BE616" s="226">
        <f>IF(N616="základní",J616,0)</f>
        <v>0</v>
      </c>
      <c r="BF616" s="226">
        <f>IF(N616="snížená",J616,0)</f>
        <v>0</v>
      </c>
      <c r="BG616" s="226">
        <f>IF(N616="zákl. přenesená",J616,0)</f>
        <v>0</v>
      </c>
      <c r="BH616" s="226">
        <f>IF(N616="sníž. přenesená",J616,0)</f>
        <v>0</v>
      </c>
      <c r="BI616" s="226">
        <f>IF(N616="nulová",J616,0)</f>
        <v>0</v>
      </c>
      <c r="BJ616" s="24" t="s">
        <v>75</v>
      </c>
      <c r="BK616" s="226">
        <f>ROUND(I616*H616,2)</f>
        <v>0</v>
      </c>
      <c r="BL616" s="24" t="s">
        <v>244</v>
      </c>
      <c r="BM616" s="24" t="s">
        <v>1121</v>
      </c>
    </row>
    <row r="617" s="10" customFormat="1" ht="29.88" customHeight="1">
      <c r="B617" s="199"/>
      <c r="C617" s="200"/>
      <c r="D617" s="201" t="s">
        <v>69</v>
      </c>
      <c r="E617" s="213" t="s">
        <v>1122</v>
      </c>
      <c r="F617" s="213" t="s">
        <v>1123</v>
      </c>
      <c r="G617" s="200"/>
      <c r="H617" s="200"/>
      <c r="I617" s="203"/>
      <c r="J617" s="214">
        <f>BK617</f>
        <v>0</v>
      </c>
      <c r="K617" s="200"/>
      <c r="L617" s="205"/>
      <c r="M617" s="206"/>
      <c r="N617" s="207"/>
      <c r="O617" s="207"/>
      <c r="P617" s="208">
        <f>SUM(P618:P725)</f>
        <v>0</v>
      </c>
      <c r="Q617" s="207"/>
      <c r="R617" s="208">
        <f>SUM(R618:R725)</f>
        <v>1.0661025</v>
      </c>
      <c r="S617" s="207"/>
      <c r="T617" s="209">
        <f>SUM(T618:T725)</f>
        <v>0.8779245</v>
      </c>
      <c r="AR617" s="210" t="s">
        <v>86</v>
      </c>
      <c r="AT617" s="211" t="s">
        <v>69</v>
      </c>
      <c r="AU617" s="211" t="s">
        <v>75</v>
      </c>
      <c r="AY617" s="210" t="s">
        <v>165</v>
      </c>
      <c r="BK617" s="212">
        <f>SUM(BK618:BK725)</f>
        <v>0</v>
      </c>
    </row>
    <row r="618" s="1" customFormat="1" ht="16.5" customHeight="1">
      <c r="B618" s="46"/>
      <c r="C618" s="215" t="s">
        <v>1124</v>
      </c>
      <c r="D618" s="215" t="s">
        <v>167</v>
      </c>
      <c r="E618" s="216" t="s">
        <v>1125</v>
      </c>
      <c r="F618" s="217" t="s">
        <v>1126</v>
      </c>
      <c r="G618" s="218" t="s">
        <v>330</v>
      </c>
      <c r="H618" s="219">
        <v>26.5</v>
      </c>
      <c r="I618" s="220"/>
      <c r="J618" s="221">
        <f>ROUND(I618*H618,2)</f>
        <v>0</v>
      </c>
      <c r="K618" s="217" t="s">
        <v>170</v>
      </c>
      <c r="L618" s="72"/>
      <c r="M618" s="222" t="s">
        <v>21</v>
      </c>
      <c r="N618" s="223" t="s">
        <v>41</v>
      </c>
      <c r="O618" s="47"/>
      <c r="P618" s="224">
        <f>O618*H618</f>
        <v>0</v>
      </c>
      <c r="Q618" s="224">
        <v>0</v>
      </c>
      <c r="R618" s="224">
        <f>Q618*H618</f>
        <v>0</v>
      </c>
      <c r="S618" s="224">
        <v>0.00348</v>
      </c>
      <c r="T618" s="225">
        <f>S618*H618</f>
        <v>0.092219999999999996</v>
      </c>
      <c r="AR618" s="24" t="s">
        <v>244</v>
      </c>
      <c r="AT618" s="24" t="s">
        <v>167</v>
      </c>
      <c r="AU618" s="24" t="s">
        <v>86</v>
      </c>
      <c r="AY618" s="24" t="s">
        <v>165</v>
      </c>
      <c r="BE618" s="226">
        <f>IF(N618="základní",J618,0)</f>
        <v>0</v>
      </c>
      <c r="BF618" s="226">
        <f>IF(N618="snížená",J618,0)</f>
        <v>0</v>
      </c>
      <c r="BG618" s="226">
        <f>IF(N618="zákl. přenesená",J618,0)</f>
        <v>0</v>
      </c>
      <c r="BH618" s="226">
        <f>IF(N618="sníž. přenesená",J618,0)</f>
        <v>0</v>
      </c>
      <c r="BI618" s="226">
        <f>IF(N618="nulová",J618,0)</f>
        <v>0</v>
      </c>
      <c r="BJ618" s="24" t="s">
        <v>75</v>
      </c>
      <c r="BK618" s="226">
        <f>ROUND(I618*H618,2)</f>
        <v>0</v>
      </c>
      <c r="BL618" s="24" t="s">
        <v>244</v>
      </c>
      <c r="BM618" s="24" t="s">
        <v>1127</v>
      </c>
    </row>
    <row r="619" s="12" customFormat="1">
      <c r="B619" s="249"/>
      <c r="C619" s="250"/>
      <c r="D619" s="229" t="s">
        <v>173</v>
      </c>
      <c r="E619" s="251" t="s">
        <v>21</v>
      </c>
      <c r="F619" s="252" t="s">
        <v>1128</v>
      </c>
      <c r="G619" s="250"/>
      <c r="H619" s="251" t="s">
        <v>21</v>
      </c>
      <c r="I619" s="253"/>
      <c r="J619" s="250"/>
      <c r="K619" s="250"/>
      <c r="L619" s="254"/>
      <c r="M619" s="255"/>
      <c r="N619" s="256"/>
      <c r="O619" s="256"/>
      <c r="P619" s="256"/>
      <c r="Q619" s="256"/>
      <c r="R619" s="256"/>
      <c r="S619" s="256"/>
      <c r="T619" s="257"/>
      <c r="AT619" s="258" t="s">
        <v>173</v>
      </c>
      <c r="AU619" s="258" t="s">
        <v>86</v>
      </c>
      <c r="AV619" s="12" t="s">
        <v>75</v>
      </c>
      <c r="AW619" s="12" t="s">
        <v>33</v>
      </c>
      <c r="AX619" s="12" t="s">
        <v>70</v>
      </c>
      <c r="AY619" s="258" t="s">
        <v>165</v>
      </c>
    </row>
    <row r="620" s="11" customFormat="1">
      <c r="B620" s="227"/>
      <c r="C620" s="228"/>
      <c r="D620" s="229" t="s">
        <v>173</v>
      </c>
      <c r="E620" s="230" t="s">
        <v>21</v>
      </c>
      <c r="F620" s="231" t="s">
        <v>1129</v>
      </c>
      <c r="G620" s="228"/>
      <c r="H620" s="232">
        <v>26.5</v>
      </c>
      <c r="I620" s="233"/>
      <c r="J620" s="228"/>
      <c r="K620" s="228"/>
      <c r="L620" s="234"/>
      <c r="M620" s="235"/>
      <c r="N620" s="236"/>
      <c r="O620" s="236"/>
      <c r="P620" s="236"/>
      <c r="Q620" s="236"/>
      <c r="R620" s="236"/>
      <c r="S620" s="236"/>
      <c r="T620" s="237"/>
      <c r="AT620" s="238" t="s">
        <v>173</v>
      </c>
      <c r="AU620" s="238" t="s">
        <v>86</v>
      </c>
      <c r="AV620" s="11" t="s">
        <v>86</v>
      </c>
      <c r="AW620" s="11" t="s">
        <v>33</v>
      </c>
      <c r="AX620" s="11" t="s">
        <v>75</v>
      </c>
      <c r="AY620" s="238" t="s">
        <v>165</v>
      </c>
    </row>
    <row r="621" s="1" customFormat="1" ht="16.5" customHeight="1">
      <c r="B621" s="46"/>
      <c r="C621" s="215" t="s">
        <v>1130</v>
      </c>
      <c r="D621" s="215" t="s">
        <v>167</v>
      </c>
      <c r="E621" s="216" t="s">
        <v>1131</v>
      </c>
      <c r="F621" s="217" t="s">
        <v>1132</v>
      </c>
      <c r="G621" s="218" t="s">
        <v>330</v>
      </c>
      <c r="H621" s="219">
        <v>6.4400000000000004</v>
      </c>
      <c r="I621" s="220"/>
      <c r="J621" s="221">
        <f>ROUND(I621*H621,2)</f>
        <v>0</v>
      </c>
      <c r="K621" s="217" t="s">
        <v>170</v>
      </c>
      <c r="L621" s="72"/>
      <c r="M621" s="222" t="s">
        <v>21</v>
      </c>
      <c r="N621" s="223" t="s">
        <v>41</v>
      </c>
      <c r="O621" s="47"/>
      <c r="P621" s="224">
        <f>O621*H621</f>
        <v>0</v>
      </c>
      <c r="Q621" s="224">
        <v>0</v>
      </c>
      <c r="R621" s="224">
        <f>Q621*H621</f>
        <v>0</v>
      </c>
      <c r="S621" s="224">
        <v>0.0016999999999999999</v>
      </c>
      <c r="T621" s="225">
        <f>S621*H621</f>
        <v>0.010947999999999999</v>
      </c>
      <c r="AR621" s="24" t="s">
        <v>244</v>
      </c>
      <c r="AT621" s="24" t="s">
        <v>167</v>
      </c>
      <c r="AU621" s="24" t="s">
        <v>86</v>
      </c>
      <c r="AY621" s="24" t="s">
        <v>165</v>
      </c>
      <c r="BE621" s="226">
        <f>IF(N621="základní",J621,0)</f>
        <v>0</v>
      </c>
      <c r="BF621" s="226">
        <f>IF(N621="snížená",J621,0)</f>
        <v>0</v>
      </c>
      <c r="BG621" s="226">
        <f>IF(N621="zákl. přenesená",J621,0)</f>
        <v>0</v>
      </c>
      <c r="BH621" s="226">
        <f>IF(N621="sníž. přenesená",J621,0)</f>
        <v>0</v>
      </c>
      <c r="BI621" s="226">
        <f>IF(N621="nulová",J621,0)</f>
        <v>0</v>
      </c>
      <c r="BJ621" s="24" t="s">
        <v>75</v>
      </c>
      <c r="BK621" s="226">
        <f>ROUND(I621*H621,2)</f>
        <v>0</v>
      </c>
      <c r="BL621" s="24" t="s">
        <v>244</v>
      </c>
      <c r="BM621" s="24" t="s">
        <v>1133</v>
      </c>
    </row>
    <row r="622" s="12" customFormat="1">
      <c r="B622" s="249"/>
      <c r="C622" s="250"/>
      <c r="D622" s="229" t="s">
        <v>173</v>
      </c>
      <c r="E622" s="251" t="s">
        <v>21</v>
      </c>
      <c r="F622" s="252" t="s">
        <v>1128</v>
      </c>
      <c r="G622" s="250"/>
      <c r="H622" s="251" t="s">
        <v>21</v>
      </c>
      <c r="I622" s="253"/>
      <c r="J622" s="250"/>
      <c r="K622" s="250"/>
      <c r="L622" s="254"/>
      <c r="M622" s="255"/>
      <c r="N622" s="256"/>
      <c r="O622" s="256"/>
      <c r="P622" s="256"/>
      <c r="Q622" s="256"/>
      <c r="R622" s="256"/>
      <c r="S622" s="256"/>
      <c r="T622" s="257"/>
      <c r="AT622" s="258" t="s">
        <v>173</v>
      </c>
      <c r="AU622" s="258" t="s">
        <v>86</v>
      </c>
      <c r="AV622" s="12" t="s">
        <v>75</v>
      </c>
      <c r="AW622" s="12" t="s">
        <v>33</v>
      </c>
      <c r="AX622" s="12" t="s">
        <v>70</v>
      </c>
      <c r="AY622" s="258" t="s">
        <v>165</v>
      </c>
    </row>
    <row r="623" s="11" customFormat="1">
      <c r="B623" s="227"/>
      <c r="C623" s="228"/>
      <c r="D623" s="229" t="s">
        <v>173</v>
      </c>
      <c r="E623" s="230" t="s">
        <v>21</v>
      </c>
      <c r="F623" s="231" t="s">
        <v>1134</v>
      </c>
      <c r="G623" s="228"/>
      <c r="H623" s="232">
        <v>1.2</v>
      </c>
      <c r="I623" s="233"/>
      <c r="J623" s="228"/>
      <c r="K623" s="228"/>
      <c r="L623" s="234"/>
      <c r="M623" s="235"/>
      <c r="N623" s="236"/>
      <c r="O623" s="236"/>
      <c r="P623" s="236"/>
      <c r="Q623" s="236"/>
      <c r="R623" s="236"/>
      <c r="S623" s="236"/>
      <c r="T623" s="237"/>
      <c r="AT623" s="238" t="s">
        <v>173</v>
      </c>
      <c r="AU623" s="238" t="s">
        <v>86</v>
      </c>
      <c r="AV623" s="11" t="s">
        <v>86</v>
      </c>
      <c r="AW623" s="11" t="s">
        <v>33</v>
      </c>
      <c r="AX623" s="11" t="s">
        <v>70</v>
      </c>
      <c r="AY623" s="238" t="s">
        <v>165</v>
      </c>
    </row>
    <row r="624" s="11" customFormat="1">
      <c r="B624" s="227"/>
      <c r="C624" s="228"/>
      <c r="D624" s="229" t="s">
        <v>173</v>
      </c>
      <c r="E624" s="230" t="s">
        <v>21</v>
      </c>
      <c r="F624" s="231" t="s">
        <v>1135</v>
      </c>
      <c r="G624" s="228"/>
      <c r="H624" s="232">
        <v>6.4400000000000004</v>
      </c>
      <c r="I624" s="233"/>
      <c r="J624" s="228"/>
      <c r="K624" s="228"/>
      <c r="L624" s="234"/>
      <c r="M624" s="235"/>
      <c r="N624" s="236"/>
      <c r="O624" s="236"/>
      <c r="P624" s="236"/>
      <c r="Q624" s="236"/>
      <c r="R624" s="236"/>
      <c r="S624" s="236"/>
      <c r="T624" s="237"/>
      <c r="AT624" s="238" t="s">
        <v>173</v>
      </c>
      <c r="AU624" s="238" t="s">
        <v>86</v>
      </c>
      <c r="AV624" s="11" t="s">
        <v>86</v>
      </c>
      <c r="AW624" s="11" t="s">
        <v>33</v>
      </c>
      <c r="AX624" s="11" t="s">
        <v>75</v>
      </c>
      <c r="AY624" s="238" t="s">
        <v>165</v>
      </c>
    </row>
    <row r="625" s="1" customFormat="1" ht="25.5" customHeight="1">
      <c r="B625" s="46"/>
      <c r="C625" s="215" t="s">
        <v>1136</v>
      </c>
      <c r="D625" s="215" t="s">
        <v>167</v>
      </c>
      <c r="E625" s="216" t="s">
        <v>1137</v>
      </c>
      <c r="F625" s="217" t="s">
        <v>1138</v>
      </c>
      <c r="G625" s="218" t="s">
        <v>330</v>
      </c>
      <c r="H625" s="219">
        <v>49.950000000000003</v>
      </c>
      <c r="I625" s="220"/>
      <c r="J625" s="221">
        <f>ROUND(I625*H625,2)</f>
        <v>0</v>
      </c>
      <c r="K625" s="217" t="s">
        <v>170</v>
      </c>
      <c r="L625" s="72"/>
      <c r="M625" s="222" t="s">
        <v>21</v>
      </c>
      <c r="N625" s="223" t="s">
        <v>41</v>
      </c>
      <c r="O625" s="47"/>
      <c r="P625" s="224">
        <f>O625*H625</f>
        <v>0</v>
      </c>
      <c r="Q625" s="224">
        <v>0</v>
      </c>
      <c r="R625" s="224">
        <f>Q625*H625</f>
        <v>0</v>
      </c>
      <c r="S625" s="224">
        <v>0.0017700000000000001</v>
      </c>
      <c r="T625" s="225">
        <f>S625*H625</f>
        <v>0.088411500000000004</v>
      </c>
      <c r="AR625" s="24" t="s">
        <v>244</v>
      </c>
      <c r="AT625" s="24" t="s">
        <v>167</v>
      </c>
      <c r="AU625" s="24" t="s">
        <v>86</v>
      </c>
      <c r="AY625" s="24" t="s">
        <v>165</v>
      </c>
      <c r="BE625" s="226">
        <f>IF(N625="základní",J625,0)</f>
        <v>0</v>
      </c>
      <c r="BF625" s="226">
        <f>IF(N625="snížená",J625,0)</f>
        <v>0</v>
      </c>
      <c r="BG625" s="226">
        <f>IF(N625="zákl. přenesená",J625,0)</f>
        <v>0</v>
      </c>
      <c r="BH625" s="226">
        <f>IF(N625="sníž. přenesená",J625,0)</f>
        <v>0</v>
      </c>
      <c r="BI625" s="226">
        <f>IF(N625="nulová",J625,0)</f>
        <v>0</v>
      </c>
      <c r="BJ625" s="24" t="s">
        <v>75</v>
      </c>
      <c r="BK625" s="226">
        <f>ROUND(I625*H625,2)</f>
        <v>0</v>
      </c>
      <c r="BL625" s="24" t="s">
        <v>244</v>
      </c>
      <c r="BM625" s="24" t="s">
        <v>1139</v>
      </c>
    </row>
    <row r="626" s="12" customFormat="1">
      <c r="B626" s="249"/>
      <c r="C626" s="250"/>
      <c r="D626" s="229" t="s">
        <v>173</v>
      </c>
      <c r="E626" s="251" t="s">
        <v>21</v>
      </c>
      <c r="F626" s="252" t="s">
        <v>1128</v>
      </c>
      <c r="G626" s="250"/>
      <c r="H626" s="251" t="s">
        <v>21</v>
      </c>
      <c r="I626" s="253"/>
      <c r="J626" s="250"/>
      <c r="K626" s="250"/>
      <c r="L626" s="254"/>
      <c r="M626" s="255"/>
      <c r="N626" s="256"/>
      <c r="O626" s="256"/>
      <c r="P626" s="256"/>
      <c r="Q626" s="256"/>
      <c r="R626" s="256"/>
      <c r="S626" s="256"/>
      <c r="T626" s="257"/>
      <c r="AT626" s="258" t="s">
        <v>173</v>
      </c>
      <c r="AU626" s="258" t="s">
        <v>86</v>
      </c>
      <c r="AV626" s="12" t="s">
        <v>75</v>
      </c>
      <c r="AW626" s="12" t="s">
        <v>33</v>
      </c>
      <c r="AX626" s="12" t="s">
        <v>70</v>
      </c>
      <c r="AY626" s="258" t="s">
        <v>165</v>
      </c>
    </row>
    <row r="627" s="11" customFormat="1">
      <c r="B627" s="227"/>
      <c r="C627" s="228"/>
      <c r="D627" s="229" t="s">
        <v>173</v>
      </c>
      <c r="E627" s="230" t="s">
        <v>21</v>
      </c>
      <c r="F627" s="231" t="s">
        <v>1140</v>
      </c>
      <c r="G627" s="228"/>
      <c r="H627" s="232">
        <v>43.799999999999997</v>
      </c>
      <c r="I627" s="233"/>
      <c r="J627" s="228"/>
      <c r="K627" s="228"/>
      <c r="L627" s="234"/>
      <c r="M627" s="235"/>
      <c r="N627" s="236"/>
      <c r="O627" s="236"/>
      <c r="P627" s="236"/>
      <c r="Q627" s="236"/>
      <c r="R627" s="236"/>
      <c r="S627" s="236"/>
      <c r="T627" s="237"/>
      <c r="AT627" s="238" t="s">
        <v>173</v>
      </c>
      <c r="AU627" s="238" t="s">
        <v>86</v>
      </c>
      <c r="AV627" s="11" t="s">
        <v>86</v>
      </c>
      <c r="AW627" s="11" t="s">
        <v>33</v>
      </c>
      <c r="AX627" s="11" t="s">
        <v>70</v>
      </c>
      <c r="AY627" s="238" t="s">
        <v>165</v>
      </c>
    </row>
    <row r="628" s="11" customFormat="1">
      <c r="B628" s="227"/>
      <c r="C628" s="228"/>
      <c r="D628" s="229" t="s">
        <v>173</v>
      </c>
      <c r="E628" s="230" t="s">
        <v>21</v>
      </c>
      <c r="F628" s="231" t="s">
        <v>1141</v>
      </c>
      <c r="G628" s="228"/>
      <c r="H628" s="232">
        <v>6.1500000000000004</v>
      </c>
      <c r="I628" s="233"/>
      <c r="J628" s="228"/>
      <c r="K628" s="228"/>
      <c r="L628" s="234"/>
      <c r="M628" s="235"/>
      <c r="N628" s="236"/>
      <c r="O628" s="236"/>
      <c r="P628" s="236"/>
      <c r="Q628" s="236"/>
      <c r="R628" s="236"/>
      <c r="S628" s="236"/>
      <c r="T628" s="237"/>
      <c r="AT628" s="238" t="s">
        <v>173</v>
      </c>
      <c r="AU628" s="238" t="s">
        <v>86</v>
      </c>
      <c r="AV628" s="11" t="s">
        <v>86</v>
      </c>
      <c r="AW628" s="11" t="s">
        <v>33</v>
      </c>
      <c r="AX628" s="11" t="s">
        <v>70</v>
      </c>
      <c r="AY628" s="238" t="s">
        <v>165</v>
      </c>
    </row>
    <row r="629" s="13" customFormat="1">
      <c r="B629" s="259"/>
      <c r="C629" s="260"/>
      <c r="D629" s="229" t="s">
        <v>173</v>
      </c>
      <c r="E629" s="261" t="s">
        <v>21</v>
      </c>
      <c r="F629" s="262" t="s">
        <v>229</v>
      </c>
      <c r="G629" s="260"/>
      <c r="H629" s="263">
        <v>49.950000000000003</v>
      </c>
      <c r="I629" s="264"/>
      <c r="J629" s="260"/>
      <c r="K629" s="260"/>
      <c r="L629" s="265"/>
      <c r="M629" s="266"/>
      <c r="N629" s="267"/>
      <c r="O629" s="267"/>
      <c r="P629" s="267"/>
      <c r="Q629" s="267"/>
      <c r="R629" s="267"/>
      <c r="S629" s="267"/>
      <c r="T629" s="268"/>
      <c r="AT629" s="269" t="s">
        <v>173</v>
      </c>
      <c r="AU629" s="269" t="s">
        <v>86</v>
      </c>
      <c r="AV629" s="13" t="s">
        <v>171</v>
      </c>
      <c r="AW629" s="13" t="s">
        <v>33</v>
      </c>
      <c r="AX629" s="13" t="s">
        <v>75</v>
      </c>
      <c r="AY629" s="269" t="s">
        <v>165</v>
      </c>
    </row>
    <row r="630" s="1" customFormat="1" ht="16.5" customHeight="1">
      <c r="B630" s="46"/>
      <c r="C630" s="215" t="s">
        <v>1142</v>
      </c>
      <c r="D630" s="215" t="s">
        <v>167</v>
      </c>
      <c r="E630" s="216" t="s">
        <v>1143</v>
      </c>
      <c r="F630" s="217" t="s">
        <v>1144</v>
      </c>
      <c r="G630" s="218" t="s">
        <v>252</v>
      </c>
      <c r="H630" s="219">
        <v>4</v>
      </c>
      <c r="I630" s="220"/>
      <c r="J630" s="221">
        <f>ROUND(I630*H630,2)</f>
        <v>0</v>
      </c>
      <c r="K630" s="217" t="s">
        <v>170</v>
      </c>
      <c r="L630" s="72"/>
      <c r="M630" s="222" t="s">
        <v>21</v>
      </c>
      <c r="N630" s="223" t="s">
        <v>41</v>
      </c>
      <c r="O630" s="47"/>
      <c r="P630" s="224">
        <f>O630*H630</f>
        <v>0</v>
      </c>
      <c r="Q630" s="224">
        <v>0</v>
      </c>
      <c r="R630" s="224">
        <f>Q630*H630</f>
        <v>0</v>
      </c>
      <c r="S630" s="224">
        <v>0.0090600000000000003</v>
      </c>
      <c r="T630" s="225">
        <f>S630*H630</f>
        <v>0.036240000000000001</v>
      </c>
      <c r="AR630" s="24" t="s">
        <v>244</v>
      </c>
      <c r="AT630" s="24" t="s">
        <v>167</v>
      </c>
      <c r="AU630" s="24" t="s">
        <v>86</v>
      </c>
      <c r="AY630" s="24" t="s">
        <v>165</v>
      </c>
      <c r="BE630" s="226">
        <f>IF(N630="základní",J630,0)</f>
        <v>0</v>
      </c>
      <c r="BF630" s="226">
        <f>IF(N630="snížená",J630,0)</f>
        <v>0</v>
      </c>
      <c r="BG630" s="226">
        <f>IF(N630="zákl. přenesená",J630,0)</f>
        <v>0</v>
      </c>
      <c r="BH630" s="226">
        <f>IF(N630="sníž. přenesená",J630,0)</f>
        <v>0</v>
      </c>
      <c r="BI630" s="226">
        <f>IF(N630="nulová",J630,0)</f>
        <v>0</v>
      </c>
      <c r="BJ630" s="24" t="s">
        <v>75</v>
      </c>
      <c r="BK630" s="226">
        <f>ROUND(I630*H630,2)</f>
        <v>0</v>
      </c>
      <c r="BL630" s="24" t="s">
        <v>244</v>
      </c>
      <c r="BM630" s="24" t="s">
        <v>1145</v>
      </c>
    </row>
    <row r="631" s="11" customFormat="1">
      <c r="B631" s="227"/>
      <c r="C631" s="228"/>
      <c r="D631" s="229" t="s">
        <v>173</v>
      </c>
      <c r="E631" s="230" t="s">
        <v>21</v>
      </c>
      <c r="F631" s="231" t="s">
        <v>1146</v>
      </c>
      <c r="G631" s="228"/>
      <c r="H631" s="232">
        <v>4</v>
      </c>
      <c r="I631" s="233"/>
      <c r="J631" s="228"/>
      <c r="K631" s="228"/>
      <c r="L631" s="234"/>
      <c r="M631" s="235"/>
      <c r="N631" s="236"/>
      <c r="O631" s="236"/>
      <c r="P631" s="236"/>
      <c r="Q631" s="236"/>
      <c r="R631" s="236"/>
      <c r="S631" s="236"/>
      <c r="T631" s="237"/>
      <c r="AT631" s="238" t="s">
        <v>173</v>
      </c>
      <c r="AU631" s="238" t="s">
        <v>86</v>
      </c>
      <c r="AV631" s="11" t="s">
        <v>86</v>
      </c>
      <c r="AW631" s="11" t="s">
        <v>33</v>
      </c>
      <c r="AX631" s="11" t="s">
        <v>75</v>
      </c>
      <c r="AY631" s="238" t="s">
        <v>165</v>
      </c>
    </row>
    <row r="632" s="1" customFormat="1" ht="25.5" customHeight="1">
      <c r="B632" s="46"/>
      <c r="C632" s="215" t="s">
        <v>1147</v>
      </c>
      <c r="D632" s="215" t="s">
        <v>167</v>
      </c>
      <c r="E632" s="216" t="s">
        <v>1148</v>
      </c>
      <c r="F632" s="217" t="s">
        <v>1149</v>
      </c>
      <c r="G632" s="218" t="s">
        <v>330</v>
      </c>
      <c r="H632" s="219">
        <v>29.800000000000001</v>
      </c>
      <c r="I632" s="220"/>
      <c r="J632" s="221">
        <f>ROUND(I632*H632,2)</f>
        <v>0</v>
      </c>
      <c r="K632" s="217" t="s">
        <v>170</v>
      </c>
      <c r="L632" s="72"/>
      <c r="M632" s="222" t="s">
        <v>21</v>
      </c>
      <c r="N632" s="223" t="s">
        <v>41</v>
      </c>
      <c r="O632" s="47"/>
      <c r="P632" s="224">
        <f>O632*H632</f>
        <v>0</v>
      </c>
      <c r="Q632" s="224">
        <v>0</v>
      </c>
      <c r="R632" s="224">
        <f>Q632*H632</f>
        <v>0</v>
      </c>
      <c r="S632" s="224">
        <v>0.00191</v>
      </c>
      <c r="T632" s="225">
        <f>S632*H632</f>
        <v>0.056918000000000003</v>
      </c>
      <c r="AR632" s="24" t="s">
        <v>244</v>
      </c>
      <c r="AT632" s="24" t="s">
        <v>167</v>
      </c>
      <c r="AU632" s="24" t="s">
        <v>86</v>
      </c>
      <c r="AY632" s="24" t="s">
        <v>165</v>
      </c>
      <c r="BE632" s="226">
        <f>IF(N632="základní",J632,0)</f>
        <v>0</v>
      </c>
      <c r="BF632" s="226">
        <f>IF(N632="snížená",J632,0)</f>
        <v>0</v>
      </c>
      <c r="BG632" s="226">
        <f>IF(N632="zákl. přenesená",J632,0)</f>
        <v>0</v>
      </c>
      <c r="BH632" s="226">
        <f>IF(N632="sníž. přenesená",J632,0)</f>
        <v>0</v>
      </c>
      <c r="BI632" s="226">
        <f>IF(N632="nulová",J632,0)</f>
        <v>0</v>
      </c>
      <c r="BJ632" s="24" t="s">
        <v>75</v>
      </c>
      <c r="BK632" s="226">
        <f>ROUND(I632*H632,2)</f>
        <v>0</v>
      </c>
      <c r="BL632" s="24" t="s">
        <v>244</v>
      </c>
      <c r="BM632" s="24" t="s">
        <v>1150</v>
      </c>
    </row>
    <row r="633" s="11" customFormat="1">
      <c r="B633" s="227"/>
      <c r="C633" s="228"/>
      <c r="D633" s="229" t="s">
        <v>173</v>
      </c>
      <c r="E633" s="230" t="s">
        <v>21</v>
      </c>
      <c r="F633" s="231" t="s">
        <v>1151</v>
      </c>
      <c r="G633" s="228"/>
      <c r="H633" s="232">
        <v>14.199999999999999</v>
      </c>
      <c r="I633" s="233"/>
      <c r="J633" s="228"/>
      <c r="K633" s="228"/>
      <c r="L633" s="234"/>
      <c r="M633" s="235"/>
      <c r="N633" s="236"/>
      <c r="O633" s="236"/>
      <c r="P633" s="236"/>
      <c r="Q633" s="236"/>
      <c r="R633" s="236"/>
      <c r="S633" s="236"/>
      <c r="T633" s="237"/>
      <c r="AT633" s="238" t="s">
        <v>173</v>
      </c>
      <c r="AU633" s="238" t="s">
        <v>86</v>
      </c>
      <c r="AV633" s="11" t="s">
        <v>86</v>
      </c>
      <c r="AW633" s="11" t="s">
        <v>33</v>
      </c>
      <c r="AX633" s="11" t="s">
        <v>70</v>
      </c>
      <c r="AY633" s="238" t="s">
        <v>165</v>
      </c>
    </row>
    <row r="634" s="11" customFormat="1">
      <c r="B634" s="227"/>
      <c r="C634" s="228"/>
      <c r="D634" s="229" t="s">
        <v>173</v>
      </c>
      <c r="E634" s="230" t="s">
        <v>21</v>
      </c>
      <c r="F634" s="231" t="s">
        <v>1152</v>
      </c>
      <c r="G634" s="228"/>
      <c r="H634" s="232">
        <v>15.6</v>
      </c>
      <c r="I634" s="233"/>
      <c r="J634" s="228"/>
      <c r="K634" s="228"/>
      <c r="L634" s="234"/>
      <c r="M634" s="235"/>
      <c r="N634" s="236"/>
      <c r="O634" s="236"/>
      <c r="P634" s="236"/>
      <c r="Q634" s="236"/>
      <c r="R634" s="236"/>
      <c r="S634" s="236"/>
      <c r="T634" s="237"/>
      <c r="AT634" s="238" t="s">
        <v>173</v>
      </c>
      <c r="AU634" s="238" t="s">
        <v>86</v>
      </c>
      <c r="AV634" s="11" t="s">
        <v>86</v>
      </c>
      <c r="AW634" s="11" t="s">
        <v>33</v>
      </c>
      <c r="AX634" s="11" t="s">
        <v>70</v>
      </c>
      <c r="AY634" s="238" t="s">
        <v>165</v>
      </c>
    </row>
    <row r="635" s="13" customFormat="1">
      <c r="B635" s="259"/>
      <c r="C635" s="260"/>
      <c r="D635" s="229" t="s">
        <v>173</v>
      </c>
      <c r="E635" s="261" t="s">
        <v>21</v>
      </c>
      <c r="F635" s="262" t="s">
        <v>229</v>
      </c>
      <c r="G635" s="260"/>
      <c r="H635" s="263">
        <v>29.800000000000001</v>
      </c>
      <c r="I635" s="264"/>
      <c r="J635" s="260"/>
      <c r="K635" s="260"/>
      <c r="L635" s="265"/>
      <c r="M635" s="266"/>
      <c r="N635" s="267"/>
      <c r="O635" s="267"/>
      <c r="P635" s="267"/>
      <c r="Q635" s="267"/>
      <c r="R635" s="267"/>
      <c r="S635" s="267"/>
      <c r="T635" s="268"/>
      <c r="AT635" s="269" t="s">
        <v>173</v>
      </c>
      <c r="AU635" s="269" t="s">
        <v>86</v>
      </c>
      <c r="AV635" s="13" t="s">
        <v>171</v>
      </c>
      <c r="AW635" s="13" t="s">
        <v>33</v>
      </c>
      <c r="AX635" s="13" t="s">
        <v>75</v>
      </c>
      <c r="AY635" s="269" t="s">
        <v>165</v>
      </c>
    </row>
    <row r="636" s="1" customFormat="1" ht="16.5" customHeight="1">
      <c r="B636" s="46"/>
      <c r="C636" s="215" t="s">
        <v>1153</v>
      </c>
      <c r="D636" s="215" t="s">
        <v>167</v>
      </c>
      <c r="E636" s="216" t="s">
        <v>1154</v>
      </c>
      <c r="F636" s="217" t="s">
        <v>1155</v>
      </c>
      <c r="G636" s="218" t="s">
        <v>330</v>
      </c>
      <c r="H636" s="219">
        <v>3.75</v>
      </c>
      <c r="I636" s="220"/>
      <c r="J636" s="221">
        <f>ROUND(I636*H636,2)</f>
        <v>0</v>
      </c>
      <c r="K636" s="217" t="s">
        <v>170</v>
      </c>
      <c r="L636" s="72"/>
      <c r="M636" s="222" t="s">
        <v>21</v>
      </c>
      <c r="N636" s="223" t="s">
        <v>41</v>
      </c>
      <c r="O636" s="47"/>
      <c r="P636" s="224">
        <f>O636*H636</f>
        <v>0</v>
      </c>
      <c r="Q636" s="224">
        <v>0</v>
      </c>
      <c r="R636" s="224">
        <f>Q636*H636</f>
        <v>0</v>
      </c>
      <c r="S636" s="224">
        <v>0.00167</v>
      </c>
      <c r="T636" s="225">
        <f>S636*H636</f>
        <v>0.0062624999999999998</v>
      </c>
      <c r="AR636" s="24" t="s">
        <v>244</v>
      </c>
      <c r="AT636" s="24" t="s">
        <v>167</v>
      </c>
      <c r="AU636" s="24" t="s">
        <v>86</v>
      </c>
      <c r="AY636" s="24" t="s">
        <v>165</v>
      </c>
      <c r="BE636" s="226">
        <f>IF(N636="základní",J636,0)</f>
        <v>0</v>
      </c>
      <c r="BF636" s="226">
        <f>IF(N636="snížená",J636,0)</f>
        <v>0</v>
      </c>
      <c r="BG636" s="226">
        <f>IF(N636="zákl. přenesená",J636,0)</f>
        <v>0</v>
      </c>
      <c r="BH636" s="226">
        <f>IF(N636="sníž. přenesená",J636,0)</f>
        <v>0</v>
      </c>
      <c r="BI636" s="226">
        <f>IF(N636="nulová",J636,0)</f>
        <v>0</v>
      </c>
      <c r="BJ636" s="24" t="s">
        <v>75</v>
      </c>
      <c r="BK636" s="226">
        <f>ROUND(I636*H636,2)</f>
        <v>0</v>
      </c>
      <c r="BL636" s="24" t="s">
        <v>244</v>
      </c>
      <c r="BM636" s="24" t="s">
        <v>1156</v>
      </c>
    </row>
    <row r="637" s="12" customFormat="1">
      <c r="B637" s="249"/>
      <c r="C637" s="250"/>
      <c r="D637" s="229" t="s">
        <v>173</v>
      </c>
      <c r="E637" s="251" t="s">
        <v>21</v>
      </c>
      <c r="F637" s="252" t="s">
        <v>1128</v>
      </c>
      <c r="G637" s="250"/>
      <c r="H637" s="251" t="s">
        <v>21</v>
      </c>
      <c r="I637" s="253"/>
      <c r="J637" s="250"/>
      <c r="K637" s="250"/>
      <c r="L637" s="254"/>
      <c r="M637" s="255"/>
      <c r="N637" s="256"/>
      <c r="O637" s="256"/>
      <c r="P637" s="256"/>
      <c r="Q637" s="256"/>
      <c r="R637" s="256"/>
      <c r="S637" s="256"/>
      <c r="T637" s="257"/>
      <c r="AT637" s="258" t="s">
        <v>173</v>
      </c>
      <c r="AU637" s="258" t="s">
        <v>86</v>
      </c>
      <c r="AV637" s="12" t="s">
        <v>75</v>
      </c>
      <c r="AW637" s="12" t="s">
        <v>33</v>
      </c>
      <c r="AX637" s="12" t="s">
        <v>70</v>
      </c>
      <c r="AY637" s="258" t="s">
        <v>165</v>
      </c>
    </row>
    <row r="638" s="11" customFormat="1">
      <c r="B638" s="227"/>
      <c r="C638" s="228"/>
      <c r="D638" s="229" t="s">
        <v>173</v>
      </c>
      <c r="E638" s="230" t="s">
        <v>21</v>
      </c>
      <c r="F638" s="231" t="s">
        <v>1157</v>
      </c>
      <c r="G638" s="228"/>
      <c r="H638" s="232">
        <v>3.75</v>
      </c>
      <c r="I638" s="233"/>
      <c r="J638" s="228"/>
      <c r="K638" s="228"/>
      <c r="L638" s="234"/>
      <c r="M638" s="235"/>
      <c r="N638" s="236"/>
      <c r="O638" s="236"/>
      <c r="P638" s="236"/>
      <c r="Q638" s="236"/>
      <c r="R638" s="236"/>
      <c r="S638" s="236"/>
      <c r="T638" s="237"/>
      <c r="AT638" s="238" t="s">
        <v>173</v>
      </c>
      <c r="AU638" s="238" t="s">
        <v>86</v>
      </c>
      <c r="AV638" s="11" t="s">
        <v>86</v>
      </c>
      <c r="AW638" s="11" t="s">
        <v>33</v>
      </c>
      <c r="AX638" s="11" t="s">
        <v>75</v>
      </c>
      <c r="AY638" s="238" t="s">
        <v>165</v>
      </c>
    </row>
    <row r="639" s="1" customFormat="1" ht="16.5" customHeight="1">
      <c r="B639" s="46"/>
      <c r="C639" s="215" t="s">
        <v>1158</v>
      </c>
      <c r="D639" s="215" t="s">
        <v>167</v>
      </c>
      <c r="E639" s="216" t="s">
        <v>1159</v>
      </c>
      <c r="F639" s="217" t="s">
        <v>1160</v>
      </c>
      <c r="G639" s="218" t="s">
        <v>330</v>
      </c>
      <c r="H639" s="219">
        <v>23.399999999999999</v>
      </c>
      <c r="I639" s="220"/>
      <c r="J639" s="221">
        <f>ROUND(I639*H639,2)</f>
        <v>0</v>
      </c>
      <c r="K639" s="217" t="s">
        <v>170</v>
      </c>
      <c r="L639" s="72"/>
      <c r="M639" s="222" t="s">
        <v>21</v>
      </c>
      <c r="N639" s="223" t="s">
        <v>41</v>
      </c>
      <c r="O639" s="47"/>
      <c r="P639" s="224">
        <f>O639*H639</f>
        <v>0</v>
      </c>
      <c r="Q639" s="224">
        <v>0</v>
      </c>
      <c r="R639" s="224">
        <f>Q639*H639</f>
        <v>0</v>
      </c>
      <c r="S639" s="224">
        <v>0.0022300000000000002</v>
      </c>
      <c r="T639" s="225">
        <f>S639*H639</f>
        <v>0.052181999999999999</v>
      </c>
      <c r="AR639" s="24" t="s">
        <v>244</v>
      </c>
      <c r="AT639" s="24" t="s">
        <v>167</v>
      </c>
      <c r="AU639" s="24" t="s">
        <v>86</v>
      </c>
      <c r="AY639" s="24" t="s">
        <v>165</v>
      </c>
      <c r="BE639" s="226">
        <f>IF(N639="základní",J639,0)</f>
        <v>0</v>
      </c>
      <c r="BF639" s="226">
        <f>IF(N639="snížená",J639,0)</f>
        <v>0</v>
      </c>
      <c r="BG639" s="226">
        <f>IF(N639="zákl. přenesená",J639,0)</f>
        <v>0</v>
      </c>
      <c r="BH639" s="226">
        <f>IF(N639="sníž. přenesená",J639,0)</f>
        <v>0</v>
      </c>
      <c r="BI639" s="226">
        <f>IF(N639="nulová",J639,0)</f>
        <v>0</v>
      </c>
      <c r="BJ639" s="24" t="s">
        <v>75</v>
      </c>
      <c r="BK639" s="226">
        <f>ROUND(I639*H639,2)</f>
        <v>0</v>
      </c>
      <c r="BL639" s="24" t="s">
        <v>244</v>
      </c>
      <c r="BM639" s="24" t="s">
        <v>1161</v>
      </c>
    </row>
    <row r="640" s="11" customFormat="1">
      <c r="B640" s="227"/>
      <c r="C640" s="228"/>
      <c r="D640" s="229" t="s">
        <v>173</v>
      </c>
      <c r="E640" s="230" t="s">
        <v>21</v>
      </c>
      <c r="F640" s="231" t="s">
        <v>1162</v>
      </c>
      <c r="G640" s="228"/>
      <c r="H640" s="232">
        <v>13</v>
      </c>
      <c r="I640" s="233"/>
      <c r="J640" s="228"/>
      <c r="K640" s="228"/>
      <c r="L640" s="234"/>
      <c r="M640" s="235"/>
      <c r="N640" s="236"/>
      <c r="O640" s="236"/>
      <c r="P640" s="236"/>
      <c r="Q640" s="236"/>
      <c r="R640" s="236"/>
      <c r="S640" s="236"/>
      <c r="T640" s="237"/>
      <c r="AT640" s="238" t="s">
        <v>173</v>
      </c>
      <c r="AU640" s="238" t="s">
        <v>86</v>
      </c>
      <c r="AV640" s="11" t="s">
        <v>86</v>
      </c>
      <c r="AW640" s="11" t="s">
        <v>33</v>
      </c>
      <c r="AX640" s="11" t="s">
        <v>70</v>
      </c>
      <c r="AY640" s="238" t="s">
        <v>165</v>
      </c>
    </row>
    <row r="641" s="11" customFormat="1">
      <c r="B641" s="227"/>
      <c r="C641" s="228"/>
      <c r="D641" s="229" t="s">
        <v>173</v>
      </c>
      <c r="E641" s="230" t="s">
        <v>21</v>
      </c>
      <c r="F641" s="231" t="s">
        <v>1163</v>
      </c>
      <c r="G641" s="228"/>
      <c r="H641" s="232">
        <v>10.4</v>
      </c>
      <c r="I641" s="233"/>
      <c r="J641" s="228"/>
      <c r="K641" s="228"/>
      <c r="L641" s="234"/>
      <c r="M641" s="235"/>
      <c r="N641" s="236"/>
      <c r="O641" s="236"/>
      <c r="P641" s="236"/>
      <c r="Q641" s="236"/>
      <c r="R641" s="236"/>
      <c r="S641" s="236"/>
      <c r="T641" s="237"/>
      <c r="AT641" s="238" t="s">
        <v>173</v>
      </c>
      <c r="AU641" s="238" t="s">
        <v>86</v>
      </c>
      <c r="AV641" s="11" t="s">
        <v>86</v>
      </c>
      <c r="AW641" s="11" t="s">
        <v>33</v>
      </c>
      <c r="AX641" s="11" t="s">
        <v>70</v>
      </c>
      <c r="AY641" s="238" t="s">
        <v>165</v>
      </c>
    </row>
    <row r="642" s="13" customFormat="1">
      <c r="B642" s="259"/>
      <c r="C642" s="260"/>
      <c r="D642" s="229" t="s">
        <v>173</v>
      </c>
      <c r="E642" s="261" t="s">
        <v>21</v>
      </c>
      <c r="F642" s="262" t="s">
        <v>229</v>
      </c>
      <c r="G642" s="260"/>
      <c r="H642" s="263">
        <v>23.399999999999999</v>
      </c>
      <c r="I642" s="264"/>
      <c r="J642" s="260"/>
      <c r="K642" s="260"/>
      <c r="L642" s="265"/>
      <c r="M642" s="266"/>
      <c r="N642" s="267"/>
      <c r="O642" s="267"/>
      <c r="P642" s="267"/>
      <c r="Q642" s="267"/>
      <c r="R642" s="267"/>
      <c r="S642" s="267"/>
      <c r="T642" s="268"/>
      <c r="AT642" s="269" t="s">
        <v>173</v>
      </c>
      <c r="AU642" s="269" t="s">
        <v>86</v>
      </c>
      <c r="AV642" s="13" t="s">
        <v>171</v>
      </c>
      <c r="AW642" s="13" t="s">
        <v>33</v>
      </c>
      <c r="AX642" s="13" t="s">
        <v>75</v>
      </c>
      <c r="AY642" s="269" t="s">
        <v>165</v>
      </c>
    </row>
    <row r="643" s="1" customFormat="1" ht="16.5" customHeight="1">
      <c r="B643" s="46"/>
      <c r="C643" s="215" t="s">
        <v>1164</v>
      </c>
      <c r="D643" s="215" t="s">
        <v>167</v>
      </c>
      <c r="E643" s="216" t="s">
        <v>1165</v>
      </c>
      <c r="F643" s="217" t="s">
        <v>1166</v>
      </c>
      <c r="G643" s="218" t="s">
        <v>330</v>
      </c>
      <c r="H643" s="219">
        <v>36.350000000000001</v>
      </c>
      <c r="I643" s="220"/>
      <c r="J643" s="221">
        <f>ROUND(I643*H643,2)</f>
        <v>0</v>
      </c>
      <c r="K643" s="217" t="s">
        <v>170</v>
      </c>
      <c r="L643" s="72"/>
      <c r="M643" s="222" t="s">
        <v>21</v>
      </c>
      <c r="N643" s="223" t="s">
        <v>41</v>
      </c>
      <c r="O643" s="47"/>
      <c r="P643" s="224">
        <f>O643*H643</f>
        <v>0</v>
      </c>
      <c r="Q643" s="224">
        <v>0</v>
      </c>
      <c r="R643" s="224">
        <f>Q643*H643</f>
        <v>0</v>
      </c>
      <c r="S643" s="224">
        <v>0.00175</v>
      </c>
      <c r="T643" s="225">
        <f>S643*H643</f>
        <v>0.063612500000000002</v>
      </c>
      <c r="AR643" s="24" t="s">
        <v>244</v>
      </c>
      <c r="AT643" s="24" t="s">
        <v>167</v>
      </c>
      <c r="AU643" s="24" t="s">
        <v>86</v>
      </c>
      <c r="AY643" s="24" t="s">
        <v>165</v>
      </c>
      <c r="BE643" s="226">
        <f>IF(N643="základní",J643,0)</f>
        <v>0</v>
      </c>
      <c r="BF643" s="226">
        <f>IF(N643="snížená",J643,0)</f>
        <v>0</v>
      </c>
      <c r="BG643" s="226">
        <f>IF(N643="zákl. přenesená",J643,0)</f>
        <v>0</v>
      </c>
      <c r="BH643" s="226">
        <f>IF(N643="sníž. přenesená",J643,0)</f>
        <v>0</v>
      </c>
      <c r="BI643" s="226">
        <f>IF(N643="nulová",J643,0)</f>
        <v>0</v>
      </c>
      <c r="BJ643" s="24" t="s">
        <v>75</v>
      </c>
      <c r="BK643" s="226">
        <f>ROUND(I643*H643,2)</f>
        <v>0</v>
      </c>
      <c r="BL643" s="24" t="s">
        <v>244</v>
      </c>
      <c r="BM643" s="24" t="s">
        <v>1167</v>
      </c>
    </row>
    <row r="644" s="11" customFormat="1">
      <c r="B644" s="227"/>
      <c r="C644" s="228"/>
      <c r="D644" s="229" t="s">
        <v>173</v>
      </c>
      <c r="E644" s="230" t="s">
        <v>21</v>
      </c>
      <c r="F644" s="231" t="s">
        <v>1168</v>
      </c>
      <c r="G644" s="228"/>
      <c r="H644" s="232">
        <v>30.199999999999999</v>
      </c>
      <c r="I644" s="233"/>
      <c r="J644" s="228"/>
      <c r="K644" s="228"/>
      <c r="L644" s="234"/>
      <c r="M644" s="235"/>
      <c r="N644" s="236"/>
      <c r="O644" s="236"/>
      <c r="P644" s="236"/>
      <c r="Q644" s="236"/>
      <c r="R644" s="236"/>
      <c r="S644" s="236"/>
      <c r="T644" s="237"/>
      <c r="AT644" s="238" t="s">
        <v>173</v>
      </c>
      <c r="AU644" s="238" t="s">
        <v>86</v>
      </c>
      <c r="AV644" s="11" t="s">
        <v>86</v>
      </c>
      <c r="AW644" s="11" t="s">
        <v>33</v>
      </c>
      <c r="AX644" s="11" t="s">
        <v>70</v>
      </c>
      <c r="AY644" s="238" t="s">
        <v>165</v>
      </c>
    </row>
    <row r="645" s="11" customFormat="1">
      <c r="B645" s="227"/>
      <c r="C645" s="228"/>
      <c r="D645" s="229" t="s">
        <v>173</v>
      </c>
      <c r="E645" s="230" t="s">
        <v>21</v>
      </c>
      <c r="F645" s="231" t="s">
        <v>1141</v>
      </c>
      <c r="G645" s="228"/>
      <c r="H645" s="232">
        <v>6.1500000000000004</v>
      </c>
      <c r="I645" s="233"/>
      <c r="J645" s="228"/>
      <c r="K645" s="228"/>
      <c r="L645" s="234"/>
      <c r="M645" s="235"/>
      <c r="N645" s="236"/>
      <c r="O645" s="236"/>
      <c r="P645" s="236"/>
      <c r="Q645" s="236"/>
      <c r="R645" s="236"/>
      <c r="S645" s="236"/>
      <c r="T645" s="237"/>
      <c r="AT645" s="238" t="s">
        <v>173</v>
      </c>
      <c r="AU645" s="238" t="s">
        <v>86</v>
      </c>
      <c r="AV645" s="11" t="s">
        <v>86</v>
      </c>
      <c r="AW645" s="11" t="s">
        <v>33</v>
      </c>
      <c r="AX645" s="11" t="s">
        <v>70</v>
      </c>
      <c r="AY645" s="238" t="s">
        <v>165</v>
      </c>
    </row>
    <row r="646" s="13" customFormat="1">
      <c r="B646" s="259"/>
      <c r="C646" s="260"/>
      <c r="D646" s="229" t="s">
        <v>173</v>
      </c>
      <c r="E646" s="261" t="s">
        <v>21</v>
      </c>
      <c r="F646" s="262" t="s">
        <v>229</v>
      </c>
      <c r="G646" s="260"/>
      <c r="H646" s="263">
        <v>36.350000000000001</v>
      </c>
      <c r="I646" s="264"/>
      <c r="J646" s="260"/>
      <c r="K646" s="260"/>
      <c r="L646" s="265"/>
      <c r="M646" s="266"/>
      <c r="N646" s="267"/>
      <c r="O646" s="267"/>
      <c r="P646" s="267"/>
      <c r="Q646" s="267"/>
      <c r="R646" s="267"/>
      <c r="S646" s="267"/>
      <c r="T646" s="268"/>
      <c r="AT646" s="269" t="s">
        <v>173</v>
      </c>
      <c r="AU646" s="269" t="s">
        <v>86</v>
      </c>
      <c r="AV646" s="13" t="s">
        <v>171</v>
      </c>
      <c r="AW646" s="13" t="s">
        <v>33</v>
      </c>
      <c r="AX646" s="13" t="s">
        <v>75</v>
      </c>
      <c r="AY646" s="269" t="s">
        <v>165</v>
      </c>
    </row>
    <row r="647" s="1" customFormat="1" ht="25.5" customHeight="1">
      <c r="B647" s="46"/>
      <c r="C647" s="215" t="s">
        <v>1169</v>
      </c>
      <c r="D647" s="215" t="s">
        <v>167</v>
      </c>
      <c r="E647" s="216" t="s">
        <v>1170</v>
      </c>
      <c r="F647" s="217" t="s">
        <v>1171</v>
      </c>
      <c r="G647" s="218" t="s">
        <v>252</v>
      </c>
      <c r="H647" s="219">
        <v>7</v>
      </c>
      <c r="I647" s="220"/>
      <c r="J647" s="221">
        <f>ROUND(I647*H647,2)</f>
        <v>0</v>
      </c>
      <c r="K647" s="217" t="s">
        <v>170</v>
      </c>
      <c r="L647" s="72"/>
      <c r="M647" s="222" t="s">
        <v>21</v>
      </c>
      <c r="N647" s="223" t="s">
        <v>41</v>
      </c>
      <c r="O647" s="47"/>
      <c r="P647" s="224">
        <f>O647*H647</f>
        <v>0</v>
      </c>
      <c r="Q647" s="224">
        <v>0</v>
      </c>
      <c r="R647" s="224">
        <f>Q647*H647</f>
        <v>0</v>
      </c>
      <c r="S647" s="224">
        <v>0.0018799999999999999</v>
      </c>
      <c r="T647" s="225">
        <f>S647*H647</f>
        <v>0.01316</v>
      </c>
      <c r="AR647" s="24" t="s">
        <v>244</v>
      </c>
      <c r="AT647" s="24" t="s">
        <v>167</v>
      </c>
      <c r="AU647" s="24" t="s">
        <v>86</v>
      </c>
      <c r="AY647" s="24" t="s">
        <v>165</v>
      </c>
      <c r="BE647" s="226">
        <f>IF(N647="základní",J647,0)</f>
        <v>0</v>
      </c>
      <c r="BF647" s="226">
        <f>IF(N647="snížená",J647,0)</f>
        <v>0</v>
      </c>
      <c r="BG647" s="226">
        <f>IF(N647="zákl. přenesená",J647,0)</f>
        <v>0</v>
      </c>
      <c r="BH647" s="226">
        <f>IF(N647="sníž. přenesená",J647,0)</f>
        <v>0</v>
      </c>
      <c r="BI647" s="226">
        <f>IF(N647="nulová",J647,0)</f>
        <v>0</v>
      </c>
      <c r="BJ647" s="24" t="s">
        <v>75</v>
      </c>
      <c r="BK647" s="226">
        <f>ROUND(I647*H647,2)</f>
        <v>0</v>
      </c>
      <c r="BL647" s="24" t="s">
        <v>244</v>
      </c>
      <c r="BM647" s="24" t="s">
        <v>1172</v>
      </c>
    </row>
    <row r="648" s="12" customFormat="1">
      <c r="B648" s="249"/>
      <c r="C648" s="250"/>
      <c r="D648" s="229" t="s">
        <v>173</v>
      </c>
      <c r="E648" s="251" t="s">
        <v>21</v>
      </c>
      <c r="F648" s="252" t="s">
        <v>454</v>
      </c>
      <c r="G648" s="250"/>
      <c r="H648" s="251" t="s">
        <v>21</v>
      </c>
      <c r="I648" s="253"/>
      <c r="J648" s="250"/>
      <c r="K648" s="250"/>
      <c r="L648" s="254"/>
      <c r="M648" s="255"/>
      <c r="N648" s="256"/>
      <c r="O648" s="256"/>
      <c r="P648" s="256"/>
      <c r="Q648" s="256"/>
      <c r="R648" s="256"/>
      <c r="S648" s="256"/>
      <c r="T648" s="257"/>
      <c r="AT648" s="258" t="s">
        <v>173</v>
      </c>
      <c r="AU648" s="258" t="s">
        <v>86</v>
      </c>
      <c r="AV648" s="12" t="s">
        <v>75</v>
      </c>
      <c r="AW648" s="12" t="s">
        <v>33</v>
      </c>
      <c r="AX648" s="12" t="s">
        <v>70</v>
      </c>
      <c r="AY648" s="258" t="s">
        <v>165</v>
      </c>
    </row>
    <row r="649" s="11" customFormat="1">
      <c r="B649" s="227"/>
      <c r="C649" s="228"/>
      <c r="D649" s="229" t="s">
        <v>173</v>
      </c>
      <c r="E649" s="230" t="s">
        <v>21</v>
      </c>
      <c r="F649" s="231" t="s">
        <v>1173</v>
      </c>
      <c r="G649" s="228"/>
      <c r="H649" s="232">
        <v>7</v>
      </c>
      <c r="I649" s="233"/>
      <c r="J649" s="228"/>
      <c r="K649" s="228"/>
      <c r="L649" s="234"/>
      <c r="M649" s="235"/>
      <c r="N649" s="236"/>
      <c r="O649" s="236"/>
      <c r="P649" s="236"/>
      <c r="Q649" s="236"/>
      <c r="R649" s="236"/>
      <c r="S649" s="236"/>
      <c r="T649" s="237"/>
      <c r="AT649" s="238" t="s">
        <v>173</v>
      </c>
      <c r="AU649" s="238" t="s">
        <v>86</v>
      </c>
      <c r="AV649" s="11" t="s">
        <v>86</v>
      </c>
      <c r="AW649" s="11" t="s">
        <v>33</v>
      </c>
      <c r="AX649" s="11" t="s">
        <v>75</v>
      </c>
      <c r="AY649" s="238" t="s">
        <v>165</v>
      </c>
    </row>
    <row r="650" s="1" customFormat="1" ht="16.5" customHeight="1">
      <c r="B650" s="46"/>
      <c r="C650" s="215" t="s">
        <v>1174</v>
      </c>
      <c r="D650" s="215" t="s">
        <v>167</v>
      </c>
      <c r="E650" s="216" t="s">
        <v>1175</v>
      </c>
      <c r="F650" s="217" t="s">
        <v>1176</v>
      </c>
      <c r="G650" s="218" t="s">
        <v>330</v>
      </c>
      <c r="H650" s="219">
        <v>6.1500000000000004</v>
      </c>
      <c r="I650" s="220"/>
      <c r="J650" s="221">
        <f>ROUND(I650*H650,2)</f>
        <v>0</v>
      </c>
      <c r="K650" s="217" t="s">
        <v>170</v>
      </c>
      <c r="L650" s="72"/>
      <c r="M650" s="222" t="s">
        <v>21</v>
      </c>
      <c r="N650" s="223" t="s">
        <v>41</v>
      </c>
      <c r="O650" s="47"/>
      <c r="P650" s="224">
        <f>O650*H650</f>
        <v>0</v>
      </c>
      <c r="Q650" s="224">
        <v>0</v>
      </c>
      <c r="R650" s="224">
        <f>Q650*H650</f>
        <v>0</v>
      </c>
      <c r="S650" s="224">
        <v>0.0025999999999999999</v>
      </c>
      <c r="T650" s="225">
        <f>S650*H650</f>
        <v>0.015990000000000001</v>
      </c>
      <c r="AR650" s="24" t="s">
        <v>244</v>
      </c>
      <c r="AT650" s="24" t="s">
        <v>167</v>
      </c>
      <c r="AU650" s="24" t="s">
        <v>86</v>
      </c>
      <c r="AY650" s="24" t="s">
        <v>165</v>
      </c>
      <c r="BE650" s="226">
        <f>IF(N650="základní",J650,0)</f>
        <v>0</v>
      </c>
      <c r="BF650" s="226">
        <f>IF(N650="snížená",J650,0)</f>
        <v>0</v>
      </c>
      <c r="BG650" s="226">
        <f>IF(N650="zákl. přenesená",J650,0)</f>
        <v>0</v>
      </c>
      <c r="BH650" s="226">
        <f>IF(N650="sníž. přenesená",J650,0)</f>
        <v>0</v>
      </c>
      <c r="BI650" s="226">
        <f>IF(N650="nulová",J650,0)</f>
        <v>0</v>
      </c>
      <c r="BJ650" s="24" t="s">
        <v>75</v>
      </c>
      <c r="BK650" s="226">
        <f>ROUND(I650*H650,2)</f>
        <v>0</v>
      </c>
      <c r="BL650" s="24" t="s">
        <v>244</v>
      </c>
      <c r="BM650" s="24" t="s">
        <v>1177</v>
      </c>
    </row>
    <row r="651" s="11" customFormat="1">
      <c r="B651" s="227"/>
      <c r="C651" s="228"/>
      <c r="D651" s="229" t="s">
        <v>173</v>
      </c>
      <c r="E651" s="230" t="s">
        <v>21</v>
      </c>
      <c r="F651" s="231" t="s">
        <v>1141</v>
      </c>
      <c r="G651" s="228"/>
      <c r="H651" s="232">
        <v>6.1500000000000004</v>
      </c>
      <c r="I651" s="233"/>
      <c r="J651" s="228"/>
      <c r="K651" s="228"/>
      <c r="L651" s="234"/>
      <c r="M651" s="235"/>
      <c r="N651" s="236"/>
      <c r="O651" s="236"/>
      <c r="P651" s="236"/>
      <c r="Q651" s="236"/>
      <c r="R651" s="236"/>
      <c r="S651" s="236"/>
      <c r="T651" s="237"/>
      <c r="AT651" s="238" t="s">
        <v>173</v>
      </c>
      <c r="AU651" s="238" t="s">
        <v>86</v>
      </c>
      <c r="AV651" s="11" t="s">
        <v>86</v>
      </c>
      <c r="AW651" s="11" t="s">
        <v>33</v>
      </c>
      <c r="AX651" s="11" t="s">
        <v>75</v>
      </c>
      <c r="AY651" s="238" t="s">
        <v>165</v>
      </c>
    </row>
    <row r="652" s="1" customFormat="1" ht="16.5" customHeight="1">
      <c r="B652" s="46"/>
      <c r="C652" s="215" t="s">
        <v>1178</v>
      </c>
      <c r="D652" s="215" t="s">
        <v>167</v>
      </c>
      <c r="E652" s="216" t="s">
        <v>1179</v>
      </c>
      <c r="F652" s="217" t="s">
        <v>1180</v>
      </c>
      <c r="G652" s="218" t="s">
        <v>330</v>
      </c>
      <c r="H652" s="219">
        <v>44.399999999999999</v>
      </c>
      <c r="I652" s="220"/>
      <c r="J652" s="221">
        <f>ROUND(I652*H652,2)</f>
        <v>0</v>
      </c>
      <c r="K652" s="217" t="s">
        <v>170</v>
      </c>
      <c r="L652" s="72"/>
      <c r="M652" s="222" t="s">
        <v>21</v>
      </c>
      <c r="N652" s="223" t="s">
        <v>41</v>
      </c>
      <c r="O652" s="47"/>
      <c r="P652" s="224">
        <f>O652*H652</f>
        <v>0</v>
      </c>
      <c r="Q652" s="224">
        <v>0</v>
      </c>
      <c r="R652" s="224">
        <f>Q652*H652</f>
        <v>0</v>
      </c>
      <c r="S652" s="224">
        <v>0.0060499999999999998</v>
      </c>
      <c r="T652" s="225">
        <f>S652*H652</f>
        <v>0.26861999999999997</v>
      </c>
      <c r="AR652" s="24" t="s">
        <v>244</v>
      </c>
      <c r="AT652" s="24" t="s">
        <v>167</v>
      </c>
      <c r="AU652" s="24" t="s">
        <v>86</v>
      </c>
      <c r="AY652" s="24" t="s">
        <v>165</v>
      </c>
      <c r="BE652" s="226">
        <f>IF(N652="základní",J652,0)</f>
        <v>0</v>
      </c>
      <c r="BF652" s="226">
        <f>IF(N652="snížená",J652,0)</f>
        <v>0</v>
      </c>
      <c r="BG652" s="226">
        <f>IF(N652="zákl. přenesená",J652,0)</f>
        <v>0</v>
      </c>
      <c r="BH652" s="226">
        <f>IF(N652="sníž. přenesená",J652,0)</f>
        <v>0</v>
      </c>
      <c r="BI652" s="226">
        <f>IF(N652="nulová",J652,0)</f>
        <v>0</v>
      </c>
      <c r="BJ652" s="24" t="s">
        <v>75</v>
      </c>
      <c r="BK652" s="226">
        <f>ROUND(I652*H652,2)</f>
        <v>0</v>
      </c>
      <c r="BL652" s="24" t="s">
        <v>244</v>
      </c>
      <c r="BM652" s="24" t="s">
        <v>1181</v>
      </c>
    </row>
    <row r="653" s="12" customFormat="1">
      <c r="B653" s="249"/>
      <c r="C653" s="250"/>
      <c r="D653" s="229" t="s">
        <v>173</v>
      </c>
      <c r="E653" s="251" t="s">
        <v>21</v>
      </c>
      <c r="F653" s="252" t="s">
        <v>1128</v>
      </c>
      <c r="G653" s="250"/>
      <c r="H653" s="251" t="s">
        <v>21</v>
      </c>
      <c r="I653" s="253"/>
      <c r="J653" s="250"/>
      <c r="K653" s="250"/>
      <c r="L653" s="254"/>
      <c r="M653" s="255"/>
      <c r="N653" s="256"/>
      <c r="O653" s="256"/>
      <c r="P653" s="256"/>
      <c r="Q653" s="256"/>
      <c r="R653" s="256"/>
      <c r="S653" s="256"/>
      <c r="T653" s="257"/>
      <c r="AT653" s="258" t="s">
        <v>173</v>
      </c>
      <c r="AU653" s="258" t="s">
        <v>86</v>
      </c>
      <c r="AV653" s="12" t="s">
        <v>75</v>
      </c>
      <c r="AW653" s="12" t="s">
        <v>33</v>
      </c>
      <c r="AX653" s="12" t="s">
        <v>70</v>
      </c>
      <c r="AY653" s="258" t="s">
        <v>165</v>
      </c>
    </row>
    <row r="654" s="11" customFormat="1">
      <c r="B654" s="227"/>
      <c r="C654" s="228"/>
      <c r="D654" s="229" t="s">
        <v>173</v>
      </c>
      <c r="E654" s="230" t="s">
        <v>21</v>
      </c>
      <c r="F654" s="231" t="s">
        <v>1182</v>
      </c>
      <c r="G654" s="228"/>
      <c r="H654" s="232">
        <v>44.399999999999999</v>
      </c>
      <c r="I654" s="233"/>
      <c r="J654" s="228"/>
      <c r="K654" s="228"/>
      <c r="L654" s="234"/>
      <c r="M654" s="235"/>
      <c r="N654" s="236"/>
      <c r="O654" s="236"/>
      <c r="P654" s="236"/>
      <c r="Q654" s="236"/>
      <c r="R654" s="236"/>
      <c r="S654" s="236"/>
      <c r="T654" s="237"/>
      <c r="AT654" s="238" t="s">
        <v>173</v>
      </c>
      <c r="AU654" s="238" t="s">
        <v>86</v>
      </c>
      <c r="AV654" s="11" t="s">
        <v>86</v>
      </c>
      <c r="AW654" s="11" t="s">
        <v>33</v>
      </c>
      <c r="AX654" s="11" t="s">
        <v>75</v>
      </c>
      <c r="AY654" s="238" t="s">
        <v>165</v>
      </c>
    </row>
    <row r="655" s="1" customFormat="1" ht="16.5" customHeight="1">
      <c r="B655" s="46"/>
      <c r="C655" s="215" t="s">
        <v>1183</v>
      </c>
      <c r="D655" s="215" t="s">
        <v>167</v>
      </c>
      <c r="E655" s="216" t="s">
        <v>1184</v>
      </c>
      <c r="F655" s="217" t="s">
        <v>1185</v>
      </c>
      <c r="G655" s="218" t="s">
        <v>330</v>
      </c>
      <c r="H655" s="219">
        <v>44</v>
      </c>
      <c r="I655" s="220"/>
      <c r="J655" s="221">
        <f>ROUND(I655*H655,2)</f>
        <v>0</v>
      </c>
      <c r="K655" s="217" t="s">
        <v>170</v>
      </c>
      <c r="L655" s="72"/>
      <c r="M655" s="222" t="s">
        <v>21</v>
      </c>
      <c r="N655" s="223" t="s">
        <v>41</v>
      </c>
      <c r="O655" s="47"/>
      <c r="P655" s="224">
        <f>O655*H655</f>
        <v>0</v>
      </c>
      <c r="Q655" s="224">
        <v>0</v>
      </c>
      <c r="R655" s="224">
        <f>Q655*H655</f>
        <v>0</v>
      </c>
      <c r="S655" s="224">
        <v>0.0039399999999999999</v>
      </c>
      <c r="T655" s="225">
        <f>S655*H655</f>
        <v>0.17335999999999999</v>
      </c>
      <c r="AR655" s="24" t="s">
        <v>244</v>
      </c>
      <c r="AT655" s="24" t="s">
        <v>167</v>
      </c>
      <c r="AU655" s="24" t="s">
        <v>86</v>
      </c>
      <c r="AY655" s="24" t="s">
        <v>165</v>
      </c>
      <c r="BE655" s="226">
        <f>IF(N655="základní",J655,0)</f>
        <v>0</v>
      </c>
      <c r="BF655" s="226">
        <f>IF(N655="snížená",J655,0)</f>
        <v>0</v>
      </c>
      <c r="BG655" s="226">
        <f>IF(N655="zákl. přenesená",J655,0)</f>
        <v>0</v>
      </c>
      <c r="BH655" s="226">
        <f>IF(N655="sníž. přenesená",J655,0)</f>
        <v>0</v>
      </c>
      <c r="BI655" s="226">
        <f>IF(N655="nulová",J655,0)</f>
        <v>0</v>
      </c>
      <c r="BJ655" s="24" t="s">
        <v>75</v>
      </c>
      <c r="BK655" s="226">
        <f>ROUND(I655*H655,2)</f>
        <v>0</v>
      </c>
      <c r="BL655" s="24" t="s">
        <v>244</v>
      </c>
      <c r="BM655" s="24" t="s">
        <v>1186</v>
      </c>
    </row>
    <row r="656" s="12" customFormat="1">
      <c r="B656" s="249"/>
      <c r="C656" s="250"/>
      <c r="D656" s="229" t="s">
        <v>173</v>
      </c>
      <c r="E656" s="251" t="s">
        <v>21</v>
      </c>
      <c r="F656" s="252" t="s">
        <v>1187</v>
      </c>
      <c r="G656" s="250"/>
      <c r="H656" s="251" t="s">
        <v>21</v>
      </c>
      <c r="I656" s="253"/>
      <c r="J656" s="250"/>
      <c r="K656" s="250"/>
      <c r="L656" s="254"/>
      <c r="M656" s="255"/>
      <c r="N656" s="256"/>
      <c r="O656" s="256"/>
      <c r="P656" s="256"/>
      <c r="Q656" s="256"/>
      <c r="R656" s="256"/>
      <c r="S656" s="256"/>
      <c r="T656" s="257"/>
      <c r="AT656" s="258" t="s">
        <v>173</v>
      </c>
      <c r="AU656" s="258" t="s">
        <v>86</v>
      </c>
      <c r="AV656" s="12" t="s">
        <v>75</v>
      </c>
      <c r="AW656" s="12" t="s">
        <v>33</v>
      </c>
      <c r="AX656" s="12" t="s">
        <v>70</v>
      </c>
      <c r="AY656" s="258" t="s">
        <v>165</v>
      </c>
    </row>
    <row r="657" s="12" customFormat="1">
      <c r="B657" s="249"/>
      <c r="C657" s="250"/>
      <c r="D657" s="229" t="s">
        <v>173</v>
      </c>
      <c r="E657" s="251" t="s">
        <v>21</v>
      </c>
      <c r="F657" s="252" t="s">
        <v>1128</v>
      </c>
      <c r="G657" s="250"/>
      <c r="H657" s="251" t="s">
        <v>21</v>
      </c>
      <c r="I657" s="253"/>
      <c r="J657" s="250"/>
      <c r="K657" s="250"/>
      <c r="L657" s="254"/>
      <c r="M657" s="255"/>
      <c r="N657" s="256"/>
      <c r="O657" s="256"/>
      <c r="P657" s="256"/>
      <c r="Q657" s="256"/>
      <c r="R657" s="256"/>
      <c r="S657" s="256"/>
      <c r="T657" s="257"/>
      <c r="AT657" s="258" t="s">
        <v>173</v>
      </c>
      <c r="AU657" s="258" t="s">
        <v>86</v>
      </c>
      <c r="AV657" s="12" t="s">
        <v>75</v>
      </c>
      <c r="AW657" s="12" t="s">
        <v>33</v>
      </c>
      <c r="AX657" s="12" t="s">
        <v>70</v>
      </c>
      <c r="AY657" s="258" t="s">
        <v>165</v>
      </c>
    </row>
    <row r="658" s="11" customFormat="1">
      <c r="B658" s="227"/>
      <c r="C658" s="228"/>
      <c r="D658" s="229" t="s">
        <v>173</v>
      </c>
      <c r="E658" s="230" t="s">
        <v>21</v>
      </c>
      <c r="F658" s="231" t="s">
        <v>1188</v>
      </c>
      <c r="G658" s="228"/>
      <c r="H658" s="232">
        <v>40</v>
      </c>
      <c r="I658" s="233"/>
      <c r="J658" s="228"/>
      <c r="K658" s="228"/>
      <c r="L658" s="234"/>
      <c r="M658" s="235"/>
      <c r="N658" s="236"/>
      <c r="O658" s="236"/>
      <c r="P658" s="236"/>
      <c r="Q658" s="236"/>
      <c r="R658" s="236"/>
      <c r="S658" s="236"/>
      <c r="T658" s="237"/>
      <c r="AT658" s="238" t="s">
        <v>173</v>
      </c>
      <c r="AU658" s="238" t="s">
        <v>86</v>
      </c>
      <c r="AV658" s="11" t="s">
        <v>86</v>
      </c>
      <c r="AW658" s="11" t="s">
        <v>33</v>
      </c>
      <c r="AX658" s="11" t="s">
        <v>70</v>
      </c>
      <c r="AY658" s="238" t="s">
        <v>165</v>
      </c>
    </row>
    <row r="659" s="11" customFormat="1">
      <c r="B659" s="227"/>
      <c r="C659" s="228"/>
      <c r="D659" s="229" t="s">
        <v>173</v>
      </c>
      <c r="E659" s="230" t="s">
        <v>21</v>
      </c>
      <c r="F659" s="231" t="s">
        <v>1189</v>
      </c>
      <c r="G659" s="228"/>
      <c r="H659" s="232">
        <v>4</v>
      </c>
      <c r="I659" s="233"/>
      <c r="J659" s="228"/>
      <c r="K659" s="228"/>
      <c r="L659" s="234"/>
      <c r="M659" s="235"/>
      <c r="N659" s="236"/>
      <c r="O659" s="236"/>
      <c r="P659" s="236"/>
      <c r="Q659" s="236"/>
      <c r="R659" s="236"/>
      <c r="S659" s="236"/>
      <c r="T659" s="237"/>
      <c r="AT659" s="238" t="s">
        <v>173</v>
      </c>
      <c r="AU659" s="238" t="s">
        <v>86</v>
      </c>
      <c r="AV659" s="11" t="s">
        <v>86</v>
      </c>
      <c r="AW659" s="11" t="s">
        <v>33</v>
      </c>
      <c r="AX659" s="11" t="s">
        <v>70</v>
      </c>
      <c r="AY659" s="238" t="s">
        <v>165</v>
      </c>
    </row>
    <row r="660" s="13" customFormat="1">
      <c r="B660" s="259"/>
      <c r="C660" s="260"/>
      <c r="D660" s="229" t="s">
        <v>173</v>
      </c>
      <c r="E660" s="261" t="s">
        <v>21</v>
      </c>
      <c r="F660" s="262" t="s">
        <v>229</v>
      </c>
      <c r="G660" s="260"/>
      <c r="H660" s="263">
        <v>44</v>
      </c>
      <c r="I660" s="264"/>
      <c r="J660" s="260"/>
      <c r="K660" s="260"/>
      <c r="L660" s="265"/>
      <c r="M660" s="266"/>
      <c r="N660" s="267"/>
      <c r="O660" s="267"/>
      <c r="P660" s="267"/>
      <c r="Q660" s="267"/>
      <c r="R660" s="267"/>
      <c r="S660" s="267"/>
      <c r="T660" s="268"/>
      <c r="AT660" s="269" t="s">
        <v>173</v>
      </c>
      <c r="AU660" s="269" t="s">
        <v>86</v>
      </c>
      <c r="AV660" s="13" t="s">
        <v>171</v>
      </c>
      <c r="AW660" s="13" t="s">
        <v>33</v>
      </c>
      <c r="AX660" s="13" t="s">
        <v>75</v>
      </c>
      <c r="AY660" s="269" t="s">
        <v>165</v>
      </c>
    </row>
    <row r="661" s="1" customFormat="1" ht="38.25" customHeight="1">
      <c r="B661" s="46"/>
      <c r="C661" s="215" t="s">
        <v>1190</v>
      </c>
      <c r="D661" s="215" t="s">
        <v>167</v>
      </c>
      <c r="E661" s="216" t="s">
        <v>1191</v>
      </c>
      <c r="F661" s="217" t="s">
        <v>1192</v>
      </c>
      <c r="G661" s="218" t="s">
        <v>84</v>
      </c>
      <c r="H661" s="219">
        <v>9.5999999999999996</v>
      </c>
      <c r="I661" s="220"/>
      <c r="J661" s="221">
        <f>ROUND(I661*H661,2)</f>
        <v>0</v>
      </c>
      <c r="K661" s="217" t="s">
        <v>170</v>
      </c>
      <c r="L661" s="72"/>
      <c r="M661" s="222" t="s">
        <v>21</v>
      </c>
      <c r="N661" s="223" t="s">
        <v>41</v>
      </c>
      <c r="O661" s="47"/>
      <c r="P661" s="224">
        <f>O661*H661</f>
        <v>0</v>
      </c>
      <c r="Q661" s="224">
        <v>0.0066</v>
      </c>
      <c r="R661" s="224">
        <f>Q661*H661</f>
        <v>0.06336</v>
      </c>
      <c r="S661" s="224">
        <v>0</v>
      </c>
      <c r="T661" s="225">
        <f>S661*H661</f>
        <v>0</v>
      </c>
      <c r="AR661" s="24" t="s">
        <v>244</v>
      </c>
      <c r="AT661" s="24" t="s">
        <v>167</v>
      </c>
      <c r="AU661" s="24" t="s">
        <v>86</v>
      </c>
      <c r="AY661" s="24" t="s">
        <v>165</v>
      </c>
      <c r="BE661" s="226">
        <f>IF(N661="základní",J661,0)</f>
        <v>0</v>
      </c>
      <c r="BF661" s="226">
        <f>IF(N661="snížená",J661,0)</f>
        <v>0</v>
      </c>
      <c r="BG661" s="226">
        <f>IF(N661="zákl. přenesená",J661,0)</f>
        <v>0</v>
      </c>
      <c r="BH661" s="226">
        <f>IF(N661="sníž. přenesená",J661,0)</f>
        <v>0</v>
      </c>
      <c r="BI661" s="226">
        <f>IF(N661="nulová",J661,0)</f>
        <v>0</v>
      </c>
      <c r="BJ661" s="24" t="s">
        <v>75</v>
      </c>
      <c r="BK661" s="226">
        <f>ROUND(I661*H661,2)</f>
        <v>0</v>
      </c>
      <c r="BL661" s="24" t="s">
        <v>244</v>
      </c>
      <c r="BM661" s="24" t="s">
        <v>1193</v>
      </c>
    </row>
    <row r="662" s="12" customFormat="1">
      <c r="B662" s="249"/>
      <c r="C662" s="250"/>
      <c r="D662" s="229" t="s">
        <v>173</v>
      </c>
      <c r="E662" s="251" t="s">
        <v>21</v>
      </c>
      <c r="F662" s="252" t="s">
        <v>614</v>
      </c>
      <c r="G662" s="250"/>
      <c r="H662" s="251" t="s">
        <v>21</v>
      </c>
      <c r="I662" s="253"/>
      <c r="J662" s="250"/>
      <c r="K662" s="250"/>
      <c r="L662" s="254"/>
      <c r="M662" s="255"/>
      <c r="N662" s="256"/>
      <c r="O662" s="256"/>
      <c r="P662" s="256"/>
      <c r="Q662" s="256"/>
      <c r="R662" s="256"/>
      <c r="S662" s="256"/>
      <c r="T662" s="257"/>
      <c r="AT662" s="258" t="s">
        <v>173</v>
      </c>
      <c r="AU662" s="258" t="s">
        <v>86</v>
      </c>
      <c r="AV662" s="12" t="s">
        <v>75</v>
      </c>
      <c r="AW662" s="12" t="s">
        <v>33</v>
      </c>
      <c r="AX662" s="12" t="s">
        <v>70</v>
      </c>
      <c r="AY662" s="258" t="s">
        <v>165</v>
      </c>
    </row>
    <row r="663" s="11" customFormat="1">
      <c r="B663" s="227"/>
      <c r="C663" s="228"/>
      <c r="D663" s="229" t="s">
        <v>173</v>
      </c>
      <c r="E663" s="230" t="s">
        <v>21</v>
      </c>
      <c r="F663" s="231" t="s">
        <v>1194</v>
      </c>
      <c r="G663" s="228"/>
      <c r="H663" s="232">
        <v>9.5999999999999996</v>
      </c>
      <c r="I663" s="233"/>
      <c r="J663" s="228"/>
      <c r="K663" s="228"/>
      <c r="L663" s="234"/>
      <c r="M663" s="235"/>
      <c r="N663" s="236"/>
      <c r="O663" s="236"/>
      <c r="P663" s="236"/>
      <c r="Q663" s="236"/>
      <c r="R663" s="236"/>
      <c r="S663" s="236"/>
      <c r="T663" s="237"/>
      <c r="AT663" s="238" t="s">
        <v>173</v>
      </c>
      <c r="AU663" s="238" t="s">
        <v>86</v>
      </c>
      <c r="AV663" s="11" t="s">
        <v>86</v>
      </c>
      <c r="AW663" s="11" t="s">
        <v>33</v>
      </c>
      <c r="AX663" s="11" t="s">
        <v>75</v>
      </c>
      <c r="AY663" s="238" t="s">
        <v>165</v>
      </c>
    </row>
    <row r="664" s="1" customFormat="1" ht="25.5" customHeight="1">
      <c r="B664" s="46"/>
      <c r="C664" s="215" t="s">
        <v>1195</v>
      </c>
      <c r="D664" s="215" t="s">
        <v>167</v>
      </c>
      <c r="E664" s="216" t="s">
        <v>1196</v>
      </c>
      <c r="F664" s="217" t="s">
        <v>1197</v>
      </c>
      <c r="G664" s="218" t="s">
        <v>330</v>
      </c>
      <c r="H664" s="219">
        <v>43.799999999999997</v>
      </c>
      <c r="I664" s="220"/>
      <c r="J664" s="221">
        <f>ROUND(I664*H664,2)</f>
        <v>0</v>
      </c>
      <c r="K664" s="217" t="s">
        <v>170</v>
      </c>
      <c r="L664" s="72"/>
      <c r="M664" s="222" t="s">
        <v>21</v>
      </c>
      <c r="N664" s="223" t="s">
        <v>41</v>
      </c>
      <c r="O664" s="47"/>
      <c r="P664" s="224">
        <f>O664*H664</f>
        <v>0</v>
      </c>
      <c r="Q664" s="224">
        <v>0.0038600000000000001</v>
      </c>
      <c r="R664" s="224">
        <f>Q664*H664</f>
        <v>0.169068</v>
      </c>
      <c r="S664" s="224">
        <v>0</v>
      </c>
      <c r="T664" s="225">
        <f>S664*H664</f>
        <v>0</v>
      </c>
      <c r="AR664" s="24" t="s">
        <v>244</v>
      </c>
      <c r="AT664" s="24" t="s">
        <v>167</v>
      </c>
      <c r="AU664" s="24" t="s">
        <v>86</v>
      </c>
      <c r="AY664" s="24" t="s">
        <v>165</v>
      </c>
      <c r="BE664" s="226">
        <f>IF(N664="základní",J664,0)</f>
        <v>0</v>
      </c>
      <c r="BF664" s="226">
        <f>IF(N664="snížená",J664,0)</f>
        <v>0</v>
      </c>
      <c r="BG664" s="226">
        <f>IF(N664="zákl. přenesená",J664,0)</f>
        <v>0</v>
      </c>
      <c r="BH664" s="226">
        <f>IF(N664="sníž. přenesená",J664,0)</f>
        <v>0</v>
      </c>
      <c r="BI664" s="226">
        <f>IF(N664="nulová",J664,0)</f>
        <v>0</v>
      </c>
      <c r="BJ664" s="24" t="s">
        <v>75</v>
      </c>
      <c r="BK664" s="226">
        <f>ROUND(I664*H664,2)</f>
        <v>0</v>
      </c>
      <c r="BL664" s="24" t="s">
        <v>244</v>
      </c>
      <c r="BM664" s="24" t="s">
        <v>1198</v>
      </c>
    </row>
    <row r="665" s="12" customFormat="1">
      <c r="B665" s="249"/>
      <c r="C665" s="250"/>
      <c r="D665" s="229" t="s">
        <v>173</v>
      </c>
      <c r="E665" s="251" t="s">
        <v>21</v>
      </c>
      <c r="F665" s="252" t="s">
        <v>1199</v>
      </c>
      <c r="G665" s="250"/>
      <c r="H665" s="251" t="s">
        <v>21</v>
      </c>
      <c r="I665" s="253"/>
      <c r="J665" s="250"/>
      <c r="K665" s="250"/>
      <c r="L665" s="254"/>
      <c r="M665" s="255"/>
      <c r="N665" s="256"/>
      <c r="O665" s="256"/>
      <c r="P665" s="256"/>
      <c r="Q665" s="256"/>
      <c r="R665" s="256"/>
      <c r="S665" s="256"/>
      <c r="T665" s="257"/>
      <c r="AT665" s="258" t="s">
        <v>173</v>
      </c>
      <c r="AU665" s="258" t="s">
        <v>86</v>
      </c>
      <c r="AV665" s="12" t="s">
        <v>75</v>
      </c>
      <c r="AW665" s="12" t="s">
        <v>33</v>
      </c>
      <c r="AX665" s="12" t="s">
        <v>70</v>
      </c>
      <c r="AY665" s="258" t="s">
        <v>165</v>
      </c>
    </row>
    <row r="666" s="11" customFormat="1">
      <c r="B666" s="227"/>
      <c r="C666" s="228"/>
      <c r="D666" s="229" t="s">
        <v>173</v>
      </c>
      <c r="E666" s="230" t="s">
        <v>21</v>
      </c>
      <c r="F666" s="231" t="s">
        <v>1200</v>
      </c>
      <c r="G666" s="228"/>
      <c r="H666" s="232">
        <v>43.799999999999997</v>
      </c>
      <c r="I666" s="233"/>
      <c r="J666" s="228"/>
      <c r="K666" s="228"/>
      <c r="L666" s="234"/>
      <c r="M666" s="235"/>
      <c r="N666" s="236"/>
      <c r="O666" s="236"/>
      <c r="P666" s="236"/>
      <c r="Q666" s="236"/>
      <c r="R666" s="236"/>
      <c r="S666" s="236"/>
      <c r="T666" s="237"/>
      <c r="AT666" s="238" t="s">
        <v>173</v>
      </c>
      <c r="AU666" s="238" t="s">
        <v>86</v>
      </c>
      <c r="AV666" s="11" t="s">
        <v>86</v>
      </c>
      <c r="AW666" s="11" t="s">
        <v>33</v>
      </c>
      <c r="AX666" s="11" t="s">
        <v>75</v>
      </c>
      <c r="AY666" s="238" t="s">
        <v>165</v>
      </c>
    </row>
    <row r="667" s="1" customFormat="1" ht="25.5" customHeight="1">
      <c r="B667" s="46"/>
      <c r="C667" s="215" t="s">
        <v>1201</v>
      </c>
      <c r="D667" s="215" t="s">
        <v>167</v>
      </c>
      <c r="E667" s="216" t="s">
        <v>1202</v>
      </c>
      <c r="F667" s="217" t="s">
        <v>1203</v>
      </c>
      <c r="G667" s="218" t="s">
        <v>330</v>
      </c>
      <c r="H667" s="219">
        <v>44.399999999999999</v>
      </c>
      <c r="I667" s="220"/>
      <c r="J667" s="221">
        <f>ROUND(I667*H667,2)</f>
        <v>0</v>
      </c>
      <c r="K667" s="217" t="s">
        <v>170</v>
      </c>
      <c r="L667" s="72"/>
      <c r="M667" s="222" t="s">
        <v>21</v>
      </c>
      <c r="N667" s="223" t="s">
        <v>41</v>
      </c>
      <c r="O667" s="47"/>
      <c r="P667" s="224">
        <f>O667*H667</f>
        <v>0</v>
      </c>
      <c r="Q667" s="224">
        <v>0.0060499999999999998</v>
      </c>
      <c r="R667" s="224">
        <f>Q667*H667</f>
        <v>0.26861999999999997</v>
      </c>
      <c r="S667" s="224">
        <v>0</v>
      </c>
      <c r="T667" s="225">
        <f>S667*H667</f>
        <v>0</v>
      </c>
      <c r="AR667" s="24" t="s">
        <v>244</v>
      </c>
      <c r="AT667" s="24" t="s">
        <v>167</v>
      </c>
      <c r="AU667" s="24" t="s">
        <v>86</v>
      </c>
      <c r="AY667" s="24" t="s">
        <v>165</v>
      </c>
      <c r="BE667" s="226">
        <f>IF(N667="základní",J667,0)</f>
        <v>0</v>
      </c>
      <c r="BF667" s="226">
        <f>IF(N667="snížená",J667,0)</f>
        <v>0</v>
      </c>
      <c r="BG667" s="226">
        <f>IF(N667="zákl. přenesená",J667,0)</f>
        <v>0</v>
      </c>
      <c r="BH667" s="226">
        <f>IF(N667="sníž. přenesená",J667,0)</f>
        <v>0</v>
      </c>
      <c r="BI667" s="226">
        <f>IF(N667="nulová",J667,0)</f>
        <v>0</v>
      </c>
      <c r="BJ667" s="24" t="s">
        <v>75</v>
      </c>
      <c r="BK667" s="226">
        <f>ROUND(I667*H667,2)</f>
        <v>0</v>
      </c>
      <c r="BL667" s="24" t="s">
        <v>244</v>
      </c>
      <c r="BM667" s="24" t="s">
        <v>1204</v>
      </c>
    </row>
    <row r="668" s="12" customFormat="1">
      <c r="B668" s="249"/>
      <c r="C668" s="250"/>
      <c r="D668" s="229" t="s">
        <v>173</v>
      </c>
      <c r="E668" s="251" t="s">
        <v>21</v>
      </c>
      <c r="F668" s="252" t="s">
        <v>1205</v>
      </c>
      <c r="G668" s="250"/>
      <c r="H668" s="251" t="s">
        <v>21</v>
      </c>
      <c r="I668" s="253"/>
      <c r="J668" s="250"/>
      <c r="K668" s="250"/>
      <c r="L668" s="254"/>
      <c r="M668" s="255"/>
      <c r="N668" s="256"/>
      <c r="O668" s="256"/>
      <c r="P668" s="256"/>
      <c r="Q668" s="256"/>
      <c r="R668" s="256"/>
      <c r="S668" s="256"/>
      <c r="T668" s="257"/>
      <c r="AT668" s="258" t="s">
        <v>173</v>
      </c>
      <c r="AU668" s="258" t="s">
        <v>86</v>
      </c>
      <c r="AV668" s="12" t="s">
        <v>75</v>
      </c>
      <c r="AW668" s="12" t="s">
        <v>33</v>
      </c>
      <c r="AX668" s="12" t="s">
        <v>70</v>
      </c>
      <c r="AY668" s="258" t="s">
        <v>165</v>
      </c>
    </row>
    <row r="669" s="12" customFormat="1">
      <c r="B669" s="249"/>
      <c r="C669" s="250"/>
      <c r="D669" s="229" t="s">
        <v>173</v>
      </c>
      <c r="E669" s="251" t="s">
        <v>21</v>
      </c>
      <c r="F669" s="252" t="s">
        <v>1206</v>
      </c>
      <c r="G669" s="250"/>
      <c r="H669" s="251" t="s">
        <v>21</v>
      </c>
      <c r="I669" s="253"/>
      <c r="J669" s="250"/>
      <c r="K669" s="250"/>
      <c r="L669" s="254"/>
      <c r="M669" s="255"/>
      <c r="N669" s="256"/>
      <c r="O669" s="256"/>
      <c r="P669" s="256"/>
      <c r="Q669" s="256"/>
      <c r="R669" s="256"/>
      <c r="S669" s="256"/>
      <c r="T669" s="257"/>
      <c r="AT669" s="258" t="s">
        <v>173</v>
      </c>
      <c r="AU669" s="258" t="s">
        <v>86</v>
      </c>
      <c r="AV669" s="12" t="s">
        <v>75</v>
      </c>
      <c r="AW669" s="12" t="s">
        <v>33</v>
      </c>
      <c r="AX669" s="12" t="s">
        <v>70</v>
      </c>
      <c r="AY669" s="258" t="s">
        <v>165</v>
      </c>
    </row>
    <row r="670" s="11" customFormat="1">
      <c r="B670" s="227"/>
      <c r="C670" s="228"/>
      <c r="D670" s="229" t="s">
        <v>173</v>
      </c>
      <c r="E670" s="230" t="s">
        <v>21</v>
      </c>
      <c r="F670" s="231" t="s">
        <v>1207</v>
      </c>
      <c r="G670" s="228"/>
      <c r="H670" s="232">
        <v>5.7999999999999998</v>
      </c>
      <c r="I670" s="233"/>
      <c r="J670" s="228"/>
      <c r="K670" s="228"/>
      <c r="L670" s="234"/>
      <c r="M670" s="235"/>
      <c r="N670" s="236"/>
      <c r="O670" s="236"/>
      <c r="P670" s="236"/>
      <c r="Q670" s="236"/>
      <c r="R670" s="236"/>
      <c r="S670" s="236"/>
      <c r="T670" s="237"/>
      <c r="AT670" s="238" t="s">
        <v>173</v>
      </c>
      <c r="AU670" s="238" t="s">
        <v>86</v>
      </c>
      <c r="AV670" s="11" t="s">
        <v>86</v>
      </c>
      <c r="AW670" s="11" t="s">
        <v>33</v>
      </c>
      <c r="AX670" s="11" t="s">
        <v>70</v>
      </c>
      <c r="AY670" s="238" t="s">
        <v>165</v>
      </c>
    </row>
    <row r="671" s="11" customFormat="1">
      <c r="B671" s="227"/>
      <c r="C671" s="228"/>
      <c r="D671" s="229" t="s">
        <v>173</v>
      </c>
      <c r="E671" s="230" t="s">
        <v>21</v>
      </c>
      <c r="F671" s="231" t="s">
        <v>1208</v>
      </c>
      <c r="G671" s="228"/>
      <c r="H671" s="232">
        <v>10.6</v>
      </c>
      <c r="I671" s="233"/>
      <c r="J671" s="228"/>
      <c r="K671" s="228"/>
      <c r="L671" s="234"/>
      <c r="M671" s="235"/>
      <c r="N671" s="236"/>
      <c r="O671" s="236"/>
      <c r="P671" s="236"/>
      <c r="Q671" s="236"/>
      <c r="R671" s="236"/>
      <c r="S671" s="236"/>
      <c r="T671" s="237"/>
      <c r="AT671" s="238" t="s">
        <v>173</v>
      </c>
      <c r="AU671" s="238" t="s">
        <v>86</v>
      </c>
      <c r="AV671" s="11" t="s">
        <v>86</v>
      </c>
      <c r="AW671" s="11" t="s">
        <v>33</v>
      </c>
      <c r="AX671" s="11" t="s">
        <v>70</v>
      </c>
      <c r="AY671" s="238" t="s">
        <v>165</v>
      </c>
    </row>
    <row r="672" s="11" customFormat="1">
      <c r="B672" s="227"/>
      <c r="C672" s="228"/>
      <c r="D672" s="229" t="s">
        <v>173</v>
      </c>
      <c r="E672" s="230" t="s">
        <v>21</v>
      </c>
      <c r="F672" s="231" t="s">
        <v>1209</v>
      </c>
      <c r="G672" s="228"/>
      <c r="H672" s="232">
        <v>10</v>
      </c>
      <c r="I672" s="233"/>
      <c r="J672" s="228"/>
      <c r="K672" s="228"/>
      <c r="L672" s="234"/>
      <c r="M672" s="235"/>
      <c r="N672" s="236"/>
      <c r="O672" s="236"/>
      <c r="P672" s="236"/>
      <c r="Q672" s="236"/>
      <c r="R672" s="236"/>
      <c r="S672" s="236"/>
      <c r="T672" s="237"/>
      <c r="AT672" s="238" t="s">
        <v>173</v>
      </c>
      <c r="AU672" s="238" t="s">
        <v>86</v>
      </c>
      <c r="AV672" s="11" t="s">
        <v>86</v>
      </c>
      <c r="AW672" s="11" t="s">
        <v>33</v>
      </c>
      <c r="AX672" s="11" t="s">
        <v>70</v>
      </c>
      <c r="AY672" s="238" t="s">
        <v>165</v>
      </c>
    </row>
    <row r="673" s="11" customFormat="1">
      <c r="B673" s="227"/>
      <c r="C673" s="228"/>
      <c r="D673" s="229" t="s">
        <v>173</v>
      </c>
      <c r="E673" s="230" t="s">
        <v>21</v>
      </c>
      <c r="F673" s="231" t="s">
        <v>1210</v>
      </c>
      <c r="G673" s="228"/>
      <c r="H673" s="232">
        <v>18</v>
      </c>
      <c r="I673" s="233"/>
      <c r="J673" s="228"/>
      <c r="K673" s="228"/>
      <c r="L673" s="234"/>
      <c r="M673" s="235"/>
      <c r="N673" s="236"/>
      <c r="O673" s="236"/>
      <c r="P673" s="236"/>
      <c r="Q673" s="236"/>
      <c r="R673" s="236"/>
      <c r="S673" s="236"/>
      <c r="T673" s="237"/>
      <c r="AT673" s="238" t="s">
        <v>173</v>
      </c>
      <c r="AU673" s="238" t="s">
        <v>86</v>
      </c>
      <c r="AV673" s="11" t="s">
        <v>86</v>
      </c>
      <c r="AW673" s="11" t="s">
        <v>33</v>
      </c>
      <c r="AX673" s="11" t="s">
        <v>70</v>
      </c>
      <c r="AY673" s="238" t="s">
        <v>165</v>
      </c>
    </row>
    <row r="674" s="13" customFormat="1">
      <c r="B674" s="259"/>
      <c r="C674" s="260"/>
      <c r="D674" s="229" t="s">
        <v>173</v>
      </c>
      <c r="E674" s="261" t="s">
        <v>21</v>
      </c>
      <c r="F674" s="262" t="s">
        <v>229</v>
      </c>
      <c r="G674" s="260"/>
      <c r="H674" s="263">
        <v>44.399999999999999</v>
      </c>
      <c r="I674" s="264"/>
      <c r="J674" s="260"/>
      <c r="K674" s="260"/>
      <c r="L674" s="265"/>
      <c r="M674" s="266"/>
      <c r="N674" s="267"/>
      <c r="O674" s="267"/>
      <c r="P674" s="267"/>
      <c r="Q674" s="267"/>
      <c r="R674" s="267"/>
      <c r="S674" s="267"/>
      <c r="T674" s="268"/>
      <c r="AT674" s="269" t="s">
        <v>173</v>
      </c>
      <c r="AU674" s="269" t="s">
        <v>86</v>
      </c>
      <c r="AV674" s="13" t="s">
        <v>171</v>
      </c>
      <c r="AW674" s="13" t="s">
        <v>33</v>
      </c>
      <c r="AX674" s="13" t="s">
        <v>75</v>
      </c>
      <c r="AY674" s="269" t="s">
        <v>165</v>
      </c>
    </row>
    <row r="675" s="1" customFormat="1" ht="25.5" customHeight="1">
      <c r="B675" s="46"/>
      <c r="C675" s="215" t="s">
        <v>1211</v>
      </c>
      <c r="D675" s="215" t="s">
        <v>167</v>
      </c>
      <c r="E675" s="216" t="s">
        <v>1212</v>
      </c>
      <c r="F675" s="217" t="s">
        <v>1213</v>
      </c>
      <c r="G675" s="218" t="s">
        <v>252</v>
      </c>
      <c r="H675" s="219">
        <v>4</v>
      </c>
      <c r="I675" s="220"/>
      <c r="J675" s="221">
        <f>ROUND(I675*H675,2)</f>
        <v>0</v>
      </c>
      <c r="K675" s="217" t="s">
        <v>170</v>
      </c>
      <c r="L675" s="72"/>
      <c r="M675" s="222" t="s">
        <v>21</v>
      </c>
      <c r="N675" s="223" t="s">
        <v>41</v>
      </c>
      <c r="O675" s="47"/>
      <c r="P675" s="224">
        <f>O675*H675</f>
        <v>0</v>
      </c>
      <c r="Q675" s="224">
        <v>0.00029</v>
      </c>
      <c r="R675" s="224">
        <f>Q675*H675</f>
        <v>0.00116</v>
      </c>
      <c r="S675" s="224">
        <v>0</v>
      </c>
      <c r="T675" s="225">
        <f>S675*H675</f>
        <v>0</v>
      </c>
      <c r="AR675" s="24" t="s">
        <v>244</v>
      </c>
      <c r="AT675" s="24" t="s">
        <v>167</v>
      </c>
      <c r="AU675" s="24" t="s">
        <v>86</v>
      </c>
      <c r="AY675" s="24" t="s">
        <v>165</v>
      </c>
      <c r="BE675" s="226">
        <f>IF(N675="základní",J675,0)</f>
        <v>0</v>
      </c>
      <c r="BF675" s="226">
        <f>IF(N675="snížená",J675,0)</f>
        <v>0</v>
      </c>
      <c r="BG675" s="226">
        <f>IF(N675="zákl. přenesená",J675,0)</f>
        <v>0</v>
      </c>
      <c r="BH675" s="226">
        <f>IF(N675="sníž. přenesená",J675,0)</f>
        <v>0</v>
      </c>
      <c r="BI675" s="226">
        <f>IF(N675="nulová",J675,0)</f>
        <v>0</v>
      </c>
      <c r="BJ675" s="24" t="s">
        <v>75</v>
      </c>
      <c r="BK675" s="226">
        <f>ROUND(I675*H675,2)</f>
        <v>0</v>
      </c>
      <c r="BL675" s="24" t="s">
        <v>244</v>
      </c>
      <c r="BM675" s="24" t="s">
        <v>1214</v>
      </c>
    </row>
    <row r="676" s="12" customFormat="1">
      <c r="B676" s="249"/>
      <c r="C676" s="250"/>
      <c r="D676" s="229" t="s">
        <v>173</v>
      </c>
      <c r="E676" s="251" t="s">
        <v>21</v>
      </c>
      <c r="F676" s="252" t="s">
        <v>1205</v>
      </c>
      <c r="G676" s="250"/>
      <c r="H676" s="251" t="s">
        <v>21</v>
      </c>
      <c r="I676" s="253"/>
      <c r="J676" s="250"/>
      <c r="K676" s="250"/>
      <c r="L676" s="254"/>
      <c r="M676" s="255"/>
      <c r="N676" s="256"/>
      <c r="O676" s="256"/>
      <c r="P676" s="256"/>
      <c r="Q676" s="256"/>
      <c r="R676" s="256"/>
      <c r="S676" s="256"/>
      <c r="T676" s="257"/>
      <c r="AT676" s="258" t="s">
        <v>173</v>
      </c>
      <c r="AU676" s="258" t="s">
        <v>86</v>
      </c>
      <c r="AV676" s="12" t="s">
        <v>75</v>
      </c>
      <c r="AW676" s="12" t="s">
        <v>33</v>
      </c>
      <c r="AX676" s="12" t="s">
        <v>70</v>
      </c>
      <c r="AY676" s="258" t="s">
        <v>165</v>
      </c>
    </row>
    <row r="677" s="11" customFormat="1">
      <c r="B677" s="227"/>
      <c r="C677" s="228"/>
      <c r="D677" s="229" t="s">
        <v>173</v>
      </c>
      <c r="E677" s="230" t="s">
        <v>21</v>
      </c>
      <c r="F677" s="231" t="s">
        <v>1215</v>
      </c>
      <c r="G677" s="228"/>
      <c r="H677" s="232">
        <v>1</v>
      </c>
      <c r="I677" s="233"/>
      <c r="J677" s="228"/>
      <c r="K677" s="228"/>
      <c r="L677" s="234"/>
      <c r="M677" s="235"/>
      <c r="N677" s="236"/>
      <c r="O677" s="236"/>
      <c r="P677" s="236"/>
      <c r="Q677" s="236"/>
      <c r="R677" s="236"/>
      <c r="S677" s="236"/>
      <c r="T677" s="237"/>
      <c r="AT677" s="238" t="s">
        <v>173</v>
      </c>
      <c r="AU677" s="238" t="s">
        <v>86</v>
      </c>
      <c r="AV677" s="11" t="s">
        <v>86</v>
      </c>
      <c r="AW677" s="11" t="s">
        <v>33</v>
      </c>
      <c r="AX677" s="11" t="s">
        <v>70</v>
      </c>
      <c r="AY677" s="238" t="s">
        <v>165</v>
      </c>
    </row>
    <row r="678" s="11" customFormat="1">
      <c r="B678" s="227"/>
      <c r="C678" s="228"/>
      <c r="D678" s="229" t="s">
        <v>173</v>
      </c>
      <c r="E678" s="230" t="s">
        <v>21</v>
      </c>
      <c r="F678" s="231" t="s">
        <v>1216</v>
      </c>
      <c r="G678" s="228"/>
      <c r="H678" s="232">
        <v>1</v>
      </c>
      <c r="I678" s="233"/>
      <c r="J678" s="228"/>
      <c r="K678" s="228"/>
      <c r="L678" s="234"/>
      <c r="M678" s="235"/>
      <c r="N678" s="236"/>
      <c r="O678" s="236"/>
      <c r="P678" s="236"/>
      <c r="Q678" s="236"/>
      <c r="R678" s="236"/>
      <c r="S678" s="236"/>
      <c r="T678" s="237"/>
      <c r="AT678" s="238" t="s">
        <v>173</v>
      </c>
      <c r="AU678" s="238" t="s">
        <v>86</v>
      </c>
      <c r="AV678" s="11" t="s">
        <v>86</v>
      </c>
      <c r="AW678" s="11" t="s">
        <v>33</v>
      </c>
      <c r="AX678" s="11" t="s">
        <v>70</v>
      </c>
      <c r="AY678" s="238" t="s">
        <v>165</v>
      </c>
    </row>
    <row r="679" s="11" customFormat="1">
      <c r="B679" s="227"/>
      <c r="C679" s="228"/>
      <c r="D679" s="229" t="s">
        <v>173</v>
      </c>
      <c r="E679" s="230" t="s">
        <v>21</v>
      </c>
      <c r="F679" s="231" t="s">
        <v>1217</v>
      </c>
      <c r="G679" s="228"/>
      <c r="H679" s="232">
        <v>2</v>
      </c>
      <c r="I679" s="233"/>
      <c r="J679" s="228"/>
      <c r="K679" s="228"/>
      <c r="L679" s="234"/>
      <c r="M679" s="235"/>
      <c r="N679" s="236"/>
      <c r="O679" s="236"/>
      <c r="P679" s="236"/>
      <c r="Q679" s="236"/>
      <c r="R679" s="236"/>
      <c r="S679" s="236"/>
      <c r="T679" s="237"/>
      <c r="AT679" s="238" t="s">
        <v>173</v>
      </c>
      <c r="AU679" s="238" t="s">
        <v>86</v>
      </c>
      <c r="AV679" s="11" t="s">
        <v>86</v>
      </c>
      <c r="AW679" s="11" t="s">
        <v>33</v>
      </c>
      <c r="AX679" s="11" t="s">
        <v>70</v>
      </c>
      <c r="AY679" s="238" t="s">
        <v>165</v>
      </c>
    </row>
    <row r="680" s="13" customFormat="1">
      <c r="B680" s="259"/>
      <c r="C680" s="260"/>
      <c r="D680" s="229" t="s">
        <v>173</v>
      </c>
      <c r="E680" s="261" t="s">
        <v>21</v>
      </c>
      <c r="F680" s="262" t="s">
        <v>229</v>
      </c>
      <c r="G680" s="260"/>
      <c r="H680" s="263">
        <v>4</v>
      </c>
      <c r="I680" s="264"/>
      <c r="J680" s="260"/>
      <c r="K680" s="260"/>
      <c r="L680" s="265"/>
      <c r="M680" s="266"/>
      <c r="N680" s="267"/>
      <c r="O680" s="267"/>
      <c r="P680" s="267"/>
      <c r="Q680" s="267"/>
      <c r="R680" s="267"/>
      <c r="S680" s="267"/>
      <c r="T680" s="268"/>
      <c r="AT680" s="269" t="s">
        <v>173</v>
      </c>
      <c r="AU680" s="269" t="s">
        <v>86</v>
      </c>
      <c r="AV680" s="13" t="s">
        <v>171</v>
      </c>
      <c r="AW680" s="13" t="s">
        <v>33</v>
      </c>
      <c r="AX680" s="13" t="s">
        <v>75</v>
      </c>
      <c r="AY680" s="269" t="s">
        <v>165</v>
      </c>
    </row>
    <row r="681" s="1" customFormat="1" ht="16.5" customHeight="1">
      <c r="B681" s="46"/>
      <c r="C681" s="215" t="s">
        <v>1218</v>
      </c>
      <c r="D681" s="215" t="s">
        <v>167</v>
      </c>
      <c r="E681" s="216" t="s">
        <v>1219</v>
      </c>
      <c r="F681" s="217" t="s">
        <v>1220</v>
      </c>
      <c r="G681" s="218" t="s">
        <v>252</v>
      </c>
      <c r="H681" s="219">
        <v>4</v>
      </c>
      <c r="I681" s="220"/>
      <c r="J681" s="221">
        <f>ROUND(I681*H681,2)</f>
        <v>0</v>
      </c>
      <c r="K681" s="217" t="s">
        <v>21</v>
      </c>
      <c r="L681" s="72"/>
      <c r="M681" s="222" t="s">
        <v>21</v>
      </c>
      <c r="N681" s="223" t="s">
        <v>41</v>
      </c>
      <c r="O681" s="47"/>
      <c r="P681" s="224">
        <f>O681*H681</f>
        <v>0</v>
      </c>
      <c r="Q681" s="224">
        <v>0</v>
      </c>
      <c r="R681" s="224">
        <f>Q681*H681</f>
        <v>0</v>
      </c>
      <c r="S681" s="224">
        <v>0</v>
      </c>
      <c r="T681" s="225">
        <f>S681*H681</f>
        <v>0</v>
      </c>
      <c r="AR681" s="24" t="s">
        <v>244</v>
      </c>
      <c r="AT681" s="24" t="s">
        <v>167</v>
      </c>
      <c r="AU681" s="24" t="s">
        <v>86</v>
      </c>
      <c r="AY681" s="24" t="s">
        <v>165</v>
      </c>
      <c r="BE681" s="226">
        <f>IF(N681="základní",J681,0)</f>
        <v>0</v>
      </c>
      <c r="BF681" s="226">
        <f>IF(N681="snížená",J681,0)</f>
        <v>0</v>
      </c>
      <c r="BG681" s="226">
        <f>IF(N681="zákl. přenesená",J681,0)</f>
        <v>0</v>
      </c>
      <c r="BH681" s="226">
        <f>IF(N681="sníž. přenesená",J681,0)</f>
        <v>0</v>
      </c>
      <c r="BI681" s="226">
        <f>IF(N681="nulová",J681,0)</f>
        <v>0</v>
      </c>
      <c r="BJ681" s="24" t="s">
        <v>75</v>
      </c>
      <c r="BK681" s="226">
        <f>ROUND(I681*H681,2)</f>
        <v>0</v>
      </c>
      <c r="BL681" s="24" t="s">
        <v>244</v>
      </c>
      <c r="BM681" s="24" t="s">
        <v>1221</v>
      </c>
    </row>
    <row r="682" s="11" customFormat="1">
      <c r="B682" s="227"/>
      <c r="C682" s="228"/>
      <c r="D682" s="229" t="s">
        <v>173</v>
      </c>
      <c r="E682" s="230" t="s">
        <v>21</v>
      </c>
      <c r="F682" s="231" t="s">
        <v>1222</v>
      </c>
      <c r="G682" s="228"/>
      <c r="H682" s="232">
        <v>1</v>
      </c>
      <c r="I682" s="233"/>
      <c r="J682" s="228"/>
      <c r="K682" s="228"/>
      <c r="L682" s="234"/>
      <c r="M682" s="235"/>
      <c r="N682" s="236"/>
      <c r="O682" s="236"/>
      <c r="P682" s="236"/>
      <c r="Q682" s="236"/>
      <c r="R682" s="236"/>
      <c r="S682" s="236"/>
      <c r="T682" s="237"/>
      <c r="AT682" s="238" t="s">
        <v>173</v>
      </c>
      <c r="AU682" s="238" t="s">
        <v>86</v>
      </c>
      <c r="AV682" s="11" t="s">
        <v>86</v>
      </c>
      <c r="AW682" s="11" t="s">
        <v>33</v>
      </c>
      <c r="AX682" s="11" t="s">
        <v>70</v>
      </c>
      <c r="AY682" s="238" t="s">
        <v>165</v>
      </c>
    </row>
    <row r="683" s="11" customFormat="1">
      <c r="B683" s="227"/>
      <c r="C683" s="228"/>
      <c r="D683" s="229" t="s">
        <v>173</v>
      </c>
      <c r="E683" s="230" t="s">
        <v>21</v>
      </c>
      <c r="F683" s="231" t="s">
        <v>1215</v>
      </c>
      <c r="G683" s="228"/>
      <c r="H683" s="232">
        <v>1</v>
      </c>
      <c r="I683" s="233"/>
      <c r="J683" s="228"/>
      <c r="K683" s="228"/>
      <c r="L683" s="234"/>
      <c r="M683" s="235"/>
      <c r="N683" s="236"/>
      <c r="O683" s="236"/>
      <c r="P683" s="236"/>
      <c r="Q683" s="236"/>
      <c r="R683" s="236"/>
      <c r="S683" s="236"/>
      <c r="T683" s="237"/>
      <c r="AT683" s="238" t="s">
        <v>173</v>
      </c>
      <c r="AU683" s="238" t="s">
        <v>86</v>
      </c>
      <c r="AV683" s="11" t="s">
        <v>86</v>
      </c>
      <c r="AW683" s="11" t="s">
        <v>33</v>
      </c>
      <c r="AX683" s="11" t="s">
        <v>70</v>
      </c>
      <c r="AY683" s="238" t="s">
        <v>165</v>
      </c>
    </row>
    <row r="684" s="11" customFormat="1">
      <c r="B684" s="227"/>
      <c r="C684" s="228"/>
      <c r="D684" s="229" t="s">
        <v>173</v>
      </c>
      <c r="E684" s="230" t="s">
        <v>21</v>
      </c>
      <c r="F684" s="231" t="s">
        <v>1216</v>
      </c>
      <c r="G684" s="228"/>
      <c r="H684" s="232">
        <v>1</v>
      </c>
      <c r="I684" s="233"/>
      <c r="J684" s="228"/>
      <c r="K684" s="228"/>
      <c r="L684" s="234"/>
      <c r="M684" s="235"/>
      <c r="N684" s="236"/>
      <c r="O684" s="236"/>
      <c r="P684" s="236"/>
      <c r="Q684" s="236"/>
      <c r="R684" s="236"/>
      <c r="S684" s="236"/>
      <c r="T684" s="237"/>
      <c r="AT684" s="238" t="s">
        <v>173</v>
      </c>
      <c r="AU684" s="238" t="s">
        <v>86</v>
      </c>
      <c r="AV684" s="11" t="s">
        <v>86</v>
      </c>
      <c r="AW684" s="11" t="s">
        <v>33</v>
      </c>
      <c r="AX684" s="11" t="s">
        <v>70</v>
      </c>
      <c r="AY684" s="238" t="s">
        <v>165</v>
      </c>
    </row>
    <row r="685" s="11" customFormat="1">
      <c r="B685" s="227"/>
      <c r="C685" s="228"/>
      <c r="D685" s="229" t="s">
        <v>173</v>
      </c>
      <c r="E685" s="230" t="s">
        <v>21</v>
      </c>
      <c r="F685" s="231" t="s">
        <v>1223</v>
      </c>
      <c r="G685" s="228"/>
      <c r="H685" s="232">
        <v>1</v>
      </c>
      <c r="I685" s="233"/>
      <c r="J685" s="228"/>
      <c r="K685" s="228"/>
      <c r="L685" s="234"/>
      <c r="M685" s="235"/>
      <c r="N685" s="236"/>
      <c r="O685" s="236"/>
      <c r="P685" s="236"/>
      <c r="Q685" s="236"/>
      <c r="R685" s="236"/>
      <c r="S685" s="236"/>
      <c r="T685" s="237"/>
      <c r="AT685" s="238" t="s">
        <v>173</v>
      </c>
      <c r="AU685" s="238" t="s">
        <v>86</v>
      </c>
      <c r="AV685" s="11" t="s">
        <v>86</v>
      </c>
      <c r="AW685" s="11" t="s">
        <v>33</v>
      </c>
      <c r="AX685" s="11" t="s">
        <v>70</v>
      </c>
      <c r="AY685" s="238" t="s">
        <v>165</v>
      </c>
    </row>
    <row r="686" s="13" customFormat="1">
      <c r="B686" s="259"/>
      <c r="C686" s="260"/>
      <c r="D686" s="229" t="s">
        <v>173</v>
      </c>
      <c r="E686" s="261" t="s">
        <v>21</v>
      </c>
      <c r="F686" s="262" t="s">
        <v>229</v>
      </c>
      <c r="G686" s="260"/>
      <c r="H686" s="263">
        <v>4</v>
      </c>
      <c r="I686" s="264"/>
      <c r="J686" s="260"/>
      <c r="K686" s="260"/>
      <c r="L686" s="265"/>
      <c r="M686" s="266"/>
      <c r="N686" s="267"/>
      <c r="O686" s="267"/>
      <c r="P686" s="267"/>
      <c r="Q686" s="267"/>
      <c r="R686" s="267"/>
      <c r="S686" s="267"/>
      <c r="T686" s="268"/>
      <c r="AT686" s="269" t="s">
        <v>173</v>
      </c>
      <c r="AU686" s="269" t="s">
        <v>86</v>
      </c>
      <c r="AV686" s="13" t="s">
        <v>171</v>
      </c>
      <c r="AW686" s="13" t="s">
        <v>33</v>
      </c>
      <c r="AX686" s="13" t="s">
        <v>75</v>
      </c>
      <c r="AY686" s="269" t="s">
        <v>165</v>
      </c>
    </row>
    <row r="687" s="1" customFormat="1" ht="25.5" customHeight="1">
      <c r="B687" s="46"/>
      <c r="C687" s="215" t="s">
        <v>1224</v>
      </c>
      <c r="D687" s="215" t="s">
        <v>167</v>
      </c>
      <c r="E687" s="216" t="s">
        <v>1225</v>
      </c>
      <c r="F687" s="217" t="s">
        <v>1226</v>
      </c>
      <c r="G687" s="218" t="s">
        <v>330</v>
      </c>
      <c r="H687" s="219">
        <v>14.199999999999999</v>
      </c>
      <c r="I687" s="220"/>
      <c r="J687" s="221">
        <f>ROUND(I687*H687,2)</f>
        <v>0</v>
      </c>
      <c r="K687" s="217" t="s">
        <v>170</v>
      </c>
      <c r="L687" s="72"/>
      <c r="M687" s="222" t="s">
        <v>21</v>
      </c>
      <c r="N687" s="223" t="s">
        <v>41</v>
      </c>
      <c r="O687" s="47"/>
      <c r="P687" s="224">
        <f>O687*H687</f>
        <v>0</v>
      </c>
      <c r="Q687" s="224">
        <v>0.00298</v>
      </c>
      <c r="R687" s="224">
        <f>Q687*H687</f>
        <v>0.042315999999999999</v>
      </c>
      <c r="S687" s="224">
        <v>0</v>
      </c>
      <c r="T687" s="225">
        <f>S687*H687</f>
        <v>0</v>
      </c>
      <c r="AR687" s="24" t="s">
        <v>244</v>
      </c>
      <c r="AT687" s="24" t="s">
        <v>167</v>
      </c>
      <c r="AU687" s="24" t="s">
        <v>86</v>
      </c>
      <c r="AY687" s="24" t="s">
        <v>165</v>
      </c>
      <c r="BE687" s="226">
        <f>IF(N687="základní",J687,0)</f>
        <v>0</v>
      </c>
      <c r="BF687" s="226">
        <f>IF(N687="snížená",J687,0)</f>
        <v>0</v>
      </c>
      <c r="BG687" s="226">
        <f>IF(N687="zákl. přenesená",J687,0)</f>
        <v>0</v>
      </c>
      <c r="BH687" s="226">
        <f>IF(N687="sníž. přenesená",J687,0)</f>
        <v>0</v>
      </c>
      <c r="BI687" s="226">
        <f>IF(N687="nulová",J687,0)</f>
        <v>0</v>
      </c>
      <c r="BJ687" s="24" t="s">
        <v>75</v>
      </c>
      <c r="BK687" s="226">
        <f>ROUND(I687*H687,2)</f>
        <v>0</v>
      </c>
      <c r="BL687" s="24" t="s">
        <v>244</v>
      </c>
      <c r="BM687" s="24" t="s">
        <v>1227</v>
      </c>
    </row>
    <row r="688" s="12" customFormat="1">
      <c r="B688" s="249"/>
      <c r="C688" s="250"/>
      <c r="D688" s="229" t="s">
        <v>173</v>
      </c>
      <c r="E688" s="251" t="s">
        <v>21</v>
      </c>
      <c r="F688" s="252" t="s">
        <v>1228</v>
      </c>
      <c r="G688" s="250"/>
      <c r="H688" s="251" t="s">
        <v>21</v>
      </c>
      <c r="I688" s="253"/>
      <c r="J688" s="250"/>
      <c r="K688" s="250"/>
      <c r="L688" s="254"/>
      <c r="M688" s="255"/>
      <c r="N688" s="256"/>
      <c r="O688" s="256"/>
      <c r="P688" s="256"/>
      <c r="Q688" s="256"/>
      <c r="R688" s="256"/>
      <c r="S688" s="256"/>
      <c r="T688" s="257"/>
      <c r="AT688" s="258" t="s">
        <v>173</v>
      </c>
      <c r="AU688" s="258" t="s">
        <v>86</v>
      </c>
      <c r="AV688" s="12" t="s">
        <v>75</v>
      </c>
      <c r="AW688" s="12" t="s">
        <v>33</v>
      </c>
      <c r="AX688" s="12" t="s">
        <v>70</v>
      </c>
      <c r="AY688" s="258" t="s">
        <v>165</v>
      </c>
    </row>
    <row r="689" s="11" customFormat="1">
      <c r="B689" s="227"/>
      <c r="C689" s="228"/>
      <c r="D689" s="229" t="s">
        <v>173</v>
      </c>
      <c r="E689" s="230" t="s">
        <v>21</v>
      </c>
      <c r="F689" s="231" t="s">
        <v>1229</v>
      </c>
      <c r="G689" s="228"/>
      <c r="H689" s="232">
        <v>14.199999999999999</v>
      </c>
      <c r="I689" s="233"/>
      <c r="J689" s="228"/>
      <c r="K689" s="228"/>
      <c r="L689" s="234"/>
      <c r="M689" s="235"/>
      <c r="N689" s="236"/>
      <c r="O689" s="236"/>
      <c r="P689" s="236"/>
      <c r="Q689" s="236"/>
      <c r="R689" s="236"/>
      <c r="S689" s="236"/>
      <c r="T689" s="237"/>
      <c r="AT689" s="238" t="s">
        <v>173</v>
      </c>
      <c r="AU689" s="238" t="s">
        <v>86</v>
      </c>
      <c r="AV689" s="11" t="s">
        <v>86</v>
      </c>
      <c r="AW689" s="11" t="s">
        <v>33</v>
      </c>
      <c r="AX689" s="11" t="s">
        <v>75</v>
      </c>
      <c r="AY689" s="238" t="s">
        <v>165</v>
      </c>
    </row>
    <row r="690" s="1" customFormat="1" ht="25.5" customHeight="1">
      <c r="B690" s="46"/>
      <c r="C690" s="215" t="s">
        <v>1230</v>
      </c>
      <c r="D690" s="215" t="s">
        <v>167</v>
      </c>
      <c r="E690" s="216" t="s">
        <v>1231</v>
      </c>
      <c r="F690" s="217" t="s">
        <v>1232</v>
      </c>
      <c r="G690" s="218" t="s">
        <v>330</v>
      </c>
      <c r="H690" s="219">
        <v>30.199999999999999</v>
      </c>
      <c r="I690" s="220"/>
      <c r="J690" s="221">
        <f>ROUND(I690*H690,2)</f>
        <v>0</v>
      </c>
      <c r="K690" s="217" t="s">
        <v>170</v>
      </c>
      <c r="L690" s="72"/>
      <c r="M690" s="222" t="s">
        <v>21</v>
      </c>
      <c r="N690" s="223" t="s">
        <v>41</v>
      </c>
      <c r="O690" s="47"/>
      <c r="P690" s="224">
        <f>O690*H690</f>
        <v>0</v>
      </c>
      <c r="Q690" s="224">
        <v>0.0037599999999999999</v>
      </c>
      <c r="R690" s="224">
        <f>Q690*H690</f>
        <v>0.113552</v>
      </c>
      <c r="S690" s="224">
        <v>0</v>
      </c>
      <c r="T690" s="225">
        <f>S690*H690</f>
        <v>0</v>
      </c>
      <c r="AR690" s="24" t="s">
        <v>244</v>
      </c>
      <c r="AT690" s="24" t="s">
        <v>167</v>
      </c>
      <c r="AU690" s="24" t="s">
        <v>86</v>
      </c>
      <c r="AY690" s="24" t="s">
        <v>165</v>
      </c>
      <c r="BE690" s="226">
        <f>IF(N690="základní",J690,0)</f>
        <v>0</v>
      </c>
      <c r="BF690" s="226">
        <f>IF(N690="snížená",J690,0)</f>
        <v>0</v>
      </c>
      <c r="BG690" s="226">
        <f>IF(N690="zákl. přenesená",J690,0)</f>
        <v>0</v>
      </c>
      <c r="BH690" s="226">
        <f>IF(N690="sníž. přenesená",J690,0)</f>
        <v>0</v>
      </c>
      <c r="BI690" s="226">
        <f>IF(N690="nulová",J690,0)</f>
        <v>0</v>
      </c>
      <c r="BJ690" s="24" t="s">
        <v>75</v>
      </c>
      <c r="BK690" s="226">
        <f>ROUND(I690*H690,2)</f>
        <v>0</v>
      </c>
      <c r="BL690" s="24" t="s">
        <v>244</v>
      </c>
      <c r="BM690" s="24" t="s">
        <v>1233</v>
      </c>
    </row>
    <row r="691" s="12" customFormat="1">
      <c r="B691" s="249"/>
      <c r="C691" s="250"/>
      <c r="D691" s="229" t="s">
        <v>173</v>
      </c>
      <c r="E691" s="251" t="s">
        <v>21</v>
      </c>
      <c r="F691" s="252" t="s">
        <v>1199</v>
      </c>
      <c r="G691" s="250"/>
      <c r="H691" s="251" t="s">
        <v>21</v>
      </c>
      <c r="I691" s="253"/>
      <c r="J691" s="250"/>
      <c r="K691" s="250"/>
      <c r="L691" s="254"/>
      <c r="M691" s="255"/>
      <c r="N691" s="256"/>
      <c r="O691" s="256"/>
      <c r="P691" s="256"/>
      <c r="Q691" s="256"/>
      <c r="R691" s="256"/>
      <c r="S691" s="256"/>
      <c r="T691" s="257"/>
      <c r="AT691" s="258" t="s">
        <v>173</v>
      </c>
      <c r="AU691" s="258" t="s">
        <v>86</v>
      </c>
      <c r="AV691" s="12" t="s">
        <v>75</v>
      </c>
      <c r="AW691" s="12" t="s">
        <v>33</v>
      </c>
      <c r="AX691" s="12" t="s">
        <v>70</v>
      </c>
      <c r="AY691" s="258" t="s">
        <v>165</v>
      </c>
    </row>
    <row r="692" s="11" customFormat="1">
      <c r="B692" s="227"/>
      <c r="C692" s="228"/>
      <c r="D692" s="229" t="s">
        <v>173</v>
      </c>
      <c r="E692" s="230" t="s">
        <v>21</v>
      </c>
      <c r="F692" s="231" t="s">
        <v>1234</v>
      </c>
      <c r="G692" s="228"/>
      <c r="H692" s="232">
        <v>14.199999999999999</v>
      </c>
      <c r="I692" s="233"/>
      <c r="J692" s="228"/>
      <c r="K692" s="228"/>
      <c r="L692" s="234"/>
      <c r="M692" s="235"/>
      <c r="N692" s="236"/>
      <c r="O692" s="236"/>
      <c r="P692" s="236"/>
      <c r="Q692" s="236"/>
      <c r="R692" s="236"/>
      <c r="S692" s="236"/>
      <c r="T692" s="237"/>
      <c r="AT692" s="238" t="s">
        <v>173</v>
      </c>
      <c r="AU692" s="238" t="s">
        <v>86</v>
      </c>
      <c r="AV692" s="11" t="s">
        <v>86</v>
      </c>
      <c r="AW692" s="11" t="s">
        <v>33</v>
      </c>
      <c r="AX692" s="11" t="s">
        <v>70</v>
      </c>
      <c r="AY692" s="238" t="s">
        <v>165</v>
      </c>
    </row>
    <row r="693" s="11" customFormat="1">
      <c r="B693" s="227"/>
      <c r="C693" s="228"/>
      <c r="D693" s="229" t="s">
        <v>173</v>
      </c>
      <c r="E693" s="230" t="s">
        <v>21</v>
      </c>
      <c r="F693" s="231" t="s">
        <v>1235</v>
      </c>
      <c r="G693" s="228"/>
      <c r="H693" s="232">
        <v>16</v>
      </c>
      <c r="I693" s="233"/>
      <c r="J693" s="228"/>
      <c r="K693" s="228"/>
      <c r="L693" s="234"/>
      <c r="M693" s="235"/>
      <c r="N693" s="236"/>
      <c r="O693" s="236"/>
      <c r="P693" s="236"/>
      <c r="Q693" s="236"/>
      <c r="R693" s="236"/>
      <c r="S693" s="236"/>
      <c r="T693" s="237"/>
      <c r="AT693" s="238" t="s">
        <v>173</v>
      </c>
      <c r="AU693" s="238" t="s">
        <v>86</v>
      </c>
      <c r="AV693" s="11" t="s">
        <v>86</v>
      </c>
      <c r="AW693" s="11" t="s">
        <v>33</v>
      </c>
      <c r="AX693" s="11" t="s">
        <v>70</v>
      </c>
      <c r="AY693" s="238" t="s">
        <v>165</v>
      </c>
    </row>
    <row r="694" s="13" customFormat="1">
      <c r="B694" s="259"/>
      <c r="C694" s="260"/>
      <c r="D694" s="229" t="s">
        <v>173</v>
      </c>
      <c r="E694" s="261" t="s">
        <v>21</v>
      </c>
      <c r="F694" s="262" t="s">
        <v>229</v>
      </c>
      <c r="G694" s="260"/>
      <c r="H694" s="263">
        <v>30.199999999999999</v>
      </c>
      <c r="I694" s="264"/>
      <c r="J694" s="260"/>
      <c r="K694" s="260"/>
      <c r="L694" s="265"/>
      <c r="M694" s="266"/>
      <c r="N694" s="267"/>
      <c r="O694" s="267"/>
      <c r="P694" s="267"/>
      <c r="Q694" s="267"/>
      <c r="R694" s="267"/>
      <c r="S694" s="267"/>
      <c r="T694" s="268"/>
      <c r="AT694" s="269" t="s">
        <v>173</v>
      </c>
      <c r="AU694" s="269" t="s">
        <v>86</v>
      </c>
      <c r="AV694" s="13" t="s">
        <v>171</v>
      </c>
      <c r="AW694" s="13" t="s">
        <v>33</v>
      </c>
      <c r="AX694" s="13" t="s">
        <v>75</v>
      </c>
      <c r="AY694" s="269" t="s">
        <v>165</v>
      </c>
    </row>
    <row r="695" s="1" customFormat="1" ht="25.5" customHeight="1">
      <c r="B695" s="46"/>
      <c r="C695" s="215" t="s">
        <v>1236</v>
      </c>
      <c r="D695" s="215" t="s">
        <v>167</v>
      </c>
      <c r="E695" s="216" t="s">
        <v>1237</v>
      </c>
      <c r="F695" s="217" t="s">
        <v>1238</v>
      </c>
      <c r="G695" s="218" t="s">
        <v>330</v>
      </c>
      <c r="H695" s="219">
        <v>1.8</v>
      </c>
      <c r="I695" s="220"/>
      <c r="J695" s="221">
        <f>ROUND(I695*H695,2)</f>
        <v>0</v>
      </c>
      <c r="K695" s="217" t="s">
        <v>170</v>
      </c>
      <c r="L695" s="72"/>
      <c r="M695" s="222" t="s">
        <v>21</v>
      </c>
      <c r="N695" s="223" t="s">
        <v>41</v>
      </c>
      <c r="O695" s="47"/>
      <c r="P695" s="224">
        <f>O695*H695</f>
        <v>0</v>
      </c>
      <c r="Q695" s="224">
        <v>0.0019499999999999999</v>
      </c>
      <c r="R695" s="224">
        <f>Q695*H695</f>
        <v>0.0035100000000000001</v>
      </c>
      <c r="S695" s="224">
        <v>0</v>
      </c>
      <c r="T695" s="225">
        <f>S695*H695</f>
        <v>0</v>
      </c>
      <c r="AR695" s="24" t="s">
        <v>244</v>
      </c>
      <c r="AT695" s="24" t="s">
        <v>167</v>
      </c>
      <c r="AU695" s="24" t="s">
        <v>86</v>
      </c>
      <c r="AY695" s="24" t="s">
        <v>165</v>
      </c>
      <c r="BE695" s="226">
        <f>IF(N695="základní",J695,0)</f>
        <v>0</v>
      </c>
      <c r="BF695" s="226">
        <f>IF(N695="snížená",J695,0)</f>
        <v>0</v>
      </c>
      <c r="BG695" s="226">
        <f>IF(N695="zákl. přenesená",J695,0)</f>
        <v>0</v>
      </c>
      <c r="BH695" s="226">
        <f>IF(N695="sníž. přenesená",J695,0)</f>
        <v>0</v>
      </c>
      <c r="BI695" s="226">
        <f>IF(N695="nulová",J695,0)</f>
        <v>0</v>
      </c>
      <c r="BJ695" s="24" t="s">
        <v>75</v>
      </c>
      <c r="BK695" s="226">
        <f>ROUND(I695*H695,2)</f>
        <v>0</v>
      </c>
      <c r="BL695" s="24" t="s">
        <v>244</v>
      </c>
      <c r="BM695" s="24" t="s">
        <v>1239</v>
      </c>
    </row>
    <row r="696" s="12" customFormat="1">
      <c r="B696" s="249"/>
      <c r="C696" s="250"/>
      <c r="D696" s="229" t="s">
        <v>173</v>
      </c>
      <c r="E696" s="251" t="s">
        <v>21</v>
      </c>
      <c r="F696" s="252" t="s">
        <v>1240</v>
      </c>
      <c r="G696" s="250"/>
      <c r="H696" s="251" t="s">
        <v>21</v>
      </c>
      <c r="I696" s="253"/>
      <c r="J696" s="250"/>
      <c r="K696" s="250"/>
      <c r="L696" s="254"/>
      <c r="M696" s="255"/>
      <c r="N696" s="256"/>
      <c r="O696" s="256"/>
      <c r="P696" s="256"/>
      <c r="Q696" s="256"/>
      <c r="R696" s="256"/>
      <c r="S696" s="256"/>
      <c r="T696" s="257"/>
      <c r="AT696" s="258" t="s">
        <v>173</v>
      </c>
      <c r="AU696" s="258" t="s">
        <v>86</v>
      </c>
      <c r="AV696" s="12" t="s">
        <v>75</v>
      </c>
      <c r="AW696" s="12" t="s">
        <v>33</v>
      </c>
      <c r="AX696" s="12" t="s">
        <v>70</v>
      </c>
      <c r="AY696" s="258" t="s">
        <v>165</v>
      </c>
    </row>
    <row r="697" s="12" customFormat="1">
      <c r="B697" s="249"/>
      <c r="C697" s="250"/>
      <c r="D697" s="229" t="s">
        <v>173</v>
      </c>
      <c r="E697" s="251" t="s">
        <v>21</v>
      </c>
      <c r="F697" s="252" t="s">
        <v>1241</v>
      </c>
      <c r="G697" s="250"/>
      <c r="H697" s="251" t="s">
        <v>21</v>
      </c>
      <c r="I697" s="253"/>
      <c r="J697" s="250"/>
      <c r="K697" s="250"/>
      <c r="L697" s="254"/>
      <c r="M697" s="255"/>
      <c r="N697" s="256"/>
      <c r="O697" s="256"/>
      <c r="P697" s="256"/>
      <c r="Q697" s="256"/>
      <c r="R697" s="256"/>
      <c r="S697" s="256"/>
      <c r="T697" s="257"/>
      <c r="AT697" s="258" t="s">
        <v>173</v>
      </c>
      <c r="AU697" s="258" t="s">
        <v>86</v>
      </c>
      <c r="AV697" s="12" t="s">
        <v>75</v>
      </c>
      <c r="AW697" s="12" t="s">
        <v>33</v>
      </c>
      <c r="AX697" s="12" t="s">
        <v>70</v>
      </c>
      <c r="AY697" s="258" t="s">
        <v>165</v>
      </c>
    </row>
    <row r="698" s="11" customFormat="1">
      <c r="B698" s="227"/>
      <c r="C698" s="228"/>
      <c r="D698" s="229" t="s">
        <v>173</v>
      </c>
      <c r="E698" s="230" t="s">
        <v>21</v>
      </c>
      <c r="F698" s="231" t="s">
        <v>1242</v>
      </c>
      <c r="G698" s="228"/>
      <c r="H698" s="232">
        <v>1.8</v>
      </c>
      <c r="I698" s="233"/>
      <c r="J698" s="228"/>
      <c r="K698" s="228"/>
      <c r="L698" s="234"/>
      <c r="M698" s="235"/>
      <c r="N698" s="236"/>
      <c r="O698" s="236"/>
      <c r="P698" s="236"/>
      <c r="Q698" s="236"/>
      <c r="R698" s="236"/>
      <c r="S698" s="236"/>
      <c r="T698" s="237"/>
      <c r="AT698" s="238" t="s">
        <v>173</v>
      </c>
      <c r="AU698" s="238" t="s">
        <v>86</v>
      </c>
      <c r="AV698" s="11" t="s">
        <v>86</v>
      </c>
      <c r="AW698" s="11" t="s">
        <v>33</v>
      </c>
      <c r="AX698" s="11" t="s">
        <v>75</v>
      </c>
      <c r="AY698" s="238" t="s">
        <v>165</v>
      </c>
    </row>
    <row r="699" s="1" customFormat="1" ht="25.5" customHeight="1">
      <c r="B699" s="46"/>
      <c r="C699" s="215" t="s">
        <v>1243</v>
      </c>
      <c r="D699" s="215" t="s">
        <v>167</v>
      </c>
      <c r="E699" s="216" t="s">
        <v>1244</v>
      </c>
      <c r="F699" s="217" t="s">
        <v>1245</v>
      </c>
      <c r="G699" s="218" t="s">
        <v>330</v>
      </c>
      <c r="H699" s="219">
        <v>1.2</v>
      </c>
      <c r="I699" s="220"/>
      <c r="J699" s="221">
        <f>ROUND(I699*H699,2)</f>
        <v>0</v>
      </c>
      <c r="K699" s="217" t="s">
        <v>170</v>
      </c>
      <c r="L699" s="72"/>
      <c r="M699" s="222" t="s">
        <v>21</v>
      </c>
      <c r="N699" s="223" t="s">
        <v>41</v>
      </c>
      <c r="O699" s="47"/>
      <c r="P699" s="224">
        <f>O699*H699</f>
        <v>0</v>
      </c>
      <c r="Q699" s="224">
        <v>0.0018600000000000001</v>
      </c>
      <c r="R699" s="224">
        <f>Q699*H699</f>
        <v>0.002232</v>
      </c>
      <c r="S699" s="224">
        <v>0</v>
      </c>
      <c r="T699" s="225">
        <f>S699*H699</f>
        <v>0</v>
      </c>
      <c r="AR699" s="24" t="s">
        <v>244</v>
      </c>
      <c r="AT699" s="24" t="s">
        <v>167</v>
      </c>
      <c r="AU699" s="24" t="s">
        <v>86</v>
      </c>
      <c r="AY699" s="24" t="s">
        <v>165</v>
      </c>
      <c r="BE699" s="226">
        <f>IF(N699="základní",J699,0)</f>
        <v>0</v>
      </c>
      <c r="BF699" s="226">
        <f>IF(N699="snížená",J699,0)</f>
        <v>0</v>
      </c>
      <c r="BG699" s="226">
        <f>IF(N699="zákl. přenesená",J699,0)</f>
        <v>0</v>
      </c>
      <c r="BH699" s="226">
        <f>IF(N699="sníž. přenesená",J699,0)</f>
        <v>0</v>
      </c>
      <c r="BI699" s="226">
        <f>IF(N699="nulová",J699,0)</f>
        <v>0</v>
      </c>
      <c r="BJ699" s="24" t="s">
        <v>75</v>
      </c>
      <c r="BK699" s="226">
        <f>ROUND(I699*H699,2)</f>
        <v>0</v>
      </c>
      <c r="BL699" s="24" t="s">
        <v>244</v>
      </c>
      <c r="BM699" s="24" t="s">
        <v>1246</v>
      </c>
    </row>
    <row r="700" s="12" customFormat="1">
      <c r="B700" s="249"/>
      <c r="C700" s="250"/>
      <c r="D700" s="229" t="s">
        <v>173</v>
      </c>
      <c r="E700" s="251" t="s">
        <v>21</v>
      </c>
      <c r="F700" s="252" t="s">
        <v>1247</v>
      </c>
      <c r="G700" s="250"/>
      <c r="H700" s="251" t="s">
        <v>21</v>
      </c>
      <c r="I700" s="253"/>
      <c r="J700" s="250"/>
      <c r="K700" s="250"/>
      <c r="L700" s="254"/>
      <c r="M700" s="255"/>
      <c r="N700" s="256"/>
      <c r="O700" s="256"/>
      <c r="P700" s="256"/>
      <c r="Q700" s="256"/>
      <c r="R700" s="256"/>
      <c r="S700" s="256"/>
      <c r="T700" s="257"/>
      <c r="AT700" s="258" t="s">
        <v>173</v>
      </c>
      <c r="AU700" s="258" t="s">
        <v>86</v>
      </c>
      <c r="AV700" s="12" t="s">
        <v>75</v>
      </c>
      <c r="AW700" s="12" t="s">
        <v>33</v>
      </c>
      <c r="AX700" s="12" t="s">
        <v>70</v>
      </c>
      <c r="AY700" s="258" t="s">
        <v>165</v>
      </c>
    </row>
    <row r="701" s="11" customFormat="1">
      <c r="B701" s="227"/>
      <c r="C701" s="228"/>
      <c r="D701" s="229" t="s">
        <v>173</v>
      </c>
      <c r="E701" s="230" t="s">
        <v>21</v>
      </c>
      <c r="F701" s="231" t="s">
        <v>1248</v>
      </c>
      <c r="G701" s="228"/>
      <c r="H701" s="232">
        <v>1.2</v>
      </c>
      <c r="I701" s="233"/>
      <c r="J701" s="228"/>
      <c r="K701" s="228"/>
      <c r="L701" s="234"/>
      <c r="M701" s="235"/>
      <c r="N701" s="236"/>
      <c r="O701" s="236"/>
      <c r="P701" s="236"/>
      <c r="Q701" s="236"/>
      <c r="R701" s="236"/>
      <c r="S701" s="236"/>
      <c r="T701" s="237"/>
      <c r="AT701" s="238" t="s">
        <v>173</v>
      </c>
      <c r="AU701" s="238" t="s">
        <v>86</v>
      </c>
      <c r="AV701" s="11" t="s">
        <v>86</v>
      </c>
      <c r="AW701" s="11" t="s">
        <v>33</v>
      </c>
      <c r="AX701" s="11" t="s">
        <v>75</v>
      </c>
      <c r="AY701" s="238" t="s">
        <v>165</v>
      </c>
    </row>
    <row r="702" s="1" customFormat="1" ht="16.5" customHeight="1">
      <c r="B702" s="46"/>
      <c r="C702" s="215" t="s">
        <v>1249</v>
      </c>
      <c r="D702" s="215" t="s">
        <v>167</v>
      </c>
      <c r="E702" s="216" t="s">
        <v>1250</v>
      </c>
      <c r="F702" s="217" t="s">
        <v>1251</v>
      </c>
      <c r="G702" s="218" t="s">
        <v>330</v>
      </c>
      <c r="H702" s="219">
        <v>26.5</v>
      </c>
      <c r="I702" s="220"/>
      <c r="J702" s="221">
        <f>ROUND(I702*H702,2)</f>
        <v>0</v>
      </c>
      <c r="K702" s="217" t="s">
        <v>170</v>
      </c>
      <c r="L702" s="72"/>
      <c r="M702" s="222" t="s">
        <v>21</v>
      </c>
      <c r="N702" s="223" t="s">
        <v>41</v>
      </c>
      <c r="O702" s="47"/>
      <c r="P702" s="224">
        <f>O702*H702</f>
        <v>0</v>
      </c>
      <c r="Q702" s="224">
        <v>0.0038</v>
      </c>
      <c r="R702" s="224">
        <f>Q702*H702</f>
        <v>0.1007</v>
      </c>
      <c r="S702" s="224">
        <v>0</v>
      </c>
      <c r="T702" s="225">
        <f>S702*H702</f>
        <v>0</v>
      </c>
      <c r="AR702" s="24" t="s">
        <v>244</v>
      </c>
      <c r="AT702" s="24" t="s">
        <v>167</v>
      </c>
      <c r="AU702" s="24" t="s">
        <v>86</v>
      </c>
      <c r="AY702" s="24" t="s">
        <v>165</v>
      </c>
      <c r="BE702" s="226">
        <f>IF(N702="základní",J702,0)</f>
        <v>0</v>
      </c>
      <c r="BF702" s="226">
        <f>IF(N702="snížená",J702,0)</f>
        <v>0</v>
      </c>
      <c r="BG702" s="226">
        <f>IF(N702="zákl. přenesená",J702,0)</f>
        <v>0</v>
      </c>
      <c r="BH702" s="226">
        <f>IF(N702="sníž. přenesená",J702,0)</f>
        <v>0</v>
      </c>
      <c r="BI702" s="226">
        <f>IF(N702="nulová",J702,0)</f>
        <v>0</v>
      </c>
      <c r="BJ702" s="24" t="s">
        <v>75</v>
      </c>
      <c r="BK702" s="226">
        <f>ROUND(I702*H702,2)</f>
        <v>0</v>
      </c>
      <c r="BL702" s="24" t="s">
        <v>244</v>
      </c>
      <c r="BM702" s="24" t="s">
        <v>1252</v>
      </c>
    </row>
    <row r="703" s="12" customFormat="1">
      <c r="B703" s="249"/>
      <c r="C703" s="250"/>
      <c r="D703" s="229" t="s">
        <v>173</v>
      </c>
      <c r="E703" s="251" t="s">
        <v>21</v>
      </c>
      <c r="F703" s="252" t="s">
        <v>1253</v>
      </c>
      <c r="G703" s="250"/>
      <c r="H703" s="251" t="s">
        <v>21</v>
      </c>
      <c r="I703" s="253"/>
      <c r="J703" s="250"/>
      <c r="K703" s="250"/>
      <c r="L703" s="254"/>
      <c r="M703" s="255"/>
      <c r="N703" s="256"/>
      <c r="O703" s="256"/>
      <c r="P703" s="256"/>
      <c r="Q703" s="256"/>
      <c r="R703" s="256"/>
      <c r="S703" s="256"/>
      <c r="T703" s="257"/>
      <c r="AT703" s="258" t="s">
        <v>173</v>
      </c>
      <c r="AU703" s="258" t="s">
        <v>86</v>
      </c>
      <c r="AV703" s="12" t="s">
        <v>75</v>
      </c>
      <c r="AW703" s="12" t="s">
        <v>33</v>
      </c>
      <c r="AX703" s="12" t="s">
        <v>70</v>
      </c>
      <c r="AY703" s="258" t="s">
        <v>165</v>
      </c>
    </row>
    <row r="704" s="11" customFormat="1">
      <c r="B704" s="227"/>
      <c r="C704" s="228"/>
      <c r="D704" s="229" t="s">
        <v>173</v>
      </c>
      <c r="E704" s="230" t="s">
        <v>21</v>
      </c>
      <c r="F704" s="231" t="s">
        <v>1254</v>
      </c>
      <c r="G704" s="228"/>
      <c r="H704" s="232">
        <v>9.5</v>
      </c>
      <c r="I704" s="233"/>
      <c r="J704" s="228"/>
      <c r="K704" s="228"/>
      <c r="L704" s="234"/>
      <c r="M704" s="235"/>
      <c r="N704" s="236"/>
      <c r="O704" s="236"/>
      <c r="P704" s="236"/>
      <c r="Q704" s="236"/>
      <c r="R704" s="236"/>
      <c r="S704" s="236"/>
      <c r="T704" s="237"/>
      <c r="AT704" s="238" t="s">
        <v>173</v>
      </c>
      <c r="AU704" s="238" t="s">
        <v>86</v>
      </c>
      <c r="AV704" s="11" t="s">
        <v>86</v>
      </c>
      <c r="AW704" s="11" t="s">
        <v>33</v>
      </c>
      <c r="AX704" s="11" t="s">
        <v>70</v>
      </c>
      <c r="AY704" s="238" t="s">
        <v>165</v>
      </c>
    </row>
    <row r="705" s="11" customFormat="1">
      <c r="B705" s="227"/>
      <c r="C705" s="228"/>
      <c r="D705" s="229" t="s">
        <v>173</v>
      </c>
      <c r="E705" s="230" t="s">
        <v>21</v>
      </c>
      <c r="F705" s="231" t="s">
        <v>1255</v>
      </c>
      <c r="G705" s="228"/>
      <c r="H705" s="232">
        <v>8</v>
      </c>
      <c r="I705" s="233"/>
      <c r="J705" s="228"/>
      <c r="K705" s="228"/>
      <c r="L705" s="234"/>
      <c r="M705" s="235"/>
      <c r="N705" s="236"/>
      <c r="O705" s="236"/>
      <c r="P705" s="236"/>
      <c r="Q705" s="236"/>
      <c r="R705" s="236"/>
      <c r="S705" s="236"/>
      <c r="T705" s="237"/>
      <c r="AT705" s="238" t="s">
        <v>173</v>
      </c>
      <c r="AU705" s="238" t="s">
        <v>86</v>
      </c>
      <c r="AV705" s="11" t="s">
        <v>86</v>
      </c>
      <c r="AW705" s="11" t="s">
        <v>33</v>
      </c>
      <c r="AX705" s="11" t="s">
        <v>70</v>
      </c>
      <c r="AY705" s="238" t="s">
        <v>165</v>
      </c>
    </row>
    <row r="706" s="11" customFormat="1">
      <c r="B706" s="227"/>
      <c r="C706" s="228"/>
      <c r="D706" s="229" t="s">
        <v>173</v>
      </c>
      <c r="E706" s="230" t="s">
        <v>21</v>
      </c>
      <c r="F706" s="231" t="s">
        <v>1256</v>
      </c>
      <c r="G706" s="228"/>
      <c r="H706" s="232">
        <v>9</v>
      </c>
      <c r="I706" s="233"/>
      <c r="J706" s="228"/>
      <c r="K706" s="228"/>
      <c r="L706" s="234"/>
      <c r="M706" s="235"/>
      <c r="N706" s="236"/>
      <c r="O706" s="236"/>
      <c r="P706" s="236"/>
      <c r="Q706" s="236"/>
      <c r="R706" s="236"/>
      <c r="S706" s="236"/>
      <c r="T706" s="237"/>
      <c r="AT706" s="238" t="s">
        <v>173</v>
      </c>
      <c r="AU706" s="238" t="s">
        <v>86</v>
      </c>
      <c r="AV706" s="11" t="s">
        <v>86</v>
      </c>
      <c r="AW706" s="11" t="s">
        <v>33</v>
      </c>
      <c r="AX706" s="11" t="s">
        <v>70</v>
      </c>
      <c r="AY706" s="238" t="s">
        <v>165</v>
      </c>
    </row>
    <row r="707" s="13" customFormat="1">
      <c r="B707" s="259"/>
      <c r="C707" s="260"/>
      <c r="D707" s="229" t="s">
        <v>173</v>
      </c>
      <c r="E707" s="261" t="s">
        <v>21</v>
      </c>
      <c r="F707" s="262" t="s">
        <v>229</v>
      </c>
      <c r="G707" s="260"/>
      <c r="H707" s="263">
        <v>26.5</v>
      </c>
      <c r="I707" s="264"/>
      <c r="J707" s="260"/>
      <c r="K707" s="260"/>
      <c r="L707" s="265"/>
      <c r="M707" s="266"/>
      <c r="N707" s="267"/>
      <c r="O707" s="267"/>
      <c r="P707" s="267"/>
      <c r="Q707" s="267"/>
      <c r="R707" s="267"/>
      <c r="S707" s="267"/>
      <c r="T707" s="268"/>
      <c r="AT707" s="269" t="s">
        <v>173</v>
      </c>
      <c r="AU707" s="269" t="s">
        <v>86</v>
      </c>
      <c r="AV707" s="13" t="s">
        <v>171</v>
      </c>
      <c r="AW707" s="13" t="s">
        <v>33</v>
      </c>
      <c r="AX707" s="13" t="s">
        <v>75</v>
      </c>
      <c r="AY707" s="269" t="s">
        <v>165</v>
      </c>
    </row>
    <row r="708" s="1" customFormat="1" ht="16.5" customHeight="1">
      <c r="B708" s="46"/>
      <c r="C708" s="215" t="s">
        <v>1257</v>
      </c>
      <c r="D708" s="215" t="s">
        <v>167</v>
      </c>
      <c r="E708" s="216" t="s">
        <v>1258</v>
      </c>
      <c r="F708" s="217" t="s">
        <v>1259</v>
      </c>
      <c r="G708" s="218" t="s">
        <v>330</v>
      </c>
      <c r="H708" s="219">
        <v>16</v>
      </c>
      <c r="I708" s="220"/>
      <c r="J708" s="221">
        <f>ROUND(I708*H708,2)</f>
        <v>0</v>
      </c>
      <c r="K708" s="217" t="s">
        <v>170</v>
      </c>
      <c r="L708" s="72"/>
      <c r="M708" s="222" t="s">
        <v>21</v>
      </c>
      <c r="N708" s="223" t="s">
        <v>41</v>
      </c>
      <c r="O708" s="47"/>
      <c r="P708" s="224">
        <f>O708*H708</f>
        <v>0</v>
      </c>
      <c r="Q708" s="224">
        <v>0.00072999999999999996</v>
      </c>
      <c r="R708" s="224">
        <f>Q708*H708</f>
        <v>0.011679999999999999</v>
      </c>
      <c r="S708" s="224">
        <v>0</v>
      </c>
      <c r="T708" s="225">
        <f>S708*H708</f>
        <v>0</v>
      </c>
      <c r="AR708" s="24" t="s">
        <v>244</v>
      </c>
      <c r="AT708" s="24" t="s">
        <v>167</v>
      </c>
      <c r="AU708" s="24" t="s">
        <v>86</v>
      </c>
      <c r="AY708" s="24" t="s">
        <v>165</v>
      </c>
      <c r="BE708" s="226">
        <f>IF(N708="základní",J708,0)</f>
        <v>0</v>
      </c>
      <c r="BF708" s="226">
        <f>IF(N708="snížená",J708,0)</f>
        <v>0</v>
      </c>
      <c r="BG708" s="226">
        <f>IF(N708="zákl. přenesená",J708,0)</f>
        <v>0</v>
      </c>
      <c r="BH708" s="226">
        <f>IF(N708="sníž. přenesená",J708,0)</f>
        <v>0</v>
      </c>
      <c r="BI708" s="226">
        <f>IF(N708="nulová",J708,0)</f>
        <v>0</v>
      </c>
      <c r="BJ708" s="24" t="s">
        <v>75</v>
      </c>
      <c r="BK708" s="226">
        <f>ROUND(I708*H708,2)</f>
        <v>0</v>
      </c>
      <c r="BL708" s="24" t="s">
        <v>244</v>
      </c>
      <c r="BM708" s="24" t="s">
        <v>1260</v>
      </c>
    </row>
    <row r="709" s="11" customFormat="1">
      <c r="B709" s="227"/>
      <c r="C709" s="228"/>
      <c r="D709" s="229" t="s">
        <v>173</v>
      </c>
      <c r="E709" s="230" t="s">
        <v>21</v>
      </c>
      <c r="F709" s="231" t="s">
        <v>1261</v>
      </c>
      <c r="G709" s="228"/>
      <c r="H709" s="232">
        <v>16</v>
      </c>
      <c r="I709" s="233"/>
      <c r="J709" s="228"/>
      <c r="K709" s="228"/>
      <c r="L709" s="234"/>
      <c r="M709" s="235"/>
      <c r="N709" s="236"/>
      <c r="O709" s="236"/>
      <c r="P709" s="236"/>
      <c r="Q709" s="236"/>
      <c r="R709" s="236"/>
      <c r="S709" s="236"/>
      <c r="T709" s="237"/>
      <c r="AT709" s="238" t="s">
        <v>173</v>
      </c>
      <c r="AU709" s="238" t="s">
        <v>86</v>
      </c>
      <c r="AV709" s="11" t="s">
        <v>86</v>
      </c>
      <c r="AW709" s="11" t="s">
        <v>33</v>
      </c>
      <c r="AX709" s="11" t="s">
        <v>75</v>
      </c>
      <c r="AY709" s="238" t="s">
        <v>165</v>
      </c>
    </row>
    <row r="710" s="1" customFormat="1" ht="25.5" customHeight="1">
      <c r="B710" s="46"/>
      <c r="C710" s="215" t="s">
        <v>1262</v>
      </c>
      <c r="D710" s="215" t="s">
        <v>167</v>
      </c>
      <c r="E710" s="216" t="s">
        <v>1263</v>
      </c>
      <c r="F710" s="217" t="s">
        <v>1264</v>
      </c>
      <c r="G710" s="218" t="s">
        <v>330</v>
      </c>
      <c r="H710" s="219">
        <v>3.6000000000000001</v>
      </c>
      <c r="I710" s="220"/>
      <c r="J710" s="221">
        <f>ROUND(I710*H710,2)</f>
        <v>0</v>
      </c>
      <c r="K710" s="217" t="s">
        <v>170</v>
      </c>
      <c r="L710" s="72"/>
      <c r="M710" s="222" t="s">
        <v>21</v>
      </c>
      <c r="N710" s="223" t="s">
        <v>41</v>
      </c>
      <c r="O710" s="47"/>
      <c r="P710" s="224">
        <f>O710*H710</f>
        <v>0</v>
      </c>
      <c r="Q710" s="224">
        <v>0.0049399999999999999</v>
      </c>
      <c r="R710" s="224">
        <f>Q710*H710</f>
        <v>0.017784000000000001</v>
      </c>
      <c r="S710" s="224">
        <v>0</v>
      </c>
      <c r="T710" s="225">
        <f>S710*H710</f>
        <v>0</v>
      </c>
      <c r="AR710" s="24" t="s">
        <v>244</v>
      </c>
      <c r="AT710" s="24" t="s">
        <v>167</v>
      </c>
      <c r="AU710" s="24" t="s">
        <v>86</v>
      </c>
      <c r="AY710" s="24" t="s">
        <v>165</v>
      </c>
      <c r="BE710" s="226">
        <f>IF(N710="základní",J710,0)</f>
        <v>0</v>
      </c>
      <c r="BF710" s="226">
        <f>IF(N710="snížená",J710,0)</f>
        <v>0</v>
      </c>
      <c r="BG710" s="226">
        <f>IF(N710="zákl. přenesená",J710,0)</f>
        <v>0</v>
      </c>
      <c r="BH710" s="226">
        <f>IF(N710="sníž. přenesená",J710,0)</f>
        <v>0</v>
      </c>
      <c r="BI710" s="226">
        <f>IF(N710="nulová",J710,0)</f>
        <v>0</v>
      </c>
      <c r="BJ710" s="24" t="s">
        <v>75</v>
      </c>
      <c r="BK710" s="226">
        <f>ROUND(I710*H710,2)</f>
        <v>0</v>
      </c>
      <c r="BL710" s="24" t="s">
        <v>244</v>
      </c>
      <c r="BM710" s="24" t="s">
        <v>1265</v>
      </c>
    </row>
    <row r="711" s="12" customFormat="1">
      <c r="B711" s="249"/>
      <c r="C711" s="250"/>
      <c r="D711" s="229" t="s">
        <v>173</v>
      </c>
      <c r="E711" s="251" t="s">
        <v>21</v>
      </c>
      <c r="F711" s="252" t="s">
        <v>1266</v>
      </c>
      <c r="G711" s="250"/>
      <c r="H711" s="251" t="s">
        <v>21</v>
      </c>
      <c r="I711" s="253"/>
      <c r="J711" s="250"/>
      <c r="K711" s="250"/>
      <c r="L711" s="254"/>
      <c r="M711" s="255"/>
      <c r="N711" s="256"/>
      <c r="O711" s="256"/>
      <c r="P711" s="256"/>
      <c r="Q711" s="256"/>
      <c r="R711" s="256"/>
      <c r="S711" s="256"/>
      <c r="T711" s="257"/>
      <c r="AT711" s="258" t="s">
        <v>173</v>
      </c>
      <c r="AU711" s="258" t="s">
        <v>86</v>
      </c>
      <c r="AV711" s="12" t="s">
        <v>75</v>
      </c>
      <c r="AW711" s="12" t="s">
        <v>33</v>
      </c>
      <c r="AX711" s="12" t="s">
        <v>70</v>
      </c>
      <c r="AY711" s="258" t="s">
        <v>165</v>
      </c>
    </row>
    <row r="712" s="11" customFormat="1">
      <c r="B712" s="227"/>
      <c r="C712" s="228"/>
      <c r="D712" s="229" t="s">
        <v>173</v>
      </c>
      <c r="E712" s="230" t="s">
        <v>21</v>
      </c>
      <c r="F712" s="231" t="s">
        <v>1267</v>
      </c>
      <c r="G712" s="228"/>
      <c r="H712" s="232">
        <v>3.6000000000000001</v>
      </c>
      <c r="I712" s="233"/>
      <c r="J712" s="228"/>
      <c r="K712" s="228"/>
      <c r="L712" s="234"/>
      <c r="M712" s="235"/>
      <c r="N712" s="236"/>
      <c r="O712" s="236"/>
      <c r="P712" s="236"/>
      <c r="Q712" s="236"/>
      <c r="R712" s="236"/>
      <c r="S712" s="236"/>
      <c r="T712" s="237"/>
      <c r="AT712" s="238" t="s">
        <v>173</v>
      </c>
      <c r="AU712" s="238" t="s">
        <v>86</v>
      </c>
      <c r="AV712" s="11" t="s">
        <v>86</v>
      </c>
      <c r="AW712" s="11" t="s">
        <v>33</v>
      </c>
      <c r="AX712" s="11" t="s">
        <v>75</v>
      </c>
      <c r="AY712" s="238" t="s">
        <v>165</v>
      </c>
    </row>
    <row r="713" s="1" customFormat="1" ht="25.5" customHeight="1">
      <c r="B713" s="46"/>
      <c r="C713" s="215" t="s">
        <v>1268</v>
      </c>
      <c r="D713" s="215" t="s">
        <v>167</v>
      </c>
      <c r="E713" s="216" t="s">
        <v>1269</v>
      </c>
      <c r="F713" s="217" t="s">
        <v>1270</v>
      </c>
      <c r="G713" s="218" t="s">
        <v>330</v>
      </c>
      <c r="H713" s="219">
        <v>12</v>
      </c>
      <c r="I713" s="220"/>
      <c r="J713" s="221">
        <f>ROUND(I713*H713,2)</f>
        <v>0</v>
      </c>
      <c r="K713" s="217" t="s">
        <v>170</v>
      </c>
      <c r="L713" s="72"/>
      <c r="M713" s="222" t="s">
        <v>21</v>
      </c>
      <c r="N713" s="223" t="s">
        <v>41</v>
      </c>
      <c r="O713" s="47"/>
      <c r="P713" s="224">
        <f>O713*H713</f>
        <v>0</v>
      </c>
      <c r="Q713" s="224">
        <v>0.0040699999999999998</v>
      </c>
      <c r="R713" s="224">
        <f>Q713*H713</f>
        <v>0.048839999999999995</v>
      </c>
      <c r="S713" s="224">
        <v>0</v>
      </c>
      <c r="T713" s="225">
        <f>S713*H713</f>
        <v>0</v>
      </c>
      <c r="AR713" s="24" t="s">
        <v>244</v>
      </c>
      <c r="AT713" s="24" t="s">
        <v>167</v>
      </c>
      <c r="AU713" s="24" t="s">
        <v>86</v>
      </c>
      <c r="AY713" s="24" t="s">
        <v>165</v>
      </c>
      <c r="BE713" s="226">
        <f>IF(N713="základní",J713,0)</f>
        <v>0</v>
      </c>
      <c r="BF713" s="226">
        <f>IF(N713="snížená",J713,0)</f>
        <v>0</v>
      </c>
      <c r="BG713" s="226">
        <f>IF(N713="zákl. přenesená",J713,0)</f>
        <v>0</v>
      </c>
      <c r="BH713" s="226">
        <f>IF(N713="sníž. přenesená",J713,0)</f>
        <v>0</v>
      </c>
      <c r="BI713" s="226">
        <f>IF(N713="nulová",J713,0)</f>
        <v>0</v>
      </c>
      <c r="BJ713" s="24" t="s">
        <v>75</v>
      </c>
      <c r="BK713" s="226">
        <f>ROUND(I713*H713,2)</f>
        <v>0</v>
      </c>
      <c r="BL713" s="24" t="s">
        <v>244</v>
      </c>
      <c r="BM713" s="24" t="s">
        <v>1271</v>
      </c>
    </row>
    <row r="714" s="12" customFormat="1">
      <c r="B714" s="249"/>
      <c r="C714" s="250"/>
      <c r="D714" s="229" t="s">
        <v>173</v>
      </c>
      <c r="E714" s="251" t="s">
        <v>21</v>
      </c>
      <c r="F714" s="252" t="s">
        <v>1272</v>
      </c>
      <c r="G714" s="250"/>
      <c r="H714" s="251" t="s">
        <v>21</v>
      </c>
      <c r="I714" s="253"/>
      <c r="J714" s="250"/>
      <c r="K714" s="250"/>
      <c r="L714" s="254"/>
      <c r="M714" s="255"/>
      <c r="N714" s="256"/>
      <c r="O714" s="256"/>
      <c r="P714" s="256"/>
      <c r="Q714" s="256"/>
      <c r="R714" s="256"/>
      <c r="S714" s="256"/>
      <c r="T714" s="257"/>
      <c r="AT714" s="258" t="s">
        <v>173</v>
      </c>
      <c r="AU714" s="258" t="s">
        <v>86</v>
      </c>
      <c r="AV714" s="12" t="s">
        <v>75</v>
      </c>
      <c r="AW714" s="12" t="s">
        <v>33</v>
      </c>
      <c r="AX714" s="12" t="s">
        <v>70</v>
      </c>
      <c r="AY714" s="258" t="s">
        <v>165</v>
      </c>
    </row>
    <row r="715" s="11" customFormat="1">
      <c r="B715" s="227"/>
      <c r="C715" s="228"/>
      <c r="D715" s="229" t="s">
        <v>173</v>
      </c>
      <c r="E715" s="230" t="s">
        <v>21</v>
      </c>
      <c r="F715" s="231" t="s">
        <v>1273</v>
      </c>
      <c r="G715" s="228"/>
      <c r="H715" s="232">
        <v>8</v>
      </c>
      <c r="I715" s="233"/>
      <c r="J715" s="228"/>
      <c r="K715" s="228"/>
      <c r="L715" s="234"/>
      <c r="M715" s="235"/>
      <c r="N715" s="236"/>
      <c r="O715" s="236"/>
      <c r="P715" s="236"/>
      <c r="Q715" s="236"/>
      <c r="R715" s="236"/>
      <c r="S715" s="236"/>
      <c r="T715" s="237"/>
      <c r="AT715" s="238" t="s">
        <v>173</v>
      </c>
      <c r="AU715" s="238" t="s">
        <v>86</v>
      </c>
      <c r="AV715" s="11" t="s">
        <v>86</v>
      </c>
      <c r="AW715" s="11" t="s">
        <v>33</v>
      </c>
      <c r="AX715" s="11" t="s">
        <v>70</v>
      </c>
      <c r="AY715" s="238" t="s">
        <v>165</v>
      </c>
    </row>
    <row r="716" s="11" customFormat="1">
      <c r="B716" s="227"/>
      <c r="C716" s="228"/>
      <c r="D716" s="229" t="s">
        <v>173</v>
      </c>
      <c r="E716" s="230" t="s">
        <v>21</v>
      </c>
      <c r="F716" s="231" t="s">
        <v>1274</v>
      </c>
      <c r="G716" s="228"/>
      <c r="H716" s="232">
        <v>4</v>
      </c>
      <c r="I716" s="233"/>
      <c r="J716" s="228"/>
      <c r="K716" s="228"/>
      <c r="L716" s="234"/>
      <c r="M716" s="235"/>
      <c r="N716" s="236"/>
      <c r="O716" s="236"/>
      <c r="P716" s="236"/>
      <c r="Q716" s="236"/>
      <c r="R716" s="236"/>
      <c r="S716" s="236"/>
      <c r="T716" s="237"/>
      <c r="AT716" s="238" t="s">
        <v>173</v>
      </c>
      <c r="AU716" s="238" t="s">
        <v>86</v>
      </c>
      <c r="AV716" s="11" t="s">
        <v>86</v>
      </c>
      <c r="AW716" s="11" t="s">
        <v>33</v>
      </c>
      <c r="AX716" s="11" t="s">
        <v>70</v>
      </c>
      <c r="AY716" s="238" t="s">
        <v>165</v>
      </c>
    </row>
    <row r="717" s="13" customFormat="1">
      <c r="B717" s="259"/>
      <c r="C717" s="260"/>
      <c r="D717" s="229" t="s">
        <v>173</v>
      </c>
      <c r="E717" s="261" t="s">
        <v>21</v>
      </c>
      <c r="F717" s="262" t="s">
        <v>229</v>
      </c>
      <c r="G717" s="260"/>
      <c r="H717" s="263">
        <v>12</v>
      </c>
      <c r="I717" s="264"/>
      <c r="J717" s="260"/>
      <c r="K717" s="260"/>
      <c r="L717" s="265"/>
      <c r="M717" s="266"/>
      <c r="N717" s="267"/>
      <c r="O717" s="267"/>
      <c r="P717" s="267"/>
      <c r="Q717" s="267"/>
      <c r="R717" s="267"/>
      <c r="S717" s="267"/>
      <c r="T717" s="268"/>
      <c r="AT717" s="269" t="s">
        <v>173</v>
      </c>
      <c r="AU717" s="269" t="s">
        <v>86</v>
      </c>
      <c r="AV717" s="13" t="s">
        <v>171</v>
      </c>
      <c r="AW717" s="13" t="s">
        <v>33</v>
      </c>
      <c r="AX717" s="13" t="s">
        <v>75</v>
      </c>
      <c r="AY717" s="269" t="s">
        <v>165</v>
      </c>
    </row>
    <row r="718" s="1" customFormat="1" ht="25.5" customHeight="1">
      <c r="B718" s="46"/>
      <c r="C718" s="215" t="s">
        <v>1275</v>
      </c>
      <c r="D718" s="215" t="s">
        <v>167</v>
      </c>
      <c r="E718" s="216" t="s">
        <v>1276</v>
      </c>
      <c r="F718" s="217" t="s">
        <v>1277</v>
      </c>
      <c r="G718" s="218" t="s">
        <v>330</v>
      </c>
      <c r="H718" s="219">
        <v>10.4</v>
      </c>
      <c r="I718" s="220"/>
      <c r="J718" s="221">
        <f>ROUND(I718*H718,2)</f>
        <v>0</v>
      </c>
      <c r="K718" s="217" t="s">
        <v>170</v>
      </c>
      <c r="L718" s="72"/>
      <c r="M718" s="222" t="s">
        <v>21</v>
      </c>
      <c r="N718" s="223" t="s">
        <v>41</v>
      </c>
      <c r="O718" s="47"/>
      <c r="P718" s="224">
        <f>O718*H718</f>
        <v>0</v>
      </c>
      <c r="Q718" s="224">
        <v>0.0019200000000000001</v>
      </c>
      <c r="R718" s="224">
        <f>Q718*H718</f>
        <v>0.019968</v>
      </c>
      <c r="S718" s="224">
        <v>0</v>
      </c>
      <c r="T718" s="225">
        <f>S718*H718</f>
        <v>0</v>
      </c>
      <c r="AR718" s="24" t="s">
        <v>244</v>
      </c>
      <c r="AT718" s="24" t="s">
        <v>167</v>
      </c>
      <c r="AU718" s="24" t="s">
        <v>86</v>
      </c>
      <c r="AY718" s="24" t="s">
        <v>165</v>
      </c>
      <c r="BE718" s="226">
        <f>IF(N718="základní",J718,0)</f>
        <v>0</v>
      </c>
      <c r="BF718" s="226">
        <f>IF(N718="snížená",J718,0)</f>
        <v>0</v>
      </c>
      <c r="BG718" s="226">
        <f>IF(N718="zákl. přenesená",J718,0)</f>
        <v>0</v>
      </c>
      <c r="BH718" s="226">
        <f>IF(N718="sníž. přenesená",J718,0)</f>
        <v>0</v>
      </c>
      <c r="BI718" s="226">
        <f>IF(N718="nulová",J718,0)</f>
        <v>0</v>
      </c>
      <c r="BJ718" s="24" t="s">
        <v>75</v>
      </c>
      <c r="BK718" s="226">
        <f>ROUND(I718*H718,2)</f>
        <v>0</v>
      </c>
      <c r="BL718" s="24" t="s">
        <v>244</v>
      </c>
      <c r="BM718" s="24" t="s">
        <v>1278</v>
      </c>
    </row>
    <row r="719" s="11" customFormat="1">
      <c r="B719" s="227"/>
      <c r="C719" s="228"/>
      <c r="D719" s="229" t="s">
        <v>173</v>
      </c>
      <c r="E719" s="230" t="s">
        <v>21</v>
      </c>
      <c r="F719" s="231" t="s">
        <v>1279</v>
      </c>
      <c r="G719" s="228"/>
      <c r="H719" s="232">
        <v>10.4</v>
      </c>
      <c r="I719" s="233"/>
      <c r="J719" s="228"/>
      <c r="K719" s="228"/>
      <c r="L719" s="234"/>
      <c r="M719" s="235"/>
      <c r="N719" s="236"/>
      <c r="O719" s="236"/>
      <c r="P719" s="236"/>
      <c r="Q719" s="236"/>
      <c r="R719" s="236"/>
      <c r="S719" s="236"/>
      <c r="T719" s="237"/>
      <c r="AT719" s="238" t="s">
        <v>173</v>
      </c>
      <c r="AU719" s="238" t="s">
        <v>86</v>
      </c>
      <c r="AV719" s="11" t="s">
        <v>86</v>
      </c>
      <c r="AW719" s="11" t="s">
        <v>33</v>
      </c>
      <c r="AX719" s="11" t="s">
        <v>75</v>
      </c>
      <c r="AY719" s="238" t="s">
        <v>165</v>
      </c>
    </row>
    <row r="720" s="1" customFormat="1" ht="25.5" customHeight="1">
      <c r="B720" s="46"/>
      <c r="C720" s="215" t="s">
        <v>1280</v>
      </c>
      <c r="D720" s="215" t="s">
        <v>167</v>
      </c>
      <c r="E720" s="216" t="s">
        <v>1281</v>
      </c>
      <c r="F720" s="217" t="s">
        <v>1282</v>
      </c>
      <c r="G720" s="218" t="s">
        <v>330</v>
      </c>
      <c r="H720" s="219">
        <v>3.75</v>
      </c>
      <c r="I720" s="220"/>
      <c r="J720" s="221">
        <f>ROUND(I720*H720,2)</f>
        <v>0</v>
      </c>
      <c r="K720" s="217" t="s">
        <v>170</v>
      </c>
      <c r="L720" s="72"/>
      <c r="M720" s="222" t="s">
        <v>21</v>
      </c>
      <c r="N720" s="223" t="s">
        <v>41</v>
      </c>
      <c r="O720" s="47"/>
      <c r="P720" s="224">
        <f>O720*H720</f>
        <v>0</v>
      </c>
      <c r="Q720" s="224">
        <v>0.0025899999999999999</v>
      </c>
      <c r="R720" s="224">
        <f>Q720*H720</f>
        <v>0.0097124999999999989</v>
      </c>
      <c r="S720" s="224">
        <v>0</v>
      </c>
      <c r="T720" s="225">
        <f>S720*H720</f>
        <v>0</v>
      </c>
      <c r="AR720" s="24" t="s">
        <v>244</v>
      </c>
      <c r="AT720" s="24" t="s">
        <v>167</v>
      </c>
      <c r="AU720" s="24" t="s">
        <v>86</v>
      </c>
      <c r="AY720" s="24" t="s">
        <v>165</v>
      </c>
      <c r="BE720" s="226">
        <f>IF(N720="základní",J720,0)</f>
        <v>0</v>
      </c>
      <c r="BF720" s="226">
        <f>IF(N720="snížená",J720,0)</f>
        <v>0</v>
      </c>
      <c r="BG720" s="226">
        <f>IF(N720="zákl. přenesená",J720,0)</f>
        <v>0</v>
      </c>
      <c r="BH720" s="226">
        <f>IF(N720="sníž. přenesená",J720,0)</f>
        <v>0</v>
      </c>
      <c r="BI720" s="226">
        <f>IF(N720="nulová",J720,0)</f>
        <v>0</v>
      </c>
      <c r="BJ720" s="24" t="s">
        <v>75</v>
      </c>
      <c r="BK720" s="226">
        <f>ROUND(I720*H720,2)</f>
        <v>0</v>
      </c>
      <c r="BL720" s="24" t="s">
        <v>244</v>
      </c>
      <c r="BM720" s="24" t="s">
        <v>1283</v>
      </c>
    </row>
    <row r="721" s="12" customFormat="1">
      <c r="B721" s="249"/>
      <c r="C721" s="250"/>
      <c r="D721" s="229" t="s">
        <v>173</v>
      </c>
      <c r="E721" s="251" t="s">
        <v>21</v>
      </c>
      <c r="F721" s="252" t="s">
        <v>1284</v>
      </c>
      <c r="G721" s="250"/>
      <c r="H721" s="251" t="s">
        <v>21</v>
      </c>
      <c r="I721" s="253"/>
      <c r="J721" s="250"/>
      <c r="K721" s="250"/>
      <c r="L721" s="254"/>
      <c r="M721" s="255"/>
      <c r="N721" s="256"/>
      <c r="O721" s="256"/>
      <c r="P721" s="256"/>
      <c r="Q721" s="256"/>
      <c r="R721" s="256"/>
      <c r="S721" s="256"/>
      <c r="T721" s="257"/>
      <c r="AT721" s="258" t="s">
        <v>173</v>
      </c>
      <c r="AU721" s="258" t="s">
        <v>86</v>
      </c>
      <c r="AV721" s="12" t="s">
        <v>75</v>
      </c>
      <c r="AW721" s="12" t="s">
        <v>33</v>
      </c>
      <c r="AX721" s="12" t="s">
        <v>70</v>
      </c>
      <c r="AY721" s="258" t="s">
        <v>165</v>
      </c>
    </row>
    <row r="722" s="11" customFormat="1">
      <c r="B722" s="227"/>
      <c r="C722" s="228"/>
      <c r="D722" s="229" t="s">
        <v>173</v>
      </c>
      <c r="E722" s="230" t="s">
        <v>21</v>
      </c>
      <c r="F722" s="231" t="s">
        <v>1285</v>
      </c>
      <c r="G722" s="228"/>
      <c r="H722" s="232">
        <v>3.75</v>
      </c>
      <c r="I722" s="233"/>
      <c r="J722" s="228"/>
      <c r="K722" s="228"/>
      <c r="L722" s="234"/>
      <c r="M722" s="235"/>
      <c r="N722" s="236"/>
      <c r="O722" s="236"/>
      <c r="P722" s="236"/>
      <c r="Q722" s="236"/>
      <c r="R722" s="236"/>
      <c r="S722" s="236"/>
      <c r="T722" s="237"/>
      <c r="AT722" s="238" t="s">
        <v>173</v>
      </c>
      <c r="AU722" s="238" t="s">
        <v>86</v>
      </c>
      <c r="AV722" s="11" t="s">
        <v>86</v>
      </c>
      <c r="AW722" s="11" t="s">
        <v>33</v>
      </c>
      <c r="AX722" s="11" t="s">
        <v>75</v>
      </c>
      <c r="AY722" s="238" t="s">
        <v>165</v>
      </c>
    </row>
    <row r="723" s="1" customFormat="1" ht="25.5" customHeight="1">
      <c r="B723" s="46"/>
      <c r="C723" s="215" t="s">
        <v>1286</v>
      </c>
      <c r="D723" s="215" t="s">
        <v>167</v>
      </c>
      <c r="E723" s="216" t="s">
        <v>1287</v>
      </c>
      <c r="F723" s="217" t="s">
        <v>1288</v>
      </c>
      <c r="G723" s="218" t="s">
        <v>330</v>
      </c>
      <c r="H723" s="219">
        <v>40</v>
      </c>
      <c r="I723" s="220"/>
      <c r="J723" s="221">
        <f>ROUND(I723*H723,2)</f>
        <v>0</v>
      </c>
      <c r="K723" s="217" t="s">
        <v>170</v>
      </c>
      <c r="L723" s="72"/>
      <c r="M723" s="222" t="s">
        <v>21</v>
      </c>
      <c r="N723" s="223" t="s">
        <v>41</v>
      </c>
      <c r="O723" s="47"/>
      <c r="P723" s="224">
        <f>O723*H723</f>
        <v>0</v>
      </c>
      <c r="Q723" s="224">
        <v>0.0048399999999999997</v>
      </c>
      <c r="R723" s="224">
        <f>Q723*H723</f>
        <v>0.19359999999999999</v>
      </c>
      <c r="S723" s="224">
        <v>0</v>
      </c>
      <c r="T723" s="225">
        <f>S723*H723</f>
        <v>0</v>
      </c>
      <c r="AR723" s="24" t="s">
        <v>244</v>
      </c>
      <c r="AT723" s="24" t="s">
        <v>167</v>
      </c>
      <c r="AU723" s="24" t="s">
        <v>86</v>
      </c>
      <c r="AY723" s="24" t="s">
        <v>165</v>
      </c>
      <c r="BE723" s="226">
        <f>IF(N723="základní",J723,0)</f>
        <v>0</v>
      </c>
      <c r="BF723" s="226">
        <f>IF(N723="snížená",J723,0)</f>
        <v>0</v>
      </c>
      <c r="BG723" s="226">
        <f>IF(N723="zákl. přenesená",J723,0)</f>
        <v>0</v>
      </c>
      <c r="BH723" s="226">
        <f>IF(N723="sníž. přenesená",J723,0)</f>
        <v>0</v>
      </c>
      <c r="BI723" s="226">
        <f>IF(N723="nulová",J723,0)</f>
        <v>0</v>
      </c>
      <c r="BJ723" s="24" t="s">
        <v>75</v>
      </c>
      <c r="BK723" s="226">
        <f>ROUND(I723*H723,2)</f>
        <v>0</v>
      </c>
      <c r="BL723" s="24" t="s">
        <v>244</v>
      </c>
      <c r="BM723" s="24" t="s">
        <v>1289</v>
      </c>
    </row>
    <row r="724" s="11" customFormat="1">
      <c r="B724" s="227"/>
      <c r="C724" s="228"/>
      <c r="D724" s="229" t="s">
        <v>173</v>
      </c>
      <c r="E724" s="230" t="s">
        <v>21</v>
      </c>
      <c r="F724" s="231" t="s">
        <v>1290</v>
      </c>
      <c r="G724" s="228"/>
      <c r="H724" s="232">
        <v>40</v>
      </c>
      <c r="I724" s="233"/>
      <c r="J724" s="228"/>
      <c r="K724" s="228"/>
      <c r="L724" s="234"/>
      <c r="M724" s="235"/>
      <c r="N724" s="236"/>
      <c r="O724" s="236"/>
      <c r="P724" s="236"/>
      <c r="Q724" s="236"/>
      <c r="R724" s="236"/>
      <c r="S724" s="236"/>
      <c r="T724" s="237"/>
      <c r="AT724" s="238" t="s">
        <v>173</v>
      </c>
      <c r="AU724" s="238" t="s">
        <v>86</v>
      </c>
      <c r="AV724" s="11" t="s">
        <v>86</v>
      </c>
      <c r="AW724" s="11" t="s">
        <v>33</v>
      </c>
      <c r="AX724" s="11" t="s">
        <v>75</v>
      </c>
      <c r="AY724" s="238" t="s">
        <v>165</v>
      </c>
    </row>
    <row r="725" s="1" customFormat="1" ht="38.25" customHeight="1">
      <c r="B725" s="46"/>
      <c r="C725" s="215" t="s">
        <v>1291</v>
      </c>
      <c r="D725" s="215" t="s">
        <v>167</v>
      </c>
      <c r="E725" s="216" t="s">
        <v>1292</v>
      </c>
      <c r="F725" s="217" t="s">
        <v>1293</v>
      </c>
      <c r="G725" s="218" t="s">
        <v>201</v>
      </c>
      <c r="H725" s="219">
        <v>1.0660000000000001</v>
      </c>
      <c r="I725" s="220"/>
      <c r="J725" s="221">
        <f>ROUND(I725*H725,2)</f>
        <v>0</v>
      </c>
      <c r="K725" s="217" t="s">
        <v>170</v>
      </c>
      <c r="L725" s="72"/>
      <c r="M725" s="222" t="s">
        <v>21</v>
      </c>
      <c r="N725" s="223" t="s">
        <v>41</v>
      </c>
      <c r="O725" s="47"/>
      <c r="P725" s="224">
        <f>O725*H725</f>
        <v>0</v>
      </c>
      <c r="Q725" s="224">
        <v>0</v>
      </c>
      <c r="R725" s="224">
        <f>Q725*H725</f>
        <v>0</v>
      </c>
      <c r="S725" s="224">
        <v>0</v>
      </c>
      <c r="T725" s="225">
        <f>S725*H725</f>
        <v>0</v>
      </c>
      <c r="AR725" s="24" t="s">
        <v>244</v>
      </c>
      <c r="AT725" s="24" t="s">
        <v>167</v>
      </c>
      <c r="AU725" s="24" t="s">
        <v>86</v>
      </c>
      <c r="AY725" s="24" t="s">
        <v>165</v>
      </c>
      <c r="BE725" s="226">
        <f>IF(N725="základní",J725,0)</f>
        <v>0</v>
      </c>
      <c r="BF725" s="226">
        <f>IF(N725="snížená",J725,0)</f>
        <v>0</v>
      </c>
      <c r="BG725" s="226">
        <f>IF(N725="zákl. přenesená",J725,0)</f>
        <v>0</v>
      </c>
      <c r="BH725" s="226">
        <f>IF(N725="sníž. přenesená",J725,0)</f>
        <v>0</v>
      </c>
      <c r="BI725" s="226">
        <f>IF(N725="nulová",J725,0)</f>
        <v>0</v>
      </c>
      <c r="BJ725" s="24" t="s">
        <v>75</v>
      </c>
      <c r="BK725" s="226">
        <f>ROUND(I725*H725,2)</f>
        <v>0</v>
      </c>
      <c r="BL725" s="24" t="s">
        <v>244</v>
      </c>
      <c r="BM725" s="24" t="s">
        <v>1294</v>
      </c>
    </row>
    <row r="726" s="10" customFormat="1" ht="29.88" customHeight="1">
      <c r="B726" s="199"/>
      <c r="C726" s="200"/>
      <c r="D726" s="201" t="s">
        <v>69</v>
      </c>
      <c r="E726" s="213" t="s">
        <v>1295</v>
      </c>
      <c r="F726" s="213" t="s">
        <v>1296</v>
      </c>
      <c r="G726" s="200"/>
      <c r="H726" s="200"/>
      <c r="I726" s="203"/>
      <c r="J726" s="214">
        <f>BK726</f>
        <v>0</v>
      </c>
      <c r="K726" s="200"/>
      <c r="L726" s="205"/>
      <c r="M726" s="206"/>
      <c r="N726" s="207"/>
      <c r="O726" s="207"/>
      <c r="P726" s="208">
        <f>SUM(P727:P743)</f>
        <v>0</v>
      </c>
      <c r="Q726" s="207"/>
      <c r="R726" s="208">
        <f>SUM(R727:R743)</f>
        <v>0.61596799999999985</v>
      </c>
      <c r="S726" s="207"/>
      <c r="T726" s="209">
        <f>SUM(T727:T743)</f>
        <v>0</v>
      </c>
      <c r="AR726" s="210" t="s">
        <v>75</v>
      </c>
      <c r="AT726" s="211" t="s">
        <v>69</v>
      </c>
      <c r="AU726" s="211" t="s">
        <v>75</v>
      </c>
      <c r="AY726" s="210" t="s">
        <v>165</v>
      </c>
      <c r="BK726" s="212">
        <f>SUM(BK727:BK743)</f>
        <v>0</v>
      </c>
    </row>
    <row r="727" s="1" customFormat="1" ht="38.25" customHeight="1">
      <c r="B727" s="46"/>
      <c r="C727" s="215" t="s">
        <v>1297</v>
      </c>
      <c r="D727" s="215" t="s">
        <v>167</v>
      </c>
      <c r="E727" s="216" t="s">
        <v>1298</v>
      </c>
      <c r="F727" s="217" t="s">
        <v>1299</v>
      </c>
      <c r="G727" s="218" t="s">
        <v>84</v>
      </c>
      <c r="H727" s="219">
        <v>72</v>
      </c>
      <c r="I727" s="220"/>
      <c r="J727" s="221">
        <f>ROUND(I727*H727,2)</f>
        <v>0</v>
      </c>
      <c r="K727" s="217" t="s">
        <v>170</v>
      </c>
      <c r="L727" s="72"/>
      <c r="M727" s="222" t="s">
        <v>21</v>
      </c>
      <c r="N727" s="223" t="s">
        <v>41</v>
      </c>
      <c r="O727" s="47"/>
      <c r="P727" s="224">
        <f>O727*H727</f>
        <v>0</v>
      </c>
      <c r="Q727" s="224">
        <v>0.0064999999999999997</v>
      </c>
      <c r="R727" s="224">
        <f>Q727*H727</f>
        <v>0.46799999999999997</v>
      </c>
      <c r="S727" s="224">
        <v>0</v>
      </c>
      <c r="T727" s="225">
        <f>S727*H727</f>
        <v>0</v>
      </c>
      <c r="AR727" s="24" t="s">
        <v>244</v>
      </c>
      <c r="AT727" s="24" t="s">
        <v>167</v>
      </c>
      <c r="AU727" s="24" t="s">
        <v>86</v>
      </c>
      <c r="AY727" s="24" t="s">
        <v>165</v>
      </c>
      <c r="BE727" s="226">
        <f>IF(N727="základní",J727,0)</f>
        <v>0</v>
      </c>
      <c r="BF727" s="226">
        <f>IF(N727="snížená",J727,0)</f>
        <v>0</v>
      </c>
      <c r="BG727" s="226">
        <f>IF(N727="zákl. přenesená",J727,0)</f>
        <v>0</v>
      </c>
      <c r="BH727" s="226">
        <f>IF(N727="sníž. přenesená",J727,0)</f>
        <v>0</v>
      </c>
      <c r="BI727" s="226">
        <f>IF(N727="nulová",J727,0)</f>
        <v>0</v>
      </c>
      <c r="BJ727" s="24" t="s">
        <v>75</v>
      </c>
      <c r="BK727" s="226">
        <f>ROUND(I727*H727,2)</f>
        <v>0</v>
      </c>
      <c r="BL727" s="24" t="s">
        <v>244</v>
      </c>
      <c r="BM727" s="24" t="s">
        <v>1300</v>
      </c>
    </row>
    <row r="728" s="11" customFormat="1">
      <c r="B728" s="227"/>
      <c r="C728" s="228"/>
      <c r="D728" s="229" t="s">
        <v>173</v>
      </c>
      <c r="E728" s="230" t="s">
        <v>21</v>
      </c>
      <c r="F728" s="231" t="s">
        <v>1301</v>
      </c>
      <c r="G728" s="228"/>
      <c r="H728" s="232">
        <v>72</v>
      </c>
      <c r="I728" s="233"/>
      <c r="J728" s="228"/>
      <c r="K728" s="228"/>
      <c r="L728" s="234"/>
      <c r="M728" s="235"/>
      <c r="N728" s="236"/>
      <c r="O728" s="236"/>
      <c r="P728" s="236"/>
      <c r="Q728" s="236"/>
      <c r="R728" s="236"/>
      <c r="S728" s="236"/>
      <c r="T728" s="237"/>
      <c r="AT728" s="238" t="s">
        <v>173</v>
      </c>
      <c r="AU728" s="238" t="s">
        <v>86</v>
      </c>
      <c r="AV728" s="11" t="s">
        <v>86</v>
      </c>
      <c r="AW728" s="11" t="s">
        <v>33</v>
      </c>
      <c r="AX728" s="11" t="s">
        <v>75</v>
      </c>
      <c r="AY728" s="238" t="s">
        <v>165</v>
      </c>
    </row>
    <row r="729" s="1" customFormat="1" ht="25.5" customHeight="1">
      <c r="B729" s="46"/>
      <c r="C729" s="215" t="s">
        <v>1302</v>
      </c>
      <c r="D729" s="215" t="s">
        <v>167</v>
      </c>
      <c r="E729" s="216" t="s">
        <v>1303</v>
      </c>
      <c r="F729" s="217" t="s">
        <v>1304</v>
      </c>
      <c r="G729" s="218" t="s">
        <v>330</v>
      </c>
      <c r="H729" s="219">
        <v>10.4</v>
      </c>
      <c r="I729" s="220"/>
      <c r="J729" s="221">
        <f>ROUND(I729*H729,2)</f>
        <v>0</v>
      </c>
      <c r="K729" s="217" t="s">
        <v>170</v>
      </c>
      <c r="L729" s="72"/>
      <c r="M729" s="222" t="s">
        <v>21</v>
      </c>
      <c r="N729" s="223" t="s">
        <v>41</v>
      </c>
      <c r="O729" s="47"/>
      <c r="P729" s="224">
        <f>O729*H729</f>
        <v>0</v>
      </c>
      <c r="Q729" s="224">
        <v>0.0035000000000000001</v>
      </c>
      <c r="R729" s="224">
        <f>Q729*H729</f>
        <v>0.036400000000000002</v>
      </c>
      <c r="S729" s="224">
        <v>0</v>
      </c>
      <c r="T729" s="225">
        <f>S729*H729</f>
        <v>0</v>
      </c>
      <c r="AR729" s="24" t="s">
        <v>244</v>
      </c>
      <c r="AT729" s="24" t="s">
        <v>167</v>
      </c>
      <c r="AU729" s="24" t="s">
        <v>86</v>
      </c>
      <c r="AY729" s="24" t="s">
        <v>165</v>
      </c>
      <c r="BE729" s="226">
        <f>IF(N729="základní",J729,0)</f>
        <v>0</v>
      </c>
      <c r="BF729" s="226">
        <f>IF(N729="snížená",J729,0)</f>
        <v>0</v>
      </c>
      <c r="BG729" s="226">
        <f>IF(N729="zákl. přenesená",J729,0)</f>
        <v>0</v>
      </c>
      <c r="BH729" s="226">
        <f>IF(N729="sníž. přenesená",J729,0)</f>
        <v>0</v>
      </c>
      <c r="BI729" s="226">
        <f>IF(N729="nulová",J729,0)</f>
        <v>0</v>
      </c>
      <c r="BJ729" s="24" t="s">
        <v>75</v>
      </c>
      <c r="BK729" s="226">
        <f>ROUND(I729*H729,2)</f>
        <v>0</v>
      </c>
      <c r="BL729" s="24" t="s">
        <v>244</v>
      </c>
      <c r="BM729" s="24" t="s">
        <v>1305</v>
      </c>
    </row>
    <row r="730" s="11" customFormat="1">
      <c r="B730" s="227"/>
      <c r="C730" s="228"/>
      <c r="D730" s="229" t="s">
        <v>173</v>
      </c>
      <c r="E730" s="230" t="s">
        <v>21</v>
      </c>
      <c r="F730" s="231" t="s">
        <v>1306</v>
      </c>
      <c r="G730" s="228"/>
      <c r="H730" s="232">
        <v>10.4</v>
      </c>
      <c r="I730" s="233"/>
      <c r="J730" s="228"/>
      <c r="K730" s="228"/>
      <c r="L730" s="234"/>
      <c r="M730" s="235"/>
      <c r="N730" s="236"/>
      <c r="O730" s="236"/>
      <c r="P730" s="236"/>
      <c r="Q730" s="236"/>
      <c r="R730" s="236"/>
      <c r="S730" s="236"/>
      <c r="T730" s="237"/>
      <c r="AT730" s="238" t="s">
        <v>173</v>
      </c>
      <c r="AU730" s="238" t="s">
        <v>86</v>
      </c>
      <c r="AV730" s="11" t="s">
        <v>86</v>
      </c>
      <c r="AW730" s="11" t="s">
        <v>33</v>
      </c>
      <c r="AX730" s="11" t="s">
        <v>75</v>
      </c>
      <c r="AY730" s="238" t="s">
        <v>165</v>
      </c>
    </row>
    <row r="731" s="1" customFormat="1" ht="25.5" customHeight="1">
      <c r="B731" s="46"/>
      <c r="C731" s="215" t="s">
        <v>1307</v>
      </c>
      <c r="D731" s="215" t="s">
        <v>167</v>
      </c>
      <c r="E731" s="216" t="s">
        <v>1308</v>
      </c>
      <c r="F731" s="217" t="s">
        <v>1309</v>
      </c>
      <c r="G731" s="218" t="s">
        <v>330</v>
      </c>
      <c r="H731" s="219">
        <v>10.4</v>
      </c>
      <c r="I731" s="220"/>
      <c r="J731" s="221">
        <f>ROUND(I731*H731,2)</f>
        <v>0</v>
      </c>
      <c r="K731" s="217" t="s">
        <v>170</v>
      </c>
      <c r="L731" s="72"/>
      <c r="M731" s="222" t="s">
        <v>21</v>
      </c>
      <c r="N731" s="223" t="s">
        <v>41</v>
      </c>
      <c r="O731" s="47"/>
      <c r="P731" s="224">
        <f>O731*H731</f>
        <v>0</v>
      </c>
      <c r="Q731" s="224">
        <v>0.00106</v>
      </c>
      <c r="R731" s="224">
        <f>Q731*H731</f>
        <v>0.011024000000000001</v>
      </c>
      <c r="S731" s="224">
        <v>0</v>
      </c>
      <c r="T731" s="225">
        <f>S731*H731</f>
        <v>0</v>
      </c>
      <c r="AR731" s="24" t="s">
        <v>244</v>
      </c>
      <c r="AT731" s="24" t="s">
        <v>167</v>
      </c>
      <c r="AU731" s="24" t="s">
        <v>86</v>
      </c>
      <c r="AY731" s="24" t="s">
        <v>165</v>
      </c>
      <c r="BE731" s="226">
        <f>IF(N731="základní",J731,0)</f>
        <v>0</v>
      </c>
      <c r="BF731" s="226">
        <f>IF(N731="snížená",J731,0)</f>
        <v>0</v>
      </c>
      <c r="BG731" s="226">
        <f>IF(N731="zákl. přenesená",J731,0)</f>
        <v>0</v>
      </c>
      <c r="BH731" s="226">
        <f>IF(N731="sníž. přenesená",J731,0)</f>
        <v>0</v>
      </c>
      <c r="BI731" s="226">
        <f>IF(N731="nulová",J731,0)</f>
        <v>0</v>
      </c>
      <c r="BJ731" s="24" t="s">
        <v>75</v>
      </c>
      <c r="BK731" s="226">
        <f>ROUND(I731*H731,2)</f>
        <v>0</v>
      </c>
      <c r="BL731" s="24" t="s">
        <v>244</v>
      </c>
      <c r="BM731" s="24" t="s">
        <v>1310</v>
      </c>
    </row>
    <row r="732" s="11" customFormat="1">
      <c r="B732" s="227"/>
      <c r="C732" s="228"/>
      <c r="D732" s="229" t="s">
        <v>173</v>
      </c>
      <c r="E732" s="230" t="s">
        <v>21</v>
      </c>
      <c r="F732" s="231" t="s">
        <v>1311</v>
      </c>
      <c r="G732" s="228"/>
      <c r="H732" s="232">
        <v>10.4</v>
      </c>
      <c r="I732" s="233"/>
      <c r="J732" s="228"/>
      <c r="K732" s="228"/>
      <c r="L732" s="234"/>
      <c r="M732" s="235"/>
      <c r="N732" s="236"/>
      <c r="O732" s="236"/>
      <c r="P732" s="236"/>
      <c r="Q732" s="236"/>
      <c r="R732" s="236"/>
      <c r="S732" s="236"/>
      <c r="T732" s="237"/>
      <c r="AT732" s="238" t="s">
        <v>173</v>
      </c>
      <c r="AU732" s="238" t="s">
        <v>86</v>
      </c>
      <c r="AV732" s="11" t="s">
        <v>86</v>
      </c>
      <c r="AW732" s="11" t="s">
        <v>33</v>
      </c>
      <c r="AX732" s="11" t="s">
        <v>75</v>
      </c>
      <c r="AY732" s="238" t="s">
        <v>165</v>
      </c>
    </row>
    <row r="733" s="1" customFormat="1" ht="25.5" customHeight="1">
      <c r="B733" s="46"/>
      <c r="C733" s="215" t="s">
        <v>1312</v>
      </c>
      <c r="D733" s="215" t="s">
        <v>167</v>
      </c>
      <c r="E733" s="216" t="s">
        <v>1313</v>
      </c>
      <c r="F733" s="217" t="s">
        <v>1314</v>
      </c>
      <c r="G733" s="218" t="s">
        <v>330</v>
      </c>
      <c r="H733" s="219">
        <v>14</v>
      </c>
      <c r="I733" s="220"/>
      <c r="J733" s="221">
        <f>ROUND(I733*H733,2)</f>
        <v>0</v>
      </c>
      <c r="K733" s="217" t="s">
        <v>170</v>
      </c>
      <c r="L733" s="72"/>
      <c r="M733" s="222" t="s">
        <v>21</v>
      </c>
      <c r="N733" s="223" t="s">
        <v>41</v>
      </c>
      <c r="O733" s="47"/>
      <c r="P733" s="224">
        <f>O733*H733</f>
        <v>0</v>
      </c>
      <c r="Q733" s="224">
        <v>0.00347</v>
      </c>
      <c r="R733" s="224">
        <f>Q733*H733</f>
        <v>0.048579999999999998</v>
      </c>
      <c r="S733" s="224">
        <v>0</v>
      </c>
      <c r="T733" s="225">
        <f>S733*H733</f>
        <v>0</v>
      </c>
      <c r="AR733" s="24" t="s">
        <v>244</v>
      </c>
      <c r="AT733" s="24" t="s">
        <v>167</v>
      </c>
      <c r="AU733" s="24" t="s">
        <v>86</v>
      </c>
      <c r="AY733" s="24" t="s">
        <v>165</v>
      </c>
      <c r="BE733" s="226">
        <f>IF(N733="základní",J733,0)</f>
        <v>0</v>
      </c>
      <c r="BF733" s="226">
        <f>IF(N733="snížená",J733,0)</f>
        <v>0</v>
      </c>
      <c r="BG733" s="226">
        <f>IF(N733="zákl. přenesená",J733,0)</f>
        <v>0</v>
      </c>
      <c r="BH733" s="226">
        <f>IF(N733="sníž. přenesená",J733,0)</f>
        <v>0</v>
      </c>
      <c r="BI733" s="226">
        <f>IF(N733="nulová",J733,0)</f>
        <v>0</v>
      </c>
      <c r="BJ733" s="24" t="s">
        <v>75</v>
      </c>
      <c r="BK733" s="226">
        <f>ROUND(I733*H733,2)</f>
        <v>0</v>
      </c>
      <c r="BL733" s="24" t="s">
        <v>244</v>
      </c>
      <c r="BM733" s="24" t="s">
        <v>1315</v>
      </c>
    </row>
    <row r="734" s="11" customFormat="1">
      <c r="B734" s="227"/>
      <c r="C734" s="228"/>
      <c r="D734" s="229" t="s">
        <v>173</v>
      </c>
      <c r="E734" s="230" t="s">
        <v>21</v>
      </c>
      <c r="F734" s="231" t="s">
        <v>1316</v>
      </c>
      <c r="G734" s="228"/>
      <c r="H734" s="232">
        <v>14</v>
      </c>
      <c r="I734" s="233"/>
      <c r="J734" s="228"/>
      <c r="K734" s="228"/>
      <c r="L734" s="234"/>
      <c r="M734" s="235"/>
      <c r="N734" s="236"/>
      <c r="O734" s="236"/>
      <c r="P734" s="236"/>
      <c r="Q734" s="236"/>
      <c r="R734" s="236"/>
      <c r="S734" s="236"/>
      <c r="T734" s="237"/>
      <c r="AT734" s="238" t="s">
        <v>173</v>
      </c>
      <c r="AU734" s="238" t="s">
        <v>86</v>
      </c>
      <c r="AV734" s="11" t="s">
        <v>86</v>
      </c>
      <c r="AW734" s="11" t="s">
        <v>33</v>
      </c>
      <c r="AX734" s="11" t="s">
        <v>75</v>
      </c>
      <c r="AY734" s="238" t="s">
        <v>165</v>
      </c>
    </row>
    <row r="735" s="1" customFormat="1" ht="25.5" customHeight="1">
      <c r="B735" s="46"/>
      <c r="C735" s="215" t="s">
        <v>1317</v>
      </c>
      <c r="D735" s="215" t="s">
        <v>167</v>
      </c>
      <c r="E735" s="216" t="s">
        <v>1318</v>
      </c>
      <c r="F735" s="217" t="s">
        <v>1319</v>
      </c>
      <c r="G735" s="218" t="s">
        <v>330</v>
      </c>
      <c r="H735" s="219">
        <v>10.4</v>
      </c>
      <c r="I735" s="220"/>
      <c r="J735" s="221">
        <f>ROUND(I735*H735,2)</f>
        <v>0</v>
      </c>
      <c r="K735" s="217" t="s">
        <v>170</v>
      </c>
      <c r="L735" s="72"/>
      <c r="M735" s="222" t="s">
        <v>21</v>
      </c>
      <c r="N735" s="223" t="s">
        <v>41</v>
      </c>
      <c r="O735" s="47"/>
      <c r="P735" s="224">
        <f>O735*H735</f>
        <v>0</v>
      </c>
      <c r="Q735" s="224">
        <v>0.0022699999999999999</v>
      </c>
      <c r="R735" s="224">
        <f>Q735*H735</f>
        <v>0.023608000000000001</v>
      </c>
      <c r="S735" s="224">
        <v>0</v>
      </c>
      <c r="T735" s="225">
        <f>S735*H735</f>
        <v>0</v>
      </c>
      <c r="AR735" s="24" t="s">
        <v>244</v>
      </c>
      <c r="AT735" s="24" t="s">
        <v>167</v>
      </c>
      <c r="AU735" s="24" t="s">
        <v>86</v>
      </c>
      <c r="AY735" s="24" t="s">
        <v>165</v>
      </c>
      <c r="BE735" s="226">
        <f>IF(N735="základní",J735,0)</f>
        <v>0</v>
      </c>
      <c r="BF735" s="226">
        <f>IF(N735="snížená",J735,0)</f>
        <v>0</v>
      </c>
      <c r="BG735" s="226">
        <f>IF(N735="zákl. přenesená",J735,0)</f>
        <v>0</v>
      </c>
      <c r="BH735" s="226">
        <f>IF(N735="sníž. přenesená",J735,0)</f>
        <v>0</v>
      </c>
      <c r="BI735" s="226">
        <f>IF(N735="nulová",J735,0)</f>
        <v>0</v>
      </c>
      <c r="BJ735" s="24" t="s">
        <v>75</v>
      </c>
      <c r="BK735" s="226">
        <f>ROUND(I735*H735,2)</f>
        <v>0</v>
      </c>
      <c r="BL735" s="24" t="s">
        <v>244</v>
      </c>
      <c r="BM735" s="24" t="s">
        <v>1320</v>
      </c>
    </row>
    <row r="736" s="11" customFormat="1">
      <c r="B736" s="227"/>
      <c r="C736" s="228"/>
      <c r="D736" s="229" t="s">
        <v>173</v>
      </c>
      <c r="E736" s="230" t="s">
        <v>21</v>
      </c>
      <c r="F736" s="231" t="s">
        <v>1321</v>
      </c>
      <c r="G736" s="228"/>
      <c r="H736" s="232">
        <v>10.4</v>
      </c>
      <c r="I736" s="233"/>
      <c r="J736" s="228"/>
      <c r="K736" s="228"/>
      <c r="L736" s="234"/>
      <c r="M736" s="235"/>
      <c r="N736" s="236"/>
      <c r="O736" s="236"/>
      <c r="P736" s="236"/>
      <c r="Q736" s="236"/>
      <c r="R736" s="236"/>
      <c r="S736" s="236"/>
      <c r="T736" s="237"/>
      <c r="AT736" s="238" t="s">
        <v>173</v>
      </c>
      <c r="AU736" s="238" t="s">
        <v>86</v>
      </c>
      <c r="AV736" s="11" t="s">
        <v>86</v>
      </c>
      <c r="AW736" s="11" t="s">
        <v>33</v>
      </c>
      <c r="AX736" s="11" t="s">
        <v>75</v>
      </c>
      <c r="AY736" s="238" t="s">
        <v>165</v>
      </c>
    </row>
    <row r="737" s="1" customFormat="1" ht="25.5" customHeight="1">
      <c r="B737" s="46"/>
      <c r="C737" s="215" t="s">
        <v>1322</v>
      </c>
      <c r="D737" s="215" t="s">
        <v>167</v>
      </c>
      <c r="E737" s="216" t="s">
        <v>1323</v>
      </c>
      <c r="F737" s="217" t="s">
        <v>1324</v>
      </c>
      <c r="G737" s="218" t="s">
        <v>330</v>
      </c>
      <c r="H737" s="219">
        <v>10.4</v>
      </c>
      <c r="I737" s="220"/>
      <c r="J737" s="221">
        <f>ROUND(I737*H737,2)</f>
        <v>0</v>
      </c>
      <c r="K737" s="217" t="s">
        <v>170</v>
      </c>
      <c r="L737" s="72"/>
      <c r="M737" s="222" t="s">
        <v>21</v>
      </c>
      <c r="N737" s="223" t="s">
        <v>41</v>
      </c>
      <c r="O737" s="47"/>
      <c r="P737" s="224">
        <f>O737*H737</f>
        <v>0</v>
      </c>
      <c r="Q737" s="224">
        <v>0.00174</v>
      </c>
      <c r="R737" s="224">
        <f>Q737*H737</f>
        <v>0.018096000000000001</v>
      </c>
      <c r="S737" s="224">
        <v>0</v>
      </c>
      <c r="T737" s="225">
        <f>S737*H737</f>
        <v>0</v>
      </c>
      <c r="AR737" s="24" t="s">
        <v>244</v>
      </c>
      <c r="AT737" s="24" t="s">
        <v>167</v>
      </c>
      <c r="AU737" s="24" t="s">
        <v>86</v>
      </c>
      <c r="AY737" s="24" t="s">
        <v>165</v>
      </c>
      <c r="BE737" s="226">
        <f>IF(N737="základní",J737,0)</f>
        <v>0</v>
      </c>
      <c r="BF737" s="226">
        <f>IF(N737="snížená",J737,0)</f>
        <v>0</v>
      </c>
      <c r="BG737" s="226">
        <f>IF(N737="zákl. přenesená",J737,0)</f>
        <v>0</v>
      </c>
      <c r="BH737" s="226">
        <f>IF(N737="sníž. přenesená",J737,0)</f>
        <v>0</v>
      </c>
      <c r="BI737" s="226">
        <f>IF(N737="nulová",J737,0)</f>
        <v>0</v>
      </c>
      <c r="BJ737" s="24" t="s">
        <v>75</v>
      </c>
      <c r="BK737" s="226">
        <f>ROUND(I737*H737,2)</f>
        <v>0</v>
      </c>
      <c r="BL737" s="24" t="s">
        <v>244</v>
      </c>
      <c r="BM737" s="24" t="s">
        <v>1325</v>
      </c>
    </row>
    <row r="738" s="11" customFormat="1">
      <c r="B738" s="227"/>
      <c r="C738" s="228"/>
      <c r="D738" s="229" t="s">
        <v>173</v>
      </c>
      <c r="E738" s="230" t="s">
        <v>21</v>
      </c>
      <c r="F738" s="231" t="s">
        <v>1326</v>
      </c>
      <c r="G738" s="228"/>
      <c r="H738" s="232">
        <v>10.4</v>
      </c>
      <c r="I738" s="233"/>
      <c r="J738" s="228"/>
      <c r="K738" s="228"/>
      <c r="L738" s="234"/>
      <c r="M738" s="235"/>
      <c r="N738" s="236"/>
      <c r="O738" s="236"/>
      <c r="P738" s="236"/>
      <c r="Q738" s="236"/>
      <c r="R738" s="236"/>
      <c r="S738" s="236"/>
      <c r="T738" s="237"/>
      <c r="AT738" s="238" t="s">
        <v>173</v>
      </c>
      <c r="AU738" s="238" t="s">
        <v>86</v>
      </c>
      <c r="AV738" s="11" t="s">
        <v>86</v>
      </c>
      <c r="AW738" s="11" t="s">
        <v>33</v>
      </c>
      <c r="AX738" s="11" t="s">
        <v>75</v>
      </c>
      <c r="AY738" s="238" t="s">
        <v>165</v>
      </c>
    </row>
    <row r="739" s="1" customFormat="1" ht="25.5" customHeight="1">
      <c r="B739" s="46"/>
      <c r="C739" s="215" t="s">
        <v>1327</v>
      </c>
      <c r="D739" s="215" t="s">
        <v>167</v>
      </c>
      <c r="E739" s="216" t="s">
        <v>1328</v>
      </c>
      <c r="F739" s="217" t="s">
        <v>1329</v>
      </c>
      <c r="G739" s="218" t="s">
        <v>330</v>
      </c>
      <c r="H739" s="219">
        <v>3.5</v>
      </c>
      <c r="I739" s="220"/>
      <c r="J739" s="221">
        <f>ROUND(I739*H739,2)</f>
        <v>0</v>
      </c>
      <c r="K739" s="217" t="s">
        <v>170</v>
      </c>
      <c r="L739" s="72"/>
      <c r="M739" s="222" t="s">
        <v>21</v>
      </c>
      <c r="N739" s="223" t="s">
        <v>41</v>
      </c>
      <c r="O739" s="47"/>
      <c r="P739" s="224">
        <f>O739*H739</f>
        <v>0</v>
      </c>
      <c r="Q739" s="224">
        <v>0.0028600000000000001</v>
      </c>
      <c r="R739" s="224">
        <f>Q739*H739</f>
        <v>0.01001</v>
      </c>
      <c r="S739" s="224">
        <v>0</v>
      </c>
      <c r="T739" s="225">
        <f>S739*H739</f>
        <v>0</v>
      </c>
      <c r="AR739" s="24" t="s">
        <v>244</v>
      </c>
      <c r="AT739" s="24" t="s">
        <v>167</v>
      </c>
      <c r="AU739" s="24" t="s">
        <v>86</v>
      </c>
      <c r="AY739" s="24" t="s">
        <v>165</v>
      </c>
      <c r="BE739" s="226">
        <f>IF(N739="základní",J739,0)</f>
        <v>0</v>
      </c>
      <c r="BF739" s="226">
        <f>IF(N739="snížená",J739,0)</f>
        <v>0</v>
      </c>
      <c r="BG739" s="226">
        <f>IF(N739="zákl. přenesená",J739,0)</f>
        <v>0</v>
      </c>
      <c r="BH739" s="226">
        <f>IF(N739="sníž. přenesená",J739,0)</f>
        <v>0</v>
      </c>
      <c r="BI739" s="226">
        <f>IF(N739="nulová",J739,0)</f>
        <v>0</v>
      </c>
      <c r="BJ739" s="24" t="s">
        <v>75</v>
      </c>
      <c r="BK739" s="226">
        <f>ROUND(I739*H739,2)</f>
        <v>0</v>
      </c>
      <c r="BL739" s="24" t="s">
        <v>244</v>
      </c>
      <c r="BM739" s="24" t="s">
        <v>1330</v>
      </c>
    </row>
    <row r="740" s="11" customFormat="1">
      <c r="B740" s="227"/>
      <c r="C740" s="228"/>
      <c r="D740" s="229" t="s">
        <v>173</v>
      </c>
      <c r="E740" s="230" t="s">
        <v>21</v>
      </c>
      <c r="F740" s="231" t="s">
        <v>1331</v>
      </c>
      <c r="G740" s="228"/>
      <c r="H740" s="232">
        <v>3.5</v>
      </c>
      <c r="I740" s="233"/>
      <c r="J740" s="228"/>
      <c r="K740" s="228"/>
      <c r="L740" s="234"/>
      <c r="M740" s="235"/>
      <c r="N740" s="236"/>
      <c r="O740" s="236"/>
      <c r="P740" s="236"/>
      <c r="Q740" s="236"/>
      <c r="R740" s="236"/>
      <c r="S740" s="236"/>
      <c r="T740" s="237"/>
      <c r="AT740" s="238" t="s">
        <v>173</v>
      </c>
      <c r="AU740" s="238" t="s">
        <v>86</v>
      </c>
      <c r="AV740" s="11" t="s">
        <v>86</v>
      </c>
      <c r="AW740" s="11" t="s">
        <v>33</v>
      </c>
      <c r="AX740" s="11" t="s">
        <v>75</v>
      </c>
      <c r="AY740" s="238" t="s">
        <v>165</v>
      </c>
    </row>
    <row r="741" s="1" customFormat="1" ht="25.5" customHeight="1">
      <c r="B741" s="46"/>
      <c r="C741" s="215" t="s">
        <v>1332</v>
      </c>
      <c r="D741" s="215" t="s">
        <v>167</v>
      </c>
      <c r="E741" s="216" t="s">
        <v>1333</v>
      </c>
      <c r="F741" s="217" t="s">
        <v>1334</v>
      </c>
      <c r="G741" s="218" t="s">
        <v>252</v>
      </c>
      <c r="H741" s="219">
        <v>1</v>
      </c>
      <c r="I741" s="220"/>
      <c r="J741" s="221">
        <f>ROUND(I741*H741,2)</f>
        <v>0</v>
      </c>
      <c r="K741" s="217" t="s">
        <v>170</v>
      </c>
      <c r="L741" s="72"/>
      <c r="M741" s="222" t="s">
        <v>21</v>
      </c>
      <c r="N741" s="223" t="s">
        <v>41</v>
      </c>
      <c r="O741" s="47"/>
      <c r="P741" s="224">
        <f>O741*H741</f>
        <v>0</v>
      </c>
      <c r="Q741" s="224">
        <v>0.00025000000000000001</v>
      </c>
      <c r="R741" s="224">
        <f>Q741*H741</f>
        <v>0.00025000000000000001</v>
      </c>
      <c r="S741" s="224">
        <v>0</v>
      </c>
      <c r="T741" s="225">
        <f>S741*H741</f>
        <v>0</v>
      </c>
      <c r="AR741" s="24" t="s">
        <v>244</v>
      </c>
      <c r="AT741" s="24" t="s">
        <v>167</v>
      </c>
      <c r="AU741" s="24" t="s">
        <v>86</v>
      </c>
      <c r="AY741" s="24" t="s">
        <v>165</v>
      </c>
      <c r="BE741" s="226">
        <f>IF(N741="základní",J741,0)</f>
        <v>0</v>
      </c>
      <c r="BF741" s="226">
        <f>IF(N741="snížená",J741,0)</f>
        <v>0</v>
      </c>
      <c r="BG741" s="226">
        <f>IF(N741="zákl. přenesená",J741,0)</f>
        <v>0</v>
      </c>
      <c r="BH741" s="226">
        <f>IF(N741="sníž. přenesená",J741,0)</f>
        <v>0</v>
      </c>
      <c r="BI741" s="226">
        <f>IF(N741="nulová",J741,0)</f>
        <v>0</v>
      </c>
      <c r="BJ741" s="24" t="s">
        <v>75</v>
      </c>
      <c r="BK741" s="226">
        <f>ROUND(I741*H741,2)</f>
        <v>0</v>
      </c>
      <c r="BL741" s="24" t="s">
        <v>244</v>
      </c>
      <c r="BM741" s="24" t="s">
        <v>1335</v>
      </c>
    </row>
    <row r="742" s="11" customFormat="1">
      <c r="B742" s="227"/>
      <c r="C742" s="228"/>
      <c r="D742" s="229" t="s">
        <v>173</v>
      </c>
      <c r="E742" s="230" t="s">
        <v>21</v>
      </c>
      <c r="F742" s="231" t="s">
        <v>1336</v>
      </c>
      <c r="G742" s="228"/>
      <c r="H742" s="232">
        <v>1</v>
      </c>
      <c r="I742" s="233"/>
      <c r="J742" s="228"/>
      <c r="K742" s="228"/>
      <c r="L742" s="234"/>
      <c r="M742" s="235"/>
      <c r="N742" s="236"/>
      <c r="O742" s="236"/>
      <c r="P742" s="236"/>
      <c r="Q742" s="236"/>
      <c r="R742" s="236"/>
      <c r="S742" s="236"/>
      <c r="T742" s="237"/>
      <c r="AT742" s="238" t="s">
        <v>173</v>
      </c>
      <c r="AU742" s="238" t="s">
        <v>86</v>
      </c>
      <c r="AV742" s="11" t="s">
        <v>86</v>
      </c>
      <c r="AW742" s="11" t="s">
        <v>33</v>
      </c>
      <c r="AX742" s="11" t="s">
        <v>75</v>
      </c>
      <c r="AY742" s="238" t="s">
        <v>165</v>
      </c>
    </row>
    <row r="743" s="1" customFormat="1" ht="38.25" customHeight="1">
      <c r="B743" s="46"/>
      <c r="C743" s="215" t="s">
        <v>1337</v>
      </c>
      <c r="D743" s="215" t="s">
        <v>167</v>
      </c>
      <c r="E743" s="216" t="s">
        <v>1338</v>
      </c>
      <c r="F743" s="217" t="s">
        <v>1339</v>
      </c>
      <c r="G743" s="218" t="s">
        <v>201</v>
      </c>
      <c r="H743" s="219">
        <v>0.61599999999999999</v>
      </c>
      <c r="I743" s="220"/>
      <c r="J743" s="221">
        <f>ROUND(I743*H743,2)</f>
        <v>0</v>
      </c>
      <c r="K743" s="217" t="s">
        <v>170</v>
      </c>
      <c r="L743" s="72"/>
      <c r="M743" s="222" t="s">
        <v>21</v>
      </c>
      <c r="N743" s="223" t="s">
        <v>41</v>
      </c>
      <c r="O743" s="47"/>
      <c r="P743" s="224">
        <f>O743*H743</f>
        <v>0</v>
      </c>
      <c r="Q743" s="224">
        <v>0</v>
      </c>
      <c r="R743" s="224">
        <f>Q743*H743</f>
        <v>0</v>
      </c>
      <c r="S743" s="224">
        <v>0</v>
      </c>
      <c r="T743" s="225">
        <f>S743*H743</f>
        <v>0</v>
      </c>
      <c r="AR743" s="24" t="s">
        <v>244</v>
      </c>
      <c r="AT743" s="24" t="s">
        <v>167</v>
      </c>
      <c r="AU743" s="24" t="s">
        <v>86</v>
      </c>
      <c r="AY743" s="24" t="s">
        <v>165</v>
      </c>
      <c r="BE743" s="226">
        <f>IF(N743="základní",J743,0)</f>
        <v>0</v>
      </c>
      <c r="BF743" s="226">
        <f>IF(N743="snížená",J743,0)</f>
        <v>0</v>
      </c>
      <c r="BG743" s="226">
        <f>IF(N743="zákl. přenesená",J743,0)</f>
        <v>0</v>
      </c>
      <c r="BH743" s="226">
        <f>IF(N743="sníž. přenesená",J743,0)</f>
        <v>0</v>
      </c>
      <c r="BI743" s="226">
        <f>IF(N743="nulová",J743,0)</f>
        <v>0</v>
      </c>
      <c r="BJ743" s="24" t="s">
        <v>75</v>
      </c>
      <c r="BK743" s="226">
        <f>ROUND(I743*H743,2)</f>
        <v>0</v>
      </c>
      <c r="BL743" s="24" t="s">
        <v>244</v>
      </c>
      <c r="BM743" s="24" t="s">
        <v>1340</v>
      </c>
    </row>
    <row r="744" s="10" customFormat="1" ht="29.88" customHeight="1">
      <c r="B744" s="199"/>
      <c r="C744" s="200"/>
      <c r="D744" s="201" t="s">
        <v>69</v>
      </c>
      <c r="E744" s="213" t="s">
        <v>1341</v>
      </c>
      <c r="F744" s="213" t="s">
        <v>1342</v>
      </c>
      <c r="G744" s="200"/>
      <c r="H744" s="200"/>
      <c r="I744" s="203"/>
      <c r="J744" s="214">
        <f>BK744</f>
        <v>0</v>
      </c>
      <c r="K744" s="200"/>
      <c r="L744" s="205"/>
      <c r="M744" s="206"/>
      <c r="N744" s="207"/>
      <c r="O744" s="207"/>
      <c r="P744" s="208">
        <f>SUM(P745:P802)</f>
        <v>0</v>
      </c>
      <c r="Q744" s="207"/>
      <c r="R744" s="208">
        <f>SUM(R745:R802)</f>
        <v>13.718814349999997</v>
      </c>
      <c r="S744" s="207"/>
      <c r="T744" s="209">
        <f>SUM(T745:T802)</f>
        <v>20.211668339999999</v>
      </c>
      <c r="AR744" s="210" t="s">
        <v>86</v>
      </c>
      <c r="AT744" s="211" t="s">
        <v>69</v>
      </c>
      <c r="AU744" s="211" t="s">
        <v>75</v>
      </c>
      <c r="AY744" s="210" t="s">
        <v>165</v>
      </c>
      <c r="BK744" s="212">
        <f>SUM(BK745:BK802)</f>
        <v>0</v>
      </c>
    </row>
    <row r="745" s="1" customFormat="1" ht="25.5" customHeight="1">
      <c r="B745" s="46"/>
      <c r="C745" s="215" t="s">
        <v>1343</v>
      </c>
      <c r="D745" s="215" t="s">
        <v>167</v>
      </c>
      <c r="E745" s="216" t="s">
        <v>1344</v>
      </c>
      <c r="F745" s="217" t="s">
        <v>1345</v>
      </c>
      <c r="G745" s="218" t="s">
        <v>84</v>
      </c>
      <c r="H745" s="219">
        <v>291.57999999999998</v>
      </c>
      <c r="I745" s="220"/>
      <c r="J745" s="221">
        <f>ROUND(I745*H745,2)</f>
        <v>0</v>
      </c>
      <c r="K745" s="217" t="s">
        <v>170</v>
      </c>
      <c r="L745" s="72"/>
      <c r="M745" s="222" t="s">
        <v>21</v>
      </c>
      <c r="N745" s="223" t="s">
        <v>41</v>
      </c>
      <c r="O745" s="47"/>
      <c r="P745" s="224">
        <f>O745*H745</f>
        <v>0</v>
      </c>
      <c r="Q745" s="224">
        <v>0</v>
      </c>
      <c r="R745" s="224">
        <f>Q745*H745</f>
        <v>0</v>
      </c>
      <c r="S745" s="224">
        <v>0.066400000000000001</v>
      </c>
      <c r="T745" s="225">
        <f>S745*H745</f>
        <v>19.360911999999999</v>
      </c>
      <c r="AR745" s="24" t="s">
        <v>244</v>
      </c>
      <c r="AT745" s="24" t="s">
        <v>167</v>
      </c>
      <c r="AU745" s="24" t="s">
        <v>86</v>
      </c>
      <c r="AY745" s="24" t="s">
        <v>165</v>
      </c>
      <c r="BE745" s="226">
        <f>IF(N745="základní",J745,0)</f>
        <v>0</v>
      </c>
      <c r="BF745" s="226">
        <f>IF(N745="snížená",J745,0)</f>
        <v>0</v>
      </c>
      <c r="BG745" s="226">
        <f>IF(N745="zákl. přenesená",J745,0)</f>
        <v>0</v>
      </c>
      <c r="BH745" s="226">
        <f>IF(N745="sníž. přenesená",J745,0)</f>
        <v>0</v>
      </c>
      <c r="BI745" s="226">
        <f>IF(N745="nulová",J745,0)</f>
        <v>0</v>
      </c>
      <c r="BJ745" s="24" t="s">
        <v>75</v>
      </c>
      <c r="BK745" s="226">
        <f>ROUND(I745*H745,2)</f>
        <v>0</v>
      </c>
      <c r="BL745" s="24" t="s">
        <v>244</v>
      </c>
      <c r="BM745" s="24" t="s">
        <v>1346</v>
      </c>
    </row>
    <row r="746" s="12" customFormat="1">
      <c r="B746" s="249"/>
      <c r="C746" s="250"/>
      <c r="D746" s="229" t="s">
        <v>173</v>
      </c>
      <c r="E746" s="251" t="s">
        <v>21</v>
      </c>
      <c r="F746" s="252" t="s">
        <v>1347</v>
      </c>
      <c r="G746" s="250"/>
      <c r="H746" s="251" t="s">
        <v>21</v>
      </c>
      <c r="I746" s="253"/>
      <c r="J746" s="250"/>
      <c r="K746" s="250"/>
      <c r="L746" s="254"/>
      <c r="M746" s="255"/>
      <c r="N746" s="256"/>
      <c r="O746" s="256"/>
      <c r="P746" s="256"/>
      <c r="Q746" s="256"/>
      <c r="R746" s="256"/>
      <c r="S746" s="256"/>
      <c r="T746" s="257"/>
      <c r="AT746" s="258" t="s">
        <v>173</v>
      </c>
      <c r="AU746" s="258" t="s">
        <v>86</v>
      </c>
      <c r="AV746" s="12" t="s">
        <v>75</v>
      </c>
      <c r="AW746" s="12" t="s">
        <v>33</v>
      </c>
      <c r="AX746" s="12" t="s">
        <v>70</v>
      </c>
      <c r="AY746" s="258" t="s">
        <v>165</v>
      </c>
    </row>
    <row r="747" s="11" customFormat="1">
      <c r="B747" s="227"/>
      <c r="C747" s="228"/>
      <c r="D747" s="229" t="s">
        <v>173</v>
      </c>
      <c r="E747" s="230" t="s">
        <v>21</v>
      </c>
      <c r="F747" s="231" t="s">
        <v>1348</v>
      </c>
      <c r="G747" s="228"/>
      <c r="H747" s="232">
        <v>79.998999999999995</v>
      </c>
      <c r="I747" s="233"/>
      <c r="J747" s="228"/>
      <c r="K747" s="228"/>
      <c r="L747" s="234"/>
      <c r="M747" s="235"/>
      <c r="N747" s="236"/>
      <c r="O747" s="236"/>
      <c r="P747" s="236"/>
      <c r="Q747" s="236"/>
      <c r="R747" s="236"/>
      <c r="S747" s="236"/>
      <c r="T747" s="237"/>
      <c r="AT747" s="238" t="s">
        <v>173</v>
      </c>
      <c r="AU747" s="238" t="s">
        <v>86</v>
      </c>
      <c r="AV747" s="11" t="s">
        <v>86</v>
      </c>
      <c r="AW747" s="11" t="s">
        <v>33</v>
      </c>
      <c r="AX747" s="11" t="s">
        <v>70</v>
      </c>
      <c r="AY747" s="238" t="s">
        <v>165</v>
      </c>
    </row>
    <row r="748" s="11" customFormat="1">
      <c r="B748" s="227"/>
      <c r="C748" s="228"/>
      <c r="D748" s="229" t="s">
        <v>173</v>
      </c>
      <c r="E748" s="230" t="s">
        <v>21</v>
      </c>
      <c r="F748" s="231" t="s">
        <v>1349</v>
      </c>
      <c r="G748" s="228"/>
      <c r="H748" s="232">
        <v>87.084999999999994</v>
      </c>
      <c r="I748" s="233"/>
      <c r="J748" s="228"/>
      <c r="K748" s="228"/>
      <c r="L748" s="234"/>
      <c r="M748" s="235"/>
      <c r="N748" s="236"/>
      <c r="O748" s="236"/>
      <c r="P748" s="236"/>
      <c r="Q748" s="236"/>
      <c r="R748" s="236"/>
      <c r="S748" s="236"/>
      <c r="T748" s="237"/>
      <c r="AT748" s="238" t="s">
        <v>173</v>
      </c>
      <c r="AU748" s="238" t="s">
        <v>86</v>
      </c>
      <c r="AV748" s="11" t="s">
        <v>86</v>
      </c>
      <c r="AW748" s="11" t="s">
        <v>33</v>
      </c>
      <c r="AX748" s="11" t="s">
        <v>70</v>
      </c>
      <c r="AY748" s="238" t="s">
        <v>165</v>
      </c>
    </row>
    <row r="749" s="11" customFormat="1">
      <c r="B749" s="227"/>
      <c r="C749" s="228"/>
      <c r="D749" s="229" t="s">
        <v>173</v>
      </c>
      <c r="E749" s="230" t="s">
        <v>21</v>
      </c>
      <c r="F749" s="231" t="s">
        <v>1350</v>
      </c>
      <c r="G749" s="228"/>
      <c r="H749" s="232">
        <v>39.920000000000002</v>
      </c>
      <c r="I749" s="233"/>
      <c r="J749" s="228"/>
      <c r="K749" s="228"/>
      <c r="L749" s="234"/>
      <c r="M749" s="235"/>
      <c r="N749" s="236"/>
      <c r="O749" s="236"/>
      <c r="P749" s="236"/>
      <c r="Q749" s="236"/>
      <c r="R749" s="236"/>
      <c r="S749" s="236"/>
      <c r="T749" s="237"/>
      <c r="AT749" s="238" t="s">
        <v>173</v>
      </c>
      <c r="AU749" s="238" t="s">
        <v>86</v>
      </c>
      <c r="AV749" s="11" t="s">
        <v>86</v>
      </c>
      <c r="AW749" s="11" t="s">
        <v>33</v>
      </c>
      <c r="AX749" s="11" t="s">
        <v>70</v>
      </c>
      <c r="AY749" s="238" t="s">
        <v>165</v>
      </c>
    </row>
    <row r="750" s="11" customFormat="1">
      <c r="B750" s="227"/>
      <c r="C750" s="228"/>
      <c r="D750" s="229" t="s">
        <v>173</v>
      </c>
      <c r="E750" s="230" t="s">
        <v>21</v>
      </c>
      <c r="F750" s="231" t="s">
        <v>1351</v>
      </c>
      <c r="G750" s="228"/>
      <c r="H750" s="232">
        <v>48.155999999999999</v>
      </c>
      <c r="I750" s="233"/>
      <c r="J750" s="228"/>
      <c r="K750" s="228"/>
      <c r="L750" s="234"/>
      <c r="M750" s="235"/>
      <c r="N750" s="236"/>
      <c r="O750" s="236"/>
      <c r="P750" s="236"/>
      <c r="Q750" s="236"/>
      <c r="R750" s="236"/>
      <c r="S750" s="236"/>
      <c r="T750" s="237"/>
      <c r="AT750" s="238" t="s">
        <v>173</v>
      </c>
      <c r="AU750" s="238" t="s">
        <v>86</v>
      </c>
      <c r="AV750" s="11" t="s">
        <v>86</v>
      </c>
      <c r="AW750" s="11" t="s">
        <v>33</v>
      </c>
      <c r="AX750" s="11" t="s">
        <v>70</v>
      </c>
      <c r="AY750" s="238" t="s">
        <v>165</v>
      </c>
    </row>
    <row r="751" s="11" customFormat="1">
      <c r="B751" s="227"/>
      <c r="C751" s="228"/>
      <c r="D751" s="229" t="s">
        <v>173</v>
      </c>
      <c r="E751" s="230" t="s">
        <v>21</v>
      </c>
      <c r="F751" s="231" t="s">
        <v>1352</v>
      </c>
      <c r="G751" s="228"/>
      <c r="H751" s="232">
        <v>45.18</v>
      </c>
      <c r="I751" s="233"/>
      <c r="J751" s="228"/>
      <c r="K751" s="228"/>
      <c r="L751" s="234"/>
      <c r="M751" s="235"/>
      <c r="N751" s="236"/>
      <c r="O751" s="236"/>
      <c r="P751" s="236"/>
      <c r="Q751" s="236"/>
      <c r="R751" s="236"/>
      <c r="S751" s="236"/>
      <c r="T751" s="237"/>
      <c r="AT751" s="238" t="s">
        <v>173</v>
      </c>
      <c r="AU751" s="238" t="s">
        <v>86</v>
      </c>
      <c r="AV751" s="11" t="s">
        <v>86</v>
      </c>
      <c r="AW751" s="11" t="s">
        <v>33</v>
      </c>
      <c r="AX751" s="11" t="s">
        <v>70</v>
      </c>
      <c r="AY751" s="238" t="s">
        <v>165</v>
      </c>
    </row>
    <row r="752" s="11" customFormat="1">
      <c r="B752" s="227"/>
      <c r="C752" s="228"/>
      <c r="D752" s="229" t="s">
        <v>173</v>
      </c>
      <c r="E752" s="230" t="s">
        <v>21</v>
      </c>
      <c r="F752" s="231" t="s">
        <v>1353</v>
      </c>
      <c r="G752" s="228"/>
      <c r="H752" s="232">
        <v>-8.7599999999999998</v>
      </c>
      <c r="I752" s="233"/>
      <c r="J752" s="228"/>
      <c r="K752" s="228"/>
      <c r="L752" s="234"/>
      <c r="M752" s="235"/>
      <c r="N752" s="236"/>
      <c r="O752" s="236"/>
      <c r="P752" s="236"/>
      <c r="Q752" s="236"/>
      <c r="R752" s="236"/>
      <c r="S752" s="236"/>
      <c r="T752" s="237"/>
      <c r="AT752" s="238" t="s">
        <v>173</v>
      </c>
      <c r="AU752" s="238" t="s">
        <v>86</v>
      </c>
      <c r="AV752" s="11" t="s">
        <v>86</v>
      </c>
      <c r="AW752" s="11" t="s">
        <v>33</v>
      </c>
      <c r="AX752" s="11" t="s">
        <v>70</v>
      </c>
      <c r="AY752" s="238" t="s">
        <v>165</v>
      </c>
    </row>
    <row r="753" s="13" customFormat="1">
      <c r="B753" s="259"/>
      <c r="C753" s="260"/>
      <c r="D753" s="229" t="s">
        <v>173</v>
      </c>
      <c r="E753" s="261" t="s">
        <v>82</v>
      </c>
      <c r="F753" s="262" t="s">
        <v>229</v>
      </c>
      <c r="G753" s="260"/>
      <c r="H753" s="263">
        <v>291.57999999999998</v>
      </c>
      <c r="I753" s="264"/>
      <c r="J753" s="260"/>
      <c r="K753" s="260"/>
      <c r="L753" s="265"/>
      <c r="M753" s="266"/>
      <c r="N753" s="267"/>
      <c r="O753" s="267"/>
      <c r="P753" s="267"/>
      <c r="Q753" s="267"/>
      <c r="R753" s="267"/>
      <c r="S753" s="267"/>
      <c r="T753" s="268"/>
      <c r="AT753" s="269" t="s">
        <v>173</v>
      </c>
      <c r="AU753" s="269" t="s">
        <v>86</v>
      </c>
      <c r="AV753" s="13" t="s">
        <v>171</v>
      </c>
      <c r="AW753" s="13" t="s">
        <v>33</v>
      </c>
      <c r="AX753" s="13" t="s">
        <v>75</v>
      </c>
      <c r="AY753" s="269" t="s">
        <v>165</v>
      </c>
    </row>
    <row r="754" s="1" customFormat="1" ht="16.5" customHeight="1">
      <c r="B754" s="46"/>
      <c r="C754" s="215" t="s">
        <v>1354</v>
      </c>
      <c r="D754" s="215" t="s">
        <v>167</v>
      </c>
      <c r="E754" s="216" t="s">
        <v>1355</v>
      </c>
      <c r="F754" s="217" t="s">
        <v>1356</v>
      </c>
      <c r="G754" s="218" t="s">
        <v>84</v>
      </c>
      <c r="H754" s="219">
        <v>291.57999999999998</v>
      </c>
      <c r="I754" s="220"/>
      <c r="J754" s="221">
        <f>ROUND(I754*H754,2)</f>
        <v>0</v>
      </c>
      <c r="K754" s="217" t="s">
        <v>170</v>
      </c>
      <c r="L754" s="72"/>
      <c r="M754" s="222" t="s">
        <v>21</v>
      </c>
      <c r="N754" s="223" t="s">
        <v>41</v>
      </c>
      <c r="O754" s="47"/>
      <c r="P754" s="224">
        <f>O754*H754</f>
        <v>0</v>
      </c>
      <c r="Q754" s="224">
        <v>0</v>
      </c>
      <c r="R754" s="224">
        <f>Q754*H754</f>
        <v>0</v>
      </c>
      <c r="S754" s="224">
        <v>0</v>
      </c>
      <c r="T754" s="225">
        <f>S754*H754</f>
        <v>0</v>
      </c>
      <c r="AR754" s="24" t="s">
        <v>244</v>
      </c>
      <c r="AT754" s="24" t="s">
        <v>167</v>
      </c>
      <c r="AU754" s="24" t="s">
        <v>86</v>
      </c>
      <c r="AY754" s="24" t="s">
        <v>165</v>
      </c>
      <c r="BE754" s="226">
        <f>IF(N754="základní",J754,0)</f>
        <v>0</v>
      </c>
      <c r="BF754" s="226">
        <f>IF(N754="snížená",J754,0)</f>
        <v>0</v>
      </c>
      <c r="BG754" s="226">
        <f>IF(N754="zákl. přenesená",J754,0)</f>
        <v>0</v>
      </c>
      <c r="BH754" s="226">
        <f>IF(N754="sníž. přenesená",J754,0)</f>
        <v>0</v>
      </c>
      <c r="BI754" s="226">
        <f>IF(N754="nulová",J754,0)</f>
        <v>0</v>
      </c>
      <c r="BJ754" s="24" t="s">
        <v>75</v>
      </c>
      <c r="BK754" s="226">
        <f>ROUND(I754*H754,2)</f>
        <v>0</v>
      </c>
      <c r="BL754" s="24" t="s">
        <v>244</v>
      </c>
      <c r="BM754" s="24" t="s">
        <v>1357</v>
      </c>
    </row>
    <row r="755" s="1" customFormat="1" ht="25.5" customHeight="1">
      <c r="B755" s="46"/>
      <c r="C755" s="215" t="s">
        <v>1358</v>
      </c>
      <c r="D755" s="215" t="s">
        <v>167</v>
      </c>
      <c r="E755" s="216" t="s">
        <v>1359</v>
      </c>
      <c r="F755" s="217" t="s">
        <v>1360</v>
      </c>
      <c r="G755" s="218" t="s">
        <v>330</v>
      </c>
      <c r="H755" s="219">
        <v>47.704999999999998</v>
      </c>
      <c r="I755" s="220"/>
      <c r="J755" s="221">
        <f>ROUND(I755*H755,2)</f>
        <v>0</v>
      </c>
      <c r="K755" s="217" t="s">
        <v>170</v>
      </c>
      <c r="L755" s="72"/>
      <c r="M755" s="222" t="s">
        <v>21</v>
      </c>
      <c r="N755" s="223" t="s">
        <v>41</v>
      </c>
      <c r="O755" s="47"/>
      <c r="P755" s="224">
        <f>O755*H755</f>
        <v>0</v>
      </c>
      <c r="Q755" s="224">
        <v>0</v>
      </c>
      <c r="R755" s="224">
        <f>Q755*H755</f>
        <v>0</v>
      </c>
      <c r="S755" s="224">
        <v>0.011469999999999999</v>
      </c>
      <c r="T755" s="225">
        <f>S755*H755</f>
        <v>0.54717634999999998</v>
      </c>
      <c r="AR755" s="24" t="s">
        <v>244</v>
      </c>
      <c r="AT755" s="24" t="s">
        <v>167</v>
      </c>
      <c r="AU755" s="24" t="s">
        <v>86</v>
      </c>
      <c r="AY755" s="24" t="s">
        <v>165</v>
      </c>
      <c r="BE755" s="226">
        <f>IF(N755="základní",J755,0)</f>
        <v>0</v>
      </c>
      <c r="BF755" s="226">
        <f>IF(N755="snížená",J755,0)</f>
        <v>0</v>
      </c>
      <c r="BG755" s="226">
        <f>IF(N755="zákl. přenesená",J755,0)</f>
        <v>0</v>
      </c>
      <c r="BH755" s="226">
        <f>IF(N755="sníž. přenesená",J755,0)</f>
        <v>0</v>
      </c>
      <c r="BI755" s="226">
        <f>IF(N755="nulová",J755,0)</f>
        <v>0</v>
      </c>
      <c r="BJ755" s="24" t="s">
        <v>75</v>
      </c>
      <c r="BK755" s="226">
        <f>ROUND(I755*H755,2)</f>
        <v>0</v>
      </c>
      <c r="BL755" s="24" t="s">
        <v>244</v>
      </c>
      <c r="BM755" s="24" t="s">
        <v>1361</v>
      </c>
    </row>
    <row r="756" s="12" customFormat="1">
      <c r="B756" s="249"/>
      <c r="C756" s="250"/>
      <c r="D756" s="229" t="s">
        <v>173</v>
      </c>
      <c r="E756" s="251" t="s">
        <v>21</v>
      </c>
      <c r="F756" s="252" t="s">
        <v>1347</v>
      </c>
      <c r="G756" s="250"/>
      <c r="H756" s="251" t="s">
        <v>21</v>
      </c>
      <c r="I756" s="253"/>
      <c r="J756" s="250"/>
      <c r="K756" s="250"/>
      <c r="L756" s="254"/>
      <c r="M756" s="255"/>
      <c r="N756" s="256"/>
      <c r="O756" s="256"/>
      <c r="P756" s="256"/>
      <c r="Q756" s="256"/>
      <c r="R756" s="256"/>
      <c r="S756" s="256"/>
      <c r="T756" s="257"/>
      <c r="AT756" s="258" t="s">
        <v>173</v>
      </c>
      <c r="AU756" s="258" t="s">
        <v>86</v>
      </c>
      <c r="AV756" s="12" t="s">
        <v>75</v>
      </c>
      <c r="AW756" s="12" t="s">
        <v>33</v>
      </c>
      <c r="AX756" s="12" t="s">
        <v>70</v>
      </c>
      <c r="AY756" s="258" t="s">
        <v>165</v>
      </c>
    </row>
    <row r="757" s="11" customFormat="1">
      <c r="B757" s="227"/>
      <c r="C757" s="228"/>
      <c r="D757" s="229" t="s">
        <v>173</v>
      </c>
      <c r="E757" s="230" t="s">
        <v>21</v>
      </c>
      <c r="F757" s="231" t="s">
        <v>1362</v>
      </c>
      <c r="G757" s="228"/>
      <c r="H757" s="232">
        <v>20.605</v>
      </c>
      <c r="I757" s="233"/>
      <c r="J757" s="228"/>
      <c r="K757" s="228"/>
      <c r="L757" s="234"/>
      <c r="M757" s="235"/>
      <c r="N757" s="236"/>
      <c r="O757" s="236"/>
      <c r="P757" s="236"/>
      <c r="Q757" s="236"/>
      <c r="R757" s="236"/>
      <c r="S757" s="236"/>
      <c r="T757" s="237"/>
      <c r="AT757" s="238" t="s">
        <v>173</v>
      </c>
      <c r="AU757" s="238" t="s">
        <v>86</v>
      </c>
      <c r="AV757" s="11" t="s">
        <v>86</v>
      </c>
      <c r="AW757" s="11" t="s">
        <v>33</v>
      </c>
      <c r="AX757" s="11" t="s">
        <v>70</v>
      </c>
      <c r="AY757" s="238" t="s">
        <v>165</v>
      </c>
    </row>
    <row r="758" s="11" customFormat="1">
      <c r="B758" s="227"/>
      <c r="C758" s="228"/>
      <c r="D758" s="229" t="s">
        <v>173</v>
      </c>
      <c r="E758" s="230" t="s">
        <v>21</v>
      </c>
      <c r="F758" s="231" t="s">
        <v>1363</v>
      </c>
      <c r="G758" s="228"/>
      <c r="H758" s="232">
        <v>27.100000000000001</v>
      </c>
      <c r="I758" s="233"/>
      <c r="J758" s="228"/>
      <c r="K758" s="228"/>
      <c r="L758" s="234"/>
      <c r="M758" s="235"/>
      <c r="N758" s="236"/>
      <c r="O758" s="236"/>
      <c r="P758" s="236"/>
      <c r="Q758" s="236"/>
      <c r="R758" s="236"/>
      <c r="S758" s="236"/>
      <c r="T758" s="237"/>
      <c r="AT758" s="238" t="s">
        <v>173</v>
      </c>
      <c r="AU758" s="238" t="s">
        <v>86</v>
      </c>
      <c r="AV758" s="11" t="s">
        <v>86</v>
      </c>
      <c r="AW758" s="11" t="s">
        <v>33</v>
      </c>
      <c r="AX758" s="11" t="s">
        <v>70</v>
      </c>
      <c r="AY758" s="238" t="s">
        <v>165</v>
      </c>
    </row>
    <row r="759" s="13" customFormat="1">
      <c r="B759" s="259"/>
      <c r="C759" s="260"/>
      <c r="D759" s="229" t="s">
        <v>173</v>
      </c>
      <c r="E759" s="261" t="s">
        <v>21</v>
      </c>
      <c r="F759" s="262" t="s">
        <v>229</v>
      </c>
      <c r="G759" s="260"/>
      <c r="H759" s="263">
        <v>47.704999999999998</v>
      </c>
      <c r="I759" s="264"/>
      <c r="J759" s="260"/>
      <c r="K759" s="260"/>
      <c r="L759" s="265"/>
      <c r="M759" s="266"/>
      <c r="N759" s="267"/>
      <c r="O759" s="267"/>
      <c r="P759" s="267"/>
      <c r="Q759" s="267"/>
      <c r="R759" s="267"/>
      <c r="S759" s="267"/>
      <c r="T759" s="268"/>
      <c r="AT759" s="269" t="s">
        <v>173</v>
      </c>
      <c r="AU759" s="269" t="s">
        <v>86</v>
      </c>
      <c r="AV759" s="13" t="s">
        <v>171</v>
      </c>
      <c r="AW759" s="13" t="s">
        <v>33</v>
      </c>
      <c r="AX759" s="13" t="s">
        <v>75</v>
      </c>
      <c r="AY759" s="269" t="s">
        <v>165</v>
      </c>
    </row>
    <row r="760" s="1" customFormat="1" ht="16.5" customHeight="1">
      <c r="B760" s="46"/>
      <c r="C760" s="215" t="s">
        <v>1364</v>
      </c>
      <c r="D760" s="215" t="s">
        <v>167</v>
      </c>
      <c r="E760" s="216" t="s">
        <v>1365</v>
      </c>
      <c r="F760" s="217" t="s">
        <v>1356</v>
      </c>
      <c r="G760" s="218" t="s">
        <v>330</v>
      </c>
      <c r="H760" s="219">
        <v>47.704999999999998</v>
      </c>
      <c r="I760" s="220"/>
      <c r="J760" s="221">
        <f>ROUND(I760*H760,2)</f>
        <v>0</v>
      </c>
      <c r="K760" s="217" t="s">
        <v>170</v>
      </c>
      <c r="L760" s="72"/>
      <c r="M760" s="222" t="s">
        <v>21</v>
      </c>
      <c r="N760" s="223" t="s">
        <v>41</v>
      </c>
      <c r="O760" s="47"/>
      <c r="P760" s="224">
        <f>O760*H760</f>
        <v>0</v>
      </c>
      <c r="Q760" s="224">
        <v>0</v>
      </c>
      <c r="R760" s="224">
        <f>Q760*H760</f>
        <v>0</v>
      </c>
      <c r="S760" s="224">
        <v>0</v>
      </c>
      <c r="T760" s="225">
        <f>S760*H760</f>
        <v>0</v>
      </c>
      <c r="AR760" s="24" t="s">
        <v>244</v>
      </c>
      <c r="AT760" s="24" t="s">
        <v>167</v>
      </c>
      <c r="AU760" s="24" t="s">
        <v>86</v>
      </c>
      <c r="AY760" s="24" t="s">
        <v>165</v>
      </c>
      <c r="BE760" s="226">
        <f>IF(N760="základní",J760,0)</f>
        <v>0</v>
      </c>
      <c r="BF760" s="226">
        <f>IF(N760="snížená",J760,0)</f>
        <v>0</v>
      </c>
      <c r="BG760" s="226">
        <f>IF(N760="zákl. přenesená",J760,0)</f>
        <v>0</v>
      </c>
      <c r="BH760" s="226">
        <f>IF(N760="sníž. přenesená",J760,0)</f>
        <v>0</v>
      </c>
      <c r="BI760" s="226">
        <f>IF(N760="nulová",J760,0)</f>
        <v>0</v>
      </c>
      <c r="BJ760" s="24" t="s">
        <v>75</v>
      </c>
      <c r="BK760" s="226">
        <f>ROUND(I760*H760,2)</f>
        <v>0</v>
      </c>
      <c r="BL760" s="24" t="s">
        <v>244</v>
      </c>
      <c r="BM760" s="24" t="s">
        <v>1366</v>
      </c>
    </row>
    <row r="761" s="1" customFormat="1" ht="25.5" customHeight="1">
      <c r="B761" s="46"/>
      <c r="C761" s="215" t="s">
        <v>1367</v>
      </c>
      <c r="D761" s="215" t="s">
        <v>167</v>
      </c>
      <c r="E761" s="216" t="s">
        <v>1368</v>
      </c>
      <c r="F761" s="217" t="s">
        <v>1369</v>
      </c>
      <c r="G761" s="218" t="s">
        <v>84</v>
      </c>
      <c r="H761" s="219">
        <v>291.57999999999998</v>
      </c>
      <c r="I761" s="220"/>
      <c r="J761" s="221">
        <f>ROUND(I761*H761,2)</f>
        <v>0</v>
      </c>
      <c r="K761" s="217" t="s">
        <v>170</v>
      </c>
      <c r="L761" s="72"/>
      <c r="M761" s="222" t="s">
        <v>21</v>
      </c>
      <c r="N761" s="223" t="s">
        <v>41</v>
      </c>
      <c r="O761" s="47"/>
      <c r="P761" s="224">
        <f>O761*H761</f>
        <v>0</v>
      </c>
      <c r="Q761" s="224">
        <v>0.044499999999999998</v>
      </c>
      <c r="R761" s="224">
        <f>Q761*H761</f>
        <v>12.975309999999999</v>
      </c>
      <c r="S761" s="224">
        <v>0</v>
      </c>
      <c r="T761" s="225">
        <f>S761*H761</f>
        <v>0</v>
      </c>
      <c r="AR761" s="24" t="s">
        <v>244</v>
      </c>
      <c r="AT761" s="24" t="s">
        <v>167</v>
      </c>
      <c r="AU761" s="24" t="s">
        <v>86</v>
      </c>
      <c r="AY761" s="24" t="s">
        <v>165</v>
      </c>
      <c r="BE761" s="226">
        <f>IF(N761="základní",J761,0)</f>
        <v>0</v>
      </c>
      <c r="BF761" s="226">
        <f>IF(N761="snížená",J761,0)</f>
        <v>0</v>
      </c>
      <c r="BG761" s="226">
        <f>IF(N761="zákl. přenesená",J761,0)</f>
        <v>0</v>
      </c>
      <c r="BH761" s="226">
        <f>IF(N761="sníž. přenesená",J761,0)</f>
        <v>0</v>
      </c>
      <c r="BI761" s="226">
        <f>IF(N761="nulová",J761,0)</f>
        <v>0</v>
      </c>
      <c r="BJ761" s="24" t="s">
        <v>75</v>
      </c>
      <c r="BK761" s="226">
        <f>ROUND(I761*H761,2)</f>
        <v>0</v>
      </c>
      <c r="BL761" s="24" t="s">
        <v>244</v>
      </c>
      <c r="BM761" s="24" t="s">
        <v>1370</v>
      </c>
    </row>
    <row r="762" s="12" customFormat="1">
      <c r="B762" s="249"/>
      <c r="C762" s="250"/>
      <c r="D762" s="229" t="s">
        <v>173</v>
      </c>
      <c r="E762" s="251" t="s">
        <v>21</v>
      </c>
      <c r="F762" s="252" t="s">
        <v>1371</v>
      </c>
      <c r="G762" s="250"/>
      <c r="H762" s="251" t="s">
        <v>21</v>
      </c>
      <c r="I762" s="253"/>
      <c r="J762" s="250"/>
      <c r="K762" s="250"/>
      <c r="L762" s="254"/>
      <c r="M762" s="255"/>
      <c r="N762" s="256"/>
      <c r="O762" s="256"/>
      <c r="P762" s="256"/>
      <c r="Q762" s="256"/>
      <c r="R762" s="256"/>
      <c r="S762" s="256"/>
      <c r="T762" s="257"/>
      <c r="AT762" s="258" t="s">
        <v>173</v>
      </c>
      <c r="AU762" s="258" t="s">
        <v>86</v>
      </c>
      <c r="AV762" s="12" t="s">
        <v>75</v>
      </c>
      <c r="AW762" s="12" t="s">
        <v>33</v>
      </c>
      <c r="AX762" s="12" t="s">
        <v>70</v>
      </c>
      <c r="AY762" s="258" t="s">
        <v>165</v>
      </c>
    </row>
    <row r="763" s="11" customFormat="1">
      <c r="B763" s="227"/>
      <c r="C763" s="228"/>
      <c r="D763" s="229" t="s">
        <v>173</v>
      </c>
      <c r="E763" s="230" t="s">
        <v>21</v>
      </c>
      <c r="F763" s="231" t="s">
        <v>82</v>
      </c>
      <c r="G763" s="228"/>
      <c r="H763" s="232">
        <v>291.57999999999998</v>
      </c>
      <c r="I763" s="233"/>
      <c r="J763" s="228"/>
      <c r="K763" s="228"/>
      <c r="L763" s="234"/>
      <c r="M763" s="235"/>
      <c r="N763" s="236"/>
      <c r="O763" s="236"/>
      <c r="P763" s="236"/>
      <c r="Q763" s="236"/>
      <c r="R763" s="236"/>
      <c r="S763" s="236"/>
      <c r="T763" s="237"/>
      <c r="AT763" s="238" t="s">
        <v>173</v>
      </c>
      <c r="AU763" s="238" t="s">
        <v>86</v>
      </c>
      <c r="AV763" s="11" t="s">
        <v>86</v>
      </c>
      <c r="AW763" s="11" t="s">
        <v>33</v>
      </c>
      <c r="AX763" s="11" t="s">
        <v>75</v>
      </c>
      <c r="AY763" s="238" t="s">
        <v>165</v>
      </c>
    </row>
    <row r="764" s="1" customFormat="1" ht="25.5" customHeight="1">
      <c r="B764" s="46"/>
      <c r="C764" s="215" t="s">
        <v>1372</v>
      </c>
      <c r="D764" s="215" t="s">
        <v>167</v>
      </c>
      <c r="E764" s="216" t="s">
        <v>1373</v>
      </c>
      <c r="F764" s="217" t="s">
        <v>1374</v>
      </c>
      <c r="G764" s="218" t="s">
        <v>84</v>
      </c>
      <c r="H764" s="219">
        <v>291.57999999999998</v>
      </c>
      <c r="I764" s="220"/>
      <c r="J764" s="221">
        <f>ROUND(I764*H764,2)</f>
        <v>0</v>
      </c>
      <c r="K764" s="217" t="s">
        <v>170</v>
      </c>
      <c r="L764" s="72"/>
      <c r="M764" s="222" t="s">
        <v>21</v>
      </c>
      <c r="N764" s="223" t="s">
        <v>41</v>
      </c>
      <c r="O764" s="47"/>
      <c r="P764" s="224">
        <f>O764*H764</f>
        <v>0</v>
      </c>
      <c r="Q764" s="224">
        <v>4.0000000000000003E-05</v>
      </c>
      <c r="R764" s="224">
        <f>Q764*H764</f>
        <v>0.0116632</v>
      </c>
      <c r="S764" s="224">
        <v>0</v>
      </c>
      <c r="T764" s="225">
        <f>S764*H764</f>
        <v>0</v>
      </c>
      <c r="AR764" s="24" t="s">
        <v>244</v>
      </c>
      <c r="AT764" s="24" t="s">
        <v>167</v>
      </c>
      <c r="AU764" s="24" t="s">
        <v>86</v>
      </c>
      <c r="AY764" s="24" t="s">
        <v>165</v>
      </c>
      <c r="BE764" s="226">
        <f>IF(N764="základní",J764,0)</f>
        <v>0</v>
      </c>
      <c r="BF764" s="226">
        <f>IF(N764="snížená",J764,0)</f>
        <v>0</v>
      </c>
      <c r="BG764" s="226">
        <f>IF(N764="zákl. přenesená",J764,0)</f>
        <v>0</v>
      </c>
      <c r="BH764" s="226">
        <f>IF(N764="sníž. přenesená",J764,0)</f>
        <v>0</v>
      </c>
      <c r="BI764" s="226">
        <f>IF(N764="nulová",J764,0)</f>
        <v>0</v>
      </c>
      <c r="BJ764" s="24" t="s">
        <v>75</v>
      </c>
      <c r="BK764" s="226">
        <f>ROUND(I764*H764,2)</f>
        <v>0</v>
      </c>
      <c r="BL764" s="24" t="s">
        <v>244</v>
      </c>
      <c r="BM764" s="24" t="s">
        <v>1375</v>
      </c>
    </row>
    <row r="765" s="1" customFormat="1" ht="25.5" customHeight="1">
      <c r="B765" s="46"/>
      <c r="C765" s="215" t="s">
        <v>1376</v>
      </c>
      <c r="D765" s="215" t="s">
        <v>167</v>
      </c>
      <c r="E765" s="216" t="s">
        <v>1377</v>
      </c>
      <c r="F765" s="217" t="s">
        <v>1378</v>
      </c>
      <c r="G765" s="218" t="s">
        <v>330</v>
      </c>
      <c r="H765" s="219">
        <v>43.799999999999997</v>
      </c>
      <c r="I765" s="220"/>
      <c r="J765" s="221">
        <f>ROUND(I765*H765,2)</f>
        <v>0</v>
      </c>
      <c r="K765" s="217" t="s">
        <v>170</v>
      </c>
      <c r="L765" s="72"/>
      <c r="M765" s="222" t="s">
        <v>21</v>
      </c>
      <c r="N765" s="223" t="s">
        <v>41</v>
      </c>
      <c r="O765" s="47"/>
      <c r="P765" s="224">
        <f>O765*H765</f>
        <v>0</v>
      </c>
      <c r="Q765" s="224">
        <v>0.00011</v>
      </c>
      <c r="R765" s="224">
        <f>Q765*H765</f>
        <v>0.0048180000000000002</v>
      </c>
      <c r="S765" s="224">
        <v>0</v>
      </c>
      <c r="T765" s="225">
        <f>S765*H765</f>
        <v>0</v>
      </c>
      <c r="AR765" s="24" t="s">
        <v>244</v>
      </c>
      <c r="AT765" s="24" t="s">
        <v>167</v>
      </c>
      <c r="AU765" s="24" t="s">
        <v>86</v>
      </c>
      <c r="AY765" s="24" t="s">
        <v>165</v>
      </c>
      <c r="BE765" s="226">
        <f>IF(N765="základní",J765,0)</f>
        <v>0</v>
      </c>
      <c r="BF765" s="226">
        <f>IF(N765="snížená",J765,0)</f>
        <v>0</v>
      </c>
      <c r="BG765" s="226">
        <f>IF(N765="zákl. přenesená",J765,0)</f>
        <v>0</v>
      </c>
      <c r="BH765" s="226">
        <f>IF(N765="sníž. přenesená",J765,0)</f>
        <v>0</v>
      </c>
      <c r="BI765" s="226">
        <f>IF(N765="nulová",J765,0)</f>
        <v>0</v>
      </c>
      <c r="BJ765" s="24" t="s">
        <v>75</v>
      </c>
      <c r="BK765" s="226">
        <f>ROUND(I765*H765,2)</f>
        <v>0</v>
      </c>
      <c r="BL765" s="24" t="s">
        <v>244</v>
      </c>
      <c r="BM765" s="24" t="s">
        <v>1379</v>
      </c>
    </row>
    <row r="766" s="12" customFormat="1">
      <c r="B766" s="249"/>
      <c r="C766" s="250"/>
      <c r="D766" s="229" t="s">
        <v>173</v>
      </c>
      <c r="E766" s="251" t="s">
        <v>21</v>
      </c>
      <c r="F766" s="252" t="s">
        <v>1380</v>
      </c>
      <c r="G766" s="250"/>
      <c r="H766" s="251" t="s">
        <v>21</v>
      </c>
      <c r="I766" s="253"/>
      <c r="J766" s="250"/>
      <c r="K766" s="250"/>
      <c r="L766" s="254"/>
      <c r="M766" s="255"/>
      <c r="N766" s="256"/>
      <c r="O766" s="256"/>
      <c r="P766" s="256"/>
      <c r="Q766" s="256"/>
      <c r="R766" s="256"/>
      <c r="S766" s="256"/>
      <c r="T766" s="257"/>
      <c r="AT766" s="258" t="s">
        <v>173</v>
      </c>
      <c r="AU766" s="258" t="s">
        <v>86</v>
      </c>
      <c r="AV766" s="12" t="s">
        <v>75</v>
      </c>
      <c r="AW766" s="12" t="s">
        <v>33</v>
      </c>
      <c r="AX766" s="12" t="s">
        <v>70</v>
      </c>
      <c r="AY766" s="258" t="s">
        <v>165</v>
      </c>
    </row>
    <row r="767" s="11" customFormat="1">
      <c r="B767" s="227"/>
      <c r="C767" s="228"/>
      <c r="D767" s="229" t="s">
        <v>173</v>
      </c>
      <c r="E767" s="230" t="s">
        <v>21</v>
      </c>
      <c r="F767" s="231" t="s">
        <v>1381</v>
      </c>
      <c r="G767" s="228"/>
      <c r="H767" s="232">
        <v>43.799999999999997</v>
      </c>
      <c r="I767" s="233"/>
      <c r="J767" s="228"/>
      <c r="K767" s="228"/>
      <c r="L767" s="234"/>
      <c r="M767" s="235"/>
      <c r="N767" s="236"/>
      <c r="O767" s="236"/>
      <c r="P767" s="236"/>
      <c r="Q767" s="236"/>
      <c r="R767" s="236"/>
      <c r="S767" s="236"/>
      <c r="T767" s="237"/>
      <c r="AT767" s="238" t="s">
        <v>173</v>
      </c>
      <c r="AU767" s="238" t="s">
        <v>86</v>
      </c>
      <c r="AV767" s="11" t="s">
        <v>86</v>
      </c>
      <c r="AW767" s="11" t="s">
        <v>33</v>
      </c>
      <c r="AX767" s="11" t="s">
        <v>75</v>
      </c>
      <c r="AY767" s="238" t="s">
        <v>165</v>
      </c>
    </row>
    <row r="768" s="1" customFormat="1" ht="25.5" customHeight="1">
      <c r="B768" s="46"/>
      <c r="C768" s="215" t="s">
        <v>1382</v>
      </c>
      <c r="D768" s="215" t="s">
        <v>167</v>
      </c>
      <c r="E768" s="216" t="s">
        <v>1383</v>
      </c>
      <c r="F768" s="217" t="s">
        <v>1384</v>
      </c>
      <c r="G768" s="218" t="s">
        <v>330</v>
      </c>
      <c r="H768" s="219">
        <v>27.100000000000001</v>
      </c>
      <c r="I768" s="220"/>
      <c r="J768" s="221">
        <f>ROUND(I768*H768,2)</f>
        <v>0</v>
      </c>
      <c r="K768" s="217" t="s">
        <v>170</v>
      </c>
      <c r="L768" s="72"/>
      <c r="M768" s="222" t="s">
        <v>21</v>
      </c>
      <c r="N768" s="223" t="s">
        <v>41</v>
      </c>
      <c r="O768" s="47"/>
      <c r="P768" s="224">
        <f>O768*H768</f>
        <v>0</v>
      </c>
      <c r="Q768" s="224">
        <v>0.011469999999999999</v>
      </c>
      <c r="R768" s="224">
        <f>Q768*H768</f>
        <v>0.31083699999999997</v>
      </c>
      <c r="S768" s="224">
        <v>0</v>
      </c>
      <c r="T768" s="225">
        <f>S768*H768</f>
        <v>0</v>
      </c>
      <c r="AR768" s="24" t="s">
        <v>244</v>
      </c>
      <c r="AT768" s="24" t="s">
        <v>167</v>
      </c>
      <c r="AU768" s="24" t="s">
        <v>86</v>
      </c>
      <c r="AY768" s="24" t="s">
        <v>165</v>
      </c>
      <c r="BE768" s="226">
        <f>IF(N768="základní",J768,0)</f>
        <v>0</v>
      </c>
      <c r="BF768" s="226">
        <f>IF(N768="snížená",J768,0)</f>
        <v>0</v>
      </c>
      <c r="BG768" s="226">
        <f>IF(N768="zákl. přenesená",J768,0)</f>
        <v>0</v>
      </c>
      <c r="BH768" s="226">
        <f>IF(N768="sníž. přenesená",J768,0)</f>
        <v>0</v>
      </c>
      <c r="BI768" s="226">
        <f>IF(N768="nulová",J768,0)</f>
        <v>0</v>
      </c>
      <c r="BJ768" s="24" t="s">
        <v>75</v>
      </c>
      <c r="BK768" s="226">
        <f>ROUND(I768*H768,2)</f>
        <v>0</v>
      </c>
      <c r="BL768" s="24" t="s">
        <v>244</v>
      </c>
      <c r="BM768" s="24" t="s">
        <v>1385</v>
      </c>
    </row>
    <row r="769" s="12" customFormat="1">
      <c r="B769" s="249"/>
      <c r="C769" s="250"/>
      <c r="D769" s="229" t="s">
        <v>173</v>
      </c>
      <c r="E769" s="251" t="s">
        <v>21</v>
      </c>
      <c r="F769" s="252" t="s">
        <v>1386</v>
      </c>
      <c r="G769" s="250"/>
      <c r="H769" s="251" t="s">
        <v>21</v>
      </c>
      <c r="I769" s="253"/>
      <c r="J769" s="250"/>
      <c r="K769" s="250"/>
      <c r="L769" s="254"/>
      <c r="M769" s="255"/>
      <c r="N769" s="256"/>
      <c r="O769" s="256"/>
      <c r="P769" s="256"/>
      <c r="Q769" s="256"/>
      <c r="R769" s="256"/>
      <c r="S769" s="256"/>
      <c r="T769" s="257"/>
      <c r="AT769" s="258" t="s">
        <v>173</v>
      </c>
      <c r="AU769" s="258" t="s">
        <v>86</v>
      </c>
      <c r="AV769" s="12" t="s">
        <v>75</v>
      </c>
      <c r="AW769" s="12" t="s">
        <v>33</v>
      </c>
      <c r="AX769" s="12" t="s">
        <v>70</v>
      </c>
      <c r="AY769" s="258" t="s">
        <v>165</v>
      </c>
    </row>
    <row r="770" s="11" customFormat="1">
      <c r="B770" s="227"/>
      <c r="C770" s="228"/>
      <c r="D770" s="229" t="s">
        <v>173</v>
      </c>
      <c r="E770" s="230" t="s">
        <v>21</v>
      </c>
      <c r="F770" s="231" t="s">
        <v>1363</v>
      </c>
      <c r="G770" s="228"/>
      <c r="H770" s="232">
        <v>27.100000000000001</v>
      </c>
      <c r="I770" s="233"/>
      <c r="J770" s="228"/>
      <c r="K770" s="228"/>
      <c r="L770" s="234"/>
      <c r="M770" s="235"/>
      <c r="N770" s="236"/>
      <c r="O770" s="236"/>
      <c r="P770" s="236"/>
      <c r="Q770" s="236"/>
      <c r="R770" s="236"/>
      <c r="S770" s="236"/>
      <c r="T770" s="237"/>
      <c r="AT770" s="238" t="s">
        <v>173</v>
      </c>
      <c r="AU770" s="238" t="s">
        <v>86</v>
      </c>
      <c r="AV770" s="11" t="s">
        <v>86</v>
      </c>
      <c r="AW770" s="11" t="s">
        <v>33</v>
      </c>
      <c r="AX770" s="11" t="s">
        <v>75</v>
      </c>
      <c r="AY770" s="238" t="s">
        <v>165</v>
      </c>
    </row>
    <row r="771" s="1" customFormat="1" ht="25.5" customHeight="1">
      <c r="B771" s="46"/>
      <c r="C771" s="215" t="s">
        <v>1387</v>
      </c>
      <c r="D771" s="215" t="s">
        <v>167</v>
      </c>
      <c r="E771" s="216" t="s">
        <v>1388</v>
      </c>
      <c r="F771" s="217" t="s">
        <v>1389</v>
      </c>
      <c r="G771" s="218" t="s">
        <v>330</v>
      </c>
      <c r="H771" s="219">
        <v>20.605</v>
      </c>
      <c r="I771" s="220"/>
      <c r="J771" s="221">
        <f>ROUND(I771*H771,2)</f>
        <v>0</v>
      </c>
      <c r="K771" s="217" t="s">
        <v>170</v>
      </c>
      <c r="L771" s="72"/>
      <c r="M771" s="222" t="s">
        <v>21</v>
      </c>
      <c r="N771" s="223" t="s">
        <v>41</v>
      </c>
      <c r="O771" s="47"/>
      <c r="P771" s="224">
        <f>O771*H771</f>
        <v>0</v>
      </c>
      <c r="Q771" s="224">
        <v>0.011469999999999999</v>
      </c>
      <c r="R771" s="224">
        <f>Q771*H771</f>
        <v>0.23633935</v>
      </c>
      <c r="S771" s="224">
        <v>0</v>
      </c>
      <c r="T771" s="225">
        <f>S771*H771</f>
        <v>0</v>
      </c>
      <c r="AR771" s="24" t="s">
        <v>244</v>
      </c>
      <c r="AT771" s="24" t="s">
        <v>167</v>
      </c>
      <c r="AU771" s="24" t="s">
        <v>86</v>
      </c>
      <c r="AY771" s="24" t="s">
        <v>165</v>
      </c>
      <c r="BE771" s="226">
        <f>IF(N771="základní",J771,0)</f>
        <v>0</v>
      </c>
      <c r="BF771" s="226">
        <f>IF(N771="snížená",J771,0)</f>
        <v>0</v>
      </c>
      <c r="BG771" s="226">
        <f>IF(N771="zákl. přenesená",J771,0)</f>
        <v>0</v>
      </c>
      <c r="BH771" s="226">
        <f>IF(N771="sníž. přenesená",J771,0)</f>
        <v>0</v>
      </c>
      <c r="BI771" s="226">
        <f>IF(N771="nulová",J771,0)</f>
        <v>0</v>
      </c>
      <c r="BJ771" s="24" t="s">
        <v>75</v>
      </c>
      <c r="BK771" s="226">
        <f>ROUND(I771*H771,2)</f>
        <v>0</v>
      </c>
      <c r="BL771" s="24" t="s">
        <v>244</v>
      </c>
      <c r="BM771" s="24" t="s">
        <v>1390</v>
      </c>
    </row>
    <row r="772" s="12" customFormat="1">
      <c r="B772" s="249"/>
      <c r="C772" s="250"/>
      <c r="D772" s="229" t="s">
        <v>173</v>
      </c>
      <c r="E772" s="251" t="s">
        <v>21</v>
      </c>
      <c r="F772" s="252" t="s">
        <v>1386</v>
      </c>
      <c r="G772" s="250"/>
      <c r="H772" s="251" t="s">
        <v>21</v>
      </c>
      <c r="I772" s="253"/>
      <c r="J772" s="250"/>
      <c r="K772" s="250"/>
      <c r="L772" s="254"/>
      <c r="M772" s="255"/>
      <c r="N772" s="256"/>
      <c r="O772" s="256"/>
      <c r="P772" s="256"/>
      <c r="Q772" s="256"/>
      <c r="R772" s="256"/>
      <c r="S772" s="256"/>
      <c r="T772" s="257"/>
      <c r="AT772" s="258" t="s">
        <v>173</v>
      </c>
      <c r="AU772" s="258" t="s">
        <v>86</v>
      </c>
      <c r="AV772" s="12" t="s">
        <v>75</v>
      </c>
      <c r="AW772" s="12" t="s">
        <v>33</v>
      </c>
      <c r="AX772" s="12" t="s">
        <v>70</v>
      </c>
      <c r="AY772" s="258" t="s">
        <v>165</v>
      </c>
    </row>
    <row r="773" s="11" customFormat="1">
      <c r="B773" s="227"/>
      <c r="C773" s="228"/>
      <c r="D773" s="229" t="s">
        <v>173</v>
      </c>
      <c r="E773" s="230" t="s">
        <v>21</v>
      </c>
      <c r="F773" s="231" t="s">
        <v>1362</v>
      </c>
      <c r="G773" s="228"/>
      <c r="H773" s="232">
        <v>20.605</v>
      </c>
      <c r="I773" s="233"/>
      <c r="J773" s="228"/>
      <c r="K773" s="228"/>
      <c r="L773" s="234"/>
      <c r="M773" s="235"/>
      <c r="N773" s="236"/>
      <c r="O773" s="236"/>
      <c r="P773" s="236"/>
      <c r="Q773" s="236"/>
      <c r="R773" s="236"/>
      <c r="S773" s="236"/>
      <c r="T773" s="237"/>
      <c r="AT773" s="238" t="s">
        <v>173</v>
      </c>
      <c r="AU773" s="238" t="s">
        <v>86</v>
      </c>
      <c r="AV773" s="11" t="s">
        <v>86</v>
      </c>
      <c r="AW773" s="11" t="s">
        <v>33</v>
      </c>
      <c r="AX773" s="11" t="s">
        <v>75</v>
      </c>
      <c r="AY773" s="238" t="s">
        <v>165</v>
      </c>
    </row>
    <row r="774" s="1" customFormat="1" ht="16.5" customHeight="1">
      <c r="B774" s="46"/>
      <c r="C774" s="215" t="s">
        <v>1391</v>
      </c>
      <c r="D774" s="215" t="s">
        <v>167</v>
      </c>
      <c r="E774" s="216" t="s">
        <v>1392</v>
      </c>
      <c r="F774" s="217" t="s">
        <v>1393</v>
      </c>
      <c r="G774" s="218" t="s">
        <v>252</v>
      </c>
      <c r="H774" s="219">
        <v>408.21199999999999</v>
      </c>
      <c r="I774" s="220"/>
      <c r="J774" s="221">
        <f>ROUND(I774*H774,2)</f>
        <v>0</v>
      </c>
      <c r="K774" s="217" t="s">
        <v>170</v>
      </c>
      <c r="L774" s="72"/>
      <c r="M774" s="222" t="s">
        <v>21</v>
      </c>
      <c r="N774" s="223" t="s">
        <v>41</v>
      </c>
      <c r="O774" s="47"/>
      <c r="P774" s="224">
        <f>O774*H774</f>
        <v>0</v>
      </c>
      <c r="Q774" s="224">
        <v>0</v>
      </c>
      <c r="R774" s="224">
        <f>Q774*H774</f>
        <v>0</v>
      </c>
      <c r="S774" s="224">
        <v>0</v>
      </c>
      <c r="T774" s="225">
        <f>S774*H774</f>
        <v>0</v>
      </c>
      <c r="AR774" s="24" t="s">
        <v>244</v>
      </c>
      <c r="AT774" s="24" t="s">
        <v>167</v>
      </c>
      <c r="AU774" s="24" t="s">
        <v>86</v>
      </c>
      <c r="AY774" s="24" t="s">
        <v>165</v>
      </c>
      <c r="BE774" s="226">
        <f>IF(N774="základní",J774,0)</f>
        <v>0</v>
      </c>
      <c r="BF774" s="226">
        <f>IF(N774="snížená",J774,0)</f>
        <v>0</v>
      </c>
      <c r="BG774" s="226">
        <f>IF(N774="zákl. přenesená",J774,0)</f>
        <v>0</v>
      </c>
      <c r="BH774" s="226">
        <f>IF(N774="sníž. přenesená",J774,0)</f>
        <v>0</v>
      </c>
      <c r="BI774" s="226">
        <f>IF(N774="nulová",J774,0)</f>
        <v>0</v>
      </c>
      <c r="BJ774" s="24" t="s">
        <v>75</v>
      </c>
      <c r="BK774" s="226">
        <f>ROUND(I774*H774,2)</f>
        <v>0</v>
      </c>
      <c r="BL774" s="24" t="s">
        <v>244</v>
      </c>
      <c r="BM774" s="24" t="s">
        <v>1394</v>
      </c>
    </row>
    <row r="775" s="11" customFormat="1">
      <c r="B775" s="227"/>
      <c r="C775" s="228"/>
      <c r="D775" s="229" t="s">
        <v>173</v>
      </c>
      <c r="E775" s="230" t="s">
        <v>21</v>
      </c>
      <c r="F775" s="231" t="s">
        <v>1395</v>
      </c>
      <c r="G775" s="228"/>
      <c r="H775" s="232">
        <v>408.21199999999999</v>
      </c>
      <c r="I775" s="233"/>
      <c r="J775" s="228"/>
      <c r="K775" s="228"/>
      <c r="L775" s="234"/>
      <c r="M775" s="235"/>
      <c r="N775" s="236"/>
      <c r="O775" s="236"/>
      <c r="P775" s="236"/>
      <c r="Q775" s="236"/>
      <c r="R775" s="236"/>
      <c r="S775" s="236"/>
      <c r="T775" s="237"/>
      <c r="AT775" s="238" t="s">
        <v>173</v>
      </c>
      <c r="AU775" s="238" t="s">
        <v>86</v>
      </c>
      <c r="AV775" s="11" t="s">
        <v>86</v>
      </c>
      <c r="AW775" s="11" t="s">
        <v>33</v>
      </c>
      <c r="AX775" s="11" t="s">
        <v>75</v>
      </c>
      <c r="AY775" s="238" t="s">
        <v>165</v>
      </c>
    </row>
    <row r="776" s="1" customFormat="1" ht="16.5" customHeight="1">
      <c r="B776" s="46"/>
      <c r="C776" s="239" t="s">
        <v>1396</v>
      </c>
      <c r="D776" s="239" t="s">
        <v>198</v>
      </c>
      <c r="E776" s="240" t="s">
        <v>1397</v>
      </c>
      <c r="F776" s="241" t="s">
        <v>1398</v>
      </c>
      <c r="G776" s="242" t="s">
        <v>252</v>
      </c>
      <c r="H776" s="243">
        <v>408.21199999999999</v>
      </c>
      <c r="I776" s="244"/>
      <c r="J776" s="245">
        <f>ROUND(I776*H776,2)</f>
        <v>0</v>
      </c>
      <c r="K776" s="241" t="s">
        <v>170</v>
      </c>
      <c r="L776" s="246"/>
      <c r="M776" s="247" t="s">
        <v>21</v>
      </c>
      <c r="N776" s="248" t="s">
        <v>41</v>
      </c>
      <c r="O776" s="47"/>
      <c r="P776" s="224">
        <f>O776*H776</f>
        <v>0</v>
      </c>
      <c r="Q776" s="224">
        <v>0.00022000000000000001</v>
      </c>
      <c r="R776" s="224">
        <f>Q776*H776</f>
        <v>0.089806640000000007</v>
      </c>
      <c r="S776" s="224">
        <v>0</v>
      </c>
      <c r="T776" s="225">
        <f>S776*H776</f>
        <v>0</v>
      </c>
      <c r="AR776" s="24" t="s">
        <v>333</v>
      </c>
      <c r="AT776" s="24" t="s">
        <v>198</v>
      </c>
      <c r="AU776" s="24" t="s">
        <v>86</v>
      </c>
      <c r="AY776" s="24" t="s">
        <v>165</v>
      </c>
      <c r="BE776" s="226">
        <f>IF(N776="základní",J776,0)</f>
        <v>0</v>
      </c>
      <c r="BF776" s="226">
        <f>IF(N776="snížená",J776,0)</f>
        <v>0</v>
      </c>
      <c r="BG776" s="226">
        <f>IF(N776="zákl. přenesená",J776,0)</f>
        <v>0</v>
      </c>
      <c r="BH776" s="226">
        <f>IF(N776="sníž. přenesená",J776,0)</f>
        <v>0</v>
      </c>
      <c r="BI776" s="226">
        <f>IF(N776="nulová",J776,0)</f>
        <v>0</v>
      </c>
      <c r="BJ776" s="24" t="s">
        <v>75</v>
      </c>
      <c r="BK776" s="226">
        <f>ROUND(I776*H776,2)</f>
        <v>0</v>
      </c>
      <c r="BL776" s="24" t="s">
        <v>244</v>
      </c>
      <c r="BM776" s="24" t="s">
        <v>1399</v>
      </c>
    </row>
    <row r="777" s="1" customFormat="1" ht="25.5" customHeight="1">
      <c r="B777" s="46"/>
      <c r="C777" s="215" t="s">
        <v>1400</v>
      </c>
      <c r="D777" s="215" t="s">
        <v>167</v>
      </c>
      <c r="E777" s="216" t="s">
        <v>1401</v>
      </c>
      <c r="F777" s="217" t="s">
        <v>1402</v>
      </c>
      <c r="G777" s="218" t="s">
        <v>84</v>
      </c>
      <c r="H777" s="219">
        <v>291.57999999999998</v>
      </c>
      <c r="I777" s="220"/>
      <c r="J777" s="221">
        <f>ROUND(I777*H777,2)</f>
        <v>0</v>
      </c>
      <c r="K777" s="217" t="s">
        <v>170</v>
      </c>
      <c r="L777" s="72"/>
      <c r="M777" s="222" t="s">
        <v>21</v>
      </c>
      <c r="N777" s="223" t="s">
        <v>41</v>
      </c>
      <c r="O777" s="47"/>
      <c r="P777" s="224">
        <f>O777*H777</f>
        <v>0</v>
      </c>
      <c r="Q777" s="224">
        <v>0</v>
      </c>
      <c r="R777" s="224">
        <f>Q777*H777</f>
        <v>0</v>
      </c>
      <c r="S777" s="224">
        <v>0</v>
      </c>
      <c r="T777" s="225">
        <f>S777*H777</f>
        <v>0</v>
      </c>
      <c r="AR777" s="24" t="s">
        <v>244</v>
      </c>
      <c r="AT777" s="24" t="s">
        <v>167</v>
      </c>
      <c r="AU777" s="24" t="s">
        <v>86</v>
      </c>
      <c r="AY777" s="24" t="s">
        <v>165</v>
      </c>
      <c r="BE777" s="226">
        <f>IF(N777="základní",J777,0)</f>
        <v>0</v>
      </c>
      <c r="BF777" s="226">
        <f>IF(N777="snížená",J777,0)</f>
        <v>0</v>
      </c>
      <c r="BG777" s="226">
        <f>IF(N777="zákl. přenesená",J777,0)</f>
        <v>0</v>
      </c>
      <c r="BH777" s="226">
        <f>IF(N777="sníž. přenesená",J777,0)</f>
        <v>0</v>
      </c>
      <c r="BI777" s="226">
        <f>IF(N777="nulová",J777,0)</f>
        <v>0</v>
      </c>
      <c r="BJ777" s="24" t="s">
        <v>75</v>
      </c>
      <c r="BK777" s="226">
        <f>ROUND(I777*H777,2)</f>
        <v>0</v>
      </c>
      <c r="BL777" s="24" t="s">
        <v>244</v>
      </c>
      <c r="BM777" s="24" t="s">
        <v>1403</v>
      </c>
    </row>
    <row r="778" s="1" customFormat="1" ht="25.5" customHeight="1">
      <c r="B778" s="46"/>
      <c r="C778" s="239" t="s">
        <v>1404</v>
      </c>
      <c r="D778" s="239" t="s">
        <v>198</v>
      </c>
      <c r="E778" s="240" t="s">
        <v>1405</v>
      </c>
      <c r="F778" s="241" t="s">
        <v>1406</v>
      </c>
      <c r="G778" s="242" t="s">
        <v>84</v>
      </c>
      <c r="H778" s="243">
        <v>320.738</v>
      </c>
      <c r="I778" s="244"/>
      <c r="J778" s="245">
        <f>ROUND(I778*H778,2)</f>
        <v>0</v>
      </c>
      <c r="K778" s="241" t="s">
        <v>170</v>
      </c>
      <c r="L778" s="246"/>
      <c r="M778" s="247" t="s">
        <v>21</v>
      </c>
      <c r="N778" s="248" t="s">
        <v>41</v>
      </c>
      <c r="O778" s="47"/>
      <c r="P778" s="224">
        <f>O778*H778</f>
        <v>0</v>
      </c>
      <c r="Q778" s="224">
        <v>0.00012</v>
      </c>
      <c r="R778" s="224">
        <f>Q778*H778</f>
        <v>0.038488559999999998</v>
      </c>
      <c r="S778" s="224">
        <v>0</v>
      </c>
      <c r="T778" s="225">
        <f>S778*H778</f>
        <v>0</v>
      </c>
      <c r="AR778" s="24" t="s">
        <v>333</v>
      </c>
      <c r="AT778" s="24" t="s">
        <v>198</v>
      </c>
      <c r="AU778" s="24" t="s">
        <v>86</v>
      </c>
      <c r="AY778" s="24" t="s">
        <v>165</v>
      </c>
      <c r="BE778" s="226">
        <f>IF(N778="základní",J778,0)</f>
        <v>0</v>
      </c>
      <c r="BF778" s="226">
        <f>IF(N778="snížená",J778,0)</f>
        <v>0</v>
      </c>
      <c r="BG778" s="226">
        <f>IF(N778="zákl. přenesená",J778,0)</f>
        <v>0</v>
      </c>
      <c r="BH778" s="226">
        <f>IF(N778="sníž. přenesená",J778,0)</f>
        <v>0</v>
      </c>
      <c r="BI778" s="226">
        <f>IF(N778="nulová",J778,0)</f>
        <v>0</v>
      </c>
      <c r="BJ778" s="24" t="s">
        <v>75</v>
      </c>
      <c r="BK778" s="226">
        <f>ROUND(I778*H778,2)</f>
        <v>0</v>
      </c>
      <c r="BL778" s="24" t="s">
        <v>244</v>
      </c>
      <c r="BM778" s="24" t="s">
        <v>1407</v>
      </c>
    </row>
    <row r="779" s="11" customFormat="1">
      <c r="B779" s="227"/>
      <c r="C779" s="228"/>
      <c r="D779" s="229" t="s">
        <v>173</v>
      </c>
      <c r="E779" s="228"/>
      <c r="F779" s="231" t="s">
        <v>1408</v>
      </c>
      <c r="G779" s="228"/>
      <c r="H779" s="232">
        <v>320.738</v>
      </c>
      <c r="I779" s="233"/>
      <c r="J779" s="228"/>
      <c r="K779" s="228"/>
      <c r="L779" s="234"/>
      <c r="M779" s="235"/>
      <c r="N779" s="236"/>
      <c r="O779" s="236"/>
      <c r="P779" s="236"/>
      <c r="Q779" s="236"/>
      <c r="R779" s="236"/>
      <c r="S779" s="236"/>
      <c r="T779" s="237"/>
      <c r="AT779" s="238" t="s">
        <v>173</v>
      </c>
      <c r="AU779" s="238" t="s">
        <v>86</v>
      </c>
      <c r="AV779" s="11" t="s">
        <v>86</v>
      </c>
      <c r="AW779" s="11" t="s">
        <v>6</v>
      </c>
      <c r="AX779" s="11" t="s">
        <v>75</v>
      </c>
      <c r="AY779" s="238" t="s">
        <v>165</v>
      </c>
    </row>
    <row r="780" s="1" customFormat="1" ht="16.5" customHeight="1">
      <c r="B780" s="46"/>
      <c r="C780" s="215" t="s">
        <v>1409</v>
      </c>
      <c r="D780" s="215" t="s">
        <v>167</v>
      </c>
      <c r="E780" s="216" t="s">
        <v>1410</v>
      </c>
      <c r="F780" s="217" t="s">
        <v>1411</v>
      </c>
      <c r="G780" s="218" t="s">
        <v>84</v>
      </c>
      <c r="H780" s="219">
        <v>300.33999999999997</v>
      </c>
      <c r="I780" s="220"/>
      <c r="J780" s="221">
        <f>ROUND(I780*H780,2)</f>
        <v>0</v>
      </c>
      <c r="K780" s="217" t="s">
        <v>170</v>
      </c>
      <c r="L780" s="72"/>
      <c r="M780" s="222" t="s">
        <v>21</v>
      </c>
      <c r="N780" s="223" t="s">
        <v>41</v>
      </c>
      <c r="O780" s="47"/>
      <c r="P780" s="224">
        <f>O780*H780</f>
        <v>0</v>
      </c>
      <c r="Q780" s="224">
        <v>0.00013999999999999999</v>
      </c>
      <c r="R780" s="224">
        <f>Q780*H780</f>
        <v>0.042047599999999991</v>
      </c>
      <c r="S780" s="224">
        <v>0</v>
      </c>
      <c r="T780" s="225">
        <f>S780*H780</f>
        <v>0</v>
      </c>
      <c r="AR780" s="24" t="s">
        <v>244</v>
      </c>
      <c r="AT780" s="24" t="s">
        <v>167</v>
      </c>
      <c r="AU780" s="24" t="s">
        <v>86</v>
      </c>
      <c r="AY780" s="24" t="s">
        <v>165</v>
      </c>
      <c r="BE780" s="226">
        <f>IF(N780="základní",J780,0)</f>
        <v>0</v>
      </c>
      <c r="BF780" s="226">
        <f>IF(N780="snížená",J780,0)</f>
        <v>0</v>
      </c>
      <c r="BG780" s="226">
        <f>IF(N780="zákl. přenesená",J780,0)</f>
        <v>0</v>
      </c>
      <c r="BH780" s="226">
        <f>IF(N780="sníž. přenesená",J780,0)</f>
        <v>0</v>
      </c>
      <c r="BI780" s="226">
        <f>IF(N780="nulová",J780,0)</f>
        <v>0</v>
      </c>
      <c r="BJ780" s="24" t="s">
        <v>75</v>
      </c>
      <c r="BK780" s="226">
        <f>ROUND(I780*H780,2)</f>
        <v>0</v>
      </c>
      <c r="BL780" s="24" t="s">
        <v>244</v>
      </c>
      <c r="BM780" s="24" t="s">
        <v>1412</v>
      </c>
    </row>
    <row r="781" s="12" customFormat="1">
      <c r="B781" s="249"/>
      <c r="C781" s="250"/>
      <c r="D781" s="229" t="s">
        <v>173</v>
      </c>
      <c r="E781" s="251" t="s">
        <v>21</v>
      </c>
      <c r="F781" s="252" t="s">
        <v>1347</v>
      </c>
      <c r="G781" s="250"/>
      <c r="H781" s="251" t="s">
        <v>21</v>
      </c>
      <c r="I781" s="253"/>
      <c r="J781" s="250"/>
      <c r="K781" s="250"/>
      <c r="L781" s="254"/>
      <c r="M781" s="255"/>
      <c r="N781" s="256"/>
      <c r="O781" s="256"/>
      <c r="P781" s="256"/>
      <c r="Q781" s="256"/>
      <c r="R781" s="256"/>
      <c r="S781" s="256"/>
      <c r="T781" s="257"/>
      <c r="AT781" s="258" t="s">
        <v>173</v>
      </c>
      <c r="AU781" s="258" t="s">
        <v>86</v>
      </c>
      <c r="AV781" s="12" t="s">
        <v>75</v>
      </c>
      <c r="AW781" s="12" t="s">
        <v>33</v>
      </c>
      <c r="AX781" s="12" t="s">
        <v>70</v>
      </c>
      <c r="AY781" s="258" t="s">
        <v>165</v>
      </c>
    </row>
    <row r="782" s="11" customFormat="1">
      <c r="B782" s="227"/>
      <c r="C782" s="228"/>
      <c r="D782" s="229" t="s">
        <v>173</v>
      </c>
      <c r="E782" s="230" t="s">
        <v>21</v>
      </c>
      <c r="F782" s="231" t="s">
        <v>1348</v>
      </c>
      <c r="G782" s="228"/>
      <c r="H782" s="232">
        <v>79.998999999999995</v>
      </c>
      <c r="I782" s="233"/>
      <c r="J782" s="228"/>
      <c r="K782" s="228"/>
      <c r="L782" s="234"/>
      <c r="M782" s="235"/>
      <c r="N782" s="236"/>
      <c r="O782" s="236"/>
      <c r="P782" s="236"/>
      <c r="Q782" s="236"/>
      <c r="R782" s="236"/>
      <c r="S782" s="236"/>
      <c r="T782" s="237"/>
      <c r="AT782" s="238" t="s">
        <v>173</v>
      </c>
      <c r="AU782" s="238" t="s">
        <v>86</v>
      </c>
      <c r="AV782" s="11" t="s">
        <v>86</v>
      </c>
      <c r="AW782" s="11" t="s">
        <v>33</v>
      </c>
      <c r="AX782" s="11" t="s">
        <v>70</v>
      </c>
      <c r="AY782" s="238" t="s">
        <v>165</v>
      </c>
    </row>
    <row r="783" s="11" customFormat="1">
      <c r="B783" s="227"/>
      <c r="C783" s="228"/>
      <c r="D783" s="229" t="s">
        <v>173</v>
      </c>
      <c r="E783" s="230" t="s">
        <v>21</v>
      </c>
      <c r="F783" s="231" t="s">
        <v>1349</v>
      </c>
      <c r="G783" s="228"/>
      <c r="H783" s="232">
        <v>87.084999999999994</v>
      </c>
      <c r="I783" s="233"/>
      <c r="J783" s="228"/>
      <c r="K783" s="228"/>
      <c r="L783" s="234"/>
      <c r="M783" s="235"/>
      <c r="N783" s="236"/>
      <c r="O783" s="236"/>
      <c r="P783" s="236"/>
      <c r="Q783" s="236"/>
      <c r="R783" s="236"/>
      <c r="S783" s="236"/>
      <c r="T783" s="237"/>
      <c r="AT783" s="238" t="s">
        <v>173</v>
      </c>
      <c r="AU783" s="238" t="s">
        <v>86</v>
      </c>
      <c r="AV783" s="11" t="s">
        <v>86</v>
      </c>
      <c r="AW783" s="11" t="s">
        <v>33</v>
      </c>
      <c r="AX783" s="11" t="s">
        <v>70</v>
      </c>
      <c r="AY783" s="238" t="s">
        <v>165</v>
      </c>
    </row>
    <row r="784" s="11" customFormat="1">
      <c r="B784" s="227"/>
      <c r="C784" s="228"/>
      <c r="D784" s="229" t="s">
        <v>173</v>
      </c>
      <c r="E784" s="230" t="s">
        <v>21</v>
      </c>
      <c r="F784" s="231" t="s">
        <v>1350</v>
      </c>
      <c r="G784" s="228"/>
      <c r="H784" s="232">
        <v>39.920000000000002</v>
      </c>
      <c r="I784" s="233"/>
      <c r="J784" s="228"/>
      <c r="K784" s="228"/>
      <c r="L784" s="234"/>
      <c r="M784" s="235"/>
      <c r="N784" s="236"/>
      <c r="O784" s="236"/>
      <c r="P784" s="236"/>
      <c r="Q784" s="236"/>
      <c r="R784" s="236"/>
      <c r="S784" s="236"/>
      <c r="T784" s="237"/>
      <c r="AT784" s="238" t="s">
        <v>173</v>
      </c>
      <c r="AU784" s="238" t="s">
        <v>86</v>
      </c>
      <c r="AV784" s="11" t="s">
        <v>86</v>
      </c>
      <c r="AW784" s="11" t="s">
        <v>33</v>
      </c>
      <c r="AX784" s="11" t="s">
        <v>70</v>
      </c>
      <c r="AY784" s="238" t="s">
        <v>165</v>
      </c>
    </row>
    <row r="785" s="11" customFormat="1">
      <c r="B785" s="227"/>
      <c r="C785" s="228"/>
      <c r="D785" s="229" t="s">
        <v>173</v>
      </c>
      <c r="E785" s="230" t="s">
        <v>21</v>
      </c>
      <c r="F785" s="231" t="s">
        <v>1351</v>
      </c>
      <c r="G785" s="228"/>
      <c r="H785" s="232">
        <v>48.155999999999999</v>
      </c>
      <c r="I785" s="233"/>
      <c r="J785" s="228"/>
      <c r="K785" s="228"/>
      <c r="L785" s="234"/>
      <c r="M785" s="235"/>
      <c r="N785" s="236"/>
      <c r="O785" s="236"/>
      <c r="P785" s="236"/>
      <c r="Q785" s="236"/>
      <c r="R785" s="236"/>
      <c r="S785" s="236"/>
      <c r="T785" s="237"/>
      <c r="AT785" s="238" t="s">
        <v>173</v>
      </c>
      <c r="AU785" s="238" t="s">
        <v>86</v>
      </c>
      <c r="AV785" s="11" t="s">
        <v>86</v>
      </c>
      <c r="AW785" s="11" t="s">
        <v>33</v>
      </c>
      <c r="AX785" s="11" t="s">
        <v>70</v>
      </c>
      <c r="AY785" s="238" t="s">
        <v>165</v>
      </c>
    </row>
    <row r="786" s="11" customFormat="1">
      <c r="B786" s="227"/>
      <c r="C786" s="228"/>
      <c r="D786" s="229" t="s">
        <v>173</v>
      </c>
      <c r="E786" s="230" t="s">
        <v>21</v>
      </c>
      <c r="F786" s="231" t="s">
        <v>1352</v>
      </c>
      <c r="G786" s="228"/>
      <c r="H786" s="232">
        <v>45.18</v>
      </c>
      <c r="I786" s="233"/>
      <c r="J786" s="228"/>
      <c r="K786" s="228"/>
      <c r="L786" s="234"/>
      <c r="M786" s="235"/>
      <c r="N786" s="236"/>
      <c r="O786" s="236"/>
      <c r="P786" s="236"/>
      <c r="Q786" s="236"/>
      <c r="R786" s="236"/>
      <c r="S786" s="236"/>
      <c r="T786" s="237"/>
      <c r="AT786" s="238" t="s">
        <v>173</v>
      </c>
      <c r="AU786" s="238" t="s">
        <v>86</v>
      </c>
      <c r="AV786" s="11" t="s">
        <v>86</v>
      </c>
      <c r="AW786" s="11" t="s">
        <v>33</v>
      </c>
      <c r="AX786" s="11" t="s">
        <v>70</v>
      </c>
      <c r="AY786" s="238" t="s">
        <v>165</v>
      </c>
    </row>
    <row r="787" s="13" customFormat="1">
      <c r="B787" s="259"/>
      <c r="C787" s="260"/>
      <c r="D787" s="229" t="s">
        <v>173</v>
      </c>
      <c r="E787" s="261" t="s">
        <v>21</v>
      </c>
      <c r="F787" s="262" t="s">
        <v>229</v>
      </c>
      <c r="G787" s="260"/>
      <c r="H787" s="263">
        <v>300.33999999999997</v>
      </c>
      <c r="I787" s="264"/>
      <c r="J787" s="260"/>
      <c r="K787" s="260"/>
      <c r="L787" s="265"/>
      <c r="M787" s="266"/>
      <c r="N787" s="267"/>
      <c r="O787" s="267"/>
      <c r="P787" s="267"/>
      <c r="Q787" s="267"/>
      <c r="R787" s="267"/>
      <c r="S787" s="267"/>
      <c r="T787" s="268"/>
      <c r="AT787" s="269" t="s">
        <v>173</v>
      </c>
      <c r="AU787" s="269" t="s">
        <v>86</v>
      </c>
      <c r="AV787" s="13" t="s">
        <v>171</v>
      </c>
      <c r="AW787" s="13" t="s">
        <v>33</v>
      </c>
      <c r="AX787" s="13" t="s">
        <v>75</v>
      </c>
      <c r="AY787" s="269" t="s">
        <v>165</v>
      </c>
    </row>
    <row r="788" s="1" customFormat="1" ht="16.5" customHeight="1">
      <c r="B788" s="46"/>
      <c r="C788" s="215" t="s">
        <v>1413</v>
      </c>
      <c r="D788" s="215" t="s">
        <v>167</v>
      </c>
      <c r="E788" s="216" t="s">
        <v>1414</v>
      </c>
      <c r="F788" s="217" t="s">
        <v>1415</v>
      </c>
      <c r="G788" s="218" t="s">
        <v>252</v>
      </c>
      <c r="H788" s="219">
        <v>7</v>
      </c>
      <c r="I788" s="220"/>
      <c r="J788" s="221">
        <f>ROUND(I788*H788,2)</f>
        <v>0</v>
      </c>
      <c r="K788" s="217" t="s">
        <v>21</v>
      </c>
      <c r="L788" s="72"/>
      <c r="M788" s="222" t="s">
        <v>21</v>
      </c>
      <c r="N788" s="223" t="s">
        <v>41</v>
      </c>
      <c r="O788" s="47"/>
      <c r="P788" s="224">
        <f>O788*H788</f>
        <v>0</v>
      </c>
      <c r="Q788" s="224">
        <v>0</v>
      </c>
      <c r="R788" s="224">
        <f>Q788*H788</f>
        <v>0</v>
      </c>
      <c r="S788" s="224">
        <v>0</v>
      </c>
      <c r="T788" s="225">
        <f>S788*H788</f>
        <v>0</v>
      </c>
      <c r="AR788" s="24" t="s">
        <v>244</v>
      </c>
      <c r="AT788" s="24" t="s">
        <v>167</v>
      </c>
      <c r="AU788" s="24" t="s">
        <v>86</v>
      </c>
      <c r="AY788" s="24" t="s">
        <v>165</v>
      </c>
      <c r="BE788" s="226">
        <f>IF(N788="základní",J788,0)</f>
        <v>0</v>
      </c>
      <c r="BF788" s="226">
        <f>IF(N788="snížená",J788,0)</f>
        <v>0</v>
      </c>
      <c r="BG788" s="226">
        <f>IF(N788="zákl. přenesená",J788,0)</f>
        <v>0</v>
      </c>
      <c r="BH788" s="226">
        <f>IF(N788="sníž. přenesená",J788,0)</f>
        <v>0</v>
      </c>
      <c r="BI788" s="226">
        <f>IF(N788="nulová",J788,0)</f>
        <v>0</v>
      </c>
      <c r="BJ788" s="24" t="s">
        <v>75</v>
      </c>
      <c r="BK788" s="226">
        <f>ROUND(I788*H788,2)</f>
        <v>0</v>
      </c>
      <c r="BL788" s="24" t="s">
        <v>244</v>
      </c>
      <c r="BM788" s="24" t="s">
        <v>1416</v>
      </c>
    </row>
    <row r="789" s="1" customFormat="1" ht="16.5" customHeight="1">
      <c r="B789" s="46"/>
      <c r="C789" s="215" t="s">
        <v>1417</v>
      </c>
      <c r="D789" s="215" t="s">
        <v>167</v>
      </c>
      <c r="E789" s="216" t="s">
        <v>1418</v>
      </c>
      <c r="F789" s="217" t="s">
        <v>1419</v>
      </c>
      <c r="G789" s="218" t="s">
        <v>252</v>
      </c>
      <c r="H789" s="219">
        <v>4</v>
      </c>
      <c r="I789" s="220"/>
      <c r="J789" s="221">
        <f>ROUND(I789*H789,2)</f>
        <v>0</v>
      </c>
      <c r="K789" s="217" t="s">
        <v>21</v>
      </c>
      <c r="L789" s="72"/>
      <c r="M789" s="222" t="s">
        <v>21</v>
      </c>
      <c r="N789" s="223" t="s">
        <v>41</v>
      </c>
      <c r="O789" s="47"/>
      <c r="P789" s="224">
        <f>O789*H789</f>
        <v>0</v>
      </c>
      <c r="Q789" s="224">
        <v>0</v>
      </c>
      <c r="R789" s="224">
        <f>Q789*H789</f>
        <v>0</v>
      </c>
      <c r="S789" s="224">
        <v>0</v>
      </c>
      <c r="T789" s="225">
        <f>S789*H789</f>
        <v>0</v>
      </c>
      <c r="AR789" s="24" t="s">
        <v>244</v>
      </c>
      <c r="AT789" s="24" t="s">
        <v>167</v>
      </c>
      <c r="AU789" s="24" t="s">
        <v>86</v>
      </c>
      <c r="AY789" s="24" t="s">
        <v>165</v>
      </c>
      <c r="BE789" s="226">
        <f>IF(N789="základní",J789,0)</f>
        <v>0</v>
      </c>
      <c r="BF789" s="226">
        <f>IF(N789="snížená",J789,0)</f>
        <v>0</v>
      </c>
      <c r="BG789" s="226">
        <f>IF(N789="zákl. přenesená",J789,0)</f>
        <v>0</v>
      </c>
      <c r="BH789" s="226">
        <f>IF(N789="sníž. přenesená",J789,0)</f>
        <v>0</v>
      </c>
      <c r="BI789" s="226">
        <f>IF(N789="nulová",J789,0)</f>
        <v>0</v>
      </c>
      <c r="BJ789" s="24" t="s">
        <v>75</v>
      </c>
      <c r="BK789" s="226">
        <f>ROUND(I789*H789,2)</f>
        <v>0</v>
      </c>
      <c r="BL789" s="24" t="s">
        <v>244</v>
      </c>
      <c r="BM789" s="24" t="s">
        <v>1420</v>
      </c>
    </row>
    <row r="790" s="11" customFormat="1">
      <c r="B790" s="227"/>
      <c r="C790" s="228"/>
      <c r="D790" s="229" t="s">
        <v>173</v>
      </c>
      <c r="E790" s="230" t="s">
        <v>21</v>
      </c>
      <c r="F790" s="231" t="s">
        <v>1421</v>
      </c>
      <c r="G790" s="228"/>
      <c r="H790" s="232">
        <v>4</v>
      </c>
      <c r="I790" s="233"/>
      <c r="J790" s="228"/>
      <c r="K790" s="228"/>
      <c r="L790" s="234"/>
      <c r="M790" s="235"/>
      <c r="N790" s="236"/>
      <c r="O790" s="236"/>
      <c r="P790" s="236"/>
      <c r="Q790" s="236"/>
      <c r="R790" s="236"/>
      <c r="S790" s="236"/>
      <c r="T790" s="237"/>
      <c r="AT790" s="238" t="s">
        <v>173</v>
      </c>
      <c r="AU790" s="238" t="s">
        <v>86</v>
      </c>
      <c r="AV790" s="11" t="s">
        <v>86</v>
      </c>
      <c r="AW790" s="11" t="s">
        <v>33</v>
      </c>
      <c r="AX790" s="11" t="s">
        <v>75</v>
      </c>
      <c r="AY790" s="238" t="s">
        <v>165</v>
      </c>
    </row>
    <row r="791" s="1" customFormat="1" ht="16.5" customHeight="1">
      <c r="B791" s="46"/>
      <c r="C791" s="215" t="s">
        <v>1422</v>
      </c>
      <c r="D791" s="215" t="s">
        <v>167</v>
      </c>
      <c r="E791" s="216" t="s">
        <v>1423</v>
      </c>
      <c r="F791" s="217" t="s">
        <v>1424</v>
      </c>
      <c r="G791" s="218" t="s">
        <v>252</v>
      </c>
      <c r="H791" s="219">
        <v>3</v>
      </c>
      <c r="I791" s="220"/>
      <c r="J791" s="221">
        <f>ROUND(I791*H791,2)</f>
        <v>0</v>
      </c>
      <c r="K791" s="217" t="s">
        <v>21</v>
      </c>
      <c r="L791" s="72"/>
      <c r="M791" s="222" t="s">
        <v>21</v>
      </c>
      <c r="N791" s="223" t="s">
        <v>41</v>
      </c>
      <c r="O791" s="47"/>
      <c r="P791" s="224">
        <f>O791*H791</f>
        <v>0</v>
      </c>
      <c r="Q791" s="224">
        <v>0</v>
      </c>
      <c r="R791" s="224">
        <f>Q791*H791</f>
        <v>0</v>
      </c>
      <c r="S791" s="224">
        <v>0</v>
      </c>
      <c r="T791" s="225">
        <f>S791*H791</f>
        <v>0</v>
      </c>
      <c r="AR791" s="24" t="s">
        <v>244</v>
      </c>
      <c r="AT791" s="24" t="s">
        <v>167</v>
      </c>
      <c r="AU791" s="24" t="s">
        <v>86</v>
      </c>
      <c r="AY791" s="24" t="s">
        <v>165</v>
      </c>
      <c r="BE791" s="226">
        <f>IF(N791="základní",J791,0)</f>
        <v>0</v>
      </c>
      <c r="BF791" s="226">
        <f>IF(N791="snížená",J791,0)</f>
        <v>0</v>
      </c>
      <c r="BG791" s="226">
        <f>IF(N791="zákl. přenesená",J791,0)</f>
        <v>0</v>
      </c>
      <c r="BH791" s="226">
        <f>IF(N791="sníž. přenesená",J791,0)</f>
        <v>0</v>
      </c>
      <c r="BI791" s="226">
        <f>IF(N791="nulová",J791,0)</f>
        <v>0</v>
      </c>
      <c r="BJ791" s="24" t="s">
        <v>75</v>
      </c>
      <c r="BK791" s="226">
        <f>ROUND(I791*H791,2)</f>
        <v>0</v>
      </c>
      <c r="BL791" s="24" t="s">
        <v>244</v>
      </c>
      <c r="BM791" s="24" t="s">
        <v>1425</v>
      </c>
    </row>
    <row r="792" s="11" customFormat="1">
      <c r="B792" s="227"/>
      <c r="C792" s="228"/>
      <c r="D792" s="229" t="s">
        <v>173</v>
      </c>
      <c r="E792" s="230" t="s">
        <v>21</v>
      </c>
      <c r="F792" s="231" t="s">
        <v>1426</v>
      </c>
      <c r="G792" s="228"/>
      <c r="H792" s="232">
        <v>3</v>
      </c>
      <c r="I792" s="233"/>
      <c r="J792" s="228"/>
      <c r="K792" s="228"/>
      <c r="L792" s="234"/>
      <c r="M792" s="235"/>
      <c r="N792" s="236"/>
      <c r="O792" s="236"/>
      <c r="P792" s="236"/>
      <c r="Q792" s="236"/>
      <c r="R792" s="236"/>
      <c r="S792" s="236"/>
      <c r="T792" s="237"/>
      <c r="AT792" s="238" t="s">
        <v>173</v>
      </c>
      <c r="AU792" s="238" t="s">
        <v>86</v>
      </c>
      <c r="AV792" s="11" t="s">
        <v>86</v>
      </c>
      <c r="AW792" s="11" t="s">
        <v>33</v>
      </c>
      <c r="AX792" s="11" t="s">
        <v>75</v>
      </c>
      <c r="AY792" s="238" t="s">
        <v>165</v>
      </c>
    </row>
    <row r="793" s="1" customFormat="1" ht="16.5" customHeight="1">
      <c r="B793" s="46"/>
      <c r="C793" s="215" t="s">
        <v>1427</v>
      </c>
      <c r="D793" s="215" t="s">
        <v>167</v>
      </c>
      <c r="E793" s="216" t="s">
        <v>1428</v>
      </c>
      <c r="F793" s="217" t="s">
        <v>1429</v>
      </c>
      <c r="G793" s="218" t="s">
        <v>252</v>
      </c>
      <c r="H793" s="219">
        <v>18</v>
      </c>
      <c r="I793" s="220"/>
      <c r="J793" s="221">
        <f>ROUND(I793*H793,2)</f>
        <v>0</v>
      </c>
      <c r="K793" s="217" t="s">
        <v>21</v>
      </c>
      <c r="L793" s="72"/>
      <c r="M793" s="222" t="s">
        <v>21</v>
      </c>
      <c r="N793" s="223" t="s">
        <v>41</v>
      </c>
      <c r="O793" s="47"/>
      <c r="P793" s="224">
        <f>O793*H793</f>
        <v>0</v>
      </c>
      <c r="Q793" s="224">
        <v>0</v>
      </c>
      <c r="R793" s="224">
        <f>Q793*H793</f>
        <v>0</v>
      </c>
      <c r="S793" s="224">
        <v>0</v>
      </c>
      <c r="T793" s="225">
        <f>S793*H793</f>
        <v>0</v>
      </c>
      <c r="AR793" s="24" t="s">
        <v>244</v>
      </c>
      <c r="AT793" s="24" t="s">
        <v>167</v>
      </c>
      <c r="AU793" s="24" t="s">
        <v>86</v>
      </c>
      <c r="AY793" s="24" t="s">
        <v>165</v>
      </c>
      <c r="BE793" s="226">
        <f>IF(N793="základní",J793,0)</f>
        <v>0</v>
      </c>
      <c r="BF793" s="226">
        <f>IF(N793="snížená",J793,0)</f>
        <v>0</v>
      </c>
      <c r="BG793" s="226">
        <f>IF(N793="zákl. přenesená",J793,0)</f>
        <v>0</v>
      </c>
      <c r="BH793" s="226">
        <f>IF(N793="sníž. přenesená",J793,0)</f>
        <v>0</v>
      </c>
      <c r="BI793" s="226">
        <f>IF(N793="nulová",J793,0)</f>
        <v>0</v>
      </c>
      <c r="BJ793" s="24" t="s">
        <v>75</v>
      </c>
      <c r="BK793" s="226">
        <f>ROUND(I793*H793,2)</f>
        <v>0</v>
      </c>
      <c r="BL793" s="24" t="s">
        <v>244</v>
      </c>
      <c r="BM793" s="24" t="s">
        <v>1430</v>
      </c>
    </row>
    <row r="794" s="12" customFormat="1">
      <c r="B794" s="249"/>
      <c r="C794" s="250"/>
      <c r="D794" s="229" t="s">
        <v>173</v>
      </c>
      <c r="E794" s="251" t="s">
        <v>21</v>
      </c>
      <c r="F794" s="252" t="s">
        <v>1431</v>
      </c>
      <c r="G794" s="250"/>
      <c r="H794" s="251" t="s">
        <v>21</v>
      </c>
      <c r="I794" s="253"/>
      <c r="J794" s="250"/>
      <c r="K794" s="250"/>
      <c r="L794" s="254"/>
      <c r="M794" s="255"/>
      <c r="N794" s="256"/>
      <c r="O794" s="256"/>
      <c r="P794" s="256"/>
      <c r="Q794" s="256"/>
      <c r="R794" s="256"/>
      <c r="S794" s="256"/>
      <c r="T794" s="257"/>
      <c r="AT794" s="258" t="s">
        <v>173</v>
      </c>
      <c r="AU794" s="258" t="s">
        <v>86</v>
      </c>
      <c r="AV794" s="12" t="s">
        <v>75</v>
      </c>
      <c r="AW794" s="12" t="s">
        <v>33</v>
      </c>
      <c r="AX794" s="12" t="s">
        <v>70</v>
      </c>
      <c r="AY794" s="258" t="s">
        <v>165</v>
      </c>
    </row>
    <row r="795" s="11" customFormat="1">
      <c r="B795" s="227"/>
      <c r="C795" s="228"/>
      <c r="D795" s="229" t="s">
        <v>173</v>
      </c>
      <c r="E795" s="230" t="s">
        <v>21</v>
      </c>
      <c r="F795" s="231" t="s">
        <v>1432</v>
      </c>
      <c r="G795" s="228"/>
      <c r="H795" s="232">
        <v>18</v>
      </c>
      <c r="I795" s="233"/>
      <c r="J795" s="228"/>
      <c r="K795" s="228"/>
      <c r="L795" s="234"/>
      <c r="M795" s="235"/>
      <c r="N795" s="236"/>
      <c r="O795" s="236"/>
      <c r="P795" s="236"/>
      <c r="Q795" s="236"/>
      <c r="R795" s="236"/>
      <c r="S795" s="236"/>
      <c r="T795" s="237"/>
      <c r="AT795" s="238" t="s">
        <v>173</v>
      </c>
      <c r="AU795" s="238" t="s">
        <v>86</v>
      </c>
      <c r="AV795" s="11" t="s">
        <v>86</v>
      </c>
      <c r="AW795" s="11" t="s">
        <v>33</v>
      </c>
      <c r="AX795" s="11" t="s">
        <v>75</v>
      </c>
      <c r="AY795" s="238" t="s">
        <v>165</v>
      </c>
    </row>
    <row r="796" s="1" customFormat="1" ht="16.5" customHeight="1">
      <c r="B796" s="46"/>
      <c r="C796" s="215" t="s">
        <v>1433</v>
      </c>
      <c r="D796" s="215" t="s">
        <v>167</v>
      </c>
      <c r="E796" s="216" t="s">
        <v>1434</v>
      </c>
      <c r="F796" s="217" t="s">
        <v>1435</v>
      </c>
      <c r="G796" s="218" t="s">
        <v>84</v>
      </c>
      <c r="H796" s="219">
        <v>19.803000000000001</v>
      </c>
      <c r="I796" s="220"/>
      <c r="J796" s="221">
        <f>ROUND(I796*H796,2)</f>
        <v>0</v>
      </c>
      <c r="K796" s="217" t="s">
        <v>170</v>
      </c>
      <c r="L796" s="72"/>
      <c r="M796" s="222" t="s">
        <v>21</v>
      </c>
      <c r="N796" s="223" t="s">
        <v>41</v>
      </c>
      <c r="O796" s="47"/>
      <c r="P796" s="224">
        <f>O796*H796</f>
        <v>0</v>
      </c>
      <c r="Q796" s="224">
        <v>0</v>
      </c>
      <c r="R796" s="224">
        <f>Q796*H796</f>
        <v>0</v>
      </c>
      <c r="S796" s="224">
        <v>0.01533</v>
      </c>
      <c r="T796" s="225">
        <f>S796*H796</f>
        <v>0.30357999000000002</v>
      </c>
      <c r="AR796" s="24" t="s">
        <v>171</v>
      </c>
      <c r="AT796" s="24" t="s">
        <v>167</v>
      </c>
      <c r="AU796" s="24" t="s">
        <v>86</v>
      </c>
      <c r="AY796" s="24" t="s">
        <v>165</v>
      </c>
      <c r="BE796" s="226">
        <f>IF(N796="základní",J796,0)</f>
        <v>0</v>
      </c>
      <c r="BF796" s="226">
        <f>IF(N796="snížená",J796,0)</f>
        <v>0</v>
      </c>
      <c r="BG796" s="226">
        <f>IF(N796="zákl. přenesená",J796,0)</f>
        <v>0</v>
      </c>
      <c r="BH796" s="226">
        <f>IF(N796="sníž. přenesená",J796,0)</f>
        <v>0</v>
      </c>
      <c r="BI796" s="226">
        <f>IF(N796="nulová",J796,0)</f>
        <v>0</v>
      </c>
      <c r="BJ796" s="24" t="s">
        <v>75</v>
      </c>
      <c r="BK796" s="226">
        <f>ROUND(I796*H796,2)</f>
        <v>0</v>
      </c>
      <c r="BL796" s="24" t="s">
        <v>171</v>
      </c>
      <c r="BM796" s="24" t="s">
        <v>1436</v>
      </c>
    </row>
    <row r="797" s="11" customFormat="1">
      <c r="B797" s="227"/>
      <c r="C797" s="228"/>
      <c r="D797" s="229" t="s">
        <v>173</v>
      </c>
      <c r="E797" s="230" t="s">
        <v>108</v>
      </c>
      <c r="F797" s="231" t="s">
        <v>1437</v>
      </c>
      <c r="G797" s="228"/>
      <c r="H797" s="232">
        <v>19.803000000000001</v>
      </c>
      <c r="I797" s="233"/>
      <c r="J797" s="228"/>
      <c r="K797" s="228"/>
      <c r="L797" s="234"/>
      <c r="M797" s="235"/>
      <c r="N797" s="236"/>
      <c r="O797" s="236"/>
      <c r="P797" s="236"/>
      <c r="Q797" s="236"/>
      <c r="R797" s="236"/>
      <c r="S797" s="236"/>
      <c r="T797" s="237"/>
      <c r="AT797" s="238" t="s">
        <v>173</v>
      </c>
      <c r="AU797" s="238" t="s">
        <v>86</v>
      </c>
      <c r="AV797" s="11" t="s">
        <v>86</v>
      </c>
      <c r="AW797" s="11" t="s">
        <v>33</v>
      </c>
      <c r="AX797" s="11" t="s">
        <v>75</v>
      </c>
      <c r="AY797" s="238" t="s">
        <v>165</v>
      </c>
    </row>
    <row r="798" s="1" customFormat="1" ht="25.5" customHeight="1">
      <c r="B798" s="46"/>
      <c r="C798" s="215" t="s">
        <v>1438</v>
      </c>
      <c r="D798" s="215" t="s">
        <v>167</v>
      </c>
      <c r="E798" s="216" t="s">
        <v>1439</v>
      </c>
      <c r="F798" s="217" t="s">
        <v>1440</v>
      </c>
      <c r="G798" s="218" t="s">
        <v>84</v>
      </c>
      <c r="H798" s="219">
        <v>72</v>
      </c>
      <c r="I798" s="220"/>
      <c r="J798" s="221">
        <f>ROUND(I798*H798,2)</f>
        <v>0</v>
      </c>
      <c r="K798" s="217" t="s">
        <v>170</v>
      </c>
      <c r="L798" s="72"/>
      <c r="M798" s="222" t="s">
        <v>21</v>
      </c>
      <c r="N798" s="223" t="s">
        <v>41</v>
      </c>
      <c r="O798" s="47"/>
      <c r="P798" s="224">
        <f>O798*H798</f>
        <v>0</v>
      </c>
      <c r="Q798" s="224">
        <v>0</v>
      </c>
      <c r="R798" s="224">
        <f>Q798*H798</f>
        <v>0</v>
      </c>
      <c r="S798" s="224">
        <v>0</v>
      </c>
      <c r="T798" s="225">
        <f>S798*H798</f>
        <v>0</v>
      </c>
      <c r="AR798" s="24" t="s">
        <v>244</v>
      </c>
      <c r="AT798" s="24" t="s">
        <v>167</v>
      </c>
      <c r="AU798" s="24" t="s">
        <v>86</v>
      </c>
      <c r="AY798" s="24" t="s">
        <v>165</v>
      </c>
      <c r="BE798" s="226">
        <f>IF(N798="základní",J798,0)</f>
        <v>0</v>
      </c>
      <c r="BF798" s="226">
        <f>IF(N798="snížená",J798,0)</f>
        <v>0</v>
      </c>
      <c r="BG798" s="226">
        <f>IF(N798="zákl. přenesená",J798,0)</f>
        <v>0</v>
      </c>
      <c r="BH798" s="226">
        <f>IF(N798="sníž. přenesená",J798,0)</f>
        <v>0</v>
      </c>
      <c r="BI798" s="226">
        <f>IF(N798="nulová",J798,0)</f>
        <v>0</v>
      </c>
      <c r="BJ798" s="24" t="s">
        <v>75</v>
      </c>
      <c r="BK798" s="226">
        <f>ROUND(I798*H798,2)</f>
        <v>0</v>
      </c>
      <c r="BL798" s="24" t="s">
        <v>244</v>
      </c>
      <c r="BM798" s="24" t="s">
        <v>1441</v>
      </c>
    </row>
    <row r="799" s="11" customFormat="1">
      <c r="B799" s="227"/>
      <c r="C799" s="228"/>
      <c r="D799" s="229" t="s">
        <v>173</v>
      </c>
      <c r="E799" s="230" t="s">
        <v>21</v>
      </c>
      <c r="F799" s="231" t="s">
        <v>1442</v>
      </c>
      <c r="G799" s="228"/>
      <c r="H799" s="232">
        <v>72</v>
      </c>
      <c r="I799" s="233"/>
      <c r="J799" s="228"/>
      <c r="K799" s="228"/>
      <c r="L799" s="234"/>
      <c r="M799" s="235"/>
      <c r="N799" s="236"/>
      <c r="O799" s="236"/>
      <c r="P799" s="236"/>
      <c r="Q799" s="236"/>
      <c r="R799" s="236"/>
      <c r="S799" s="236"/>
      <c r="T799" s="237"/>
      <c r="AT799" s="238" t="s">
        <v>173</v>
      </c>
      <c r="AU799" s="238" t="s">
        <v>86</v>
      </c>
      <c r="AV799" s="11" t="s">
        <v>86</v>
      </c>
      <c r="AW799" s="11" t="s">
        <v>33</v>
      </c>
      <c r="AX799" s="11" t="s">
        <v>75</v>
      </c>
      <c r="AY799" s="238" t="s">
        <v>165</v>
      </c>
    </row>
    <row r="800" s="1" customFormat="1" ht="25.5" customHeight="1">
      <c r="B800" s="46"/>
      <c r="C800" s="239" t="s">
        <v>1443</v>
      </c>
      <c r="D800" s="239" t="s">
        <v>198</v>
      </c>
      <c r="E800" s="240" t="s">
        <v>1405</v>
      </c>
      <c r="F800" s="241" t="s">
        <v>1406</v>
      </c>
      <c r="G800" s="242" t="s">
        <v>84</v>
      </c>
      <c r="H800" s="243">
        <v>79.200000000000003</v>
      </c>
      <c r="I800" s="244"/>
      <c r="J800" s="245">
        <f>ROUND(I800*H800,2)</f>
        <v>0</v>
      </c>
      <c r="K800" s="241" t="s">
        <v>170</v>
      </c>
      <c r="L800" s="246"/>
      <c r="M800" s="247" t="s">
        <v>21</v>
      </c>
      <c r="N800" s="248" t="s">
        <v>41</v>
      </c>
      <c r="O800" s="47"/>
      <c r="P800" s="224">
        <f>O800*H800</f>
        <v>0</v>
      </c>
      <c r="Q800" s="224">
        <v>0.00012</v>
      </c>
      <c r="R800" s="224">
        <f>Q800*H800</f>
        <v>0.0095040000000000003</v>
      </c>
      <c r="S800" s="224">
        <v>0</v>
      </c>
      <c r="T800" s="225">
        <f>S800*H800</f>
        <v>0</v>
      </c>
      <c r="AR800" s="24" t="s">
        <v>333</v>
      </c>
      <c r="AT800" s="24" t="s">
        <v>198</v>
      </c>
      <c r="AU800" s="24" t="s">
        <v>86</v>
      </c>
      <c r="AY800" s="24" t="s">
        <v>165</v>
      </c>
      <c r="BE800" s="226">
        <f>IF(N800="základní",J800,0)</f>
        <v>0</v>
      </c>
      <c r="BF800" s="226">
        <f>IF(N800="snížená",J800,0)</f>
        <v>0</v>
      </c>
      <c r="BG800" s="226">
        <f>IF(N800="zákl. přenesená",J800,0)</f>
        <v>0</v>
      </c>
      <c r="BH800" s="226">
        <f>IF(N800="sníž. přenesená",J800,0)</f>
        <v>0</v>
      </c>
      <c r="BI800" s="226">
        <f>IF(N800="nulová",J800,0)</f>
        <v>0</v>
      </c>
      <c r="BJ800" s="24" t="s">
        <v>75</v>
      </c>
      <c r="BK800" s="226">
        <f>ROUND(I800*H800,2)</f>
        <v>0</v>
      </c>
      <c r="BL800" s="24" t="s">
        <v>244</v>
      </c>
      <c r="BM800" s="24" t="s">
        <v>1444</v>
      </c>
    </row>
    <row r="801" s="11" customFormat="1">
      <c r="B801" s="227"/>
      <c r="C801" s="228"/>
      <c r="D801" s="229" t="s">
        <v>173</v>
      </c>
      <c r="E801" s="228"/>
      <c r="F801" s="231" t="s">
        <v>1091</v>
      </c>
      <c r="G801" s="228"/>
      <c r="H801" s="232">
        <v>79.200000000000003</v>
      </c>
      <c r="I801" s="233"/>
      <c r="J801" s="228"/>
      <c r="K801" s="228"/>
      <c r="L801" s="234"/>
      <c r="M801" s="235"/>
      <c r="N801" s="236"/>
      <c r="O801" s="236"/>
      <c r="P801" s="236"/>
      <c r="Q801" s="236"/>
      <c r="R801" s="236"/>
      <c r="S801" s="236"/>
      <c r="T801" s="237"/>
      <c r="AT801" s="238" t="s">
        <v>173</v>
      </c>
      <c r="AU801" s="238" t="s">
        <v>86</v>
      </c>
      <c r="AV801" s="11" t="s">
        <v>86</v>
      </c>
      <c r="AW801" s="11" t="s">
        <v>6</v>
      </c>
      <c r="AX801" s="11" t="s">
        <v>75</v>
      </c>
      <c r="AY801" s="238" t="s">
        <v>165</v>
      </c>
    </row>
    <row r="802" s="1" customFormat="1" ht="38.25" customHeight="1">
      <c r="B802" s="46"/>
      <c r="C802" s="215" t="s">
        <v>1445</v>
      </c>
      <c r="D802" s="215" t="s">
        <v>167</v>
      </c>
      <c r="E802" s="216" t="s">
        <v>1446</v>
      </c>
      <c r="F802" s="217" t="s">
        <v>1447</v>
      </c>
      <c r="G802" s="218" t="s">
        <v>201</v>
      </c>
      <c r="H802" s="219">
        <v>13.718999999999999</v>
      </c>
      <c r="I802" s="220"/>
      <c r="J802" s="221">
        <f>ROUND(I802*H802,2)</f>
        <v>0</v>
      </c>
      <c r="K802" s="217" t="s">
        <v>170</v>
      </c>
      <c r="L802" s="72"/>
      <c r="M802" s="222" t="s">
        <v>21</v>
      </c>
      <c r="N802" s="223" t="s">
        <v>41</v>
      </c>
      <c r="O802" s="47"/>
      <c r="P802" s="224">
        <f>O802*H802</f>
        <v>0</v>
      </c>
      <c r="Q802" s="224">
        <v>0</v>
      </c>
      <c r="R802" s="224">
        <f>Q802*H802</f>
        <v>0</v>
      </c>
      <c r="S802" s="224">
        <v>0</v>
      </c>
      <c r="T802" s="225">
        <f>S802*H802</f>
        <v>0</v>
      </c>
      <c r="AR802" s="24" t="s">
        <v>244</v>
      </c>
      <c r="AT802" s="24" t="s">
        <v>167</v>
      </c>
      <c r="AU802" s="24" t="s">
        <v>86</v>
      </c>
      <c r="AY802" s="24" t="s">
        <v>165</v>
      </c>
      <c r="BE802" s="226">
        <f>IF(N802="základní",J802,0)</f>
        <v>0</v>
      </c>
      <c r="BF802" s="226">
        <f>IF(N802="snížená",J802,0)</f>
        <v>0</v>
      </c>
      <c r="BG802" s="226">
        <f>IF(N802="zákl. přenesená",J802,0)</f>
        <v>0</v>
      </c>
      <c r="BH802" s="226">
        <f>IF(N802="sníž. přenesená",J802,0)</f>
        <v>0</v>
      </c>
      <c r="BI802" s="226">
        <f>IF(N802="nulová",J802,0)</f>
        <v>0</v>
      </c>
      <c r="BJ802" s="24" t="s">
        <v>75</v>
      </c>
      <c r="BK802" s="226">
        <f>ROUND(I802*H802,2)</f>
        <v>0</v>
      </c>
      <c r="BL802" s="24" t="s">
        <v>244</v>
      </c>
      <c r="BM802" s="24" t="s">
        <v>1448</v>
      </c>
    </row>
    <row r="803" s="10" customFormat="1" ht="29.88" customHeight="1">
      <c r="B803" s="199"/>
      <c r="C803" s="200"/>
      <c r="D803" s="201" t="s">
        <v>69</v>
      </c>
      <c r="E803" s="213" t="s">
        <v>1449</v>
      </c>
      <c r="F803" s="213" t="s">
        <v>1450</v>
      </c>
      <c r="G803" s="200"/>
      <c r="H803" s="200"/>
      <c r="I803" s="203"/>
      <c r="J803" s="214">
        <f>BK803</f>
        <v>0</v>
      </c>
      <c r="K803" s="200"/>
      <c r="L803" s="205"/>
      <c r="M803" s="206"/>
      <c r="N803" s="207"/>
      <c r="O803" s="207"/>
      <c r="P803" s="208">
        <f>SUM(P804:P806)</f>
        <v>0</v>
      </c>
      <c r="Q803" s="207"/>
      <c r="R803" s="208">
        <f>SUM(R804:R806)</f>
        <v>0</v>
      </c>
      <c r="S803" s="207"/>
      <c r="T803" s="209">
        <f>SUM(T804:T806)</f>
        <v>0</v>
      </c>
      <c r="AR803" s="210" t="s">
        <v>86</v>
      </c>
      <c r="AT803" s="211" t="s">
        <v>69</v>
      </c>
      <c r="AU803" s="211" t="s">
        <v>75</v>
      </c>
      <c r="AY803" s="210" t="s">
        <v>165</v>
      </c>
      <c r="BK803" s="212">
        <f>SUM(BK804:BK806)</f>
        <v>0</v>
      </c>
    </row>
    <row r="804" s="1" customFormat="1" ht="16.5" customHeight="1">
      <c r="B804" s="46"/>
      <c r="C804" s="215" t="s">
        <v>1451</v>
      </c>
      <c r="D804" s="215" t="s">
        <v>167</v>
      </c>
      <c r="E804" s="216" t="s">
        <v>1452</v>
      </c>
      <c r="F804" s="217" t="s">
        <v>1453</v>
      </c>
      <c r="G804" s="218" t="s">
        <v>84</v>
      </c>
      <c r="H804" s="219">
        <v>4.4530000000000003</v>
      </c>
      <c r="I804" s="220"/>
      <c r="J804" s="221">
        <f>ROUND(I804*H804,2)</f>
        <v>0</v>
      </c>
      <c r="K804" s="217" t="s">
        <v>21</v>
      </c>
      <c r="L804" s="72"/>
      <c r="M804" s="222" t="s">
        <v>21</v>
      </c>
      <c r="N804" s="223" t="s">
        <v>41</v>
      </c>
      <c r="O804" s="47"/>
      <c r="P804" s="224">
        <f>O804*H804</f>
        <v>0</v>
      </c>
      <c r="Q804" s="224">
        <v>0</v>
      </c>
      <c r="R804" s="224">
        <f>Q804*H804</f>
        <v>0</v>
      </c>
      <c r="S804" s="224">
        <v>0</v>
      </c>
      <c r="T804" s="225">
        <f>S804*H804</f>
        <v>0</v>
      </c>
      <c r="AR804" s="24" t="s">
        <v>244</v>
      </c>
      <c r="AT804" s="24" t="s">
        <v>167</v>
      </c>
      <c r="AU804" s="24" t="s">
        <v>86</v>
      </c>
      <c r="AY804" s="24" t="s">
        <v>165</v>
      </c>
      <c r="BE804" s="226">
        <f>IF(N804="základní",J804,0)</f>
        <v>0</v>
      </c>
      <c r="BF804" s="226">
        <f>IF(N804="snížená",J804,0)</f>
        <v>0</v>
      </c>
      <c r="BG804" s="226">
        <f>IF(N804="zákl. přenesená",J804,0)</f>
        <v>0</v>
      </c>
      <c r="BH804" s="226">
        <f>IF(N804="sníž. přenesená",J804,0)</f>
        <v>0</v>
      </c>
      <c r="BI804" s="226">
        <f>IF(N804="nulová",J804,0)</f>
        <v>0</v>
      </c>
      <c r="BJ804" s="24" t="s">
        <v>75</v>
      </c>
      <c r="BK804" s="226">
        <f>ROUND(I804*H804,2)</f>
        <v>0</v>
      </c>
      <c r="BL804" s="24" t="s">
        <v>244</v>
      </c>
      <c r="BM804" s="24" t="s">
        <v>1454</v>
      </c>
    </row>
    <row r="805" s="12" customFormat="1">
      <c r="B805" s="249"/>
      <c r="C805" s="250"/>
      <c r="D805" s="229" t="s">
        <v>173</v>
      </c>
      <c r="E805" s="251" t="s">
        <v>21</v>
      </c>
      <c r="F805" s="252" t="s">
        <v>1455</v>
      </c>
      <c r="G805" s="250"/>
      <c r="H805" s="251" t="s">
        <v>21</v>
      </c>
      <c r="I805" s="253"/>
      <c r="J805" s="250"/>
      <c r="K805" s="250"/>
      <c r="L805" s="254"/>
      <c r="M805" s="255"/>
      <c r="N805" s="256"/>
      <c r="O805" s="256"/>
      <c r="P805" s="256"/>
      <c r="Q805" s="256"/>
      <c r="R805" s="256"/>
      <c r="S805" s="256"/>
      <c r="T805" s="257"/>
      <c r="AT805" s="258" t="s">
        <v>173</v>
      </c>
      <c r="AU805" s="258" t="s">
        <v>86</v>
      </c>
      <c r="AV805" s="12" t="s">
        <v>75</v>
      </c>
      <c r="AW805" s="12" t="s">
        <v>33</v>
      </c>
      <c r="AX805" s="12" t="s">
        <v>70</v>
      </c>
      <c r="AY805" s="258" t="s">
        <v>165</v>
      </c>
    </row>
    <row r="806" s="11" customFormat="1">
      <c r="B806" s="227"/>
      <c r="C806" s="228"/>
      <c r="D806" s="229" t="s">
        <v>173</v>
      </c>
      <c r="E806" s="230" t="s">
        <v>21</v>
      </c>
      <c r="F806" s="231" t="s">
        <v>1456</v>
      </c>
      <c r="G806" s="228"/>
      <c r="H806" s="232">
        <v>4.4530000000000003</v>
      </c>
      <c r="I806" s="233"/>
      <c r="J806" s="228"/>
      <c r="K806" s="228"/>
      <c r="L806" s="234"/>
      <c r="M806" s="235"/>
      <c r="N806" s="236"/>
      <c r="O806" s="236"/>
      <c r="P806" s="236"/>
      <c r="Q806" s="236"/>
      <c r="R806" s="236"/>
      <c r="S806" s="236"/>
      <c r="T806" s="237"/>
      <c r="AT806" s="238" t="s">
        <v>173</v>
      </c>
      <c r="AU806" s="238" t="s">
        <v>86</v>
      </c>
      <c r="AV806" s="11" t="s">
        <v>86</v>
      </c>
      <c r="AW806" s="11" t="s">
        <v>33</v>
      </c>
      <c r="AX806" s="11" t="s">
        <v>75</v>
      </c>
      <c r="AY806" s="238" t="s">
        <v>165</v>
      </c>
    </row>
    <row r="807" s="10" customFormat="1" ht="29.88" customHeight="1">
      <c r="B807" s="199"/>
      <c r="C807" s="200"/>
      <c r="D807" s="201" t="s">
        <v>69</v>
      </c>
      <c r="E807" s="213" t="s">
        <v>1457</v>
      </c>
      <c r="F807" s="213" t="s">
        <v>1458</v>
      </c>
      <c r="G807" s="200"/>
      <c r="H807" s="200"/>
      <c r="I807" s="203"/>
      <c r="J807" s="214">
        <f>BK807</f>
        <v>0</v>
      </c>
      <c r="K807" s="200"/>
      <c r="L807" s="205"/>
      <c r="M807" s="206"/>
      <c r="N807" s="207"/>
      <c r="O807" s="207"/>
      <c r="P807" s="208">
        <f>SUM(P808:P850)</f>
        <v>0</v>
      </c>
      <c r="Q807" s="207"/>
      <c r="R807" s="208">
        <f>SUM(R808:R850)</f>
        <v>0.19364938000000004</v>
      </c>
      <c r="S807" s="207"/>
      <c r="T807" s="209">
        <f>SUM(T808:T850)</f>
        <v>0</v>
      </c>
      <c r="AR807" s="210" t="s">
        <v>86</v>
      </c>
      <c r="AT807" s="211" t="s">
        <v>69</v>
      </c>
      <c r="AU807" s="211" t="s">
        <v>75</v>
      </c>
      <c r="AY807" s="210" t="s">
        <v>165</v>
      </c>
      <c r="BK807" s="212">
        <f>SUM(BK808:BK850)</f>
        <v>0</v>
      </c>
    </row>
    <row r="808" s="1" customFormat="1" ht="25.5" customHeight="1">
      <c r="B808" s="46"/>
      <c r="C808" s="215" t="s">
        <v>1459</v>
      </c>
      <c r="D808" s="215" t="s">
        <v>167</v>
      </c>
      <c r="E808" s="216" t="s">
        <v>1460</v>
      </c>
      <c r="F808" s="217" t="s">
        <v>1461</v>
      </c>
      <c r="G808" s="218" t="s">
        <v>84</v>
      </c>
      <c r="H808" s="219">
        <v>7</v>
      </c>
      <c r="I808" s="220"/>
      <c r="J808" s="221">
        <f>ROUND(I808*H808,2)</f>
        <v>0</v>
      </c>
      <c r="K808" s="217" t="s">
        <v>170</v>
      </c>
      <c r="L808" s="72"/>
      <c r="M808" s="222" t="s">
        <v>21</v>
      </c>
      <c r="N808" s="223" t="s">
        <v>41</v>
      </c>
      <c r="O808" s="47"/>
      <c r="P808" s="224">
        <f>O808*H808</f>
        <v>0</v>
      </c>
      <c r="Q808" s="224">
        <v>0.00011</v>
      </c>
      <c r="R808" s="224">
        <f>Q808*H808</f>
        <v>0.00077000000000000007</v>
      </c>
      <c r="S808" s="224">
        <v>0</v>
      </c>
      <c r="T808" s="225">
        <f>S808*H808</f>
        <v>0</v>
      </c>
      <c r="AR808" s="24" t="s">
        <v>244</v>
      </c>
      <c r="AT808" s="24" t="s">
        <v>167</v>
      </c>
      <c r="AU808" s="24" t="s">
        <v>86</v>
      </c>
      <c r="AY808" s="24" t="s">
        <v>165</v>
      </c>
      <c r="BE808" s="226">
        <f>IF(N808="základní",J808,0)</f>
        <v>0</v>
      </c>
      <c r="BF808" s="226">
        <f>IF(N808="snížená",J808,0)</f>
        <v>0</v>
      </c>
      <c r="BG808" s="226">
        <f>IF(N808="zákl. přenesená",J808,0)</f>
        <v>0</v>
      </c>
      <c r="BH808" s="226">
        <f>IF(N808="sníž. přenesená",J808,0)</f>
        <v>0</v>
      </c>
      <c r="BI808" s="226">
        <f>IF(N808="nulová",J808,0)</f>
        <v>0</v>
      </c>
      <c r="BJ808" s="24" t="s">
        <v>75</v>
      </c>
      <c r="BK808" s="226">
        <f>ROUND(I808*H808,2)</f>
        <v>0</v>
      </c>
      <c r="BL808" s="24" t="s">
        <v>244</v>
      </c>
      <c r="BM808" s="24" t="s">
        <v>1462</v>
      </c>
    </row>
    <row r="809" s="1" customFormat="1" ht="25.5" customHeight="1">
      <c r="B809" s="46"/>
      <c r="C809" s="215" t="s">
        <v>1463</v>
      </c>
      <c r="D809" s="215" t="s">
        <v>167</v>
      </c>
      <c r="E809" s="216" t="s">
        <v>1464</v>
      </c>
      <c r="F809" s="217" t="s">
        <v>1465</v>
      </c>
      <c r="G809" s="218" t="s">
        <v>84</v>
      </c>
      <c r="H809" s="219">
        <v>7</v>
      </c>
      <c r="I809" s="220"/>
      <c r="J809" s="221">
        <f>ROUND(I809*H809,2)</f>
        <v>0</v>
      </c>
      <c r="K809" s="217" t="s">
        <v>170</v>
      </c>
      <c r="L809" s="72"/>
      <c r="M809" s="222" t="s">
        <v>21</v>
      </c>
      <c r="N809" s="223" t="s">
        <v>41</v>
      </c>
      <c r="O809" s="47"/>
      <c r="P809" s="224">
        <f>O809*H809</f>
        <v>0</v>
      </c>
      <c r="Q809" s="224">
        <v>0.00072000000000000005</v>
      </c>
      <c r="R809" s="224">
        <f>Q809*H809</f>
        <v>0.0050400000000000002</v>
      </c>
      <c r="S809" s="224">
        <v>0</v>
      </c>
      <c r="T809" s="225">
        <f>S809*H809</f>
        <v>0</v>
      </c>
      <c r="AR809" s="24" t="s">
        <v>244</v>
      </c>
      <c r="AT809" s="24" t="s">
        <v>167</v>
      </c>
      <c r="AU809" s="24" t="s">
        <v>86</v>
      </c>
      <c r="AY809" s="24" t="s">
        <v>165</v>
      </c>
      <c r="BE809" s="226">
        <f>IF(N809="základní",J809,0)</f>
        <v>0</v>
      </c>
      <c r="BF809" s="226">
        <f>IF(N809="snížená",J809,0)</f>
        <v>0</v>
      </c>
      <c r="BG809" s="226">
        <f>IF(N809="zákl. přenesená",J809,0)</f>
        <v>0</v>
      </c>
      <c r="BH809" s="226">
        <f>IF(N809="sníž. přenesená",J809,0)</f>
        <v>0</v>
      </c>
      <c r="BI809" s="226">
        <f>IF(N809="nulová",J809,0)</f>
        <v>0</v>
      </c>
      <c r="BJ809" s="24" t="s">
        <v>75</v>
      </c>
      <c r="BK809" s="226">
        <f>ROUND(I809*H809,2)</f>
        <v>0</v>
      </c>
      <c r="BL809" s="24" t="s">
        <v>244</v>
      </c>
      <c r="BM809" s="24" t="s">
        <v>1466</v>
      </c>
    </row>
    <row r="810" s="12" customFormat="1">
      <c r="B810" s="249"/>
      <c r="C810" s="250"/>
      <c r="D810" s="229" t="s">
        <v>173</v>
      </c>
      <c r="E810" s="251" t="s">
        <v>21</v>
      </c>
      <c r="F810" s="252" t="s">
        <v>378</v>
      </c>
      <c r="G810" s="250"/>
      <c r="H810" s="251" t="s">
        <v>21</v>
      </c>
      <c r="I810" s="253"/>
      <c r="J810" s="250"/>
      <c r="K810" s="250"/>
      <c r="L810" s="254"/>
      <c r="M810" s="255"/>
      <c r="N810" s="256"/>
      <c r="O810" s="256"/>
      <c r="P810" s="256"/>
      <c r="Q810" s="256"/>
      <c r="R810" s="256"/>
      <c r="S810" s="256"/>
      <c r="T810" s="257"/>
      <c r="AT810" s="258" t="s">
        <v>173</v>
      </c>
      <c r="AU810" s="258" t="s">
        <v>86</v>
      </c>
      <c r="AV810" s="12" t="s">
        <v>75</v>
      </c>
      <c r="AW810" s="12" t="s">
        <v>33</v>
      </c>
      <c r="AX810" s="12" t="s">
        <v>70</v>
      </c>
      <c r="AY810" s="258" t="s">
        <v>165</v>
      </c>
    </row>
    <row r="811" s="12" customFormat="1">
      <c r="B811" s="249"/>
      <c r="C811" s="250"/>
      <c r="D811" s="229" t="s">
        <v>173</v>
      </c>
      <c r="E811" s="251" t="s">
        <v>21</v>
      </c>
      <c r="F811" s="252" t="s">
        <v>1467</v>
      </c>
      <c r="G811" s="250"/>
      <c r="H811" s="251" t="s">
        <v>21</v>
      </c>
      <c r="I811" s="253"/>
      <c r="J811" s="250"/>
      <c r="K811" s="250"/>
      <c r="L811" s="254"/>
      <c r="M811" s="255"/>
      <c r="N811" s="256"/>
      <c r="O811" s="256"/>
      <c r="P811" s="256"/>
      <c r="Q811" s="256"/>
      <c r="R811" s="256"/>
      <c r="S811" s="256"/>
      <c r="T811" s="257"/>
      <c r="AT811" s="258" t="s">
        <v>173</v>
      </c>
      <c r="AU811" s="258" t="s">
        <v>86</v>
      </c>
      <c r="AV811" s="12" t="s">
        <v>75</v>
      </c>
      <c r="AW811" s="12" t="s">
        <v>33</v>
      </c>
      <c r="AX811" s="12" t="s">
        <v>70</v>
      </c>
      <c r="AY811" s="258" t="s">
        <v>165</v>
      </c>
    </row>
    <row r="812" s="11" customFormat="1">
      <c r="B812" s="227"/>
      <c r="C812" s="228"/>
      <c r="D812" s="229" t="s">
        <v>173</v>
      </c>
      <c r="E812" s="230" t="s">
        <v>21</v>
      </c>
      <c r="F812" s="231" t="s">
        <v>379</v>
      </c>
      <c r="G812" s="228"/>
      <c r="H812" s="232">
        <v>7</v>
      </c>
      <c r="I812" s="233"/>
      <c r="J812" s="228"/>
      <c r="K812" s="228"/>
      <c r="L812" s="234"/>
      <c r="M812" s="235"/>
      <c r="N812" s="236"/>
      <c r="O812" s="236"/>
      <c r="P812" s="236"/>
      <c r="Q812" s="236"/>
      <c r="R812" s="236"/>
      <c r="S812" s="236"/>
      <c r="T812" s="237"/>
      <c r="AT812" s="238" t="s">
        <v>173</v>
      </c>
      <c r="AU812" s="238" t="s">
        <v>86</v>
      </c>
      <c r="AV812" s="11" t="s">
        <v>86</v>
      </c>
      <c r="AW812" s="11" t="s">
        <v>33</v>
      </c>
      <c r="AX812" s="11" t="s">
        <v>75</v>
      </c>
      <c r="AY812" s="238" t="s">
        <v>165</v>
      </c>
    </row>
    <row r="813" s="1" customFormat="1" ht="25.5" customHeight="1">
      <c r="B813" s="46"/>
      <c r="C813" s="215" t="s">
        <v>1468</v>
      </c>
      <c r="D813" s="215" t="s">
        <v>167</v>
      </c>
      <c r="E813" s="216" t="s">
        <v>1469</v>
      </c>
      <c r="F813" s="217" t="s">
        <v>1470</v>
      </c>
      <c r="G813" s="218" t="s">
        <v>84</v>
      </c>
      <c r="H813" s="219">
        <v>7</v>
      </c>
      <c r="I813" s="220"/>
      <c r="J813" s="221">
        <f>ROUND(I813*H813,2)</f>
        <v>0</v>
      </c>
      <c r="K813" s="217" t="s">
        <v>170</v>
      </c>
      <c r="L813" s="72"/>
      <c r="M813" s="222" t="s">
        <v>21</v>
      </c>
      <c r="N813" s="223" t="s">
        <v>41</v>
      </c>
      <c r="O813" s="47"/>
      <c r="P813" s="224">
        <f>O813*H813</f>
        <v>0</v>
      </c>
      <c r="Q813" s="224">
        <v>2.0000000000000002E-05</v>
      </c>
      <c r="R813" s="224">
        <f>Q813*H813</f>
        <v>0.00014000000000000002</v>
      </c>
      <c r="S813" s="224">
        <v>0</v>
      </c>
      <c r="T813" s="225">
        <f>S813*H813</f>
        <v>0</v>
      </c>
      <c r="AR813" s="24" t="s">
        <v>244</v>
      </c>
      <c r="AT813" s="24" t="s">
        <v>167</v>
      </c>
      <c r="AU813" s="24" t="s">
        <v>86</v>
      </c>
      <c r="AY813" s="24" t="s">
        <v>165</v>
      </c>
      <c r="BE813" s="226">
        <f>IF(N813="základní",J813,0)</f>
        <v>0</v>
      </c>
      <c r="BF813" s="226">
        <f>IF(N813="snížená",J813,0)</f>
        <v>0</v>
      </c>
      <c r="BG813" s="226">
        <f>IF(N813="zákl. přenesená",J813,0)</f>
        <v>0</v>
      </c>
      <c r="BH813" s="226">
        <f>IF(N813="sníž. přenesená",J813,0)</f>
        <v>0</v>
      </c>
      <c r="BI813" s="226">
        <f>IF(N813="nulová",J813,0)</f>
        <v>0</v>
      </c>
      <c r="BJ813" s="24" t="s">
        <v>75</v>
      </c>
      <c r="BK813" s="226">
        <f>ROUND(I813*H813,2)</f>
        <v>0</v>
      </c>
      <c r="BL813" s="24" t="s">
        <v>244</v>
      </c>
      <c r="BM813" s="24" t="s">
        <v>1471</v>
      </c>
    </row>
    <row r="814" s="1" customFormat="1" ht="16.5" customHeight="1">
      <c r="B814" s="46"/>
      <c r="C814" s="215" t="s">
        <v>1472</v>
      </c>
      <c r="D814" s="215" t="s">
        <v>167</v>
      </c>
      <c r="E814" s="216" t="s">
        <v>1473</v>
      </c>
      <c r="F814" s="217" t="s">
        <v>1474</v>
      </c>
      <c r="G814" s="218" t="s">
        <v>252</v>
      </c>
      <c r="H814" s="219">
        <v>13</v>
      </c>
      <c r="I814" s="220"/>
      <c r="J814" s="221">
        <f>ROUND(I814*H814,2)</f>
        <v>0</v>
      </c>
      <c r="K814" s="217" t="s">
        <v>21</v>
      </c>
      <c r="L814" s="72"/>
      <c r="M814" s="222" t="s">
        <v>21</v>
      </c>
      <c r="N814" s="223" t="s">
        <v>41</v>
      </c>
      <c r="O814" s="47"/>
      <c r="P814" s="224">
        <f>O814*H814</f>
        <v>0</v>
      </c>
      <c r="Q814" s="224">
        <v>0</v>
      </c>
      <c r="R814" s="224">
        <f>Q814*H814</f>
        <v>0</v>
      </c>
      <c r="S814" s="224">
        <v>0</v>
      </c>
      <c r="T814" s="225">
        <f>S814*H814</f>
        <v>0</v>
      </c>
      <c r="AR814" s="24" t="s">
        <v>244</v>
      </c>
      <c r="AT814" s="24" t="s">
        <v>167</v>
      </c>
      <c r="AU814" s="24" t="s">
        <v>86</v>
      </c>
      <c r="AY814" s="24" t="s">
        <v>165</v>
      </c>
      <c r="BE814" s="226">
        <f>IF(N814="základní",J814,0)</f>
        <v>0</v>
      </c>
      <c r="BF814" s="226">
        <f>IF(N814="snížená",J814,0)</f>
        <v>0</v>
      </c>
      <c r="BG814" s="226">
        <f>IF(N814="zákl. přenesená",J814,0)</f>
        <v>0</v>
      </c>
      <c r="BH814" s="226">
        <f>IF(N814="sníž. přenesená",J814,0)</f>
        <v>0</v>
      </c>
      <c r="BI814" s="226">
        <f>IF(N814="nulová",J814,0)</f>
        <v>0</v>
      </c>
      <c r="BJ814" s="24" t="s">
        <v>75</v>
      </c>
      <c r="BK814" s="226">
        <f>ROUND(I814*H814,2)</f>
        <v>0</v>
      </c>
      <c r="BL814" s="24" t="s">
        <v>244</v>
      </c>
      <c r="BM814" s="24" t="s">
        <v>1475</v>
      </c>
    </row>
    <row r="815" s="11" customFormat="1">
      <c r="B815" s="227"/>
      <c r="C815" s="228"/>
      <c r="D815" s="229" t="s">
        <v>173</v>
      </c>
      <c r="E815" s="230" t="s">
        <v>21</v>
      </c>
      <c r="F815" s="231" t="s">
        <v>515</v>
      </c>
      <c r="G815" s="228"/>
      <c r="H815" s="232">
        <v>13</v>
      </c>
      <c r="I815" s="233"/>
      <c r="J815" s="228"/>
      <c r="K815" s="228"/>
      <c r="L815" s="234"/>
      <c r="M815" s="235"/>
      <c r="N815" s="236"/>
      <c r="O815" s="236"/>
      <c r="P815" s="236"/>
      <c r="Q815" s="236"/>
      <c r="R815" s="236"/>
      <c r="S815" s="236"/>
      <c r="T815" s="237"/>
      <c r="AT815" s="238" t="s">
        <v>173</v>
      </c>
      <c r="AU815" s="238" t="s">
        <v>86</v>
      </c>
      <c r="AV815" s="11" t="s">
        <v>86</v>
      </c>
      <c r="AW815" s="11" t="s">
        <v>33</v>
      </c>
      <c r="AX815" s="11" t="s">
        <v>75</v>
      </c>
      <c r="AY815" s="238" t="s">
        <v>165</v>
      </c>
    </row>
    <row r="816" s="1" customFormat="1" ht="25.5" customHeight="1">
      <c r="B816" s="46"/>
      <c r="C816" s="215" t="s">
        <v>1476</v>
      </c>
      <c r="D816" s="215" t="s">
        <v>167</v>
      </c>
      <c r="E816" s="216" t="s">
        <v>1477</v>
      </c>
      <c r="F816" s="217" t="s">
        <v>1478</v>
      </c>
      <c r="G816" s="218" t="s">
        <v>84</v>
      </c>
      <c r="H816" s="219">
        <v>645.93200000000002</v>
      </c>
      <c r="I816" s="220"/>
      <c r="J816" s="221">
        <f>ROUND(I816*H816,2)</f>
        <v>0</v>
      </c>
      <c r="K816" s="217" t="s">
        <v>170</v>
      </c>
      <c r="L816" s="72"/>
      <c r="M816" s="222" t="s">
        <v>21</v>
      </c>
      <c r="N816" s="223" t="s">
        <v>41</v>
      </c>
      <c r="O816" s="47"/>
      <c r="P816" s="224">
        <f>O816*H816</f>
        <v>0</v>
      </c>
      <c r="Q816" s="224">
        <v>0.00022000000000000001</v>
      </c>
      <c r="R816" s="224">
        <f>Q816*H816</f>
        <v>0.14210504000000002</v>
      </c>
      <c r="S816" s="224">
        <v>0</v>
      </c>
      <c r="T816" s="225">
        <f>S816*H816</f>
        <v>0</v>
      </c>
      <c r="AR816" s="24" t="s">
        <v>244</v>
      </c>
      <c r="AT816" s="24" t="s">
        <v>167</v>
      </c>
      <c r="AU816" s="24" t="s">
        <v>86</v>
      </c>
      <c r="AY816" s="24" t="s">
        <v>165</v>
      </c>
      <c r="BE816" s="226">
        <f>IF(N816="základní",J816,0)</f>
        <v>0</v>
      </c>
      <c r="BF816" s="226">
        <f>IF(N816="snížená",J816,0)</f>
        <v>0</v>
      </c>
      <c r="BG816" s="226">
        <f>IF(N816="zákl. přenesená",J816,0)</f>
        <v>0</v>
      </c>
      <c r="BH816" s="226">
        <f>IF(N816="sníž. přenesená",J816,0)</f>
        <v>0</v>
      </c>
      <c r="BI816" s="226">
        <f>IF(N816="nulová",J816,0)</f>
        <v>0</v>
      </c>
      <c r="BJ816" s="24" t="s">
        <v>75</v>
      </c>
      <c r="BK816" s="226">
        <f>ROUND(I816*H816,2)</f>
        <v>0</v>
      </c>
      <c r="BL816" s="24" t="s">
        <v>244</v>
      </c>
      <c r="BM816" s="24" t="s">
        <v>1479</v>
      </c>
    </row>
    <row r="817" s="12" customFormat="1">
      <c r="B817" s="249"/>
      <c r="C817" s="250"/>
      <c r="D817" s="229" t="s">
        <v>173</v>
      </c>
      <c r="E817" s="251" t="s">
        <v>21</v>
      </c>
      <c r="F817" s="252" t="s">
        <v>879</v>
      </c>
      <c r="G817" s="250"/>
      <c r="H817" s="251" t="s">
        <v>21</v>
      </c>
      <c r="I817" s="253"/>
      <c r="J817" s="250"/>
      <c r="K817" s="250"/>
      <c r="L817" s="254"/>
      <c r="M817" s="255"/>
      <c r="N817" s="256"/>
      <c r="O817" s="256"/>
      <c r="P817" s="256"/>
      <c r="Q817" s="256"/>
      <c r="R817" s="256"/>
      <c r="S817" s="256"/>
      <c r="T817" s="257"/>
      <c r="AT817" s="258" t="s">
        <v>173</v>
      </c>
      <c r="AU817" s="258" t="s">
        <v>86</v>
      </c>
      <c r="AV817" s="12" t="s">
        <v>75</v>
      </c>
      <c r="AW817" s="12" t="s">
        <v>33</v>
      </c>
      <c r="AX817" s="12" t="s">
        <v>70</v>
      </c>
      <c r="AY817" s="258" t="s">
        <v>165</v>
      </c>
    </row>
    <row r="818" s="11" customFormat="1">
      <c r="B818" s="227"/>
      <c r="C818" s="228"/>
      <c r="D818" s="229" t="s">
        <v>173</v>
      </c>
      <c r="E818" s="230" t="s">
        <v>21</v>
      </c>
      <c r="F818" s="231" t="s">
        <v>1480</v>
      </c>
      <c r="G818" s="228"/>
      <c r="H818" s="232">
        <v>1.095</v>
      </c>
      <c r="I818" s="233"/>
      <c r="J818" s="228"/>
      <c r="K818" s="228"/>
      <c r="L818" s="234"/>
      <c r="M818" s="235"/>
      <c r="N818" s="236"/>
      <c r="O818" s="236"/>
      <c r="P818" s="236"/>
      <c r="Q818" s="236"/>
      <c r="R818" s="236"/>
      <c r="S818" s="236"/>
      <c r="T818" s="237"/>
      <c r="AT818" s="238" t="s">
        <v>173</v>
      </c>
      <c r="AU818" s="238" t="s">
        <v>86</v>
      </c>
      <c r="AV818" s="11" t="s">
        <v>86</v>
      </c>
      <c r="AW818" s="11" t="s">
        <v>33</v>
      </c>
      <c r="AX818" s="11" t="s">
        <v>70</v>
      </c>
      <c r="AY818" s="238" t="s">
        <v>165</v>
      </c>
    </row>
    <row r="819" s="11" customFormat="1">
      <c r="B819" s="227"/>
      <c r="C819" s="228"/>
      <c r="D819" s="229" t="s">
        <v>173</v>
      </c>
      <c r="E819" s="230" t="s">
        <v>21</v>
      </c>
      <c r="F819" s="231" t="s">
        <v>1481</v>
      </c>
      <c r="G819" s="228"/>
      <c r="H819" s="232">
        <v>69.5</v>
      </c>
      <c r="I819" s="233"/>
      <c r="J819" s="228"/>
      <c r="K819" s="228"/>
      <c r="L819" s="234"/>
      <c r="M819" s="235"/>
      <c r="N819" s="236"/>
      <c r="O819" s="236"/>
      <c r="P819" s="236"/>
      <c r="Q819" s="236"/>
      <c r="R819" s="236"/>
      <c r="S819" s="236"/>
      <c r="T819" s="237"/>
      <c r="AT819" s="238" t="s">
        <v>173</v>
      </c>
      <c r="AU819" s="238" t="s">
        <v>86</v>
      </c>
      <c r="AV819" s="11" t="s">
        <v>86</v>
      </c>
      <c r="AW819" s="11" t="s">
        <v>33</v>
      </c>
      <c r="AX819" s="11" t="s">
        <v>70</v>
      </c>
      <c r="AY819" s="238" t="s">
        <v>165</v>
      </c>
    </row>
    <row r="820" s="11" customFormat="1">
      <c r="B820" s="227"/>
      <c r="C820" s="228"/>
      <c r="D820" s="229" t="s">
        <v>173</v>
      </c>
      <c r="E820" s="230" t="s">
        <v>21</v>
      </c>
      <c r="F820" s="231" t="s">
        <v>1482</v>
      </c>
      <c r="G820" s="228"/>
      <c r="H820" s="232">
        <v>22.364999999999998</v>
      </c>
      <c r="I820" s="233"/>
      <c r="J820" s="228"/>
      <c r="K820" s="228"/>
      <c r="L820" s="234"/>
      <c r="M820" s="235"/>
      <c r="N820" s="236"/>
      <c r="O820" s="236"/>
      <c r="P820" s="236"/>
      <c r="Q820" s="236"/>
      <c r="R820" s="236"/>
      <c r="S820" s="236"/>
      <c r="T820" s="237"/>
      <c r="AT820" s="238" t="s">
        <v>173</v>
      </c>
      <c r="AU820" s="238" t="s">
        <v>86</v>
      </c>
      <c r="AV820" s="11" t="s">
        <v>86</v>
      </c>
      <c r="AW820" s="11" t="s">
        <v>33</v>
      </c>
      <c r="AX820" s="11" t="s">
        <v>70</v>
      </c>
      <c r="AY820" s="238" t="s">
        <v>165</v>
      </c>
    </row>
    <row r="821" s="11" customFormat="1">
      <c r="B821" s="227"/>
      <c r="C821" s="228"/>
      <c r="D821" s="229" t="s">
        <v>173</v>
      </c>
      <c r="E821" s="230" t="s">
        <v>21</v>
      </c>
      <c r="F821" s="231" t="s">
        <v>1483</v>
      </c>
      <c r="G821" s="228"/>
      <c r="H821" s="232">
        <v>15.18</v>
      </c>
      <c r="I821" s="233"/>
      <c r="J821" s="228"/>
      <c r="K821" s="228"/>
      <c r="L821" s="234"/>
      <c r="M821" s="235"/>
      <c r="N821" s="236"/>
      <c r="O821" s="236"/>
      <c r="P821" s="236"/>
      <c r="Q821" s="236"/>
      <c r="R821" s="236"/>
      <c r="S821" s="236"/>
      <c r="T821" s="237"/>
      <c r="AT821" s="238" t="s">
        <v>173</v>
      </c>
      <c r="AU821" s="238" t="s">
        <v>86</v>
      </c>
      <c r="AV821" s="11" t="s">
        <v>86</v>
      </c>
      <c r="AW821" s="11" t="s">
        <v>33</v>
      </c>
      <c r="AX821" s="11" t="s">
        <v>70</v>
      </c>
      <c r="AY821" s="238" t="s">
        <v>165</v>
      </c>
    </row>
    <row r="822" s="11" customFormat="1">
      <c r="B822" s="227"/>
      <c r="C822" s="228"/>
      <c r="D822" s="229" t="s">
        <v>173</v>
      </c>
      <c r="E822" s="230" t="s">
        <v>21</v>
      </c>
      <c r="F822" s="231" t="s">
        <v>1484</v>
      </c>
      <c r="G822" s="228"/>
      <c r="H822" s="232">
        <v>26.559999999999999</v>
      </c>
      <c r="I822" s="233"/>
      <c r="J822" s="228"/>
      <c r="K822" s="228"/>
      <c r="L822" s="234"/>
      <c r="M822" s="235"/>
      <c r="N822" s="236"/>
      <c r="O822" s="236"/>
      <c r="P822" s="236"/>
      <c r="Q822" s="236"/>
      <c r="R822" s="236"/>
      <c r="S822" s="236"/>
      <c r="T822" s="237"/>
      <c r="AT822" s="238" t="s">
        <v>173</v>
      </c>
      <c r="AU822" s="238" t="s">
        <v>86</v>
      </c>
      <c r="AV822" s="11" t="s">
        <v>86</v>
      </c>
      <c r="AW822" s="11" t="s">
        <v>33</v>
      </c>
      <c r="AX822" s="11" t="s">
        <v>70</v>
      </c>
      <c r="AY822" s="238" t="s">
        <v>165</v>
      </c>
    </row>
    <row r="823" s="11" customFormat="1">
      <c r="B823" s="227"/>
      <c r="C823" s="228"/>
      <c r="D823" s="229" t="s">
        <v>173</v>
      </c>
      <c r="E823" s="230" t="s">
        <v>21</v>
      </c>
      <c r="F823" s="231" t="s">
        <v>1485</v>
      </c>
      <c r="G823" s="228"/>
      <c r="H823" s="232">
        <v>14</v>
      </c>
      <c r="I823" s="233"/>
      <c r="J823" s="228"/>
      <c r="K823" s="228"/>
      <c r="L823" s="234"/>
      <c r="M823" s="235"/>
      <c r="N823" s="236"/>
      <c r="O823" s="236"/>
      <c r="P823" s="236"/>
      <c r="Q823" s="236"/>
      <c r="R823" s="236"/>
      <c r="S823" s="236"/>
      <c r="T823" s="237"/>
      <c r="AT823" s="238" t="s">
        <v>173</v>
      </c>
      <c r="AU823" s="238" t="s">
        <v>86</v>
      </c>
      <c r="AV823" s="11" t="s">
        <v>86</v>
      </c>
      <c r="AW823" s="11" t="s">
        <v>33</v>
      </c>
      <c r="AX823" s="11" t="s">
        <v>70</v>
      </c>
      <c r="AY823" s="238" t="s">
        <v>165</v>
      </c>
    </row>
    <row r="824" s="11" customFormat="1">
      <c r="B824" s="227"/>
      <c r="C824" s="228"/>
      <c r="D824" s="229" t="s">
        <v>173</v>
      </c>
      <c r="E824" s="230" t="s">
        <v>21</v>
      </c>
      <c r="F824" s="231" t="s">
        <v>1486</v>
      </c>
      <c r="G824" s="228"/>
      <c r="H824" s="232">
        <v>11.904</v>
      </c>
      <c r="I824" s="233"/>
      <c r="J824" s="228"/>
      <c r="K824" s="228"/>
      <c r="L824" s="234"/>
      <c r="M824" s="235"/>
      <c r="N824" s="236"/>
      <c r="O824" s="236"/>
      <c r="P824" s="236"/>
      <c r="Q824" s="236"/>
      <c r="R824" s="236"/>
      <c r="S824" s="236"/>
      <c r="T824" s="237"/>
      <c r="AT824" s="238" t="s">
        <v>173</v>
      </c>
      <c r="AU824" s="238" t="s">
        <v>86</v>
      </c>
      <c r="AV824" s="11" t="s">
        <v>86</v>
      </c>
      <c r="AW824" s="11" t="s">
        <v>33</v>
      </c>
      <c r="AX824" s="11" t="s">
        <v>70</v>
      </c>
      <c r="AY824" s="238" t="s">
        <v>165</v>
      </c>
    </row>
    <row r="825" s="11" customFormat="1">
      <c r="B825" s="227"/>
      <c r="C825" s="228"/>
      <c r="D825" s="229" t="s">
        <v>173</v>
      </c>
      <c r="E825" s="230" t="s">
        <v>21</v>
      </c>
      <c r="F825" s="231" t="s">
        <v>1487</v>
      </c>
      <c r="G825" s="228"/>
      <c r="H825" s="232">
        <v>12.32</v>
      </c>
      <c r="I825" s="233"/>
      <c r="J825" s="228"/>
      <c r="K825" s="228"/>
      <c r="L825" s="234"/>
      <c r="M825" s="235"/>
      <c r="N825" s="236"/>
      <c r="O825" s="236"/>
      <c r="P825" s="236"/>
      <c r="Q825" s="236"/>
      <c r="R825" s="236"/>
      <c r="S825" s="236"/>
      <c r="T825" s="237"/>
      <c r="AT825" s="238" t="s">
        <v>173</v>
      </c>
      <c r="AU825" s="238" t="s">
        <v>86</v>
      </c>
      <c r="AV825" s="11" t="s">
        <v>86</v>
      </c>
      <c r="AW825" s="11" t="s">
        <v>33</v>
      </c>
      <c r="AX825" s="11" t="s">
        <v>70</v>
      </c>
      <c r="AY825" s="238" t="s">
        <v>165</v>
      </c>
    </row>
    <row r="826" s="11" customFormat="1">
      <c r="B826" s="227"/>
      <c r="C826" s="228"/>
      <c r="D826" s="229" t="s">
        <v>173</v>
      </c>
      <c r="E826" s="230" t="s">
        <v>21</v>
      </c>
      <c r="F826" s="231" t="s">
        <v>1488</v>
      </c>
      <c r="G826" s="228"/>
      <c r="H826" s="232">
        <v>192.375</v>
      </c>
      <c r="I826" s="233"/>
      <c r="J826" s="228"/>
      <c r="K826" s="228"/>
      <c r="L826" s="234"/>
      <c r="M826" s="235"/>
      <c r="N826" s="236"/>
      <c r="O826" s="236"/>
      <c r="P826" s="236"/>
      <c r="Q826" s="236"/>
      <c r="R826" s="236"/>
      <c r="S826" s="236"/>
      <c r="T826" s="237"/>
      <c r="AT826" s="238" t="s">
        <v>173</v>
      </c>
      <c r="AU826" s="238" t="s">
        <v>86</v>
      </c>
      <c r="AV826" s="11" t="s">
        <v>86</v>
      </c>
      <c r="AW826" s="11" t="s">
        <v>33</v>
      </c>
      <c r="AX826" s="11" t="s">
        <v>70</v>
      </c>
      <c r="AY826" s="238" t="s">
        <v>165</v>
      </c>
    </row>
    <row r="827" s="11" customFormat="1">
      <c r="B827" s="227"/>
      <c r="C827" s="228"/>
      <c r="D827" s="229" t="s">
        <v>173</v>
      </c>
      <c r="E827" s="230" t="s">
        <v>21</v>
      </c>
      <c r="F827" s="231" t="s">
        <v>1489</v>
      </c>
      <c r="G827" s="228"/>
      <c r="H827" s="232">
        <v>15.228</v>
      </c>
      <c r="I827" s="233"/>
      <c r="J827" s="228"/>
      <c r="K827" s="228"/>
      <c r="L827" s="234"/>
      <c r="M827" s="235"/>
      <c r="N827" s="236"/>
      <c r="O827" s="236"/>
      <c r="P827" s="236"/>
      <c r="Q827" s="236"/>
      <c r="R827" s="236"/>
      <c r="S827" s="236"/>
      <c r="T827" s="237"/>
      <c r="AT827" s="238" t="s">
        <v>173</v>
      </c>
      <c r="AU827" s="238" t="s">
        <v>86</v>
      </c>
      <c r="AV827" s="11" t="s">
        <v>86</v>
      </c>
      <c r="AW827" s="11" t="s">
        <v>33</v>
      </c>
      <c r="AX827" s="11" t="s">
        <v>70</v>
      </c>
      <c r="AY827" s="238" t="s">
        <v>165</v>
      </c>
    </row>
    <row r="828" s="11" customFormat="1">
      <c r="B828" s="227"/>
      <c r="C828" s="228"/>
      <c r="D828" s="229" t="s">
        <v>173</v>
      </c>
      <c r="E828" s="230" t="s">
        <v>21</v>
      </c>
      <c r="F828" s="231" t="s">
        <v>1490</v>
      </c>
      <c r="G828" s="228"/>
      <c r="H828" s="232">
        <v>1.04</v>
      </c>
      <c r="I828" s="233"/>
      <c r="J828" s="228"/>
      <c r="K828" s="228"/>
      <c r="L828" s="234"/>
      <c r="M828" s="235"/>
      <c r="N828" s="236"/>
      <c r="O828" s="236"/>
      <c r="P828" s="236"/>
      <c r="Q828" s="236"/>
      <c r="R828" s="236"/>
      <c r="S828" s="236"/>
      <c r="T828" s="237"/>
      <c r="AT828" s="238" t="s">
        <v>173</v>
      </c>
      <c r="AU828" s="238" t="s">
        <v>86</v>
      </c>
      <c r="AV828" s="11" t="s">
        <v>86</v>
      </c>
      <c r="AW828" s="11" t="s">
        <v>33</v>
      </c>
      <c r="AX828" s="11" t="s">
        <v>70</v>
      </c>
      <c r="AY828" s="238" t="s">
        <v>165</v>
      </c>
    </row>
    <row r="829" s="14" customFormat="1">
      <c r="B829" s="272"/>
      <c r="C829" s="273"/>
      <c r="D829" s="229" t="s">
        <v>173</v>
      </c>
      <c r="E829" s="274" t="s">
        <v>21</v>
      </c>
      <c r="F829" s="275" t="s">
        <v>1491</v>
      </c>
      <c r="G829" s="273"/>
      <c r="H829" s="276">
        <v>381.56700000000001</v>
      </c>
      <c r="I829" s="277"/>
      <c r="J829" s="273"/>
      <c r="K829" s="273"/>
      <c r="L829" s="278"/>
      <c r="M829" s="279"/>
      <c r="N829" s="280"/>
      <c r="O829" s="280"/>
      <c r="P829" s="280"/>
      <c r="Q829" s="280"/>
      <c r="R829" s="280"/>
      <c r="S829" s="280"/>
      <c r="T829" s="281"/>
      <c r="AT829" s="282" t="s">
        <v>173</v>
      </c>
      <c r="AU829" s="282" t="s">
        <v>86</v>
      </c>
      <c r="AV829" s="14" t="s">
        <v>178</v>
      </c>
      <c r="AW829" s="14" t="s">
        <v>33</v>
      </c>
      <c r="AX829" s="14" t="s">
        <v>70</v>
      </c>
      <c r="AY829" s="282" t="s">
        <v>165</v>
      </c>
    </row>
    <row r="830" s="12" customFormat="1">
      <c r="B830" s="249"/>
      <c r="C830" s="250"/>
      <c r="D830" s="229" t="s">
        <v>173</v>
      </c>
      <c r="E830" s="251" t="s">
        <v>21</v>
      </c>
      <c r="F830" s="252" t="s">
        <v>1492</v>
      </c>
      <c r="G830" s="250"/>
      <c r="H830" s="251" t="s">
        <v>21</v>
      </c>
      <c r="I830" s="253"/>
      <c r="J830" s="250"/>
      <c r="K830" s="250"/>
      <c r="L830" s="254"/>
      <c r="M830" s="255"/>
      <c r="N830" s="256"/>
      <c r="O830" s="256"/>
      <c r="P830" s="256"/>
      <c r="Q830" s="256"/>
      <c r="R830" s="256"/>
      <c r="S830" s="256"/>
      <c r="T830" s="257"/>
      <c r="AT830" s="258" t="s">
        <v>173</v>
      </c>
      <c r="AU830" s="258" t="s">
        <v>86</v>
      </c>
      <c r="AV830" s="12" t="s">
        <v>75</v>
      </c>
      <c r="AW830" s="12" t="s">
        <v>33</v>
      </c>
      <c r="AX830" s="12" t="s">
        <v>70</v>
      </c>
      <c r="AY830" s="258" t="s">
        <v>165</v>
      </c>
    </row>
    <row r="831" s="11" customFormat="1">
      <c r="B831" s="227"/>
      <c r="C831" s="228"/>
      <c r="D831" s="229" t="s">
        <v>173</v>
      </c>
      <c r="E831" s="230" t="s">
        <v>21</v>
      </c>
      <c r="F831" s="231" t="s">
        <v>1493</v>
      </c>
      <c r="G831" s="228"/>
      <c r="H831" s="232">
        <v>170.45500000000001</v>
      </c>
      <c r="I831" s="233"/>
      <c r="J831" s="228"/>
      <c r="K831" s="228"/>
      <c r="L831" s="234"/>
      <c r="M831" s="235"/>
      <c r="N831" s="236"/>
      <c r="O831" s="236"/>
      <c r="P831" s="236"/>
      <c r="Q831" s="236"/>
      <c r="R831" s="236"/>
      <c r="S831" s="236"/>
      <c r="T831" s="237"/>
      <c r="AT831" s="238" t="s">
        <v>173</v>
      </c>
      <c r="AU831" s="238" t="s">
        <v>86</v>
      </c>
      <c r="AV831" s="11" t="s">
        <v>86</v>
      </c>
      <c r="AW831" s="11" t="s">
        <v>33</v>
      </c>
      <c r="AX831" s="11" t="s">
        <v>70</v>
      </c>
      <c r="AY831" s="238" t="s">
        <v>165</v>
      </c>
    </row>
    <row r="832" s="11" customFormat="1">
      <c r="B832" s="227"/>
      <c r="C832" s="228"/>
      <c r="D832" s="229" t="s">
        <v>173</v>
      </c>
      <c r="E832" s="230" t="s">
        <v>21</v>
      </c>
      <c r="F832" s="231" t="s">
        <v>1494</v>
      </c>
      <c r="G832" s="228"/>
      <c r="H832" s="232">
        <v>93.909999999999997</v>
      </c>
      <c r="I832" s="233"/>
      <c r="J832" s="228"/>
      <c r="K832" s="228"/>
      <c r="L832" s="234"/>
      <c r="M832" s="235"/>
      <c r="N832" s="236"/>
      <c r="O832" s="236"/>
      <c r="P832" s="236"/>
      <c r="Q832" s="236"/>
      <c r="R832" s="236"/>
      <c r="S832" s="236"/>
      <c r="T832" s="237"/>
      <c r="AT832" s="238" t="s">
        <v>173</v>
      </c>
      <c r="AU832" s="238" t="s">
        <v>86</v>
      </c>
      <c r="AV832" s="11" t="s">
        <v>86</v>
      </c>
      <c r="AW832" s="11" t="s">
        <v>33</v>
      </c>
      <c r="AX832" s="11" t="s">
        <v>70</v>
      </c>
      <c r="AY832" s="238" t="s">
        <v>165</v>
      </c>
    </row>
    <row r="833" s="14" customFormat="1">
      <c r="B833" s="272"/>
      <c r="C833" s="273"/>
      <c r="D833" s="229" t="s">
        <v>173</v>
      </c>
      <c r="E833" s="274" t="s">
        <v>21</v>
      </c>
      <c r="F833" s="275" t="s">
        <v>1491</v>
      </c>
      <c r="G833" s="273"/>
      <c r="H833" s="276">
        <v>264.36500000000001</v>
      </c>
      <c r="I833" s="277"/>
      <c r="J833" s="273"/>
      <c r="K833" s="273"/>
      <c r="L833" s="278"/>
      <c r="M833" s="279"/>
      <c r="N833" s="280"/>
      <c r="O833" s="280"/>
      <c r="P833" s="280"/>
      <c r="Q833" s="280"/>
      <c r="R833" s="280"/>
      <c r="S833" s="280"/>
      <c r="T833" s="281"/>
      <c r="AT833" s="282" t="s">
        <v>173</v>
      </c>
      <c r="AU833" s="282" t="s">
        <v>86</v>
      </c>
      <c r="AV833" s="14" t="s">
        <v>178</v>
      </c>
      <c r="AW833" s="14" t="s">
        <v>33</v>
      </c>
      <c r="AX833" s="14" t="s">
        <v>70</v>
      </c>
      <c r="AY833" s="282" t="s">
        <v>165</v>
      </c>
    </row>
    <row r="834" s="13" customFormat="1">
      <c r="B834" s="259"/>
      <c r="C834" s="260"/>
      <c r="D834" s="229" t="s">
        <v>173</v>
      </c>
      <c r="E834" s="261" t="s">
        <v>21</v>
      </c>
      <c r="F834" s="262" t="s">
        <v>229</v>
      </c>
      <c r="G834" s="260"/>
      <c r="H834" s="263">
        <v>645.93200000000002</v>
      </c>
      <c r="I834" s="264"/>
      <c r="J834" s="260"/>
      <c r="K834" s="260"/>
      <c r="L834" s="265"/>
      <c r="M834" s="266"/>
      <c r="N834" s="267"/>
      <c r="O834" s="267"/>
      <c r="P834" s="267"/>
      <c r="Q834" s="267"/>
      <c r="R834" s="267"/>
      <c r="S834" s="267"/>
      <c r="T834" s="268"/>
      <c r="AT834" s="269" t="s">
        <v>173</v>
      </c>
      <c r="AU834" s="269" t="s">
        <v>86</v>
      </c>
      <c r="AV834" s="13" t="s">
        <v>171</v>
      </c>
      <c r="AW834" s="13" t="s">
        <v>33</v>
      </c>
      <c r="AX834" s="13" t="s">
        <v>75</v>
      </c>
      <c r="AY834" s="269" t="s">
        <v>165</v>
      </c>
    </row>
    <row r="835" s="1" customFormat="1" ht="16.5" customHeight="1">
      <c r="B835" s="46"/>
      <c r="C835" s="215" t="s">
        <v>1495</v>
      </c>
      <c r="D835" s="215" t="s">
        <v>167</v>
      </c>
      <c r="E835" s="216" t="s">
        <v>1496</v>
      </c>
      <c r="F835" s="217" t="s">
        <v>1497</v>
      </c>
      <c r="G835" s="218" t="s">
        <v>280</v>
      </c>
      <c r="H835" s="219">
        <v>1</v>
      </c>
      <c r="I835" s="220"/>
      <c r="J835" s="221">
        <f>ROUND(I835*H835,2)</f>
        <v>0</v>
      </c>
      <c r="K835" s="217" t="s">
        <v>21</v>
      </c>
      <c r="L835" s="72"/>
      <c r="M835" s="222" t="s">
        <v>21</v>
      </c>
      <c r="N835" s="223" t="s">
        <v>41</v>
      </c>
      <c r="O835" s="47"/>
      <c r="P835" s="224">
        <f>O835*H835</f>
        <v>0</v>
      </c>
      <c r="Q835" s="224">
        <v>0</v>
      </c>
      <c r="R835" s="224">
        <f>Q835*H835</f>
        <v>0</v>
      </c>
      <c r="S835" s="224">
        <v>0</v>
      </c>
      <c r="T835" s="225">
        <f>S835*H835</f>
        <v>0</v>
      </c>
      <c r="AR835" s="24" t="s">
        <v>244</v>
      </c>
      <c r="AT835" s="24" t="s">
        <v>167</v>
      </c>
      <c r="AU835" s="24" t="s">
        <v>86</v>
      </c>
      <c r="AY835" s="24" t="s">
        <v>165</v>
      </c>
      <c r="BE835" s="226">
        <f>IF(N835="základní",J835,0)</f>
        <v>0</v>
      </c>
      <c r="BF835" s="226">
        <f>IF(N835="snížená",J835,0)</f>
        <v>0</v>
      </c>
      <c r="BG835" s="226">
        <f>IF(N835="zákl. přenesená",J835,0)</f>
        <v>0</v>
      </c>
      <c r="BH835" s="226">
        <f>IF(N835="sníž. přenesená",J835,0)</f>
        <v>0</v>
      </c>
      <c r="BI835" s="226">
        <f>IF(N835="nulová",J835,0)</f>
        <v>0</v>
      </c>
      <c r="BJ835" s="24" t="s">
        <v>75</v>
      </c>
      <c r="BK835" s="226">
        <f>ROUND(I835*H835,2)</f>
        <v>0</v>
      </c>
      <c r="BL835" s="24" t="s">
        <v>244</v>
      </c>
      <c r="BM835" s="24" t="s">
        <v>1498</v>
      </c>
    </row>
    <row r="836" s="1" customFormat="1" ht="16.5" customHeight="1">
      <c r="B836" s="46"/>
      <c r="C836" s="215" t="s">
        <v>1499</v>
      </c>
      <c r="D836" s="215" t="s">
        <v>167</v>
      </c>
      <c r="E836" s="216" t="s">
        <v>1500</v>
      </c>
      <c r="F836" s="217" t="s">
        <v>1501</v>
      </c>
      <c r="G836" s="218" t="s">
        <v>934</v>
      </c>
      <c r="H836" s="219">
        <v>10</v>
      </c>
      <c r="I836" s="220"/>
      <c r="J836" s="221">
        <f>ROUND(I836*H836,2)</f>
        <v>0</v>
      </c>
      <c r="K836" s="217" t="s">
        <v>21</v>
      </c>
      <c r="L836" s="72"/>
      <c r="M836" s="222" t="s">
        <v>21</v>
      </c>
      <c r="N836" s="223" t="s">
        <v>41</v>
      </c>
      <c r="O836" s="47"/>
      <c r="P836" s="224">
        <f>O836*H836</f>
        <v>0</v>
      </c>
      <c r="Q836" s="224">
        <v>0</v>
      </c>
      <c r="R836" s="224">
        <f>Q836*H836</f>
        <v>0</v>
      </c>
      <c r="S836" s="224">
        <v>0</v>
      </c>
      <c r="T836" s="225">
        <f>S836*H836</f>
        <v>0</v>
      </c>
      <c r="AR836" s="24" t="s">
        <v>244</v>
      </c>
      <c r="AT836" s="24" t="s">
        <v>167</v>
      </c>
      <c r="AU836" s="24" t="s">
        <v>86</v>
      </c>
      <c r="AY836" s="24" t="s">
        <v>165</v>
      </c>
      <c r="BE836" s="226">
        <f>IF(N836="základní",J836,0)</f>
        <v>0</v>
      </c>
      <c r="BF836" s="226">
        <f>IF(N836="snížená",J836,0)</f>
        <v>0</v>
      </c>
      <c r="BG836" s="226">
        <f>IF(N836="zákl. přenesená",J836,0)</f>
        <v>0</v>
      </c>
      <c r="BH836" s="226">
        <f>IF(N836="sníž. přenesená",J836,0)</f>
        <v>0</v>
      </c>
      <c r="BI836" s="226">
        <f>IF(N836="nulová",J836,0)</f>
        <v>0</v>
      </c>
      <c r="BJ836" s="24" t="s">
        <v>75</v>
      </c>
      <c r="BK836" s="226">
        <f>ROUND(I836*H836,2)</f>
        <v>0</v>
      </c>
      <c r="BL836" s="24" t="s">
        <v>244</v>
      </c>
      <c r="BM836" s="24" t="s">
        <v>1502</v>
      </c>
    </row>
    <row r="837" s="12" customFormat="1">
      <c r="B837" s="249"/>
      <c r="C837" s="250"/>
      <c r="D837" s="229" t="s">
        <v>173</v>
      </c>
      <c r="E837" s="251" t="s">
        <v>21</v>
      </c>
      <c r="F837" s="252" t="s">
        <v>936</v>
      </c>
      <c r="G837" s="250"/>
      <c r="H837" s="251" t="s">
        <v>21</v>
      </c>
      <c r="I837" s="253"/>
      <c r="J837" s="250"/>
      <c r="K837" s="250"/>
      <c r="L837" s="254"/>
      <c r="M837" s="255"/>
      <c r="N837" s="256"/>
      <c r="O837" s="256"/>
      <c r="P837" s="256"/>
      <c r="Q837" s="256"/>
      <c r="R837" s="256"/>
      <c r="S837" s="256"/>
      <c r="T837" s="257"/>
      <c r="AT837" s="258" t="s">
        <v>173</v>
      </c>
      <c r="AU837" s="258" t="s">
        <v>86</v>
      </c>
      <c r="AV837" s="12" t="s">
        <v>75</v>
      </c>
      <c r="AW837" s="12" t="s">
        <v>33</v>
      </c>
      <c r="AX837" s="12" t="s">
        <v>70</v>
      </c>
      <c r="AY837" s="258" t="s">
        <v>165</v>
      </c>
    </row>
    <row r="838" s="11" customFormat="1">
      <c r="B838" s="227"/>
      <c r="C838" s="228"/>
      <c r="D838" s="229" t="s">
        <v>173</v>
      </c>
      <c r="E838" s="230" t="s">
        <v>21</v>
      </c>
      <c r="F838" s="231" t="s">
        <v>1503</v>
      </c>
      <c r="G838" s="228"/>
      <c r="H838" s="232">
        <v>10</v>
      </c>
      <c r="I838" s="233"/>
      <c r="J838" s="228"/>
      <c r="K838" s="228"/>
      <c r="L838" s="234"/>
      <c r="M838" s="235"/>
      <c r="N838" s="236"/>
      <c r="O838" s="236"/>
      <c r="P838" s="236"/>
      <c r="Q838" s="236"/>
      <c r="R838" s="236"/>
      <c r="S838" s="236"/>
      <c r="T838" s="237"/>
      <c r="AT838" s="238" t="s">
        <v>173</v>
      </c>
      <c r="AU838" s="238" t="s">
        <v>86</v>
      </c>
      <c r="AV838" s="11" t="s">
        <v>86</v>
      </c>
      <c r="AW838" s="11" t="s">
        <v>33</v>
      </c>
      <c r="AX838" s="11" t="s">
        <v>75</v>
      </c>
      <c r="AY838" s="238" t="s">
        <v>165</v>
      </c>
    </row>
    <row r="839" s="1" customFormat="1" ht="16.5" customHeight="1">
      <c r="B839" s="46"/>
      <c r="C839" s="215" t="s">
        <v>1504</v>
      </c>
      <c r="D839" s="215" t="s">
        <v>167</v>
      </c>
      <c r="E839" s="216" t="s">
        <v>1505</v>
      </c>
      <c r="F839" s="217" t="s">
        <v>1506</v>
      </c>
      <c r="G839" s="218" t="s">
        <v>84</v>
      </c>
      <c r="H839" s="219">
        <v>134.101</v>
      </c>
      <c r="I839" s="220"/>
      <c r="J839" s="221">
        <f>ROUND(I839*H839,2)</f>
        <v>0</v>
      </c>
      <c r="K839" s="217" t="s">
        <v>170</v>
      </c>
      <c r="L839" s="72"/>
      <c r="M839" s="222" t="s">
        <v>21</v>
      </c>
      <c r="N839" s="223" t="s">
        <v>41</v>
      </c>
      <c r="O839" s="47"/>
      <c r="P839" s="224">
        <f>O839*H839</f>
        <v>0</v>
      </c>
      <c r="Q839" s="224">
        <v>0</v>
      </c>
      <c r="R839" s="224">
        <f>Q839*H839</f>
        <v>0</v>
      </c>
      <c r="S839" s="224">
        <v>0</v>
      </c>
      <c r="T839" s="225">
        <f>S839*H839</f>
        <v>0</v>
      </c>
      <c r="AR839" s="24" t="s">
        <v>244</v>
      </c>
      <c r="AT839" s="24" t="s">
        <v>167</v>
      </c>
      <c r="AU839" s="24" t="s">
        <v>86</v>
      </c>
      <c r="AY839" s="24" t="s">
        <v>165</v>
      </c>
      <c r="BE839" s="226">
        <f>IF(N839="základní",J839,0)</f>
        <v>0</v>
      </c>
      <c r="BF839" s="226">
        <f>IF(N839="snížená",J839,0)</f>
        <v>0</v>
      </c>
      <c r="BG839" s="226">
        <f>IF(N839="zákl. přenesená",J839,0)</f>
        <v>0</v>
      </c>
      <c r="BH839" s="226">
        <f>IF(N839="sníž. přenesená",J839,0)</f>
        <v>0</v>
      </c>
      <c r="BI839" s="226">
        <f>IF(N839="nulová",J839,0)</f>
        <v>0</v>
      </c>
      <c r="BJ839" s="24" t="s">
        <v>75</v>
      </c>
      <c r="BK839" s="226">
        <f>ROUND(I839*H839,2)</f>
        <v>0</v>
      </c>
      <c r="BL839" s="24" t="s">
        <v>244</v>
      </c>
      <c r="BM839" s="24" t="s">
        <v>1507</v>
      </c>
    </row>
    <row r="840" s="1" customFormat="1" ht="16.5" customHeight="1">
      <c r="B840" s="46"/>
      <c r="C840" s="215" t="s">
        <v>1508</v>
      </c>
      <c r="D840" s="215" t="s">
        <v>167</v>
      </c>
      <c r="E840" s="216" t="s">
        <v>1509</v>
      </c>
      <c r="F840" s="217" t="s">
        <v>1510</v>
      </c>
      <c r="G840" s="218" t="s">
        <v>84</v>
      </c>
      <c r="H840" s="219">
        <v>134.101</v>
      </c>
      <c r="I840" s="220"/>
      <c r="J840" s="221">
        <f>ROUND(I840*H840,2)</f>
        <v>0</v>
      </c>
      <c r="K840" s="217" t="s">
        <v>170</v>
      </c>
      <c r="L840" s="72"/>
      <c r="M840" s="222" t="s">
        <v>21</v>
      </c>
      <c r="N840" s="223" t="s">
        <v>41</v>
      </c>
      <c r="O840" s="47"/>
      <c r="P840" s="224">
        <f>O840*H840</f>
        <v>0</v>
      </c>
      <c r="Q840" s="224">
        <v>0.00034000000000000002</v>
      </c>
      <c r="R840" s="224">
        <f>Q840*H840</f>
        <v>0.045594340000000004</v>
      </c>
      <c r="S840" s="224">
        <v>0</v>
      </c>
      <c r="T840" s="225">
        <f>S840*H840</f>
        <v>0</v>
      </c>
      <c r="AR840" s="24" t="s">
        <v>244</v>
      </c>
      <c r="AT840" s="24" t="s">
        <v>167</v>
      </c>
      <c r="AU840" s="24" t="s">
        <v>86</v>
      </c>
      <c r="AY840" s="24" t="s">
        <v>165</v>
      </c>
      <c r="BE840" s="226">
        <f>IF(N840="základní",J840,0)</f>
        <v>0</v>
      </c>
      <c r="BF840" s="226">
        <f>IF(N840="snížená",J840,0)</f>
        <v>0</v>
      </c>
      <c r="BG840" s="226">
        <f>IF(N840="zákl. přenesená",J840,0)</f>
        <v>0</v>
      </c>
      <c r="BH840" s="226">
        <f>IF(N840="sníž. přenesená",J840,0)</f>
        <v>0</v>
      </c>
      <c r="BI840" s="226">
        <f>IF(N840="nulová",J840,0)</f>
        <v>0</v>
      </c>
      <c r="BJ840" s="24" t="s">
        <v>75</v>
      </c>
      <c r="BK840" s="226">
        <f>ROUND(I840*H840,2)</f>
        <v>0</v>
      </c>
      <c r="BL840" s="24" t="s">
        <v>244</v>
      </c>
      <c r="BM840" s="24" t="s">
        <v>1511</v>
      </c>
    </row>
    <row r="841" s="12" customFormat="1">
      <c r="B841" s="249"/>
      <c r="C841" s="250"/>
      <c r="D841" s="229" t="s">
        <v>173</v>
      </c>
      <c r="E841" s="251" t="s">
        <v>21</v>
      </c>
      <c r="F841" s="252" t="s">
        <v>1512</v>
      </c>
      <c r="G841" s="250"/>
      <c r="H841" s="251" t="s">
        <v>21</v>
      </c>
      <c r="I841" s="253"/>
      <c r="J841" s="250"/>
      <c r="K841" s="250"/>
      <c r="L841" s="254"/>
      <c r="M841" s="255"/>
      <c r="N841" s="256"/>
      <c r="O841" s="256"/>
      <c r="P841" s="256"/>
      <c r="Q841" s="256"/>
      <c r="R841" s="256"/>
      <c r="S841" s="256"/>
      <c r="T841" s="257"/>
      <c r="AT841" s="258" t="s">
        <v>173</v>
      </c>
      <c r="AU841" s="258" t="s">
        <v>86</v>
      </c>
      <c r="AV841" s="12" t="s">
        <v>75</v>
      </c>
      <c r="AW841" s="12" t="s">
        <v>33</v>
      </c>
      <c r="AX841" s="12" t="s">
        <v>70</v>
      </c>
      <c r="AY841" s="258" t="s">
        <v>165</v>
      </c>
    </row>
    <row r="842" s="11" customFormat="1">
      <c r="B842" s="227"/>
      <c r="C842" s="228"/>
      <c r="D842" s="229" t="s">
        <v>173</v>
      </c>
      <c r="E842" s="230" t="s">
        <v>21</v>
      </c>
      <c r="F842" s="231" t="s">
        <v>1513</v>
      </c>
      <c r="G842" s="228"/>
      <c r="H842" s="232">
        <v>8.3840000000000003</v>
      </c>
      <c r="I842" s="233"/>
      <c r="J842" s="228"/>
      <c r="K842" s="228"/>
      <c r="L842" s="234"/>
      <c r="M842" s="235"/>
      <c r="N842" s="236"/>
      <c r="O842" s="236"/>
      <c r="P842" s="236"/>
      <c r="Q842" s="236"/>
      <c r="R842" s="236"/>
      <c r="S842" s="236"/>
      <c r="T842" s="237"/>
      <c r="AT842" s="238" t="s">
        <v>173</v>
      </c>
      <c r="AU842" s="238" t="s">
        <v>86</v>
      </c>
      <c r="AV842" s="11" t="s">
        <v>86</v>
      </c>
      <c r="AW842" s="11" t="s">
        <v>33</v>
      </c>
      <c r="AX842" s="11" t="s">
        <v>70</v>
      </c>
      <c r="AY842" s="238" t="s">
        <v>165</v>
      </c>
    </row>
    <row r="843" s="11" customFormat="1">
      <c r="B843" s="227"/>
      <c r="C843" s="228"/>
      <c r="D843" s="229" t="s">
        <v>173</v>
      </c>
      <c r="E843" s="230" t="s">
        <v>21</v>
      </c>
      <c r="F843" s="231" t="s">
        <v>1514</v>
      </c>
      <c r="G843" s="228"/>
      <c r="H843" s="232">
        <v>1.5469999999999999</v>
      </c>
      <c r="I843" s="233"/>
      <c r="J843" s="228"/>
      <c r="K843" s="228"/>
      <c r="L843" s="234"/>
      <c r="M843" s="235"/>
      <c r="N843" s="236"/>
      <c r="O843" s="236"/>
      <c r="P843" s="236"/>
      <c r="Q843" s="236"/>
      <c r="R843" s="236"/>
      <c r="S843" s="236"/>
      <c r="T843" s="237"/>
      <c r="AT843" s="238" t="s">
        <v>173</v>
      </c>
      <c r="AU843" s="238" t="s">
        <v>86</v>
      </c>
      <c r="AV843" s="11" t="s">
        <v>86</v>
      </c>
      <c r="AW843" s="11" t="s">
        <v>33</v>
      </c>
      <c r="AX843" s="11" t="s">
        <v>70</v>
      </c>
      <c r="AY843" s="238" t="s">
        <v>165</v>
      </c>
    </row>
    <row r="844" s="11" customFormat="1">
      <c r="B844" s="227"/>
      <c r="C844" s="228"/>
      <c r="D844" s="229" t="s">
        <v>173</v>
      </c>
      <c r="E844" s="230" t="s">
        <v>21</v>
      </c>
      <c r="F844" s="231" t="s">
        <v>1515</v>
      </c>
      <c r="G844" s="228"/>
      <c r="H844" s="232">
        <v>1.494</v>
      </c>
      <c r="I844" s="233"/>
      <c r="J844" s="228"/>
      <c r="K844" s="228"/>
      <c r="L844" s="234"/>
      <c r="M844" s="235"/>
      <c r="N844" s="236"/>
      <c r="O844" s="236"/>
      <c r="P844" s="236"/>
      <c r="Q844" s="236"/>
      <c r="R844" s="236"/>
      <c r="S844" s="236"/>
      <c r="T844" s="237"/>
      <c r="AT844" s="238" t="s">
        <v>173</v>
      </c>
      <c r="AU844" s="238" t="s">
        <v>86</v>
      </c>
      <c r="AV844" s="11" t="s">
        <v>86</v>
      </c>
      <c r="AW844" s="11" t="s">
        <v>33</v>
      </c>
      <c r="AX844" s="11" t="s">
        <v>70</v>
      </c>
      <c r="AY844" s="238" t="s">
        <v>165</v>
      </c>
    </row>
    <row r="845" s="11" customFormat="1">
      <c r="B845" s="227"/>
      <c r="C845" s="228"/>
      <c r="D845" s="229" t="s">
        <v>173</v>
      </c>
      <c r="E845" s="230" t="s">
        <v>21</v>
      </c>
      <c r="F845" s="231" t="s">
        <v>1516</v>
      </c>
      <c r="G845" s="228"/>
      <c r="H845" s="232">
        <v>10.506</v>
      </c>
      <c r="I845" s="233"/>
      <c r="J845" s="228"/>
      <c r="K845" s="228"/>
      <c r="L845" s="234"/>
      <c r="M845" s="235"/>
      <c r="N845" s="236"/>
      <c r="O845" s="236"/>
      <c r="P845" s="236"/>
      <c r="Q845" s="236"/>
      <c r="R845" s="236"/>
      <c r="S845" s="236"/>
      <c r="T845" s="237"/>
      <c r="AT845" s="238" t="s">
        <v>173</v>
      </c>
      <c r="AU845" s="238" t="s">
        <v>86</v>
      </c>
      <c r="AV845" s="11" t="s">
        <v>86</v>
      </c>
      <c r="AW845" s="11" t="s">
        <v>33</v>
      </c>
      <c r="AX845" s="11" t="s">
        <v>70</v>
      </c>
      <c r="AY845" s="238" t="s">
        <v>165</v>
      </c>
    </row>
    <row r="846" s="11" customFormat="1">
      <c r="B846" s="227"/>
      <c r="C846" s="228"/>
      <c r="D846" s="229" t="s">
        <v>173</v>
      </c>
      <c r="E846" s="230" t="s">
        <v>21</v>
      </c>
      <c r="F846" s="231" t="s">
        <v>1517</v>
      </c>
      <c r="G846" s="228"/>
      <c r="H846" s="232">
        <v>29.920000000000002</v>
      </c>
      <c r="I846" s="233"/>
      <c r="J846" s="228"/>
      <c r="K846" s="228"/>
      <c r="L846" s="234"/>
      <c r="M846" s="235"/>
      <c r="N846" s="236"/>
      <c r="O846" s="236"/>
      <c r="P846" s="236"/>
      <c r="Q846" s="236"/>
      <c r="R846" s="236"/>
      <c r="S846" s="236"/>
      <c r="T846" s="237"/>
      <c r="AT846" s="238" t="s">
        <v>173</v>
      </c>
      <c r="AU846" s="238" t="s">
        <v>86</v>
      </c>
      <c r="AV846" s="11" t="s">
        <v>86</v>
      </c>
      <c r="AW846" s="11" t="s">
        <v>33</v>
      </c>
      <c r="AX846" s="11" t="s">
        <v>70</v>
      </c>
      <c r="AY846" s="238" t="s">
        <v>165</v>
      </c>
    </row>
    <row r="847" s="11" customFormat="1">
      <c r="B847" s="227"/>
      <c r="C847" s="228"/>
      <c r="D847" s="229" t="s">
        <v>173</v>
      </c>
      <c r="E847" s="230" t="s">
        <v>21</v>
      </c>
      <c r="F847" s="231" t="s">
        <v>1518</v>
      </c>
      <c r="G847" s="228"/>
      <c r="H847" s="232">
        <v>5.8799999999999999</v>
      </c>
      <c r="I847" s="233"/>
      <c r="J847" s="228"/>
      <c r="K847" s="228"/>
      <c r="L847" s="234"/>
      <c r="M847" s="235"/>
      <c r="N847" s="236"/>
      <c r="O847" s="236"/>
      <c r="P847" s="236"/>
      <c r="Q847" s="236"/>
      <c r="R847" s="236"/>
      <c r="S847" s="236"/>
      <c r="T847" s="237"/>
      <c r="AT847" s="238" t="s">
        <v>173</v>
      </c>
      <c r="AU847" s="238" t="s">
        <v>86</v>
      </c>
      <c r="AV847" s="11" t="s">
        <v>86</v>
      </c>
      <c r="AW847" s="11" t="s">
        <v>33</v>
      </c>
      <c r="AX847" s="11" t="s">
        <v>70</v>
      </c>
      <c r="AY847" s="238" t="s">
        <v>165</v>
      </c>
    </row>
    <row r="848" s="11" customFormat="1">
      <c r="B848" s="227"/>
      <c r="C848" s="228"/>
      <c r="D848" s="229" t="s">
        <v>173</v>
      </c>
      <c r="E848" s="230" t="s">
        <v>21</v>
      </c>
      <c r="F848" s="231" t="s">
        <v>1519</v>
      </c>
      <c r="G848" s="228"/>
      <c r="H848" s="232">
        <v>72</v>
      </c>
      <c r="I848" s="233"/>
      <c r="J848" s="228"/>
      <c r="K848" s="228"/>
      <c r="L848" s="234"/>
      <c r="M848" s="235"/>
      <c r="N848" s="236"/>
      <c r="O848" s="236"/>
      <c r="P848" s="236"/>
      <c r="Q848" s="236"/>
      <c r="R848" s="236"/>
      <c r="S848" s="236"/>
      <c r="T848" s="237"/>
      <c r="AT848" s="238" t="s">
        <v>173</v>
      </c>
      <c r="AU848" s="238" t="s">
        <v>86</v>
      </c>
      <c r="AV848" s="11" t="s">
        <v>86</v>
      </c>
      <c r="AW848" s="11" t="s">
        <v>33</v>
      </c>
      <c r="AX848" s="11" t="s">
        <v>70</v>
      </c>
      <c r="AY848" s="238" t="s">
        <v>165</v>
      </c>
    </row>
    <row r="849" s="11" customFormat="1">
      <c r="B849" s="227"/>
      <c r="C849" s="228"/>
      <c r="D849" s="229" t="s">
        <v>173</v>
      </c>
      <c r="E849" s="230" t="s">
        <v>21</v>
      </c>
      <c r="F849" s="231" t="s">
        <v>1520</v>
      </c>
      <c r="G849" s="228"/>
      <c r="H849" s="232">
        <v>4.3700000000000001</v>
      </c>
      <c r="I849" s="233"/>
      <c r="J849" s="228"/>
      <c r="K849" s="228"/>
      <c r="L849" s="234"/>
      <c r="M849" s="235"/>
      <c r="N849" s="236"/>
      <c r="O849" s="236"/>
      <c r="P849" s="236"/>
      <c r="Q849" s="236"/>
      <c r="R849" s="236"/>
      <c r="S849" s="236"/>
      <c r="T849" s="237"/>
      <c r="AT849" s="238" t="s">
        <v>173</v>
      </c>
      <c r="AU849" s="238" t="s">
        <v>86</v>
      </c>
      <c r="AV849" s="11" t="s">
        <v>86</v>
      </c>
      <c r="AW849" s="11" t="s">
        <v>33</v>
      </c>
      <c r="AX849" s="11" t="s">
        <v>70</v>
      </c>
      <c r="AY849" s="238" t="s">
        <v>165</v>
      </c>
    </row>
    <row r="850" s="13" customFormat="1">
      <c r="B850" s="259"/>
      <c r="C850" s="260"/>
      <c r="D850" s="229" t="s">
        <v>173</v>
      </c>
      <c r="E850" s="261" t="s">
        <v>21</v>
      </c>
      <c r="F850" s="262" t="s">
        <v>229</v>
      </c>
      <c r="G850" s="260"/>
      <c r="H850" s="263">
        <v>134.101</v>
      </c>
      <c r="I850" s="264"/>
      <c r="J850" s="260"/>
      <c r="K850" s="260"/>
      <c r="L850" s="265"/>
      <c r="M850" s="266"/>
      <c r="N850" s="267"/>
      <c r="O850" s="267"/>
      <c r="P850" s="267"/>
      <c r="Q850" s="267"/>
      <c r="R850" s="267"/>
      <c r="S850" s="267"/>
      <c r="T850" s="268"/>
      <c r="AT850" s="269" t="s">
        <v>173</v>
      </c>
      <c r="AU850" s="269" t="s">
        <v>86</v>
      </c>
      <c r="AV850" s="13" t="s">
        <v>171</v>
      </c>
      <c r="AW850" s="13" t="s">
        <v>33</v>
      </c>
      <c r="AX850" s="13" t="s">
        <v>75</v>
      </c>
      <c r="AY850" s="269" t="s">
        <v>165</v>
      </c>
    </row>
    <row r="851" s="10" customFormat="1" ht="29.88" customHeight="1">
      <c r="B851" s="199"/>
      <c r="C851" s="200"/>
      <c r="D851" s="201" t="s">
        <v>69</v>
      </c>
      <c r="E851" s="213" t="s">
        <v>1521</v>
      </c>
      <c r="F851" s="213" t="s">
        <v>1522</v>
      </c>
      <c r="G851" s="200"/>
      <c r="H851" s="200"/>
      <c r="I851" s="203"/>
      <c r="J851" s="214">
        <f>BK851</f>
        <v>0</v>
      </c>
      <c r="K851" s="200"/>
      <c r="L851" s="205"/>
      <c r="M851" s="206"/>
      <c r="N851" s="207"/>
      <c r="O851" s="207"/>
      <c r="P851" s="208">
        <f>SUM(P852:P858)</f>
        <v>0</v>
      </c>
      <c r="Q851" s="207"/>
      <c r="R851" s="208">
        <f>SUM(R852:R858)</f>
        <v>0.11696185000000001</v>
      </c>
      <c r="S851" s="207"/>
      <c r="T851" s="209">
        <f>SUM(T852:T858)</f>
        <v>0</v>
      </c>
      <c r="AR851" s="210" t="s">
        <v>86</v>
      </c>
      <c r="AT851" s="211" t="s">
        <v>69</v>
      </c>
      <c r="AU851" s="211" t="s">
        <v>75</v>
      </c>
      <c r="AY851" s="210" t="s">
        <v>165</v>
      </c>
      <c r="BK851" s="212">
        <f>SUM(BK852:BK858)</f>
        <v>0</v>
      </c>
    </row>
    <row r="852" s="1" customFormat="1" ht="16.5" customHeight="1">
      <c r="B852" s="46"/>
      <c r="C852" s="215" t="s">
        <v>1523</v>
      </c>
      <c r="D852" s="215" t="s">
        <v>167</v>
      </c>
      <c r="E852" s="216" t="s">
        <v>1524</v>
      </c>
      <c r="F852" s="217" t="s">
        <v>1525</v>
      </c>
      <c r="G852" s="218" t="s">
        <v>84</v>
      </c>
      <c r="H852" s="219">
        <v>248.85499999999999</v>
      </c>
      <c r="I852" s="220"/>
      <c r="J852" s="221">
        <f>ROUND(I852*H852,2)</f>
        <v>0</v>
      </c>
      <c r="K852" s="217" t="s">
        <v>170</v>
      </c>
      <c r="L852" s="72"/>
      <c r="M852" s="222" t="s">
        <v>21</v>
      </c>
      <c r="N852" s="223" t="s">
        <v>41</v>
      </c>
      <c r="O852" s="47"/>
      <c r="P852" s="224">
        <f>O852*H852</f>
        <v>0</v>
      </c>
      <c r="Q852" s="224">
        <v>0</v>
      </c>
      <c r="R852" s="224">
        <f>Q852*H852</f>
        <v>0</v>
      </c>
      <c r="S852" s="224">
        <v>0</v>
      </c>
      <c r="T852" s="225">
        <f>S852*H852</f>
        <v>0</v>
      </c>
      <c r="AR852" s="24" t="s">
        <v>244</v>
      </c>
      <c r="AT852" s="24" t="s">
        <v>167</v>
      </c>
      <c r="AU852" s="24" t="s">
        <v>86</v>
      </c>
      <c r="AY852" s="24" t="s">
        <v>165</v>
      </c>
      <c r="BE852" s="226">
        <f>IF(N852="základní",J852,0)</f>
        <v>0</v>
      </c>
      <c r="BF852" s="226">
        <f>IF(N852="snížená",J852,0)</f>
        <v>0</v>
      </c>
      <c r="BG852" s="226">
        <f>IF(N852="zákl. přenesená",J852,0)</f>
        <v>0</v>
      </c>
      <c r="BH852" s="226">
        <f>IF(N852="sníž. přenesená",J852,0)</f>
        <v>0</v>
      </c>
      <c r="BI852" s="226">
        <f>IF(N852="nulová",J852,0)</f>
        <v>0</v>
      </c>
      <c r="BJ852" s="24" t="s">
        <v>75</v>
      </c>
      <c r="BK852" s="226">
        <f>ROUND(I852*H852,2)</f>
        <v>0</v>
      </c>
      <c r="BL852" s="24" t="s">
        <v>244</v>
      </c>
      <c r="BM852" s="24" t="s">
        <v>1526</v>
      </c>
    </row>
    <row r="853" s="1" customFormat="1" ht="16.5" customHeight="1">
      <c r="B853" s="46"/>
      <c r="C853" s="215" t="s">
        <v>1527</v>
      </c>
      <c r="D853" s="215" t="s">
        <v>167</v>
      </c>
      <c r="E853" s="216" t="s">
        <v>1528</v>
      </c>
      <c r="F853" s="217" t="s">
        <v>1529</v>
      </c>
      <c r="G853" s="218" t="s">
        <v>84</v>
      </c>
      <c r="H853" s="219">
        <v>248.85499999999999</v>
      </c>
      <c r="I853" s="220"/>
      <c r="J853" s="221">
        <f>ROUND(I853*H853,2)</f>
        <v>0</v>
      </c>
      <c r="K853" s="217" t="s">
        <v>170</v>
      </c>
      <c r="L853" s="72"/>
      <c r="M853" s="222" t="s">
        <v>21</v>
      </c>
      <c r="N853" s="223" t="s">
        <v>41</v>
      </c>
      <c r="O853" s="47"/>
      <c r="P853" s="224">
        <f>O853*H853</f>
        <v>0</v>
      </c>
      <c r="Q853" s="224">
        <v>0.00020000000000000001</v>
      </c>
      <c r="R853" s="224">
        <f>Q853*H853</f>
        <v>0.049771000000000003</v>
      </c>
      <c r="S853" s="224">
        <v>0</v>
      </c>
      <c r="T853" s="225">
        <f>S853*H853</f>
        <v>0</v>
      </c>
      <c r="AR853" s="24" t="s">
        <v>244</v>
      </c>
      <c r="AT853" s="24" t="s">
        <v>167</v>
      </c>
      <c r="AU853" s="24" t="s">
        <v>86</v>
      </c>
      <c r="AY853" s="24" t="s">
        <v>165</v>
      </c>
      <c r="BE853" s="226">
        <f>IF(N853="základní",J853,0)</f>
        <v>0</v>
      </c>
      <c r="BF853" s="226">
        <f>IF(N853="snížená",J853,0)</f>
        <v>0</v>
      </c>
      <c r="BG853" s="226">
        <f>IF(N853="zákl. přenesená",J853,0)</f>
        <v>0</v>
      </c>
      <c r="BH853" s="226">
        <f>IF(N853="sníž. přenesená",J853,0)</f>
        <v>0</v>
      </c>
      <c r="BI853" s="226">
        <f>IF(N853="nulová",J853,0)</f>
        <v>0</v>
      </c>
      <c r="BJ853" s="24" t="s">
        <v>75</v>
      </c>
      <c r="BK853" s="226">
        <f>ROUND(I853*H853,2)</f>
        <v>0</v>
      </c>
      <c r="BL853" s="24" t="s">
        <v>244</v>
      </c>
      <c r="BM853" s="24" t="s">
        <v>1530</v>
      </c>
    </row>
    <row r="854" s="1" customFormat="1" ht="25.5" customHeight="1">
      <c r="B854" s="46"/>
      <c r="C854" s="215" t="s">
        <v>1531</v>
      </c>
      <c r="D854" s="215" t="s">
        <v>167</v>
      </c>
      <c r="E854" s="216" t="s">
        <v>1532</v>
      </c>
      <c r="F854" s="217" t="s">
        <v>1533</v>
      </c>
      <c r="G854" s="218" t="s">
        <v>84</v>
      </c>
      <c r="H854" s="219">
        <v>248.85499999999999</v>
      </c>
      <c r="I854" s="220"/>
      <c r="J854" s="221">
        <f>ROUND(I854*H854,2)</f>
        <v>0</v>
      </c>
      <c r="K854" s="217" t="s">
        <v>170</v>
      </c>
      <c r="L854" s="72"/>
      <c r="M854" s="222" t="s">
        <v>21</v>
      </c>
      <c r="N854" s="223" t="s">
        <v>41</v>
      </c>
      <c r="O854" s="47"/>
      <c r="P854" s="224">
        <f>O854*H854</f>
        <v>0</v>
      </c>
      <c r="Q854" s="224">
        <v>0.00027</v>
      </c>
      <c r="R854" s="224">
        <f>Q854*H854</f>
        <v>0.067190849999999996</v>
      </c>
      <c r="S854" s="224">
        <v>0</v>
      </c>
      <c r="T854" s="225">
        <f>S854*H854</f>
        <v>0</v>
      </c>
      <c r="AR854" s="24" t="s">
        <v>244</v>
      </c>
      <c r="AT854" s="24" t="s">
        <v>167</v>
      </c>
      <c r="AU854" s="24" t="s">
        <v>86</v>
      </c>
      <c r="AY854" s="24" t="s">
        <v>165</v>
      </c>
      <c r="BE854" s="226">
        <f>IF(N854="základní",J854,0)</f>
        <v>0</v>
      </c>
      <c r="BF854" s="226">
        <f>IF(N854="snížená",J854,0)</f>
        <v>0</v>
      </c>
      <c r="BG854" s="226">
        <f>IF(N854="zákl. přenesená",J854,0)</f>
        <v>0</v>
      </c>
      <c r="BH854" s="226">
        <f>IF(N854="sníž. přenesená",J854,0)</f>
        <v>0</v>
      </c>
      <c r="BI854" s="226">
        <f>IF(N854="nulová",J854,0)</f>
        <v>0</v>
      </c>
      <c r="BJ854" s="24" t="s">
        <v>75</v>
      </c>
      <c r="BK854" s="226">
        <f>ROUND(I854*H854,2)</f>
        <v>0</v>
      </c>
      <c r="BL854" s="24" t="s">
        <v>244</v>
      </c>
      <c r="BM854" s="24" t="s">
        <v>1534</v>
      </c>
    </row>
    <row r="855" s="12" customFormat="1">
      <c r="B855" s="249"/>
      <c r="C855" s="250"/>
      <c r="D855" s="229" t="s">
        <v>173</v>
      </c>
      <c r="E855" s="251" t="s">
        <v>21</v>
      </c>
      <c r="F855" s="252" t="s">
        <v>1535</v>
      </c>
      <c r="G855" s="250"/>
      <c r="H855" s="251" t="s">
        <v>21</v>
      </c>
      <c r="I855" s="253"/>
      <c r="J855" s="250"/>
      <c r="K855" s="250"/>
      <c r="L855" s="254"/>
      <c r="M855" s="255"/>
      <c r="N855" s="256"/>
      <c r="O855" s="256"/>
      <c r="P855" s="256"/>
      <c r="Q855" s="256"/>
      <c r="R855" s="256"/>
      <c r="S855" s="256"/>
      <c r="T855" s="257"/>
      <c r="AT855" s="258" t="s">
        <v>173</v>
      </c>
      <c r="AU855" s="258" t="s">
        <v>86</v>
      </c>
      <c r="AV855" s="12" t="s">
        <v>75</v>
      </c>
      <c r="AW855" s="12" t="s">
        <v>33</v>
      </c>
      <c r="AX855" s="12" t="s">
        <v>70</v>
      </c>
      <c r="AY855" s="258" t="s">
        <v>165</v>
      </c>
    </row>
    <row r="856" s="11" customFormat="1">
      <c r="B856" s="227"/>
      <c r="C856" s="228"/>
      <c r="D856" s="229" t="s">
        <v>173</v>
      </c>
      <c r="E856" s="230" t="s">
        <v>21</v>
      </c>
      <c r="F856" s="231" t="s">
        <v>321</v>
      </c>
      <c r="G856" s="228"/>
      <c r="H856" s="232">
        <v>170.45500000000001</v>
      </c>
      <c r="I856" s="233"/>
      <c r="J856" s="228"/>
      <c r="K856" s="228"/>
      <c r="L856" s="234"/>
      <c r="M856" s="235"/>
      <c r="N856" s="236"/>
      <c r="O856" s="236"/>
      <c r="P856" s="236"/>
      <c r="Q856" s="236"/>
      <c r="R856" s="236"/>
      <c r="S856" s="236"/>
      <c r="T856" s="237"/>
      <c r="AT856" s="238" t="s">
        <v>173</v>
      </c>
      <c r="AU856" s="238" t="s">
        <v>86</v>
      </c>
      <c r="AV856" s="11" t="s">
        <v>86</v>
      </c>
      <c r="AW856" s="11" t="s">
        <v>33</v>
      </c>
      <c r="AX856" s="11" t="s">
        <v>70</v>
      </c>
      <c r="AY856" s="238" t="s">
        <v>165</v>
      </c>
    </row>
    <row r="857" s="11" customFormat="1">
      <c r="B857" s="227"/>
      <c r="C857" s="228"/>
      <c r="D857" s="229" t="s">
        <v>173</v>
      </c>
      <c r="E857" s="230" t="s">
        <v>21</v>
      </c>
      <c r="F857" s="231" t="s">
        <v>1536</v>
      </c>
      <c r="G857" s="228"/>
      <c r="H857" s="232">
        <v>78.400000000000006</v>
      </c>
      <c r="I857" s="233"/>
      <c r="J857" s="228"/>
      <c r="K857" s="228"/>
      <c r="L857" s="234"/>
      <c r="M857" s="235"/>
      <c r="N857" s="236"/>
      <c r="O857" s="236"/>
      <c r="P857" s="236"/>
      <c r="Q857" s="236"/>
      <c r="R857" s="236"/>
      <c r="S857" s="236"/>
      <c r="T857" s="237"/>
      <c r="AT857" s="238" t="s">
        <v>173</v>
      </c>
      <c r="AU857" s="238" t="s">
        <v>86</v>
      </c>
      <c r="AV857" s="11" t="s">
        <v>86</v>
      </c>
      <c r="AW857" s="11" t="s">
        <v>33</v>
      </c>
      <c r="AX857" s="11" t="s">
        <v>70</v>
      </c>
      <c r="AY857" s="238" t="s">
        <v>165</v>
      </c>
    </row>
    <row r="858" s="13" customFormat="1">
      <c r="B858" s="259"/>
      <c r="C858" s="260"/>
      <c r="D858" s="229" t="s">
        <v>173</v>
      </c>
      <c r="E858" s="261" t="s">
        <v>21</v>
      </c>
      <c r="F858" s="262" t="s">
        <v>229</v>
      </c>
      <c r="G858" s="260"/>
      <c r="H858" s="263">
        <v>248.85499999999999</v>
      </c>
      <c r="I858" s="264"/>
      <c r="J858" s="260"/>
      <c r="K858" s="260"/>
      <c r="L858" s="265"/>
      <c r="M858" s="266"/>
      <c r="N858" s="267"/>
      <c r="O858" s="267"/>
      <c r="P858" s="267"/>
      <c r="Q858" s="267"/>
      <c r="R858" s="267"/>
      <c r="S858" s="267"/>
      <c r="T858" s="268"/>
      <c r="AT858" s="269" t="s">
        <v>173</v>
      </c>
      <c r="AU858" s="269" t="s">
        <v>86</v>
      </c>
      <c r="AV858" s="13" t="s">
        <v>171</v>
      </c>
      <c r="AW858" s="13" t="s">
        <v>33</v>
      </c>
      <c r="AX858" s="13" t="s">
        <v>75</v>
      </c>
      <c r="AY858" s="269" t="s">
        <v>165</v>
      </c>
    </row>
    <row r="859" s="10" customFormat="1" ht="37.44" customHeight="1">
      <c r="B859" s="199"/>
      <c r="C859" s="200"/>
      <c r="D859" s="201" t="s">
        <v>69</v>
      </c>
      <c r="E859" s="202" t="s">
        <v>1537</v>
      </c>
      <c r="F859" s="202" t="s">
        <v>1538</v>
      </c>
      <c r="G859" s="200"/>
      <c r="H859" s="200"/>
      <c r="I859" s="203"/>
      <c r="J859" s="204">
        <f>BK859</f>
        <v>0</v>
      </c>
      <c r="K859" s="200"/>
      <c r="L859" s="205"/>
      <c r="M859" s="206"/>
      <c r="N859" s="207"/>
      <c r="O859" s="207"/>
      <c r="P859" s="208">
        <f>P860+P867+P874+P886</f>
        <v>0</v>
      </c>
      <c r="Q859" s="207"/>
      <c r="R859" s="208">
        <f>R860+R867+R874+R886</f>
        <v>0</v>
      </c>
      <c r="S859" s="207"/>
      <c r="T859" s="209">
        <f>T860+T867+T874+T886</f>
        <v>0</v>
      </c>
      <c r="AR859" s="210" t="s">
        <v>187</v>
      </c>
      <c r="AT859" s="211" t="s">
        <v>69</v>
      </c>
      <c r="AU859" s="211" t="s">
        <v>70</v>
      </c>
      <c r="AY859" s="210" t="s">
        <v>165</v>
      </c>
      <c r="BK859" s="212">
        <f>BK860+BK867+BK874+BK886</f>
        <v>0</v>
      </c>
    </row>
    <row r="860" s="10" customFormat="1" ht="19.92" customHeight="1">
      <c r="B860" s="199"/>
      <c r="C860" s="200"/>
      <c r="D860" s="201" t="s">
        <v>69</v>
      </c>
      <c r="E860" s="213" t="s">
        <v>1539</v>
      </c>
      <c r="F860" s="213" t="s">
        <v>1540</v>
      </c>
      <c r="G860" s="200"/>
      <c r="H860" s="200"/>
      <c r="I860" s="203"/>
      <c r="J860" s="214">
        <f>BK860</f>
        <v>0</v>
      </c>
      <c r="K860" s="200"/>
      <c r="L860" s="205"/>
      <c r="M860" s="206"/>
      <c r="N860" s="207"/>
      <c r="O860" s="207"/>
      <c r="P860" s="208">
        <f>SUM(P861:P866)</f>
        <v>0</v>
      </c>
      <c r="Q860" s="207"/>
      <c r="R860" s="208">
        <f>SUM(R861:R866)</f>
        <v>0</v>
      </c>
      <c r="S860" s="207"/>
      <c r="T860" s="209">
        <f>SUM(T861:T866)</f>
        <v>0</v>
      </c>
      <c r="AR860" s="210" t="s">
        <v>187</v>
      </c>
      <c r="AT860" s="211" t="s">
        <v>69</v>
      </c>
      <c r="AU860" s="211" t="s">
        <v>75</v>
      </c>
      <c r="AY860" s="210" t="s">
        <v>165</v>
      </c>
      <c r="BK860" s="212">
        <f>SUM(BK861:BK866)</f>
        <v>0</v>
      </c>
    </row>
    <row r="861" s="1" customFormat="1" ht="16.5" customHeight="1">
      <c r="B861" s="46"/>
      <c r="C861" s="215" t="s">
        <v>1541</v>
      </c>
      <c r="D861" s="215" t="s">
        <v>167</v>
      </c>
      <c r="E861" s="216" t="s">
        <v>1542</v>
      </c>
      <c r="F861" s="217" t="s">
        <v>1543</v>
      </c>
      <c r="G861" s="218" t="s">
        <v>1544</v>
      </c>
      <c r="H861" s="219">
        <v>1</v>
      </c>
      <c r="I861" s="220"/>
      <c r="J861" s="221">
        <f>ROUND(I861*H861,2)</f>
        <v>0</v>
      </c>
      <c r="K861" s="217" t="s">
        <v>170</v>
      </c>
      <c r="L861" s="72"/>
      <c r="M861" s="222" t="s">
        <v>21</v>
      </c>
      <c r="N861" s="223" t="s">
        <v>41</v>
      </c>
      <c r="O861" s="47"/>
      <c r="P861" s="224">
        <f>O861*H861</f>
        <v>0</v>
      </c>
      <c r="Q861" s="224">
        <v>0</v>
      </c>
      <c r="R861" s="224">
        <f>Q861*H861</f>
        <v>0</v>
      </c>
      <c r="S861" s="224">
        <v>0</v>
      </c>
      <c r="T861" s="225">
        <f>S861*H861</f>
        <v>0</v>
      </c>
      <c r="AR861" s="24" t="s">
        <v>1545</v>
      </c>
      <c r="AT861" s="24" t="s">
        <v>167</v>
      </c>
      <c r="AU861" s="24" t="s">
        <v>86</v>
      </c>
      <c r="AY861" s="24" t="s">
        <v>165</v>
      </c>
      <c r="BE861" s="226">
        <f>IF(N861="základní",J861,0)</f>
        <v>0</v>
      </c>
      <c r="BF861" s="226">
        <f>IF(N861="snížená",J861,0)</f>
        <v>0</v>
      </c>
      <c r="BG861" s="226">
        <f>IF(N861="zákl. přenesená",J861,0)</f>
        <v>0</v>
      </c>
      <c r="BH861" s="226">
        <f>IF(N861="sníž. přenesená",J861,0)</f>
        <v>0</v>
      </c>
      <c r="BI861" s="226">
        <f>IF(N861="nulová",J861,0)</f>
        <v>0</v>
      </c>
      <c r="BJ861" s="24" t="s">
        <v>75</v>
      </c>
      <c r="BK861" s="226">
        <f>ROUND(I861*H861,2)</f>
        <v>0</v>
      </c>
      <c r="BL861" s="24" t="s">
        <v>1545</v>
      </c>
      <c r="BM861" s="24" t="s">
        <v>1546</v>
      </c>
    </row>
    <row r="862" s="11" customFormat="1">
      <c r="B862" s="227"/>
      <c r="C862" s="228"/>
      <c r="D862" s="229" t="s">
        <v>173</v>
      </c>
      <c r="E862" s="230" t="s">
        <v>21</v>
      </c>
      <c r="F862" s="231" t="s">
        <v>1547</v>
      </c>
      <c r="G862" s="228"/>
      <c r="H862" s="232">
        <v>1</v>
      </c>
      <c r="I862" s="233"/>
      <c r="J862" s="228"/>
      <c r="K862" s="228"/>
      <c r="L862" s="234"/>
      <c r="M862" s="235"/>
      <c r="N862" s="236"/>
      <c r="O862" s="236"/>
      <c r="P862" s="236"/>
      <c r="Q862" s="236"/>
      <c r="R862" s="236"/>
      <c r="S862" s="236"/>
      <c r="T862" s="237"/>
      <c r="AT862" s="238" t="s">
        <v>173</v>
      </c>
      <c r="AU862" s="238" t="s">
        <v>86</v>
      </c>
      <c r="AV862" s="11" t="s">
        <v>86</v>
      </c>
      <c r="AW862" s="11" t="s">
        <v>33</v>
      </c>
      <c r="AX862" s="11" t="s">
        <v>75</v>
      </c>
      <c r="AY862" s="238" t="s">
        <v>165</v>
      </c>
    </row>
    <row r="863" s="1" customFormat="1" ht="16.5" customHeight="1">
      <c r="B863" s="46"/>
      <c r="C863" s="215" t="s">
        <v>1548</v>
      </c>
      <c r="D863" s="215" t="s">
        <v>167</v>
      </c>
      <c r="E863" s="216" t="s">
        <v>1549</v>
      </c>
      <c r="F863" s="217" t="s">
        <v>1550</v>
      </c>
      <c r="G863" s="218" t="s">
        <v>1544</v>
      </c>
      <c r="H863" s="219">
        <v>1</v>
      </c>
      <c r="I863" s="220"/>
      <c r="J863" s="221">
        <f>ROUND(I863*H863,2)</f>
        <v>0</v>
      </c>
      <c r="K863" s="217" t="s">
        <v>170</v>
      </c>
      <c r="L863" s="72"/>
      <c r="M863" s="222" t="s">
        <v>21</v>
      </c>
      <c r="N863" s="223" t="s">
        <v>41</v>
      </c>
      <c r="O863" s="47"/>
      <c r="P863" s="224">
        <f>O863*H863</f>
        <v>0</v>
      </c>
      <c r="Q863" s="224">
        <v>0</v>
      </c>
      <c r="R863" s="224">
        <f>Q863*H863</f>
        <v>0</v>
      </c>
      <c r="S863" s="224">
        <v>0</v>
      </c>
      <c r="T863" s="225">
        <f>S863*H863</f>
        <v>0</v>
      </c>
      <c r="AR863" s="24" t="s">
        <v>1545</v>
      </c>
      <c r="AT863" s="24" t="s">
        <v>167</v>
      </c>
      <c r="AU863" s="24" t="s">
        <v>86</v>
      </c>
      <c r="AY863" s="24" t="s">
        <v>165</v>
      </c>
      <c r="BE863" s="226">
        <f>IF(N863="základní",J863,0)</f>
        <v>0</v>
      </c>
      <c r="BF863" s="226">
        <f>IF(N863="snížená",J863,0)</f>
        <v>0</v>
      </c>
      <c r="BG863" s="226">
        <f>IF(N863="zákl. přenesená",J863,0)</f>
        <v>0</v>
      </c>
      <c r="BH863" s="226">
        <f>IF(N863="sníž. přenesená",J863,0)</f>
        <v>0</v>
      </c>
      <c r="BI863" s="226">
        <f>IF(N863="nulová",J863,0)</f>
        <v>0</v>
      </c>
      <c r="BJ863" s="24" t="s">
        <v>75</v>
      </c>
      <c r="BK863" s="226">
        <f>ROUND(I863*H863,2)</f>
        <v>0</v>
      </c>
      <c r="BL863" s="24" t="s">
        <v>1545</v>
      </c>
      <c r="BM863" s="24" t="s">
        <v>1551</v>
      </c>
    </row>
    <row r="864" s="11" customFormat="1">
      <c r="B864" s="227"/>
      <c r="C864" s="228"/>
      <c r="D864" s="229" t="s">
        <v>173</v>
      </c>
      <c r="E864" s="230" t="s">
        <v>21</v>
      </c>
      <c r="F864" s="231" t="s">
        <v>1552</v>
      </c>
      <c r="G864" s="228"/>
      <c r="H864" s="232">
        <v>1</v>
      </c>
      <c r="I864" s="233"/>
      <c r="J864" s="228"/>
      <c r="K864" s="228"/>
      <c r="L864" s="234"/>
      <c r="M864" s="235"/>
      <c r="N864" s="236"/>
      <c r="O864" s="236"/>
      <c r="P864" s="236"/>
      <c r="Q864" s="236"/>
      <c r="R864" s="236"/>
      <c r="S864" s="236"/>
      <c r="T864" s="237"/>
      <c r="AT864" s="238" t="s">
        <v>173</v>
      </c>
      <c r="AU864" s="238" t="s">
        <v>86</v>
      </c>
      <c r="AV864" s="11" t="s">
        <v>86</v>
      </c>
      <c r="AW864" s="11" t="s">
        <v>33</v>
      </c>
      <c r="AX864" s="11" t="s">
        <v>75</v>
      </c>
      <c r="AY864" s="238" t="s">
        <v>165</v>
      </c>
    </row>
    <row r="865" s="12" customFormat="1">
      <c r="B865" s="249"/>
      <c r="C865" s="250"/>
      <c r="D865" s="229" t="s">
        <v>173</v>
      </c>
      <c r="E865" s="251" t="s">
        <v>21</v>
      </c>
      <c r="F865" s="252" t="s">
        <v>1553</v>
      </c>
      <c r="G865" s="250"/>
      <c r="H865" s="251" t="s">
        <v>21</v>
      </c>
      <c r="I865" s="253"/>
      <c r="J865" s="250"/>
      <c r="K865" s="250"/>
      <c r="L865" s="254"/>
      <c r="M865" s="255"/>
      <c r="N865" s="256"/>
      <c r="O865" s="256"/>
      <c r="P865" s="256"/>
      <c r="Q865" s="256"/>
      <c r="R865" s="256"/>
      <c r="S865" s="256"/>
      <c r="T865" s="257"/>
      <c r="AT865" s="258" t="s">
        <v>173</v>
      </c>
      <c r="AU865" s="258" t="s">
        <v>86</v>
      </c>
      <c r="AV865" s="12" t="s">
        <v>75</v>
      </c>
      <c r="AW865" s="12" t="s">
        <v>33</v>
      </c>
      <c r="AX865" s="12" t="s">
        <v>70</v>
      </c>
      <c r="AY865" s="258" t="s">
        <v>165</v>
      </c>
    </row>
    <row r="866" s="1" customFormat="1" ht="16.5" customHeight="1">
      <c r="B866" s="46"/>
      <c r="C866" s="215" t="s">
        <v>1554</v>
      </c>
      <c r="D866" s="215" t="s">
        <v>167</v>
      </c>
      <c r="E866" s="216" t="s">
        <v>1555</v>
      </c>
      <c r="F866" s="217" t="s">
        <v>1556</v>
      </c>
      <c r="G866" s="218" t="s">
        <v>1544</v>
      </c>
      <c r="H866" s="219">
        <v>1</v>
      </c>
      <c r="I866" s="220"/>
      <c r="J866" s="221">
        <f>ROUND(I866*H866,2)</f>
        <v>0</v>
      </c>
      <c r="K866" s="217" t="s">
        <v>170</v>
      </c>
      <c r="L866" s="72"/>
      <c r="M866" s="222" t="s">
        <v>21</v>
      </c>
      <c r="N866" s="223" t="s">
        <v>41</v>
      </c>
      <c r="O866" s="47"/>
      <c r="P866" s="224">
        <f>O866*H866</f>
        <v>0</v>
      </c>
      <c r="Q866" s="224">
        <v>0</v>
      </c>
      <c r="R866" s="224">
        <f>Q866*H866</f>
        <v>0</v>
      </c>
      <c r="S866" s="224">
        <v>0</v>
      </c>
      <c r="T866" s="225">
        <f>S866*H866</f>
        <v>0</v>
      </c>
      <c r="AR866" s="24" t="s">
        <v>1545</v>
      </c>
      <c r="AT866" s="24" t="s">
        <v>167</v>
      </c>
      <c r="AU866" s="24" t="s">
        <v>86</v>
      </c>
      <c r="AY866" s="24" t="s">
        <v>165</v>
      </c>
      <c r="BE866" s="226">
        <f>IF(N866="základní",J866,0)</f>
        <v>0</v>
      </c>
      <c r="BF866" s="226">
        <f>IF(N866="snížená",J866,0)</f>
        <v>0</v>
      </c>
      <c r="BG866" s="226">
        <f>IF(N866="zákl. přenesená",J866,0)</f>
        <v>0</v>
      </c>
      <c r="BH866" s="226">
        <f>IF(N866="sníž. přenesená",J866,0)</f>
        <v>0</v>
      </c>
      <c r="BI866" s="226">
        <f>IF(N866="nulová",J866,0)</f>
        <v>0</v>
      </c>
      <c r="BJ866" s="24" t="s">
        <v>75</v>
      </c>
      <c r="BK866" s="226">
        <f>ROUND(I866*H866,2)</f>
        <v>0</v>
      </c>
      <c r="BL866" s="24" t="s">
        <v>1545</v>
      </c>
      <c r="BM866" s="24" t="s">
        <v>1557</v>
      </c>
    </row>
    <row r="867" s="10" customFormat="1" ht="29.88" customHeight="1">
      <c r="B867" s="199"/>
      <c r="C867" s="200"/>
      <c r="D867" s="201" t="s">
        <v>69</v>
      </c>
      <c r="E867" s="213" t="s">
        <v>1558</v>
      </c>
      <c r="F867" s="213" t="s">
        <v>1559</v>
      </c>
      <c r="G867" s="200"/>
      <c r="H867" s="200"/>
      <c r="I867" s="203"/>
      <c r="J867" s="214">
        <f>BK867</f>
        <v>0</v>
      </c>
      <c r="K867" s="200"/>
      <c r="L867" s="205"/>
      <c r="M867" s="206"/>
      <c r="N867" s="207"/>
      <c r="O867" s="207"/>
      <c r="P867" s="208">
        <f>SUM(P868:P873)</f>
        <v>0</v>
      </c>
      <c r="Q867" s="207"/>
      <c r="R867" s="208">
        <f>SUM(R868:R873)</f>
        <v>0</v>
      </c>
      <c r="S867" s="207"/>
      <c r="T867" s="209">
        <f>SUM(T868:T873)</f>
        <v>0</v>
      </c>
      <c r="AR867" s="210" t="s">
        <v>187</v>
      </c>
      <c r="AT867" s="211" t="s">
        <v>69</v>
      </c>
      <c r="AU867" s="211" t="s">
        <v>75</v>
      </c>
      <c r="AY867" s="210" t="s">
        <v>165</v>
      </c>
      <c r="BK867" s="212">
        <f>SUM(BK868:BK873)</f>
        <v>0</v>
      </c>
    </row>
    <row r="868" s="1" customFormat="1" ht="16.5" customHeight="1">
      <c r="B868" s="46"/>
      <c r="C868" s="215" t="s">
        <v>1560</v>
      </c>
      <c r="D868" s="215" t="s">
        <v>167</v>
      </c>
      <c r="E868" s="216" t="s">
        <v>1561</v>
      </c>
      <c r="F868" s="217" t="s">
        <v>1559</v>
      </c>
      <c r="G868" s="218" t="s">
        <v>1544</v>
      </c>
      <c r="H868" s="219">
        <v>1</v>
      </c>
      <c r="I868" s="220"/>
      <c r="J868" s="221">
        <f>ROUND(I868*H868,2)</f>
        <v>0</v>
      </c>
      <c r="K868" s="217" t="s">
        <v>170</v>
      </c>
      <c r="L868" s="72"/>
      <c r="M868" s="222" t="s">
        <v>21</v>
      </c>
      <c r="N868" s="223" t="s">
        <v>41</v>
      </c>
      <c r="O868" s="47"/>
      <c r="P868" s="224">
        <f>O868*H868</f>
        <v>0</v>
      </c>
      <c r="Q868" s="224">
        <v>0</v>
      </c>
      <c r="R868" s="224">
        <f>Q868*H868</f>
        <v>0</v>
      </c>
      <c r="S868" s="224">
        <v>0</v>
      </c>
      <c r="T868" s="225">
        <f>S868*H868</f>
        <v>0</v>
      </c>
      <c r="AR868" s="24" t="s">
        <v>1545</v>
      </c>
      <c r="AT868" s="24" t="s">
        <v>167</v>
      </c>
      <c r="AU868" s="24" t="s">
        <v>86</v>
      </c>
      <c r="AY868" s="24" t="s">
        <v>165</v>
      </c>
      <c r="BE868" s="226">
        <f>IF(N868="základní",J868,0)</f>
        <v>0</v>
      </c>
      <c r="BF868" s="226">
        <f>IF(N868="snížená",J868,0)</f>
        <v>0</v>
      </c>
      <c r="BG868" s="226">
        <f>IF(N868="zákl. přenesená",J868,0)</f>
        <v>0</v>
      </c>
      <c r="BH868" s="226">
        <f>IF(N868="sníž. přenesená",J868,0)</f>
        <v>0</v>
      </c>
      <c r="BI868" s="226">
        <f>IF(N868="nulová",J868,0)</f>
        <v>0</v>
      </c>
      <c r="BJ868" s="24" t="s">
        <v>75</v>
      </c>
      <c r="BK868" s="226">
        <f>ROUND(I868*H868,2)</f>
        <v>0</v>
      </c>
      <c r="BL868" s="24" t="s">
        <v>1545</v>
      </c>
      <c r="BM868" s="24" t="s">
        <v>1562</v>
      </c>
    </row>
    <row r="869" s="11" customFormat="1">
      <c r="B869" s="227"/>
      <c r="C869" s="228"/>
      <c r="D869" s="229" t="s">
        <v>173</v>
      </c>
      <c r="E869" s="230" t="s">
        <v>21</v>
      </c>
      <c r="F869" s="231" t="s">
        <v>1563</v>
      </c>
      <c r="G869" s="228"/>
      <c r="H869" s="232">
        <v>1</v>
      </c>
      <c r="I869" s="233"/>
      <c r="J869" s="228"/>
      <c r="K869" s="228"/>
      <c r="L869" s="234"/>
      <c r="M869" s="235"/>
      <c r="N869" s="236"/>
      <c r="O869" s="236"/>
      <c r="P869" s="236"/>
      <c r="Q869" s="236"/>
      <c r="R869" s="236"/>
      <c r="S869" s="236"/>
      <c r="T869" s="237"/>
      <c r="AT869" s="238" t="s">
        <v>173</v>
      </c>
      <c r="AU869" s="238" t="s">
        <v>86</v>
      </c>
      <c r="AV869" s="11" t="s">
        <v>86</v>
      </c>
      <c r="AW869" s="11" t="s">
        <v>33</v>
      </c>
      <c r="AX869" s="11" t="s">
        <v>70</v>
      </c>
      <c r="AY869" s="238" t="s">
        <v>165</v>
      </c>
    </row>
    <row r="870" s="12" customFormat="1">
      <c r="B870" s="249"/>
      <c r="C870" s="250"/>
      <c r="D870" s="229" t="s">
        <v>173</v>
      </c>
      <c r="E870" s="251" t="s">
        <v>21</v>
      </c>
      <c r="F870" s="252" t="s">
        <v>1564</v>
      </c>
      <c r="G870" s="250"/>
      <c r="H870" s="251" t="s">
        <v>21</v>
      </c>
      <c r="I870" s="253"/>
      <c r="J870" s="250"/>
      <c r="K870" s="250"/>
      <c r="L870" s="254"/>
      <c r="M870" s="255"/>
      <c r="N870" s="256"/>
      <c r="O870" s="256"/>
      <c r="P870" s="256"/>
      <c r="Q870" s="256"/>
      <c r="R870" s="256"/>
      <c r="S870" s="256"/>
      <c r="T870" s="257"/>
      <c r="AT870" s="258" t="s">
        <v>173</v>
      </c>
      <c r="AU870" s="258" t="s">
        <v>86</v>
      </c>
      <c r="AV870" s="12" t="s">
        <v>75</v>
      </c>
      <c r="AW870" s="12" t="s">
        <v>33</v>
      </c>
      <c r="AX870" s="12" t="s">
        <v>70</v>
      </c>
      <c r="AY870" s="258" t="s">
        <v>165</v>
      </c>
    </row>
    <row r="871" s="12" customFormat="1">
      <c r="B871" s="249"/>
      <c r="C871" s="250"/>
      <c r="D871" s="229" t="s">
        <v>173</v>
      </c>
      <c r="E871" s="251" t="s">
        <v>21</v>
      </c>
      <c r="F871" s="252" t="s">
        <v>1565</v>
      </c>
      <c r="G871" s="250"/>
      <c r="H871" s="251" t="s">
        <v>21</v>
      </c>
      <c r="I871" s="253"/>
      <c r="J871" s="250"/>
      <c r="K871" s="250"/>
      <c r="L871" s="254"/>
      <c r="M871" s="255"/>
      <c r="N871" s="256"/>
      <c r="O871" s="256"/>
      <c r="P871" s="256"/>
      <c r="Q871" s="256"/>
      <c r="R871" s="256"/>
      <c r="S871" s="256"/>
      <c r="T871" s="257"/>
      <c r="AT871" s="258" t="s">
        <v>173</v>
      </c>
      <c r="AU871" s="258" t="s">
        <v>86</v>
      </c>
      <c r="AV871" s="12" t="s">
        <v>75</v>
      </c>
      <c r="AW871" s="12" t="s">
        <v>33</v>
      </c>
      <c r="AX871" s="12" t="s">
        <v>70</v>
      </c>
      <c r="AY871" s="258" t="s">
        <v>165</v>
      </c>
    </row>
    <row r="872" s="12" customFormat="1">
      <c r="B872" s="249"/>
      <c r="C872" s="250"/>
      <c r="D872" s="229" t="s">
        <v>173</v>
      </c>
      <c r="E872" s="251" t="s">
        <v>21</v>
      </c>
      <c r="F872" s="252" t="s">
        <v>1566</v>
      </c>
      <c r="G872" s="250"/>
      <c r="H872" s="251" t="s">
        <v>21</v>
      </c>
      <c r="I872" s="253"/>
      <c r="J872" s="250"/>
      <c r="K872" s="250"/>
      <c r="L872" s="254"/>
      <c r="M872" s="255"/>
      <c r="N872" s="256"/>
      <c r="O872" s="256"/>
      <c r="P872" s="256"/>
      <c r="Q872" s="256"/>
      <c r="R872" s="256"/>
      <c r="S872" s="256"/>
      <c r="T872" s="257"/>
      <c r="AT872" s="258" t="s">
        <v>173</v>
      </c>
      <c r="AU872" s="258" t="s">
        <v>86</v>
      </c>
      <c r="AV872" s="12" t="s">
        <v>75</v>
      </c>
      <c r="AW872" s="12" t="s">
        <v>33</v>
      </c>
      <c r="AX872" s="12" t="s">
        <v>70</v>
      </c>
      <c r="AY872" s="258" t="s">
        <v>165</v>
      </c>
    </row>
    <row r="873" s="13" customFormat="1">
      <c r="B873" s="259"/>
      <c r="C873" s="260"/>
      <c r="D873" s="229" t="s">
        <v>173</v>
      </c>
      <c r="E873" s="261" t="s">
        <v>21</v>
      </c>
      <c r="F873" s="262" t="s">
        <v>229</v>
      </c>
      <c r="G873" s="260"/>
      <c r="H873" s="263">
        <v>1</v>
      </c>
      <c r="I873" s="264"/>
      <c r="J873" s="260"/>
      <c r="K873" s="260"/>
      <c r="L873" s="265"/>
      <c r="M873" s="266"/>
      <c r="N873" s="267"/>
      <c r="O873" s="267"/>
      <c r="P873" s="267"/>
      <c r="Q873" s="267"/>
      <c r="R873" s="267"/>
      <c r="S873" s="267"/>
      <c r="T873" s="268"/>
      <c r="AT873" s="269" t="s">
        <v>173</v>
      </c>
      <c r="AU873" s="269" t="s">
        <v>86</v>
      </c>
      <c r="AV873" s="13" t="s">
        <v>171</v>
      </c>
      <c r="AW873" s="13" t="s">
        <v>33</v>
      </c>
      <c r="AX873" s="13" t="s">
        <v>75</v>
      </c>
      <c r="AY873" s="269" t="s">
        <v>165</v>
      </c>
    </row>
    <row r="874" s="10" customFormat="1" ht="29.88" customHeight="1">
      <c r="B874" s="199"/>
      <c r="C874" s="200"/>
      <c r="D874" s="201" t="s">
        <v>69</v>
      </c>
      <c r="E874" s="213" t="s">
        <v>1567</v>
      </c>
      <c r="F874" s="213" t="s">
        <v>1568</v>
      </c>
      <c r="G874" s="200"/>
      <c r="H874" s="200"/>
      <c r="I874" s="203"/>
      <c r="J874" s="214">
        <f>BK874</f>
        <v>0</v>
      </c>
      <c r="K874" s="200"/>
      <c r="L874" s="205"/>
      <c r="M874" s="206"/>
      <c r="N874" s="207"/>
      <c r="O874" s="207"/>
      <c r="P874" s="208">
        <f>SUM(P875:P885)</f>
        <v>0</v>
      </c>
      <c r="Q874" s="207"/>
      <c r="R874" s="208">
        <f>SUM(R875:R885)</f>
        <v>0</v>
      </c>
      <c r="S874" s="207"/>
      <c r="T874" s="209">
        <f>SUM(T875:T885)</f>
        <v>0</v>
      </c>
      <c r="AR874" s="210" t="s">
        <v>187</v>
      </c>
      <c r="AT874" s="211" t="s">
        <v>69</v>
      </c>
      <c r="AU874" s="211" t="s">
        <v>75</v>
      </c>
      <c r="AY874" s="210" t="s">
        <v>165</v>
      </c>
      <c r="BK874" s="212">
        <f>SUM(BK875:BK885)</f>
        <v>0</v>
      </c>
    </row>
    <row r="875" s="1" customFormat="1" ht="16.5" customHeight="1">
      <c r="B875" s="46"/>
      <c r="C875" s="215" t="s">
        <v>1569</v>
      </c>
      <c r="D875" s="215" t="s">
        <v>167</v>
      </c>
      <c r="E875" s="216" t="s">
        <v>1570</v>
      </c>
      <c r="F875" s="217" t="s">
        <v>1571</v>
      </c>
      <c r="G875" s="218" t="s">
        <v>1544</v>
      </c>
      <c r="H875" s="219">
        <v>1</v>
      </c>
      <c r="I875" s="220"/>
      <c r="J875" s="221">
        <f>ROUND(I875*H875,2)</f>
        <v>0</v>
      </c>
      <c r="K875" s="217" t="s">
        <v>170</v>
      </c>
      <c r="L875" s="72"/>
      <c r="M875" s="222" t="s">
        <v>21</v>
      </c>
      <c r="N875" s="223" t="s">
        <v>41</v>
      </c>
      <c r="O875" s="47"/>
      <c r="P875" s="224">
        <f>O875*H875</f>
        <v>0</v>
      </c>
      <c r="Q875" s="224">
        <v>0</v>
      </c>
      <c r="R875" s="224">
        <f>Q875*H875</f>
        <v>0</v>
      </c>
      <c r="S875" s="224">
        <v>0</v>
      </c>
      <c r="T875" s="225">
        <f>S875*H875</f>
        <v>0</v>
      </c>
      <c r="AR875" s="24" t="s">
        <v>1545</v>
      </c>
      <c r="AT875" s="24" t="s">
        <v>167</v>
      </c>
      <c r="AU875" s="24" t="s">
        <v>86</v>
      </c>
      <c r="AY875" s="24" t="s">
        <v>165</v>
      </c>
      <c r="BE875" s="226">
        <f>IF(N875="základní",J875,0)</f>
        <v>0</v>
      </c>
      <c r="BF875" s="226">
        <f>IF(N875="snížená",J875,0)</f>
        <v>0</v>
      </c>
      <c r="BG875" s="226">
        <f>IF(N875="zákl. přenesená",J875,0)</f>
        <v>0</v>
      </c>
      <c r="BH875" s="226">
        <f>IF(N875="sníž. přenesená",J875,0)</f>
        <v>0</v>
      </c>
      <c r="BI875" s="226">
        <f>IF(N875="nulová",J875,0)</f>
        <v>0</v>
      </c>
      <c r="BJ875" s="24" t="s">
        <v>75</v>
      </c>
      <c r="BK875" s="226">
        <f>ROUND(I875*H875,2)</f>
        <v>0</v>
      </c>
      <c r="BL875" s="24" t="s">
        <v>1545</v>
      </c>
      <c r="BM875" s="24" t="s">
        <v>1572</v>
      </c>
    </row>
    <row r="876" s="11" customFormat="1">
      <c r="B876" s="227"/>
      <c r="C876" s="228"/>
      <c r="D876" s="229" t="s">
        <v>173</v>
      </c>
      <c r="E876" s="230" t="s">
        <v>21</v>
      </c>
      <c r="F876" s="231" t="s">
        <v>1573</v>
      </c>
      <c r="G876" s="228"/>
      <c r="H876" s="232">
        <v>1</v>
      </c>
      <c r="I876" s="233"/>
      <c r="J876" s="228"/>
      <c r="K876" s="228"/>
      <c r="L876" s="234"/>
      <c r="M876" s="235"/>
      <c r="N876" s="236"/>
      <c r="O876" s="236"/>
      <c r="P876" s="236"/>
      <c r="Q876" s="236"/>
      <c r="R876" s="236"/>
      <c r="S876" s="236"/>
      <c r="T876" s="237"/>
      <c r="AT876" s="238" t="s">
        <v>173</v>
      </c>
      <c r="AU876" s="238" t="s">
        <v>86</v>
      </c>
      <c r="AV876" s="11" t="s">
        <v>86</v>
      </c>
      <c r="AW876" s="11" t="s">
        <v>33</v>
      </c>
      <c r="AX876" s="11" t="s">
        <v>75</v>
      </c>
      <c r="AY876" s="238" t="s">
        <v>165</v>
      </c>
    </row>
    <row r="877" s="1" customFormat="1" ht="16.5" customHeight="1">
      <c r="B877" s="46"/>
      <c r="C877" s="215" t="s">
        <v>1574</v>
      </c>
      <c r="D877" s="215" t="s">
        <v>167</v>
      </c>
      <c r="E877" s="216" t="s">
        <v>1575</v>
      </c>
      <c r="F877" s="217" t="s">
        <v>1576</v>
      </c>
      <c r="G877" s="218" t="s">
        <v>1544</v>
      </c>
      <c r="H877" s="219">
        <v>1</v>
      </c>
      <c r="I877" s="220"/>
      <c r="J877" s="221">
        <f>ROUND(I877*H877,2)</f>
        <v>0</v>
      </c>
      <c r="K877" s="217" t="s">
        <v>170</v>
      </c>
      <c r="L877" s="72"/>
      <c r="M877" s="222" t="s">
        <v>21</v>
      </c>
      <c r="N877" s="223" t="s">
        <v>41</v>
      </c>
      <c r="O877" s="47"/>
      <c r="P877" s="224">
        <f>O877*H877</f>
        <v>0</v>
      </c>
      <c r="Q877" s="224">
        <v>0</v>
      </c>
      <c r="R877" s="224">
        <f>Q877*H877</f>
        <v>0</v>
      </c>
      <c r="S877" s="224">
        <v>0</v>
      </c>
      <c r="T877" s="225">
        <f>S877*H877</f>
        <v>0</v>
      </c>
      <c r="AR877" s="24" t="s">
        <v>1545</v>
      </c>
      <c r="AT877" s="24" t="s">
        <v>167</v>
      </c>
      <c r="AU877" s="24" t="s">
        <v>86</v>
      </c>
      <c r="AY877" s="24" t="s">
        <v>165</v>
      </c>
      <c r="BE877" s="226">
        <f>IF(N877="základní",J877,0)</f>
        <v>0</v>
      </c>
      <c r="BF877" s="226">
        <f>IF(N877="snížená",J877,0)</f>
        <v>0</v>
      </c>
      <c r="BG877" s="226">
        <f>IF(N877="zákl. přenesená",J877,0)</f>
        <v>0</v>
      </c>
      <c r="BH877" s="226">
        <f>IF(N877="sníž. přenesená",J877,0)</f>
        <v>0</v>
      </c>
      <c r="BI877" s="226">
        <f>IF(N877="nulová",J877,0)</f>
        <v>0</v>
      </c>
      <c r="BJ877" s="24" t="s">
        <v>75</v>
      </c>
      <c r="BK877" s="226">
        <f>ROUND(I877*H877,2)</f>
        <v>0</v>
      </c>
      <c r="BL877" s="24" t="s">
        <v>1545</v>
      </c>
      <c r="BM877" s="24" t="s">
        <v>1577</v>
      </c>
    </row>
    <row r="878" s="11" customFormat="1">
      <c r="B878" s="227"/>
      <c r="C878" s="228"/>
      <c r="D878" s="229" t="s">
        <v>173</v>
      </c>
      <c r="E878" s="230" t="s">
        <v>21</v>
      </c>
      <c r="F878" s="231" t="s">
        <v>1578</v>
      </c>
      <c r="G878" s="228"/>
      <c r="H878" s="232">
        <v>1</v>
      </c>
      <c r="I878" s="233"/>
      <c r="J878" s="228"/>
      <c r="K878" s="228"/>
      <c r="L878" s="234"/>
      <c r="M878" s="235"/>
      <c r="N878" s="236"/>
      <c r="O878" s="236"/>
      <c r="P878" s="236"/>
      <c r="Q878" s="236"/>
      <c r="R878" s="236"/>
      <c r="S878" s="236"/>
      <c r="T878" s="237"/>
      <c r="AT878" s="238" t="s">
        <v>173</v>
      </c>
      <c r="AU878" s="238" t="s">
        <v>86</v>
      </c>
      <c r="AV878" s="11" t="s">
        <v>86</v>
      </c>
      <c r="AW878" s="11" t="s">
        <v>33</v>
      </c>
      <c r="AX878" s="11" t="s">
        <v>70</v>
      </c>
      <c r="AY878" s="238" t="s">
        <v>165</v>
      </c>
    </row>
    <row r="879" s="12" customFormat="1">
      <c r="B879" s="249"/>
      <c r="C879" s="250"/>
      <c r="D879" s="229" t="s">
        <v>173</v>
      </c>
      <c r="E879" s="251" t="s">
        <v>21</v>
      </c>
      <c r="F879" s="252" t="s">
        <v>1579</v>
      </c>
      <c r="G879" s="250"/>
      <c r="H879" s="251" t="s">
        <v>21</v>
      </c>
      <c r="I879" s="253"/>
      <c r="J879" s="250"/>
      <c r="K879" s="250"/>
      <c r="L879" s="254"/>
      <c r="M879" s="255"/>
      <c r="N879" s="256"/>
      <c r="O879" s="256"/>
      <c r="P879" s="256"/>
      <c r="Q879" s="256"/>
      <c r="R879" s="256"/>
      <c r="S879" s="256"/>
      <c r="T879" s="257"/>
      <c r="AT879" s="258" t="s">
        <v>173</v>
      </c>
      <c r="AU879" s="258" t="s">
        <v>86</v>
      </c>
      <c r="AV879" s="12" t="s">
        <v>75</v>
      </c>
      <c r="AW879" s="12" t="s">
        <v>33</v>
      </c>
      <c r="AX879" s="12" t="s">
        <v>70</v>
      </c>
      <c r="AY879" s="258" t="s">
        <v>165</v>
      </c>
    </row>
    <row r="880" s="12" customFormat="1">
      <c r="B880" s="249"/>
      <c r="C880" s="250"/>
      <c r="D880" s="229" t="s">
        <v>173</v>
      </c>
      <c r="E880" s="251" t="s">
        <v>21</v>
      </c>
      <c r="F880" s="252" t="s">
        <v>1580</v>
      </c>
      <c r="G880" s="250"/>
      <c r="H880" s="251" t="s">
        <v>21</v>
      </c>
      <c r="I880" s="253"/>
      <c r="J880" s="250"/>
      <c r="K880" s="250"/>
      <c r="L880" s="254"/>
      <c r="M880" s="255"/>
      <c r="N880" s="256"/>
      <c r="O880" s="256"/>
      <c r="P880" s="256"/>
      <c r="Q880" s="256"/>
      <c r="R880" s="256"/>
      <c r="S880" s="256"/>
      <c r="T880" s="257"/>
      <c r="AT880" s="258" t="s">
        <v>173</v>
      </c>
      <c r="AU880" s="258" t="s">
        <v>86</v>
      </c>
      <c r="AV880" s="12" t="s">
        <v>75</v>
      </c>
      <c r="AW880" s="12" t="s">
        <v>33</v>
      </c>
      <c r="AX880" s="12" t="s">
        <v>70</v>
      </c>
      <c r="AY880" s="258" t="s">
        <v>165</v>
      </c>
    </row>
    <row r="881" s="12" customFormat="1">
      <c r="B881" s="249"/>
      <c r="C881" s="250"/>
      <c r="D881" s="229" t="s">
        <v>173</v>
      </c>
      <c r="E881" s="251" t="s">
        <v>21</v>
      </c>
      <c r="F881" s="252" t="s">
        <v>1581</v>
      </c>
      <c r="G881" s="250"/>
      <c r="H881" s="251" t="s">
        <v>21</v>
      </c>
      <c r="I881" s="253"/>
      <c r="J881" s="250"/>
      <c r="K881" s="250"/>
      <c r="L881" s="254"/>
      <c r="M881" s="255"/>
      <c r="N881" s="256"/>
      <c r="O881" s="256"/>
      <c r="P881" s="256"/>
      <c r="Q881" s="256"/>
      <c r="R881" s="256"/>
      <c r="S881" s="256"/>
      <c r="T881" s="257"/>
      <c r="AT881" s="258" t="s">
        <v>173</v>
      </c>
      <c r="AU881" s="258" t="s">
        <v>86</v>
      </c>
      <c r="AV881" s="12" t="s">
        <v>75</v>
      </c>
      <c r="AW881" s="12" t="s">
        <v>33</v>
      </c>
      <c r="AX881" s="12" t="s">
        <v>70</v>
      </c>
      <c r="AY881" s="258" t="s">
        <v>165</v>
      </c>
    </row>
    <row r="882" s="12" customFormat="1">
      <c r="B882" s="249"/>
      <c r="C882" s="250"/>
      <c r="D882" s="229" t="s">
        <v>173</v>
      </c>
      <c r="E882" s="251" t="s">
        <v>21</v>
      </c>
      <c r="F882" s="252" t="s">
        <v>1582</v>
      </c>
      <c r="G882" s="250"/>
      <c r="H882" s="251" t="s">
        <v>21</v>
      </c>
      <c r="I882" s="253"/>
      <c r="J882" s="250"/>
      <c r="K882" s="250"/>
      <c r="L882" s="254"/>
      <c r="M882" s="255"/>
      <c r="N882" s="256"/>
      <c r="O882" s="256"/>
      <c r="P882" s="256"/>
      <c r="Q882" s="256"/>
      <c r="R882" s="256"/>
      <c r="S882" s="256"/>
      <c r="T882" s="257"/>
      <c r="AT882" s="258" t="s">
        <v>173</v>
      </c>
      <c r="AU882" s="258" t="s">
        <v>86</v>
      </c>
      <c r="AV882" s="12" t="s">
        <v>75</v>
      </c>
      <c r="AW882" s="12" t="s">
        <v>33</v>
      </c>
      <c r="AX882" s="12" t="s">
        <v>70</v>
      </c>
      <c r="AY882" s="258" t="s">
        <v>165</v>
      </c>
    </row>
    <row r="883" s="12" customFormat="1">
      <c r="B883" s="249"/>
      <c r="C883" s="250"/>
      <c r="D883" s="229" t="s">
        <v>173</v>
      </c>
      <c r="E883" s="251" t="s">
        <v>21</v>
      </c>
      <c r="F883" s="252" t="s">
        <v>1583</v>
      </c>
      <c r="G883" s="250"/>
      <c r="H883" s="251" t="s">
        <v>21</v>
      </c>
      <c r="I883" s="253"/>
      <c r="J883" s="250"/>
      <c r="K883" s="250"/>
      <c r="L883" s="254"/>
      <c r="M883" s="255"/>
      <c r="N883" s="256"/>
      <c r="O883" s="256"/>
      <c r="P883" s="256"/>
      <c r="Q883" s="256"/>
      <c r="R883" s="256"/>
      <c r="S883" s="256"/>
      <c r="T883" s="257"/>
      <c r="AT883" s="258" t="s">
        <v>173</v>
      </c>
      <c r="AU883" s="258" t="s">
        <v>86</v>
      </c>
      <c r="AV883" s="12" t="s">
        <v>75</v>
      </c>
      <c r="AW883" s="12" t="s">
        <v>33</v>
      </c>
      <c r="AX883" s="12" t="s">
        <v>70</v>
      </c>
      <c r="AY883" s="258" t="s">
        <v>165</v>
      </c>
    </row>
    <row r="884" s="12" customFormat="1">
      <c r="B884" s="249"/>
      <c r="C884" s="250"/>
      <c r="D884" s="229" t="s">
        <v>173</v>
      </c>
      <c r="E884" s="251" t="s">
        <v>21</v>
      </c>
      <c r="F884" s="252" t="s">
        <v>1584</v>
      </c>
      <c r="G884" s="250"/>
      <c r="H884" s="251" t="s">
        <v>21</v>
      </c>
      <c r="I884" s="253"/>
      <c r="J884" s="250"/>
      <c r="K884" s="250"/>
      <c r="L884" s="254"/>
      <c r="M884" s="255"/>
      <c r="N884" s="256"/>
      <c r="O884" s="256"/>
      <c r="P884" s="256"/>
      <c r="Q884" s="256"/>
      <c r="R884" s="256"/>
      <c r="S884" s="256"/>
      <c r="T884" s="257"/>
      <c r="AT884" s="258" t="s">
        <v>173</v>
      </c>
      <c r="AU884" s="258" t="s">
        <v>86</v>
      </c>
      <c r="AV884" s="12" t="s">
        <v>75</v>
      </c>
      <c r="AW884" s="12" t="s">
        <v>33</v>
      </c>
      <c r="AX884" s="12" t="s">
        <v>70</v>
      </c>
      <c r="AY884" s="258" t="s">
        <v>165</v>
      </c>
    </row>
    <row r="885" s="13" customFormat="1">
      <c r="B885" s="259"/>
      <c r="C885" s="260"/>
      <c r="D885" s="229" t="s">
        <v>173</v>
      </c>
      <c r="E885" s="261" t="s">
        <v>21</v>
      </c>
      <c r="F885" s="262" t="s">
        <v>229</v>
      </c>
      <c r="G885" s="260"/>
      <c r="H885" s="263">
        <v>1</v>
      </c>
      <c r="I885" s="264"/>
      <c r="J885" s="260"/>
      <c r="K885" s="260"/>
      <c r="L885" s="265"/>
      <c r="M885" s="266"/>
      <c r="N885" s="267"/>
      <c r="O885" s="267"/>
      <c r="P885" s="267"/>
      <c r="Q885" s="267"/>
      <c r="R885" s="267"/>
      <c r="S885" s="267"/>
      <c r="T885" s="268"/>
      <c r="AT885" s="269" t="s">
        <v>173</v>
      </c>
      <c r="AU885" s="269" t="s">
        <v>86</v>
      </c>
      <c r="AV885" s="13" t="s">
        <v>171</v>
      </c>
      <c r="AW885" s="13" t="s">
        <v>33</v>
      </c>
      <c r="AX885" s="13" t="s">
        <v>75</v>
      </c>
      <c r="AY885" s="269" t="s">
        <v>165</v>
      </c>
    </row>
    <row r="886" s="10" customFormat="1" ht="29.88" customHeight="1">
      <c r="B886" s="199"/>
      <c r="C886" s="200"/>
      <c r="D886" s="201" t="s">
        <v>69</v>
      </c>
      <c r="E886" s="213" t="s">
        <v>1585</v>
      </c>
      <c r="F886" s="213" t="s">
        <v>1586</v>
      </c>
      <c r="G886" s="200"/>
      <c r="H886" s="200"/>
      <c r="I886" s="203"/>
      <c r="J886" s="214">
        <f>BK886</f>
        <v>0</v>
      </c>
      <c r="K886" s="200"/>
      <c r="L886" s="205"/>
      <c r="M886" s="206"/>
      <c r="N886" s="207"/>
      <c r="O886" s="207"/>
      <c r="P886" s="208">
        <f>SUM(P887:P889)</f>
        <v>0</v>
      </c>
      <c r="Q886" s="207"/>
      <c r="R886" s="208">
        <f>SUM(R887:R889)</f>
        <v>0</v>
      </c>
      <c r="S886" s="207"/>
      <c r="T886" s="209">
        <f>SUM(T887:T889)</f>
        <v>0</v>
      </c>
      <c r="AR886" s="210" t="s">
        <v>187</v>
      </c>
      <c r="AT886" s="211" t="s">
        <v>69</v>
      </c>
      <c r="AU886" s="211" t="s">
        <v>75</v>
      </c>
      <c r="AY886" s="210" t="s">
        <v>165</v>
      </c>
      <c r="BK886" s="212">
        <f>SUM(BK887:BK889)</f>
        <v>0</v>
      </c>
    </row>
    <row r="887" s="1" customFormat="1" ht="16.5" customHeight="1">
      <c r="B887" s="46"/>
      <c r="C887" s="215" t="s">
        <v>1587</v>
      </c>
      <c r="D887" s="215" t="s">
        <v>167</v>
      </c>
      <c r="E887" s="216" t="s">
        <v>1588</v>
      </c>
      <c r="F887" s="217" t="s">
        <v>1586</v>
      </c>
      <c r="G887" s="218" t="s">
        <v>1544</v>
      </c>
      <c r="H887" s="219">
        <v>1</v>
      </c>
      <c r="I887" s="220"/>
      <c r="J887" s="221">
        <f>ROUND(I887*H887,2)</f>
        <v>0</v>
      </c>
      <c r="K887" s="217" t="s">
        <v>170</v>
      </c>
      <c r="L887" s="72"/>
      <c r="M887" s="222" t="s">
        <v>21</v>
      </c>
      <c r="N887" s="223" t="s">
        <v>41</v>
      </c>
      <c r="O887" s="47"/>
      <c r="P887" s="224">
        <f>O887*H887</f>
        <v>0</v>
      </c>
      <c r="Q887" s="224">
        <v>0</v>
      </c>
      <c r="R887" s="224">
        <f>Q887*H887</f>
        <v>0</v>
      </c>
      <c r="S887" s="224">
        <v>0</v>
      </c>
      <c r="T887" s="225">
        <f>S887*H887</f>
        <v>0</v>
      </c>
      <c r="AR887" s="24" t="s">
        <v>1545</v>
      </c>
      <c r="AT887" s="24" t="s">
        <v>167</v>
      </c>
      <c r="AU887" s="24" t="s">
        <v>86</v>
      </c>
      <c r="AY887" s="24" t="s">
        <v>165</v>
      </c>
      <c r="BE887" s="226">
        <f>IF(N887="základní",J887,0)</f>
        <v>0</v>
      </c>
      <c r="BF887" s="226">
        <f>IF(N887="snížená",J887,0)</f>
        <v>0</v>
      </c>
      <c r="BG887" s="226">
        <f>IF(N887="zákl. přenesená",J887,0)</f>
        <v>0</v>
      </c>
      <c r="BH887" s="226">
        <f>IF(N887="sníž. přenesená",J887,0)</f>
        <v>0</v>
      </c>
      <c r="BI887" s="226">
        <f>IF(N887="nulová",J887,0)</f>
        <v>0</v>
      </c>
      <c r="BJ887" s="24" t="s">
        <v>75</v>
      </c>
      <c r="BK887" s="226">
        <f>ROUND(I887*H887,2)</f>
        <v>0</v>
      </c>
      <c r="BL887" s="24" t="s">
        <v>1545</v>
      </c>
      <c r="BM887" s="24" t="s">
        <v>1589</v>
      </c>
    </row>
    <row r="888" s="12" customFormat="1">
      <c r="B888" s="249"/>
      <c r="C888" s="250"/>
      <c r="D888" s="229" t="s">
        <v>173</v>
      </c>
      <c r="E888" s="251" t="s">
        <v>21</v>
      </c>
      <c r="F888" s="252" t="s">
        <v>1590</v>
      </c>
      <c r="G888" s="250"/>
      <c r="H888" s="251" t="s">
        <v>21</v>
      </c>
      <c r="I888" s="253"/>
      <c r="J888" s="250"/>
      <c r="K888" s="250"/>
      <c r="L888" s="254"/>
      <c r="M888" s="255"/>
      <c r="N888" s="256"/>
      <c r="O888" s="256"/>
      <c r="P888" s="256"/>
      <c r="Q888" s="256"/>
      <c r="R888" s="256"/>
      <c r="S888" s="256"/>
      <c r="T888" s="257"/>
      <c r="AT888" s="258" t="s">
        <v>173</v>
      </c>
      <c r="AU888" s="258" t="s">
        <v>86</v>
      </c>
      <c r="AV888" s="12" t="s">
        <v>75</v>
      </c>
      <c r="AW888" s="12" t="s">
        <v>33</v>
      </c>
      <c r="AX888" s="12" t="s">
        <v>70</v>
      </c>
      <c r="AY888" s="258" t="s">
        <v>165</v>
      </c>
    </row>
    <row r="889" s="11" customFormat="1">
      <c r="B889" s="227"/>
      <c r="C889" s="228"/>
      <c r="D889" s="229" t="s">
        <v>173</v>
      </c>
      <c r="E889" s="230" t="s">
        <v>21</v>
      </c>
      <c r="F889" s="231" t="s">
        <v>75</v>
      </c>
      <c r="G889" s="228"/>
      <c r="H889" s="232">
        <v>1</v>
      </c>
      <c r="I889" s="233"/>
      <c r="J889" s="228"/>
      <c r="K889" s="228"/>
      <c r="L889" s="234"/>
      <c r="M889" s="283"/>
      <c r="N889" s="284"/>
      <c r="O889" s="284"/>
      <c r="P889" s="284"/>
      <c r="Q889" s="284"/>
      <c r="R889" s="284"/>
      <c r="S889" s="284"/>
      <c r="T889" s="285"/>
      <c r="AT889" s="238" t="s">
        <v>173</v>
      </c>
      <c r="AU889" s="238" t="s">
        <v>86</v>
      </c>
      <c r="AV889" s="11" t="s">
        <v>86</v>
      </c>
      <c r="AW889" s="11" t="s">
        <v>33</v>
      </c>
      <c r="AX889" s="11" t="s">
        <v>75</v>
      </c>
      <c r="AY889" s="238" t="s">
        <v>165</v>
      </c>
    </row>
    <row r="890" s="1" customFormat="1" ht="6.96" customHeight="1">
      <c r="B890" s="67"/>
      <c r="C890" s="68"/>
      <c r="D890" s="68"/>
      <c r="E890" s="68"/>
      <c r="F890" s="68"/>
      <c r="G890" s="68"/>
      <c r="H890" s="68"/>
      <c r="I890" s="161"/>
      <c r="J890" s="68"/>
      <c r="K890" s="68"/>
      <c r="L890" s="72"/>
    </row>
  </sheetData>
  <sheetProtection sheet="1" autoFilter="0" formatColumns="0" formatRows="0" objects="1" scenarios="1" spinCount="100000" saltValue="Ip2oRYweEXmj+I/oiL7MM3DUxXkm+IrD5PsaHuUa8QHB5MOI/MqNoKYqC9VYSp2eu74RISEuvlNIjdpEbUefXA==" hashValue="GjrNLuDdzU6iyAhSqgHckWgIjH9NLlplKJt/KRpx/7SYvd/99s7y8kW8KWQCH8vifT21ovViFplIHsR75P1Grw==" algorithmName="SHA-512" password="CC35"/>
  <autoFilter ref="C101:K889"/>
  <mergeCells count="7">
    <mergeCell ref="E7:H7"/>
    <mergeCell ref="E22:H22"/>
    <mergeCell ref="E43:H43"/>
    <mergeCell ref="J47:J48"/>
    <mergeCell ref="E94:H94"/>
    <mergeCell ref="G1:H1"/>
    <mergeCell ref="L2:V2"/>
  </mergeCells>
  <hyperlinks>
    <hyperlink ref="F1:G1" location="C2" display="1) Krycí list soupisu"/>
    <hyperlink ref="G1:H1" location="C50" display="2) Rekapitulace"/>
    <hyperlink ref="J1" location="C101"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86" customWidth="1"/>
    <col min="2" max="2" width="1.664063" style="286" customWidth="1"/>
    <col min="3" max="4" width="5" style="286" customWidth="1"/>
    <col min="5" max="5" width="11.67" style="286" customWidth="1"/>
    <col min="6" max="6" width="9.17" style="286" customWidth="1"/>
    <col min="7" max="7" width="5" style="286" customWidth="1"/>
    <col min="8" max="8" width="77.83" style="286" customWidth="1"/>
    <col min="9" max="10" width="20" style="286" customWidth="1"/>
    <col min="11" max="11" width="1.664063" style="286" customWidth="1"/>
  </cols>
  <sheetData>
    <row r="1" ht="37.5" customHeight="1"/>
    <row r="2" ht="7.5" customHeight="1">
      <c r="B2" s="287"/>
      <c r="C2" s="288"/>
      <c r="D2" s="288"/>
      <c r="E2" s="288"/>
      <c r="F2" s="288"/>
      <c r="G2" s="288"/>
      <c r="H2" s="288"/>
      <c r="I2" s="288"/>
      <c r="J2" s="288"/>
      <c r="K2" s="289"/>
    </row>
    <row r="3" s="15" customFormat="1" ht="45" customHeight="1">
      <c r="B3" s="290"/>
      <c r="C3" s="291" t="s">
        <v>1591</v>
      </c>
      <c r="D3" s="291"/>
      <c r="E3" s="291"/>
      <c r="F3" s="291"/>
      <c r="G3" s="291"/>
      <c r="H3" s="291"/>
      <c r="I3" s="291"/>
      <c r="J3" s="291"/>
      <c r="K3" s="292"/>
    </row>
    <row r="4" ht="25.5" customHeight="1">
      <c r="B4" s="293"/>
      <c r="C4" s="294" t="s">
        <v>1592</v>
      </c>
      <c r="D4" s="294"/>
      <c r="E4" s="294"/>
      <c r="F4" s="294"/>
      <c r="G4" s="294"/>
      <c r="H4" s="294"/>
      <c r="I4" s="294"/>
      <c r="J4" s="294"/>
      <c r="K4" s="295"/>
    </row>
    <row r="5" ht="5.25" customHeight="1">
      <c r="B5" s="293"/>
      <c r="C5" s="296"/>
      <c r="D5" s="296"/>
      <c r="E5" s="296"/>
      <c r="F5" s="296"/>
      <c r="G5" s="296"/>
      <c r="H5" s="296"/>
      <c r="I5" s="296"/>
      <c r="J5" s="296"/>
      <c r="K5" s="295"/>
    </row>
    <row r="6" ht="15" customHeight="1">
      <c r="B6" s="293"/>
      <c r="C6" s="297" t="s">
        <v>1593</v>
      </c>
      <c r="D6" s="297"/>
      <c r="E6" s="297"/>
      <c r="F6" s="297"/>
      <c r="G6" s="297"/>
      <c r="H6" s="297"/>
      <c r="I6" s="297"/>
      <c r="J6" s="297"/>
      <c r="K6" s="295"/>
    </row>
    <row r="7" ht="15" customHeight="1">
      <c r="B7" s="298"/>
      <c r="C7" s="297" t="s">
        <v>1594</v>
      </c>
      <c r="D7" s="297"/>
      <c r="E7" s="297"/>
      <c r="F7" s="297"/>
      <c r="G7" s="297"/>
      <c r="H7" s="297"/>
      <c r="I7" s="297"/>
      <c r="J7" s="297"/>
      <c r="K7" s="295"/>
    </row>
    <row r="8" ht="12.75" customHeight="1">
      <c r="B8" s="298"/>
      <c r="C8" s="297"/>
      <c r="D8" s="297"/>
      <c r="E8" s="297"/>
      <c r="F8" s="297"/>
      <c r="G8" s="297"/>
      <c r="H8" s="297"/>
      <c r="I8" s="297"/>
      <c r="J8" s="297"/>
      <c r="K8" s="295"/>
    </row>
    <row r="9" ht="15" customHeight="1">
      <c r="B9" s="298"/>
      <c r="C9" s="297" t="s">
        <v>1595</v>
      </c>
      <c r="D9" s="297"/>
      <c r="E9" s="297"/>
      <c r="F9" s="297"/>
      <c r="G9" s="297"/>
      <c r="H9" s="297"/>
      <c r="I9" s="297"/>
      <c r="J9" s="297"/>
      <c r="K9" s="295"/>
    </row>
    <row r="10" ht="15" customHeight="1">
      <c r="B10" s="298"/>
      <c r="C10" s="297"/>
      <c r="D10" s="297" t="s">
        <v>1596</v>
      </c>
      <c r="E10" s="297"/>
      <c r="F10" s="297"/>
      <c r="G10" s="297"/>
      <c r="H10" s="297"/>
      <c r="I10" s="297"/>
      <c r="J10" s="297"/>
      <c r="K10" s="295"/>
    </row>
    <row r="11" ht="15" customHeight="1">
      <c r="B11" s="298"/>
      <c r="C11" s="299"/>
      <c r="D11" s="297" t="s">
        <v>1597</v>
      </c>
      <c r="E11" s="297"/>
      <c r="F11" s="297"/>
      <c r="G11" s="297"/>
      <c r="H11" s="297"/>
      <c r="I11" s="297"/>
      <c r="J11" s="297"/>
      <c r="K11" s="295"/>
    </row>
    <row r="12" ht="12.75" customHeight="1">
      <c r="B12" s="298"/>
      <c r="C12" s="299"/>
      <c r="D12" s="299"/>
      <c r="E12" s="299"/>
      <c r="F12" s="299"/>
      <c r="G12" s="299"/>
      <c r="H12" s="299"/>
      <c r="I12" s="299"/>
      <c r="J12" s="299"/>
      <c r="K12" s="295"/>
    </row>
    <row r="13" ht="15" customHeight="1">
      <c r="B13" s="298"/>
      <c r="C13" s="299"/>
      <c r="D13" s="297" t="s">
        <v>1598</v>
      </c>
      <c r="E13" s="297"/>
      <c r="F13" s="297"/>
      <c r="G13" s="297"/>
      <c r="H13" s="297"/>
      <c r="I13" s="297"/>
      <c r="J13" s="297"/>
      <c r="K13" s="295"/>
    </row>
    <row r="14" ht="15" customHeight="1">
      <c r="B14" s="298"/>
      <c r="C14" s="299"/>
      <c r="D14" s="297" t="s">
        <v>1599</v>
      </c>
      <c r="E14" s="297"/>
      <c r="F14" s="297"/>
      <c r="G14" s="297"/>
      <c r="H14" s="297"/>
      <c r="I14" s="297"/>
      <c r="J14" s="297"/>
      <c r="K14" s="295"/>
    </row>
    <row r="15" ht="15" customHeight="1">
      <c r="B15" s="298"/>
      <c r="C15" s="299"/>
      <c r="D15" s="297" t="s">
        <v>1600</v>
      </c>
      <c r="E15" s="297"/>
      <c r="F15" s="297"/>
      <c r="G15" s="297"/>
      <c r="H15" s="297"/>
      <c r="I15" s="297"/>
      <c r="J15" s="297"/>
      <c r="K15" s="295"/>
    </row>
    <row r="16" ht="15" customHeight="1">
      <c r="B16" s="298"/>
      <c r="C16" s="299"/>
      <c r="D16" s="299"/>
      <c r="E16" s="300" t="s">
        <v>74</v>
      </c>
      <c r="F16" s="297" t="s">
        <v>1601</v>
      </c>
      <c r="G16" s="297"/>
      <c r="H16" s="297"/>
      <c r="I16" s="297"/>
      <c r="J16" s="297"/>
      <c r="K16" s="295"/>
    </row>
    <row r="17" ht="15" customHeight="1">
      <c r="B17" s="298"/>
      <c r="C17" s="299"/>
      <c r="D17" s="299"/>
      <c r="E17" s="300" t="s">
        <v>1602</v>
      </c>
      <c r="F17" s="297" t="s">
        <v>1603</v>
      </c>
      <c r="G17" s="297"/>
      <c r="H17" s="297"/>
      <c r="I17" s="297"/>
      <c r="J17" s="297"/>
      <c r="K17" s="295"/>
    </row>
    <row r="18" ht="15" customHeight="1">
      <c r="B18" s="298"/>
      <c r="C18" s="299"/>
      <c r="D18" s="299"/>
      <c r="E18" s="300" t="s">
        <v>1604</v>
      </c>
      <c r="F18" s="297" t="s">
        <v>1605</v>
      </c>
      <c r="G18" s="297"/>
      <c r="H18" s="297"/>
      <c r="I18" s="297"/>
      <c r="J18" s="297"/>
      <c r="K18" s="295"/>
    </row>
    <row r="19" ht="15" customHeight="1">
      <c r="B19" s="298"/>
      <c r="C19" s="299"/>
      <c r="D19" s="299"/>
      <c r="E19" s="300" t="s">
        <v>1606</v>
      </c>
      <c r="F19" s="297" t="s">
        <v>1607</v>
      </c>
      <c r="G19" s="297"/>
      <c r="H19" s="297"/>
      <c r="I19" s="297"/>
      <c r="J19" s="297"/>
      <c r="K19" s="295"/>
    </row>
    <row r="20" ht="15" customHeight="1">
      <c r="B20" s="298"/>
      <c r="C20" s="299"/>
      <c r="D20" s="299"/>
      <c r="E20" s="300" t="s">
        <v>1608</v>
      </c>
      <c r="F20" s="297" t="s">
        <v>1609</v>
      </c>
      <c r="G20" s="297"/>
      <c r="H20" s="297"/>
      <c r="I20" s="297"/>
      <c r="J20" s="297"/>
      <c r="K20" s="295"/>
    </row>
    <row r="21" ht="15" customHeight="1">
      <c r="B21" s="298"/>
      <c r="C21" s="299"/>
      <c r="D21" s="299"/>
      <c r="E21" s="300" t="s">
        <v>1610</v>
      </c>
      <c r="F21" s="297" t="s">
        <v>1611</v>
      </c>
      <c r="G21" s="297"/>
      <c r="H21" s="297"/>
      <c r="I21" s="297"/>
      <c r="J21" s="297"/>
      <c r="K21" s="295"/>
    </row>
    <row r="22" ht="12.75" customHeight="1">
      <c r="B22" s="298"/>
      <c r="C22" s="299"/>
      <c r="D22" s="299"/>
      <c r="E22" s="299"/>
      <c r="F22" s="299"/>
      <c r="G22" s="299"/>
      <c r="H22" s="299"/>
      <c r="I22" s="299"/>
      <c r="J22" s="299"/>
      <c r="K22" s="295"/>
    </row>
    <row r="23" ht="15" customHeight="1">
      <c r="B23" s="298"/>
      <c r="C23" s="297" t="s">
        <v>1612</v>
      </c>
      <c r="D23" s="297"/>
      <c r="E23" s="297"/>
      <c r="F23" s="297"/>
      <c r="G23" s="297"/>
      <c r="H23" s="297"/>
      <c r="I23" s="297"/>
      <c r="J23" s="297"/>
      <c r="K23" s="295"/>
    </row>
    <row r="24" ht="15" customHeight="1">
      <c r="B24" s="298"/>
      <c r="C24" s="297" t="s">
        <v>1613</v>
      </c>
      <c r="D24" s="297"/>
      <c r="E24" s="297"/>
      <c r="F24" s="297"/>
      <c r="G24" s="297"/>
      <c r="H24" s="297"/>
      <c r="I24" s="297"/>
      <c r="J24" s="297"/>
      <c r="K24" s="295"/>
    </row>
    <row r="25" ht="15" customHeight="1">
      <c r="B25" s="298"/>
      <c r="C25" s="297"/>
      <c r="D25" s="297" t="s">
        <v>1614</v>
      </c>
      <c r="E25" s="297"/>
      <c r="F25" s="297"/>
      <c r="G25" s="297"/>
      <c r="H25" s="297"/>
      <c r="I25" s="297"/>
      <c r="J25" s="297"/>
      <c r="K25" s="295"/>
    </row>
    <row r="26" ht="15" customHeight="1">
      <c r="B26" s="298"/>
      <c r="C26" s="299"/>
      <c r="D26" s="297" t="s">
        <v>1615</v>
      </c>
      <c r="E26" s="297"/>
      <c r="F26" s="297"/>
      <c r="G26" s="297"/>
      <c r="H26" s="297"/>
      <c r="I26" s="297"/>
      <c r="J26" s="297"/>
      <c r="K26" s="295"/>
    </row>
    <row r="27" ht="12.75" customHeight="1">
      <c r="B27" s="298"/>
      <c r="C27" s="299"/>
      <c r="D27" s="299"/>
      <c r="E27" s="299"/>
      <c r="F27" s="299"/>
      <c r="G27" s="299"/>
      <c r="H27" s="299"/>
      <c r="I27" s="299"/>
      <c r="J27" s="299"/>
      <c r="K27" s="295"/>
    </row>
    <row r="28" ht="15" customHeight="1">
      <c r="B28" s="298"/>
      <c r="C28" s="299"/>
      <c r="D28" s="297" t="s">
        <v>1616</v>
      </c>
      <c r="E28" s="297"/>
      <c r="F28" s="297"/>
      <c r="G28" s="297"/>
      <c r="H28" s="297"/>
      <c r="I28" s="297"/>
      <c r="J28" s="297"/>
      <c r="K28" s="295"/>
    </row>
    <row r="29" ht="15" customHeight="1">
      <c r="B29" s="298"/>
      <c r="C29" s="299"/>
      <c r="D29" s="297" t="s">
        <v>1617</v>
      </c>
      <c r="E29" s="297"/>
      <c r="F29" s="297"/>
      <c r="G29" s="297"/>
      <c r="H29" s="297"/>
      <c r="I29" s="297"/>
      <c r="J29" s="297"/>
      <c r="K29" s="295"/>
    </row>
    <row r="30" ht="12.75" customHeight="1">
      <c r="B30" s="298"/>
      <c r="C30" s="299"/>
      <c r="D30" s="299"/>
      <c r="E30" s="299"/>
      <c r="F30" s="299"/>
      <c r="G30" s="299"/>
      <c r="H30" s="299"/>
      <c r="I30" s="299"/>
      <c r="J30" s="299"/>
      <c r="K30" s="295"/>
    </row>
    <row r="31" ht="15" customHeight="1">
      <c r="B31" s="298"/>
      <c r="C31" s="299"/>
      <c r="D31" s="297" t="s">
        <v>1618</v>
      </c>
      <c r="E31" s="297"/>
      <c r="F31" s="297"/>
      <c r="G31" s="297"/>
      <c r="H31" s="297"/>
      <c r="I31" s="297"/>
      <c r="J31" s="297"/>
      <c r="K31" s="295"/>
    </row>
    <row r="32" ht="15" customHeight="1">
      <c r="B32" s="298"/>
      <c r="C32" s="299"/>
      <c r="D32" s="297" t="s">
        <v>1619</v>
      </c>
      <c r="E32" s="297"/>
      <c r="F32" s="297"/>
      <c r="G32" s="297"/>
      <c r="H32" s="297"/>
      <c r="I32" s="297"/>
      <c r="J32" s="297"/>
      <c r="K32" s="295"/>
    </row>
    <row r="33" ht="15" customHeight="1">
      <c r="B33" s="298"/>
      <c r="C33" s="299"/>
      <c r="D33" s="297" t="s">
        <v>1620</v>
      </c>
      <c r="E33" s="297"/>
      <c r="F33" s="297"/>
      <c r="G33" s="297"/>
      <c r="H33" s="297"/>
      <c r="I33" s="297"/>
      <c r="J33" s="297"/>
      <c r="K33" s="295"/>
    </row>
    <row r="34" ht="15" customHeight="1">
      <c r="B34" s="298"/>
      <c r="C34" s="299"/>
      <c r="D34" s="297"/>
      <c r="E34" s="301" t="s">
        <v>150</v>
      </c>
      <c r="F34" s="297"/>
      <c r="G34" s="297" t="s">
        <v>1621</v>
      </c>
      <c r="H34" s="297"/>
      <c r="I34" s="297"/>
      <c r="J34" s="297"/>
      <c r="K34" s="295"/>
    </row>
    <row r="35" ht="30.75" customHeight="1">
      <c r="B35" s="298"/>
      <c r="C35" s="299"/>
      <c r="D35" s="297"/>
      <c r="E35" s="301" t="s">
        <v>1622</v>
      </c>
      <c r="F35" s="297"/>
      <c r="G35" s="297" t="s">
        <v>1623</v>
      </c>
      <c r="H35" s="297"/>
      <c r="I35" s="297"/>
      <c r="J35" s="297"/>
      <c r="K35" s="295"/>
    </row>
    <row r="36" ht="15" customHeight="1">
      <c r="B36" s="298"/>
      <c r="C36" s="299"/>
      <c r="D36" s="297"/>
      <c r="E36" s="301" t="s">
        <v>51</v>
      </c>
      <c r="F36" s="297"/>
      <c r="G36" s="297" t="s">
        <v>1624</v>
      </c>
      <c r="H36" s="297"/>
      <c r="I36" s="297"/>
      <c r="J36" s="297"/>
      <c r="K36" s="295"/>
    </row>
    <row r="37" ht="15" customHeight="1">
      <c r="B37" s="298"/>
      <c r="C37" s="299"/>
      <c r="D37" s="297"/>
      <c r="E37" s="301" t="s">
        <v>151</v>
      </c>
      <c r="F37" s="297"/>
      <c r="G37" s="297" t="s">
        <v>1625</v>
      </c>
      <c r="H37" s="297"/>
      <c r="I37" s="297"/>
      <c r="J37" s="297"/>
      <c r="K37" s="295"/>
    </row>
    <row r="38" ht="15" customHeight="1">
      <c r="B38" s="298"/>
      <c r="C38" s="299"/>
      <c r="D38" s="297"/>
      <c r="E38" s="301" t="s">
        <v>152</v>
      </c>
      <c r="F38" s="297"/>
      <c r="G38" s="297" t="s">
        <v>1626</v>
      </c>
      <c r="H38" s="297"/>
      <c r="I38" s="297"/>
      <c r="J38" s="297"/>
      <c r="K38" s="295"/>
    </row>
    <row r="39" ht="15" customHeight="1">
      <c r="B39" s="298"/>
      <c r="C39" s="299"/>
      <c r="D39" s="297"/>
      <c r="E39" s="301" t="s">
        <v>153</v>
      </c>
      <c r="F39" s="297"/>
      <c r="G39" s="297" t="s">
        <v>1627</v>
      </c>
      <c r="H39" s="297"/>
      <c r="I39" s="297"/>
      <c r="J39" s="297"/>
      <c r="K39" s="295"/>
    </row>
    <row r="40" ht="15" customHeight="1">
      <c r="B40" s="298"/>
      <c r="C40" s="299"/>
      <c r="D40" s="297"/>
      <c r="E40" s="301" t="s">
        <v>1628</v>
      </c>
      <c r="F40" s="297"/>
      <c r="G40" s="297" t="s">
        <v>1629</v>
      </c>
      <c r="H40" s="297"/>
      <c r="I40" s="297"/>
      <c r="J40" s="297"/>
      <c r="K40" s="295"/>
    </row>
    <row r="41" ht="15" customHeight="1">
      <c r="B41" s="298"/>
      <c r="C41" s="299"/>
      <c r="D41" s="297"/>
      <c r="E41" s="301"/>
      <c r="F41" s="297"/>
      <c r="G41" s="297" t="s">
        <v>1630</v>
      </c>
      <c r="H41" s="297"/>
      <c r="I41" s="297"/>
      <c r="J41" s="297"/>
      <c r="K41" s="295"/>
    </row>
    <row r="42" ht="15" customHeight="1">
      <c r="B42" s="298"/>
      <c r="C42" s="299"/>
      <c r="D42" s="297"/>
      <c r="E42" s="301" t="s">
        <v>1631</v>
      </c>
      <c r="F42" s="297"/>
      <c r="G42" s="297" t="s">
        <v>1632</v>
      </c>
      <c r="H42" s="297"/>
      <c r="I42" s="297"/>
      <c r="J42" s="297"/>
      <c r="K42" s="295"/>
    </row>
    <row r="43" ht="15" customHeight="1">
      <c r="B43" s="298"/>
      <c r="C43" s="299"/>
      <c r="D43" s="297"/>
      <c r="E43" s="301" t="s">
        <v>155</v>
      </c>
      <c r="F43" s="297"/>
      <c r="G43" s="297" t="s">
        <v>1633</v>
      </c>
      <c r="H43" s="297"/>
      <c r="I43" s="297"/>
      <c r="J43" s="297"/>
      <c r="K43" s="295"/>
    </row>
    <row r="44" ht="12.75" customHeight="1">
      <c r="B44" s="298"/>
      <c r="C44" s="299"/>
      <c r="D44" s="297"/>
      <c r="E44" s="297"/>
      <c r="F44" s="297"/>
      <c r="G44" s="297"/>
      <c r="H44" s="297"/>
      <c r="I44" s="297"/>
      <c r="J44" s="297"/>
      <c r="K44" s="295"/>
    </row>
    <row r="45" ht="15" customHeight="1">
      <c r="B45" s="298"/>
      <c r="C45" s="299"/>
      <c r="D45" s="297" t="s">
        <v>1634</v>
      </c>
      <c r="E45" s="297"/>
      <c r="F45" s="297"/>
      <c r="G45" s="297"/>
      <c r="H45" s="297"/>
      <c r="I45" s="297"/>
      <c r="J45" s="297"/>
      <c r="K45" s="295"/>
    </row>
    <row r="46" ht="15" customHeight="1">
      <c r="B46" s="298"/>
      <c r="C46" s="299"/>
      <c r="D46" s="299"/>
      <c r="E46" s="297" t="s">
        <v>1635</v>
      </c>
      <c r="F46" s="297"/>
      <c r="G46" s="297"/>
      <c r="H46" s="297"/>
      <c r="I46" s="297"/>
      <c r="J46" s="297"/>
      <c r="K46" s="295"/>
    </row>
    <row r="47" ht="15" customHeight="1">
      <c r="B47" s="298"/>
      <c r="C47" s="299"/>
      <c r="D47" s="299"/>
      <c r="E47" s="297" t="s">
        <v>1636</v>
      </c>
      <c r="F47" s="297"/>
      <c r="G47" s="297"/>
      <c r="H47" s="297"/>
      <c r="I47" s="297"/>
      <c r="J47" s="297"/>
      <c r="K47" s="295"/>
    </row>
    <row r="48" ht="15" customHeight="1">
      <c r="B48" s="298"/>
      <c r="C48" s="299"/>
      <c r="D48" s="299"/>
      <c r="E48" s="297" t="s">
        <v>1637</v>
      </c>
      <c r="F48" s="297"/>
      <c r="G48" s="297"/>
      <c r="H48" s="297"/>
      <c r="I48" s="297"/>
      <c r="J48" s="297"/>
      <c r="K48" s="295"/>
    </row>
    <row r="49" ht="15" customHeight="1">
      <c r="B49" s="298"/>
      <c r="C49" s="299"/>
      <c r="D49" s="297" t="s">
        <v>1638</v>
      </c>
      <c r="E49" s="297"/>
      <c r="F49" s="297"/>
      <c r="G49" s="297"/>
      <c r="H49" s="297"/>
      <c r="I49" s="297"/>
      <c r="J49" s="297"/>
      <c r="K49" s="295"/>
    </row>
    <row r="50" ht="25.5" customHeight="1">
      <c r="B50" s="293"/>
      <c r="C50" s="294" t="s">
        <v>1639</v>
      </c>
      <c r="D50" s="294"/>
      <c r="E50" s="294"/>
      <c r="F50" s="294"/>
      <c r="G50" s="294"/>
      <c r="H50" s="294"/>
      <c r="I50" s="294"/>
      <c r="J50" s="294"/>
      <c r="K50" s="295"/>
    </row>
    <row r="51" ht="5.25" customHeight="1">
      <c r="B51" s="293"/>
      <c r="C51" s="296"/>
      <c r="D51" s="296"/>
      <c r="E51" s="296"/>
      <c r="F51" s="296"/>
      <c r="G51" s="296"/>
      <c r="H51" s="296"/>
      <c r="I51" s="296"/>
      <c r="J51" s="296"/>
      <c r="K51" s="295"/>
    </row>
    <row r="52" ht="15" customHeight="1">
      <c r="B52" s="293"/>
      <c r="C52" s="297" t="s">
        <v>1640</v>
      </c>
      <c r="D52" s="297"/>
      <c r="E52" s="297"/>
      <c r="F52" s="297"/>
      <c r="G52" s="297"/>
      <c r="H52" s="297"/>
      <c r="I52" s="297"/>
      <c r="J52" s="297"/>
      <c r="K52" s="295"/>
    </row>
    <row r="53" ht="15" customHeight="1">
      <c r="B53" s="293"/>
      <c r="C53" s="297" t="s">
        <v>1641</v>
      </c>
      <c r="D53" s="297"/>
      <c r="E53" s="297"/>
      <c r="F53" s="297"/>
      <c r="G53" s="297"/>
      <c r="H53" s="297"/>
      <c r="I53" s="297"/>
      <c r="J53" s="297"/>
      <c r="K53" s="295"/>
    </row>
    <row r="54" ht="12.75" customHeight="1">
      <c r="B54" s="293"/>
      <c r="C54" s="297"/>
      <c r="D54" s="297"/>
      <c r="E54" s="297"/>
      <c r="F54" s="297"/>
      <c r="G54" s="297"/>
      <c r="H54" s="297"/>
      <c r="I54" s="297"/>
      <c r="J54" s="297"/>
      <c r="K54" s="295"/>
    </row>
    <row r="55" ht="15" customHeight="1">
      <c r="B55" s="293"/>
      <c r="C55" s="297" t="s">
        <v>1642</v>
      </c>
      <c r="D55" s="297"/>
      <c r="E55" s="297"/>
      <c r="F55" s="297"/>
      <c r="G55" s="297"/>
      <c r="H55" s="297"/>
      <c r="I55" s="297"/>
      <c r="J55" s="297"/>
      <c r="K55" s="295"/>
    </row>
    <row r="56" ht="15" customHeight="1">
      <c r="B56" s="293"/>
      <c r="C56" s="299"/>
      <c r="D56" s="297" t="s">
        <v>1643</v>
      </c>
      <c r="E56" s="297"/>
      <c r="F56" s="297"/>
      <c r="G56" s="297"/>
      <c r="H56" s="297"/>
      <c r="I56" s="297"/>
      <c r="J56" s="297"/>
      <c r="K56" s="295"/>
    </row>
    <row r="57" ht="15" customHeight="1">
      <c r="B57" s="293"/>
      <c r="C57" s="299"/>
      <c r="D57" s="297" t="s">
        <v>1644</v>
      </c>
      <c r="E57" s="297"/>
      <c r="F57" s="297"/>
      <c r="G57" s="297"/>
      <c r="H57" s="297"/>
      <c r="I57" s="297"/>
      <c r="J57" s="297"/>
      <c r="K57" s="295"/>
    </row>
    <row r="58" ht="15" customHeight="1">
      <c r="B58" s="293"/>
      <c r="C58" s="299"/>
      <c r="D58" s="297" t="s">
        <v>1645</v>
      </c>
      <c r="E58" s="297"/>
      <c r="F58" s="297"/>
      <c r="G58" s="297"/>
      <c r="H58" s="297"/>
      <c r="I58" s="297"/>
      <c r="J58" s="297"/>
      <c r="K58" s="295"/>
    </row>
    <row r="59" ht="15" customHeight="1">
      <c r="B59" s="293"/>
      <c r="C59" s="299"/>
      <c r="D59" s="297" t="s">
        <v>1646</v>
      </c>
      <c r="E59" s="297"/>
      <c r="F59" s="297"/>
      <c r="G59" s="297"/>
      <c r="H59" s="297"/>
      <c r="I59" s="297"/>
      <c r="J59" s="297"/>
      <c r="K59" s="295"/>
    </row>
    <row r="60" ht="15" customHeight="1">
      <c r="B60" s="293"/>
      <c r="C60" s="299"/>
      <c r="D60" s="302" t="s">
        <v>1647</v>
      </c>
      <c r="E60" s="302"/>
      <c r="F60" s="302"/>
      <c r="G60" s="302"/>
      <c r="H60" s="302"/>
      <c r="I60" s="302"/>
      <c r="J60" s="302"/>
      <c r="K60" s="295"/>
    </row>
    <row r="61" ht="15" customHeight="1">
      <c r="B61" s="293"/>
      <c r="C61" s="299"/>
      <c r="D61" s="297" t="s">
        <v>1648</v>
      </c>
      <c r="E61" s="297"/>
      <c r="F61" s="297"/>
      <c r="G61" s="297"/>
      <c r="H61" s="297"/>
      <c r="I61" s="297"/>
      <c r="J61" s="297"/>
      <c r="K61" s="295"/>
    </row>
    <row r="62" ht="12.75" customHeight="1">
      <c r="B62" s="293"/>
      <c r="C62" s="299"/>
      <c r="D62" s="299"/>
      <c r="E62" s="303"/>
      <c r="F62" s="299"/>
      <c r="G62" s="299"/>
      <c r="H62" s="299"/>
      <c r="I62" s="299"/>
      <c r="J62" s="299"/>
      <c r="K62" s="295"/>
    </row>
    <row r="63" ht="15" customHeight="1">
      <c r="B63" s="293"/>
      <c r="C63" s="299"/>
      <c r="D63" s="297" t="s">
        <v>1649</v>
      </c>
      <c r="E63" s="297"/>
      <c r="F63" s="297"/>
      <c r="G63" s="297"/>
      <c r="H63" s="297"/>
      <c r="I63" s="297"/>
      <c r="J63" s="297"/>
      <c r="K63" s="295"/>
    </row>
    <row r="64" ht="15" customHeight="1">
      <c r="B64" s="293"/>
      <c r="C64" s="299"/>
      <c r="D64" s="302" t="s">
        <v>1650</v>
      </c>
      <c r="E64" s="302"/>
      <c r="F64" s="302"/>
      <c r="G64" s="302"/>
      <c r="H64" s="302"/>
      <c r="I64" s="302"/>
      <c r="J64" s="302"/>
      <c r="K64" s="295"/>
    </row>
    <row r="65" ht="15" customHeight="1">
      <c r="B65" s="293"/>
      <c r="C65" s="299"/>
      <c r="D65" s="297" t="s">
        <v>1651</v>
      </c>
      <c r="E65" s="297"/>
      <c r="F65" s="297"/>
      <c r="G65" s="297"/>
      <c r="H65" s="297"/>
      <c r="I65" s="297"/>
      <c r="J65" s="297"/>
      <c r="K65" s="295"/>
    </row>
    <row r="66" ht="15" customHeight="1">
      <c r="B66" s="293"/>
      <c r="C66" s="299"/>
      <c r="D66" s="297" t="s">
        <v>1652</v>
      </c>
      <c r="E66" s="297"/>
      <c r="F66" s="297"/>
      <c r="G66" s="297"/>
      <c r="H66" s="297"/>
      <c r="I66" s="297"/>
      <c r="J66" s="297"/>
      <c r="K66" s="295"/>
    </row>
    <row r="67" ht="15" customHeight="1">
      <c r="B67" s="293"/>
      <c r="C67" s="299"/>
      <c r="D67" s="297" t="s">
        <v>1653</v>
      </c>
      <c r="E67" s="297"/>
      <c r="F67" s="297"/>
      <c r="G67" s="297"/>
      <c r="H67" s="297"/>
      <c r="I67" s="297"/>
      <c r="J67" s="297"/>
      <c r="K67" s="295"/>
    </row>
    <row r="68" ht="15" customHeight="1">
      <c r="B68" s="293"/>
      <c r="C68" s="299"/>
      <c r="D68" s="297" t="s">
        <v>1654</v>
      </c>
      <c r="E68" s="297"/>
      <c r="F68" s="297"/>
      <c r="G68" s="297"/>
      <c r="H68" s="297"/>
      <c r="I68" s="297"/>
      <c r="J68" s="297"/>
      <c r="K68" s="295"/>
    </row>
    <row r="69" ht="12.75" customHeight="1">
      <c r="B69" s="304"/>
      <c r="C69" s="305"/>
      <c r="D69" s="305"/>
      <c r="E69" s="305"/>
      <c r="F69" s="305"/>
      <c r="G69" s="305"/>
      <c r="H69" s="305"/>
      <c r="I69" s="305"/>
      <c r="J69" s="305"/>
      <c r="K69" s="306"/>
    </row>
    <row r="70" ht="18.75" customHeight="1">
      <c r="B70" s="307"/>
      <c r="C70" s="307"/>
      <c r="D70" s="307"/>
      <c r="E70" s="307"/>
      <c r="F70" s="307"/>
      <c r="G70" s="307"/>
      <c r="H70" s="307"/>
      <c r="I70" s="307"/>
      <c r="J70" s="307"/>
      <c r="K70" s="308"/>
    </row>
    <row r="71" ht="18.75" customHeight="1">
      <c r="B71" s="308"/>
      <c r="C71" s="308"/>
      <c r="D71" s="308"/>
      <c r="E71" s="308"/>
      <c r="F71" s="308"/>
      <c r="G71" s="308"/>
      <c r="H71" s="308"/>
      <c r="I71" s="308"/>
      <c r="J71" s="308"/>
      <c r="K71" s="308"/>
    </row>
    <row r="72" ht="7.5" customHeight="1">
      <c r="B72" s="309"/>
      <c r="C72" s="310"/>
      <c r="D72" s="310"/>
      <c r="E72" s="310"/>
      <c r="F72" s="310"/>
      <c r="G72" s="310"/>
      <c r="H72" s="310"/>
      <c r="I72" s="310"/>
      <c r="J72" s="310"/>
      <c r="K72" s="311"/>
    </row>
    <row r="73" ht="45" customHeight="1">
      <c r="B73" s="312"/>
      <c r="C73" s="313" t="s">
        <v>81</v>
      </c>
      <c r="D73" s="313"/>
      <c r="E73" s="313"/>
      <c r="F73" s="313"/>
      <c r="G73" s="313"/>
      <c r="H73" s="313"/>
      <c r="I73" s="313"/>
      <c r="J73" s="313"/>
      <c r="K73" s="314"/>
    </row>
    <row r="74" ht="17.25" customHeight="1">
      <c r="B74" s="312"/>
      <c r="C74" s="315" t="s">
        <v>1655</v>
      </c>
      <c r="D74" s="315"/>
      <c r="E74" s="315"/>
      <c r="F74" s="315" t="s">
        <v>1656</v>
      </c>
      <c r="G74" s="316"/>
      <c r="H74" s="315" t="s">
        <v>151</v>
      </c>
      <c r="I74" s="315" t="s">
        <v>55</v>
      </c>
      <c r="J74" s="315" t="s">
        <v>1657</v>
      </c>
      <c r="K74" s="314"/>
    </row>
    <row r="75" ht="17.25" customHeight="1">
      <c r="B75" s="312"/>
      <c r="C75" s="317" t="s">
        <v>1658</v>
      </c>
      <c r="D75" s="317"/>
      <c r="E75" s="317"/>
      <c r="F75" s="318" t="s">
        <v>1659</v>
      </c>
      <c r="G75" s="319"/>
      <c r="H75" s="317"/>
      <c r="I75" s="317"/>
      <c r="J75" s="317" t="s">
        <v>1660</v>
      </c>
      <c r="K75" s="314"/>
    </row>
    <row r="76" ht="5.25" customHeight="1">
      <c r="B76" s="312"/>
      <c r="C76" s="320"/>
      <c r="D76" s="320"/>
      <c r="E76" s="320"/>
      <c r="F76" s="320"/>
      <c r="G76" s="321"/>
      <c r="H76" s="320"/>
      <c r="I76" s="320"/>
      <c r="J76" s="320"/>
      <c r="K76" s="314"/>
    </row>
    <row r="77" ht="15" customHeight="1">
      <c r="B77" s="312"/>
      <c r="C77" s="301" t="s">
        <v>51</v>
      </c>
      <c r="D77" s="320"/>
      <c r="E77" s="320"/>
      <c r="F77" s="322" t="s">
        <v>1661</v>
      </c>
      <c r="G77" s="321"/>
      <c r="H77" s="301" t="s">
        <v>1662</v>
      </c>
      <c r="I77" s="301" t="s">
        <v>1663</v>
      </c>
      <c r="J77" s="301">
        <v>20</v>
      </c>
      <c r="K77" s="314"/>
    </row>
    <row r="78" ht="15" customHeight="1">
      <c r="B78" s="312"/>
      <c r="C78" s="301" t="s">
        <v>1664</v>
      </c>
      <c r="D78" s="301"/>
      <c r="E78" s="301"/>
      <c r="F78" s="322" t="s">
        <v>1661</v>
      </c>
      <c r="G78" s="321"/>
      <c r="H78" s="301" t="s">
        <v>1665</v>
      </c>
      <c r="I78" s="301" t="s">
        <v>1663</v>
      </c>
      <c r="J78" s="301">
        <v>120</v>
      </c>
      <c r="K78" s="314"/>
    </row>
    <row r="79" ht="15" customHeight="1">
      <c r="B79" s="323"/>
      <c r="C79" s="301" t="s">
        <v>1666</v>
      </c>
      <c r="D79" s="301"/>
      <c r="E79" s="301"/>
      <c r="F79" s="322" t="s">
        <v>1667</v>
      </c>
      <c r="G79" s="321"/>
      <c r="H79" s="301" t="s">
        <v>1668</v>
      </c>
      <c r="I79" s="301" t="s">
        <v>1663</v>
      </c>
      <c r="J79" s="301">
        <v>50</v>
      </c>
      <c r="K79" s="314"/>
    </row>
    <row r="80" ht="15" customHeight="1">
      <c r="B80" s="323"/>
      <c r="C80" s="301" t="s">
        <v>1669</v>
      </c>
      <c r="D80" s="301"/>
      <c r="E80" s="301"/>
      <c r="F80" s="322" t="s">
        <v>1661</v>
      </c>
      <c r="G80" s="321"/>
      <c r="H80" s="301" t="s">
        <v>1670</v>
      </c>
      <c r="I80" s="301" t="s">
        <v>1671</v>
      </c>
      <c r="J80" s="301"/>
      <c r="K80" s="314"/>
    </row>
    <row r="81" ht="15" customHeight="1">
      <c r="B81" s="323"/>
      <c r="C81" s="324" t="s">
        <v>1672</v>
      </c>
      <c r="D81" s="324"/>
      <c r="E81" s="324"/>
      <c r="F81" s="325" t="s">
        <v>1667</v>
      </c>
      <c r="G81" s="324"/>
      <c r="H81" s="324" t="s">
        <v>1673</v>
      </c>
      <c r="I81" s="324" t="s">
        <v>1663</v>
      </c>
      <c r="J81" s="324">
        <v>15</v>
      </c>
      <c r="K81" s="314"/>
    </row>
    <row r="82" ht="15" customHeight="1">
      <c r="B82" s="323"/>
      <c r="C82" s="324" t="s">
        <v>1674</v>
      </c>
      <c r="D82" s="324"/>
      <c r="E82" s="324"/>
      <c r="F82" s="325" t="s">
        <v>1667</v>
      </c>
      <c r="G82" s="324"/>
      <c r="H82" s="324" t="s">
        <v>1675</v>
      </c>
      <c r="I82" s="324" t="s">
        <v>1663</v>
      </c>
      <c r="J82" s="324">
        <v>15</v>
      </c>
      <c r="K82" s="314"/>
    </row>
    <row r="83" ht="15" customHeight="1">
      <c r="B83" s="323"/>
      <c r="C83" s="324" t="s">
        <v>1676</v>
      </c>
      <c r="D83" s="324"/>
      <c r="E83" s="324"/>
      <c r="F83" s="325" t="s">
        <v>1667</v>
      </c>
      <c r="G83" s="324"/>
      <c r="H83" s="324" t="s">
        <v>1677</v>
      </c>
      <c r="I83" s="324" t="s">
        <v>1663</v>
      </c>
      <c r="J83" s="324">
        <v>20</v>
      </c>
      <c r="K83" s="314"/>
    </row>
    <row r="84" ht="15" customHeight="1">
      <c r="B84" s="323"/>
      <c r="C84" s="324" t="s">
        <v>1678</v>
      </c>
      <c r="D84" s="324"/>
      <c r="E84" s="324"/>
      <c r="F84" s="325" t="s">
        <v>1667</v>
      </c>
      <c r="G84" s="324"/>
      <c r="H84" s="324" t="s">
        <v>1679</v>
      </c>
      <c r="I84" s="324" t="s">
        <v>1663</v>
      </c>
      <c r="J84" s="324">
        <v>20</v>
      </c>
      <c r="K84" s="314"/>
    </row>
    <row r="85" ht="15" customHeight="1">
      <c r="B85" s="323"/>
      <c r="C85" s="301" t="s">
        <v>1680</v>
      </c>
      <c r="D85" s="301"/>
      <c r="E85" s="301"/>
      <c r="F85" s="322" t="s">
        <v>1667</v>
      </c>
      <c r="G85" s="321"/>
      <c r="H85" s="301" t="s">
        <v>1681</v>
      </c>
      <c r="I85" s="301" t="s">
        <v>1663</v>
      </c>
      <c r="J85" s="301">
        <v>50</v>
      </c>
      <c r="K85" s="314"/>
    </row>
    <row r="86" ht="15" customHeight="1">
      <c r="B86" s="323"/>
      <c r="C86" s="301" t="s">
        <v>1682</v>
      </c>
      <c r="D86" s="301"/>
      <c r="E86" s="301"/>
      <c r="F86" s="322" t="s">
        <v>1667</v>
      </c>
      <c r="G86" s="321"/>
      <c r="H86" s="301" t="s">
        <v>1683</v>
      </c>
      <c r="I86" s="301" t="s">
        <v>1663</v>
      </c>
      <c r="J86" s="301">
        <v>20</v>
      </c>
      <c r="K86" s="314"/>
    </row>
    <row r="87" ht="15" customHeight="1">
      <c r="B87" s="323"/>
      <c r="C87" s="301" t="s">
        <v>1684</v>
      </c>
      <c r="D87" s="301"/>
      <c r="E87" s="301"/>
      <c r="F87" s="322" t="s">
        <v>1667</v>
      </c>
      <c r="G87" s="321"/>
      <c r="H87" s="301" t="s">
        <v>1685</v>
      </c>
      <c r="I87" s="301" t="s">
        <v>1663</v>
      </c>
      <c r="J87" s="301">
        <v>20</v>
      </c>
      <c r="K87" s="314"/>
    </row>
    <row r="88" ht="15" customHeight="1">
      <c r="B88" s="323"/>
      <c r="C88" s="301" t="s">
        <v>1686</v>
      </c>
      <c r="D88" s="301"/>
      <c r="E88" s="301"/>
      <c r="F88" s="322" t="s">
        <v>1667</v>
      </c>
      <c r="G88" s="321"/>
      <c r="H88" s="301" t="s">
        <v>1687</v>
      </c>
      <c r="I88" s="301" t="s">
        <v>1663</v>
      </c>
      <c r="J88" s="301">
        <v>50</v>
      </c>
      <c r="K88" s="314"/>
    </row>
    <row r="89" ht="15" customHeight="1">
      <c r="B89" s="323"/>
      <c r="C89" s="301" t="s">
        <v>1688</v>
      </c>
      <c r="D89" s="301"/>
      <c r="E89" s="301"/>
      <c r="F89" s="322" t="s">
        <v>1667</v>
      </c>
      <c r="G89" s="321"/>
      <c r="H89" s="301" t="s">
        <v>1688</v>
      </c>
      <c r="I89" s="301" t="s">
        <v>1663</v>
      </c>
      <c r="J89" s="301">
        <v>50</v>
      </c>
      <c r="K89" s="314"/>
    </row>
    <row r="90" ht="15" customHeight="1">
      <c r="B90" s="323"/>
      <c r="C90" s="301" t="s">
        <v>156</v>
      </c>
      <c r="D90" s="301"/>
      <c r="E90" s="301"/>
      <c r="F90" s="322" t="s">
        <v>1667</v>
      </c>
      <c r="G90" s="321"/>
      <c r="H90" s="301" t="s">
        <v>1689</v>
      </c>
      <c r="I90" s="301" t="s">
        <v>1663</v>
      </c>
      <c r="J90" s="301">
        <v>255</v>
      </c>
      <c r="K90" s="314"/>
    </row>
    <row r="91" ht="15" customHeight="1">
      <c r="B91" s="323"/>
      <c r="C91" s="301" t="s">
        <v>1690</v>
      </c>
      <c r="D91" s="301"/>
      <c r="E91" s="301"/>
      <c r="F91" s="322" t="s">
        <v>1661</v>
      </c>
      <c r="G91" s="321"/>
      <c r="H91" s="301" t="s">
        <v>1691</v>
      </c>
      <c r="I91" s="301" t="s">
        <v>1692</v>
      </c>
      <c r="J91" s="301"/>
      <c r="K91" s="314"/>
    </row>
    <row r="92" ht="15" customHeight="1">
      <c r="B92" s="323"/>
      <c r="C92" s="301" t="s">
        <v>1693</v>
      </c>
      <c r="D92" s="301"/>
      <c r="E92" s="301"/>
      <c r="F92" s="322" t="s">
        <v>1661</v>
      </c>
      <c r="G92" s="321"/>
      <c r="H92" s="301" t="s">
        <v>1694</v>
      </c>
      <c r="I92" s="301" t="s">
        <v>1695</v>
      </c>
      <c r="J92" s="301"/>
      <c r="K92" s="314"/>
    </row>
    <row r="93" ht="15" customHeight="1">
      <c r="B93" s="323"/>
      <c r="C93" s="301" t="s">
        <v>1696</v>
      </c>
      <c r="D93" s="301"/>
      <c r="E93" s="301"/>
      <c r="F93" s="322" t="s">
        <v>1661</v>
      </c>
      <c r="G93" s="321"/>
      <c r="H93" s="301" t="s">
        <v>1696</v>
      </c>
      <c r="I93" s="301" t="s">
        <v>1695</v>
      </c>
      <c r="J93" s="301"/>
      <c r="K93" s="314"/>
    </row>
    <row r="94" ht="15" customHeight="1">
      <c r="B94" s="323"/>
      <c r="C94" s="301" t="s">
        <v>36</v>
      </c>
      <c r="D94" s="301"/>
      <c r="E94" s="301"/>
      <c r="F94" s="322" t="s">
        <v>1661</v>
      </c>
      <c r="G94" s="321"/>
      <c r="H94" s="301" t="s">
        <v>1697</v>
      </c>
      <c r="I94" s="301" t="s">
        <v>1695</v>
      </c>
      <c r="J94" s="301"/>
      <c r="K94" s="314"/>
    </row>
    <row r="95" ht="15" customHeight="1">
      <c r="B95" s="323"/>
      <c r="C95" s="301" t="s">
        <v>46</v>
      </c>
      <c r="D95" s="301"/>
      <c r="E95" s="301"/>
      <c r="F95" s="322" t="s">
        <v>1661</v>
      </c>
      <c r="G95" s="321"/>
      <c r="H95" s="301" t="s">
        <v>1698</v>
      </c>
      <c r="I95" s="301" t="s">
        <v>1695</v>
      </c>
      <c r="J95" s="301"/>
      <c r="K95" s="314"/>
    </row>
    <row r="96" ht="15" customHeight="1">
      <c r="B96" s="326"/>
      <c r="C96" s="327"/>
      <c r="D96" s="327"/>
      <c r="E96" s="327"/>
      <c r="F96" s="327"/>
      <c r="G96" s="327"/>
      <c r="H96" s="327"/>
      <c r="I96" s="327"/>
      <c r="J96" s="327"/>
      <c r="K96" s="328"/>
    </row>
    <row r="97" ht="18.75" customHeight="1">
      <c r="B97" s="329"/>
      <c r="C97" s="330"/>
      <c r="D97" s="330"/>
      <c r="E97" s="330"/>
      <c r="F97" s="330"/>
      <c r="G97" s="330"/>
      <c r="H97" s="330"/>
      <c r="I97" s="330"/>
      <c r="J97" s="330"/>
      <c r="K97" s="329"/>
    </row>
    <row r="98" ht="18.75" customHeight="1">
      <c r="B98" s="308"/>
      <c r="C98" s="308"/>
      <c r="D98" s="308"/>
      <c r="E98" s="308"/>
      <c r="F98" s="308"/>
      <c r="G98" s="308"/>
      <c r="H98" s="308"/>
      <c r="I98" s="308"/>
      <c r="J98" s="308"/>
      <c r="K98" s="308"/>
    </row>
    <row r="99" ht="7.5" customHeight="1">
      <c r="B99" s="309"/>
      <c r="C99" s="310"/>
      <c r="D99" s="310"/>
      <c r="E99" s="310"/>
      <c r="F99" s="310"/>
      <c r="G99" s="310"/>
      <c r="H99" s="310"/>
      <c r="I99" s="310"/>
      <c r="J99" s="310"/>
      <c r="K99" s="311"/>
    </row>
    <row r="100" ht="45" customHeight="1">
      <c r="B100" s="312"/>
      <c r="C100" s="313" t="s">
        <v>1699</v>
      </c>
      <c r="D100" s="313"/>
      <c r="E100" s="313"/>
      <c r="F100" s="313"/>
      <c r="G100" s="313"/>
      <c r="H100" s="313"/>
      <c r="I100" s="313"/>
      <c r="J100" s="313"/>
      <c r="K100" s="314"/>
    </row>
    <row r="101" ht="17.25" customHeight="1">
      <c r="B101" s="312"/>
      <c r="C101" s="315" t="s">
        <v>1655</v>
      </c>
      <c r="D101" s="315"/>
      <c r="E101" s="315"/>
      <c r="F101" s="315" t="s">
        <v>1656</v>
      </c>
      <c r="G101" s="316"/>
      <c r="H101" s="315" t="s">
        <v>151</v>
      </c>
      <c r="I101" s="315" t="s">
        <v>55</v>
      </c>
      <c r="J101" s="315" t="s">
        <v>1657</v>
      </c>
      <c r="K101" s="314"/>
    </row>
    <row r="102" ht="17.25" customHeight="1">
      <c r="B102" s="312"/>
      <c r="C102" s="317" t="s">
        <v>1658</v>
      </c>
      <c r="D102" s="317"/>
      <c r="E102" s="317"/>
      <c r="F102" s="318" t="s">
        <v>1659</v>
      </c>
      <c r="G102" s="319"/>
      <c r="H102" s="317"/>
      <c r="I102" s="317"/>
      <c r="J102" s="317" t="s">
        <v>1660</v>
      </c>
      <c r="K102" s="314"/>
    </row>
    <row r="103" ht="5.25" customHeight="1">
      <c r="B103" s="312"/>
      <c r="C103" s="315"/>
      <c r="D103" s="315"/>
      <c r="E103" s="315"/>
      <c r="F103" s="315"/>
      <c r="G103" s="331"/>
      <c r="H103" s="315"/>
      <c r="I103" s="315"/>
      <c r="J103" s="315"/>
      <c r="K103" s="314"/>
    </row>
    <row r="104" ht="15" customHeight="1">
      <c r="B104" s="312"/>
      <c r="C104" s="301" t="s">
        <v>51</v>
      </c>
      <c r="D104" s="320"/>
      <c r="E104" s="320"/>
      <c r="F104" s="322" t="s">
        <v>1661</v>
      </c>
      <c r="G104" s="331"/>
      <c r="H104" s="301" t="s">
        <v>1700</v>
      </c>
      <c r="I104" s="301" t="s">
        <v>1663</v>
      </c>
      <c r="J104" s="301">
        <v>20</v>
      </c>
      <c r="K104" s="314"/>
    </row>
    <row r="105" ht="15" customHeight="1">
      <c r="B105" s="312"/>
      <c r="C105" s="301" t="s">
        <v>1664</v>
      </c>
      <c r="D105" s="301"/>
      <c r="E105" s="301"/>
      <c r="F105" s="322" t="s">
        <v>1661</v>
      </c>
      <c r="G105" s="301"/>
      <c r="H105" s="301" t="s">
        <v>1700</v>
      </c>
      <c r="I105" s="301" t="s">
        <v>1663</v>
      </c>
      <c r="J105" s="301">
        <v>120</v>
      </c>
      <c r="K105" s="314"/>
    </row>
    <row r="106" ht="15" customHeight="1">
      <c r="B106" s="323"/>
      <c r="C106" s="301" t="s">
        <v>1666</v>
      </c>
      <c r="D106" s="301"/>
      <c r="E106" s="301"/>
      <c r="F106" s="322" t="s">
        <v>1667</v>
      </c>
      <c r="G106" s="301"/>
      <c r="H106" s="301" t="s">
        <v>1700</v>
      </c>
      <c r="I106" s="301" t="s">
        <v>1663</v>
      </c>
      <c r="J106" s="301">
        <v>50</v>
      </c>
      <c r="K106" s="314"/>
    </row>
    <row r="107" ht="15" customHeight="1">
      <c r="B107" s="323"/>
      <c r="C107" s="301" t="s">
        <v>1669</v>
      </c>
      <c r="D107" s="301"/>
      <c r="E107" s="301"/>
      <c r="F107" s="322" t="s">
        <v>1661</v>
      </c>
      <c r="G107" s="301"/>
      <c r="H107" s="301" t="s">
        <v>1700</v>
      </c>
      <c r="I107" s="301" t="s">
        <v>1671</v>
      </c>
      <c r="J107" s="301"/>
      <c r="K107" s="314"/>
    </row>
    <row r="108" ht="15" customHeight="1">
      <c r="B108" s="323"/>
      <c r="C108" s="301" t="s">
        <v>1680</v>
      </c>
      <c r="D108" s="301"/>
      <c r="E108" s="301"/>
      <c r="F108" s="322" t="s">
        <v>1667</v>
      </c>
      <c r="G108" s="301"/>
      <c r="H108" s="301" t="s">
        <v>1700</v>
      </c>
      <c r="I108" s="301" t="s">
        <v>1663</v>
      </c>
      <c r="J108" s="301">
        <v>50</v>
      </c>
      <c r="K108" s="314"/>
    </row>
    <row r="109" ht="15" customHeight="1">
      <c r="B109" s="323"/>
      <c r="C109" s="301" t="s">
        <v>1688</v>
      </c>
      <c r="D109" s="301"/>
      <c r="E109" s="301"/>
      <c r="F109" s="322" t="s">
        <v>1667</v>
      </c>
      <c r="G109" s="301"/>
      <c r="H109" s="301" t="s">
        <v>1700</v>
      </c>
      <c r="I109" s="301" t="s">
        <v>1663</v>
      </c>
      <c r="J109" s="301">
        <v>50</v>
      </c>
      <c r="K109" s="314"/>
    </row>
    <row r="110" ht="15" customHeight="1">
      <c r="B110" s="323"/>
      <c r="C110" s="301" t="s">
        <v>1686</v>
      </c>
      <c r="D110" s="301"/>
      <c r="E110" s="301"/>
      <c r="F110" s="322" t="s">
        <v>1667</v>
      </c>
      <c r="G110" s="301"/>
      <c r="H110" s="301" t="s">
        <v>1700</v>
      </c>
      <c r="I110" s="301" t="s">
        <v>1663</v>
      </c>
      <c r="J110" s="301">
        <v>50</v>
      </c>
      <c r="K110" s="314"/>
    </row>
    <row r="111" ht="15" customHeight="1">
      <c r="B111" s="323"/>
      <c r="C111" s="301" t="s">
        <v>51</v>
      </c>
      <c r="D111" s="301"/>
      <c r="E111" s="301"/>
      <c r="F111" s="322" t="s">
        <v>1661</v>
      </c>
      <c r="G111" s="301"/>
      <c r="H111" s="301" t="s">
        <v>1701</v>
      </c>
      <c r="I111" s="301" t="s">
        <v>1663</v>
      </c>
      <c r="J111" s="301">
        <v>20</v>
      </c>
      <c r="K111" s="314"/>
    </row>
    <row r="112" ht="15" customHeight="1">
      <c r="B112" s="323"/>
      <c r="C112" s="301" t="s">
        <v>1702</v>
      </c>
      <c r="D112" s="301"/>
      <c r="E112" s="301"/>
      <c r="F112" s="322" t="s">
        <v>1661</v>
      </c>
      <c r="G112" s="301"/>
      <c r="H112" s="301" t="s">
        <v>1703</v>
      </c>
      <c r="I112" s="301" t="s">
        <v>1663</v>
      </c>
      <c r="J112" s="301">
        <v>120</v>
      </c>
      <c r="K112" s="314"/>
    </row>
    <row r="113" ht="15" customHeight="1">
      <c r="B113" s="323"/>
      <c r="C113" s="301" t="s">
        <v>36</v>
      </c>
      <c r="D113" s="301"/>
      <c r="E113" s="301"/>
      <c r="F113" s="322" t="s">
        <v>1661</v>
      </c>
      <c r="G113" s="301"/>
      <c r="H113" s="301" t="s">
        <v>1704</v>
      </c>
      <c r="I113" s="301" t="s">
        <v>1695</v>
      </c>
      <c r="J113" s="301"/>
      <c r="K113" s="314"/>
    </row>
    <row r="114" ht="15" customHeight="1">
      <c r="B114" s="323"/>
      <c r="C114" s="301" t="s">
        <v>46</v>
      </c>
      <c r="D114" s="301"/>
      <c r="E114" s="301"/>
      <c r="F114" s="322" t="s">
        <v>1661</v>
      </c>
      <c r="G114" s="301"/>
      <c r="H114" s="301" t="s">
        <v>1705</v>
      </c>
      <c r="I114" s="301" t="s">
        <v>1695</v>
      </c>
      <c r="J114" s="301"/>
      <c r="K114" s="314"/>
    </row>
    <row r="115" ht="15" customHeight="1">
      <c r="B115" s="323"/>
      <c r="C115" s="301" t="s">
        <v>55</v>
      </c>
      <c r="D115" s="301"/>
      <c r="E115" s="301"/>
      <c r="F115" s="322" t="s">
        <v>1661</v>
      </c>
      <c r="G115" s="301"/>
      <c r="H115" s="301" t="s">
        <v>1706</v>
      </c>
      <c r="I115" s="301" t="s">
        <v>1707</v>
      </c>
      <c r="J115" s="301"/>
      <c r="K115" s="314"/>
    </row>
    <row r="116" ht="15" customHeight="1">
      <c r="B116" s="326"/>
      <c r="C116" s="332"/>
      <c r="D116" s="332"/>
      <c r="E116" s="332"/>
      <c r="F116" s="332"/>
      <c r="G116" s="332"/>
      <c r="H116" s="332"/>
      <c r="I116" s="332"/>
      <c r="J116" s="332"/>
      <c r="K116" s="328"/>
    </row>
    <row r="117" ht="18.75" customHeight="1">
      <c r="B117" s="333"/>
      <c r="C117" s="297"/>
      <c r="D117" s="297"/>
      <c r="E117" s="297"/>
      <c r="F117" s="334"/>
      <c r="G117" s="297"/>
      <c r="H117" s="297"/>
      <c r="I117" s="297"/>
      <c r="J117" s="297"/>
      <c r="K117" s="333"/>
    </row>
    <row r="118" ht="18.75" customHeight="1">
      <c r="B118" s="308"/>
      <c r="C118" s="308"/>
      <c r="D118" s="308"/>
      <c r="E118" s="308"/>
      <c r="F118" s="308"/>
      <c r="G118" s="308"/>
      <c r="H118" s="308"/>
      <c r="I118" s="308"/>
      <c r="J118" s="308"/>
      <c r="K118" s="308"/>
    </row>
    <row r="119" ht="7.5" customHeight="1">
      <c r="B119" s="335"/>
      <c r="C119" s="336"/>
      <c r="D119" s="336"/>
      <c r="E119" s="336"/>
      <c r="F119" s="336"/>
      <c r="G119" s="336"/>
      <c r="H119" s="336"/>
      <c r="I119" s="336"/>
      <c r="J119" s="336"/>
      <c r="K119" s="337"/>
    </row>
    <row r="120" ht="45" customHeight="1">
      <c r="B120" s="338"/>
      <c r="C120" s="291" t="s">
        <v>1708</v>
      </c>
      <c r="D120" s="291"/>
      <c r="E120" s="291"/>
      <c r="F120" s="291"/>
      <c r="G120" s="291"/>
      <c r="H120" s="291"/>
      <c r="I120" s="291"/>
      <c r="J120" s="291"/>
      <c r="K120" s="339"/>
    </row>
    <row r="121" ht="17.25" customHeight="1">
      <c r="B121" s="340"/>
      <c r="C121" s="315" t="s">
        <v>1655</v>
      </c>
      <c r="D121" s="315"/>
      <c r="E121" s="315"/>
      <c r="F121" s="315" t="s">
        <v>1656</v>
      </c>
      <c r="G121" s="316"/>
      <c r="H121" s="315" t="s">
        <v>151</v>
      </c>
      <c r="I121" s="315" t="s">
        <v>55</v>
      </c>
      <c r="J121" s="315" t="s">
        <v>1657</v>
      </c>
      <c r="K121" s="341"/>
    </row>
    <row r="122" ht="17.25" customHeight="1">
      <c r="B122" s="340"/>
      <c r="C122" s="317" t="s">
        <v>1658</v>
      </c>
      <c r="D122" s="317"/>
      <c r="E122" s="317"/>
      <c r="F122" s="318" t="s">
        <v>1659</v>
      </c>
      <c r="G122" s="319"/>
      <c r="H122" s="317"/>
      <c r="I122" s="317"/>
      <c r="J122" s="317" t="s">
        <v>1660</v>
      </c>
      <c r="K122" s="341"/>
    </row>
    <row r="123" ht="5.25" customHeight="1">
      <c r="B123" s="342"/>
      <c r="C123" s="320"/>
      <c r="D123" s="320"/>
      <c r="E123" s="320"/>
      <c r="F123" s="320"/>
      <c r="G123" s="301"/>
      <c r="H123" s="320"/>
      <c r="I123" s="320"/>
      <c r="J123" s="320"/>
      <c r="K123" s="343"/>
    </row>
    <row r="124" ht="15" customHeight="1">
      <c r="B124" s="342"/>
      <c r="C124" s="301" t="s">
        <v>1664</v>
      </c>
      <c r="D124" s="320"/>
      <c r="E124" s="320"/>
      <c r="F124" s="322" t="s">
        <v>1661</v>
      </c>
      <c r="G124" s="301"/>
      <c r="H124" s="301" t="s">
        <v>1700</v>
      </c>
      <c r="I124" s="301" t="s">
        <v>1663</v>
      </c>
      <c r="J124" s="301">
        <v>120</v>
      </c>
      <c r="K124" s="344"/>
    </row>
    <row r="125" ht="15" customHeight="1">
      <c r="B125" s="342"/>
      <c r="C125" s="301" t="s">
        <v>1709</v>
      </c>
      <c r="D125" s="301"/>
      <c r="E125" s="301"/>
      <c r="F125" s="322" t="s">
        <v>1661</v>
      </c>
      <c r="G125" s="301"/>
      <c r="H125" s="301" t="s">
        <v>1710</v>
      </c>
      <c r="I125" s="301" t="s">
        <v>1663</v>
      </c>
      <c r="J125" s="301" t="s">
        <v>1711</v>
      </c>
      <c r="K125" s="344"/>
    </row>
    <row r="126" ht="15" customHeight="1">
      <c r="B126" s="342"/>
      <c r="C126" s="301" t="s">
        <v>1610</v>
      </c>
      <c r="D126" s="301"/>
      <c r="E126" s="301"/>
      <c r="F126" s="322" t="s">
        <v>1661</v>
      </c>
      <c r="G126" s="301"/>
      <c r="H126" s="301" t="s">
        <v>1712</v>
      </c>
      <c r="I126" s="301" t="s">
        <v>1663</v>
      </c>
      <c r="J126" s="301" t="s">
        <v>1711</v>
      </c>
      <c r="K126" s="344"/>
    </row>
    <row r="127" ht="15" customHeight="1">
      <c r="B127" s="342"/>
      <c r="C127" s="301" t="s">
        <v>1672</v>
      </c>
      <c r="D127" s="301"/>
      <c r="E127" s="301"/>
      <c r="F127" s="322" t="s">
        <v>1667</v>
      </c>
      <c r="G127" s="301"/>
      <c r="H127" s="301" t="s">
        <v>1673</v>
      </c>
      <c r="I127" s="301" t="s">
        <v>1663</v>
      </c>
      <c r="J127" s="301">
        <v>15</v>
      </c>
      <c r="K127" s="344"/>
    </row>
    <row r="128" ht="15" customHeight="1">
      <c r="B128" s="342"/>
      <c r="C128" s="324" t="s">
        <v>1674</v>
      </c>
      <c r="D128" s="324"/>
      <c r="E128" s="324"/>
      <c r="F128" s="325" t="s">
        <v>1667</v>
      </c>
      <c r="G128" s="324"/>
      <c r="H128" s="324" t="s">
        <v>1675</v>
      </c>
      <c r="I128" s="324" t="s">
        <v>1663</v>
      </c>
      <c r="J128" s="324">
        <v>15</v>
      </c>
      <c r="K128" s="344"/>
    </row>
    <row r="129" ht="15" customHeight="1">
      <c r="B129" s="342"/>
      <c r="C129" s="324" t="s">
        <v>1676</v>
      </c>
      <c r="D129" s="324"/>
      <c r="E129" s="324"/>
      <c r="F129" s="325" t="s">
        <v>1667</v>
      </c>
      <c r="G129" s="324"/>
      <c r="H129" s="324" t="s">
        <v>1677</v>
      </c>
      <c r="I129" s="324" t="s">
        <v>1663</v>
      </c>
      <c r="J129" s="324">
        <v>20</v>
      </c>
      <c r="K129" s="344"/>
    </row>
    <row r="130" ht="15" customHeight="1">
      <c r="B130" s="342"/>
      <c r="C130" s="324" t="s">
        <v>1678</v>
      </c>
      <c r="D130" s="324"/>
      <c r="E130" s="324"/>
      <c r="F130" s="325" t="s">
        <v>1667</v>
      </c>
      <c r="G130" s="324"/>
      <c r="H130" s="324" t="s">
        <v>1679</v>
      </c>
      <c r="I130" s="324" t="s">
        <v>1663</v>
      </c>
      <c r="J130" s="324">
        <v>20</v>
      </c>
      <c r="K130" s="344"/>
    </row>
    <row r="131" ht="15" customHeight="1">
      <c r="B131" s="342"/>
      <c r="C131" s="301" t="s">
        <v>1666</v>
      </c>
      <c r="D131" s="301"/>
      <c r="E131" s="301"/>
      <c r="F131" s="322" t="s">
        <v>1667</v>
      </c>
      <c r="G131" s="301"/>
      <c r="H131" s="301" t="s">
        <v>1700</v>
      </c>
      <c r="I131" s="301" t="s">
        <v>1663</v>
      </c>
      <c r="J131" s="301">
        <v>50</v>
      </c>
      <c r="K131" s="344"/>
    </row>
    <row r="132" ht="15" customHeight="1">
      <c r="B132" s="342"/>
      <c r="C132" s="301" t="s">
        <v>1680</v>
      </c>
      <c r="D132" s="301"/>
      <c r="E132" s="301"/>
      <c r="F132" s="322" t="s">
        <v>1667</v>
      </c>
      <c r="G132" s="301"/>
      <c r="H132" s="301" t="s">
        <v>1700</v>
      </c>
      <c r="I132" s="301" t="s">
        <v>1663</v>
      </c>
      <c r="J132" s="301">
        <v>50</v>
      </c>
      <c r="K132" s="344"/>
    </row>
    <row r="133" ht="15" customHeight="1">
      <c r="B133" s="342"/>
      <c r="C133" s="301" t="s">
        <v>1686</v>
      </c>
      <c r="D133" s="301"/>
      <c r="E133" s="301"/>
      <c r="F133" s="322" t="s">
        <v>1667</v>
      </c>
      <c r="G133" s="301"/>
      <c r="H133" s="301" t="s">
        <v>1700</v>
      </c>
      <c r="I133" s="301" t="s">
        <v>1663</v>
      </c>
      <c r="J133" s="301">
        <v>50</v>
      </c>
      <c r="K133" s="344"/>
    </row>
    <row r="134" ht="15" customHeight="1">
      <c r="B134" s="342"/>
      <c r="C134" s="301" t="s">
        <v>1688</v>
      </c>
      <c r="D134" s="301"/>
      <c r="E134" s="301"/>
      <c r="F134" s="322" t="s">
        <v>1667</v>
      </c>
      <c r="G134" s="301"/>
      <c r="H134" s="301" t="s">
        <v>1700</v>
      </c>
      <c r="I134" s="301" t="s">
        <v>1663</v>
      </c>
      <c r="J134" s="301">
        <v>50</v>
      </c>
      <c r="K134" s="344"/>
    </row>
    <row r="135" ht="15" customHeight="1">
      <c r="B135" s="342"/>
      <c r="C135" s="301" t="s">
        <v>156</v>
      </c>
      <c r="D135" s="301"/>
      <c r="E135" s="301"/>
      <c r="F135" s="322" t="s">
        <v>1667</v>
      </c>
      <c r="G135" s="301"/>
      <c r="H135" s="301" t="s">
        <v>1713</v>
      </c>
      <c r="I135" s="301" t="s">
        <v>1663</v>
      </c>
      <c r="J135" s="301">
        <v>255</v>
      </c>
      <c r="K135" s="344"/>
    </row>
    <row r="136" ht="15" customHeight="1">
      <c r="B136" s="342"/>
      <c r="C136" s="301" t="s">
        <v>1690</v>
      </c>
      <c r="D136" s="301"/>
      <c r="E136" s="301"/>
      <c r="F136" s="322" t="s">
        <v>1661</v>
      </c>
      <c r="G136" s="301"/>
      <c r="H136" s="301" t="s">
        <v>1714</v>
      </c>
      <c r="I136" s="301" t="s">
        <v>1692</v>
      </c>
      <c r="J136" s="301"/>
      <c r="K136" s="344"/>
    </row>
    <row r="137" ht="15" customHeight="1">
      <c r="B137" s="342"/>
      <c r="C137" s="301" t="s">
        <v>1693</v>
      </c>
      <c r="D137" s="301"/>
      <c r="E137" s="301"/>
      <c r="F137" s="322" t="s">
        <v>1661</v>
      </c>
      <c r="G137" s="301"/>
      <c r="H137" s="301" t="s">
        <v>1715</v>
      </c>
      <c r="I137" s="301" t="s">
        <v>1695</v>
      </c>
      <c r="J137" s="301"/>
      <c r="K137" s="344"/>
    </row>
    <row r="138" ht="15" customHeight="1">
      <c r="B138" s="342"/>
      <c r="C138" s="301" t="s">
        <v>1696</v>
      </c>
      <c r="D138" s="301"/>
      <c r="E138" s="301"/>
      <c r="F138" s="322" t="s">
        <v>1661</v>
      </c>
      <c r="G138" s="301"/>
      <c r="H138" s="301" t="s">
        <v>1696</v>
      </c>
      <c r="I138" s="301" t="s">
        <v>1695</v>
      </c>
      <c r="J138" s="301"/>
      <c r="K138" s="344"/>
    </row>
    <row r="139" ht="15" customHeight="1">
      <c r="B139" s="342"/>
      <c r="C139" s="301" t="s">
        <v>36</v>
      </c>
      <c r="D139" s="301"/>
      <c r="E139" s="301"/>
      <c r="F139" s="322" t="s">
        <v>1661</v>
      </c>
      <c r="G139" s="301"/>
      <c r="H139" s="301" t="s">
        <v>1716</v>
      </c>
      <c r="I139" s="301" t="s">
        <v>1695</v>
      </c>
      <c r="J139" s="301"/>
      <c r="K139" s="344"/>
    </row>
    <row r="140" ht="15" customHeight="1">
      <c r="B140" s="342"/>
      <c r="C140" s="301" t="s">
        <v>1717</v>
      </c>
      <c r="D140" s="301"/>
      <c r="E140" s="301"/>
      <c r="F140" s="322" t="s">
        <v>1661</v>
      </c>
      <c r="G140" s="301"/>
      <c r="H140" s="301" t="s">
        <v>1718</v>
      </c>
      <c r="I140" s="301" t="s">
        <v>1695</v>
      </c>
      <c r="J140" s="301"/>
      <c r="K140" s="344"/>
    </row>
    <row r="141" ht="15" customHeight="1">
      <c r="B141" s="345"/>
      <c r="C141" s="346"/>
      <c r="D141" s="346"/>
      <c r="E141" s="346"/>
      <c r="F141" s="346"/>
      <c r="G141" s="346"/>
      <c r="H141" s="346"/>
      <c r="I141" s="346"/>
      <c r="J141" s="346"/>
      <c r="K141" s="347"/>
    </row>
    <row r="142" ht="18.75" customHeight="1">
      <c r="B142" s="297"/>
      <c r="C142" s="297"/>
      <c r="D142" s="297"/>
      <c r="E142" s="297"/>
      <c r="F142" s="334"/>
      <c r="G142" s="297"/>
      <c r="H142" s="297"/>
      <c r="I142" s="297"/>
      <c r="J142" s="297"/>
      <c r="K142" s="297"/>
    </row>
    <row r="143" ht="18.75" customHeight="1">
      <c r="B143" s="308"/>
      <c r="C143" s="308"/>
      <c r="D143" s="308"/>
      <c r="E143" s="308"/>
      <c r="F143" s="308"/>
      <c r="G143" s="308"/>
      <c r="H143" s="308"/>
      <c r="I143" s="308"/>
      <c r="J143" s="308"/>
      <c r="K143" s="308"/>
    </row>
    <row r="144" ht="7.5" customHeight="1">
      <c r="B144" s="309"/>
      <c r="C144" s="310"/>
      <c r="D144" s="310"/>
      <c r="E144" s="310"/>
      <c r="F144" s="310"/>
      <c r="G144" s="310"/>
      <c r="H144" s="310"/>
      <c r="I144" s="310"/>
      <c r="J144" s="310"/>
      <c r="K144" s="311"/>
    </row>
    <row r="145" ht="45" customHeight="1">
      <c r="B145" s="312"/>
      <c r="C145" s="313" t="s">
        <v>1719</v>
      </c>
      <c r="D145" s="313"/>
      <c r="E145" s="313"/>
      <c r="F145" s="313"/>
      <c r="G145" s="313"/>
      <c r="H145" s="313"/>
      <c r="I145" s="313"/>
      <c r="J145" s="313"/>
      <c r="K145" s="314"/>
    </row>
    <row r="146" ht="17.25" customHeight="1">
      <c r="B146" s="312"/>
      <c r="C146" s="315" t="s">
        <v>1655</v>
      </c>
      <c r="D146" s="315"/>
      <c r="E146" s="315"/>
      <c r="F146" s="315" t="s">
        <v>1656</v>
      </c>
      <c r="G146" s="316"/>
      <c r="H146" s="315" t="s">
        <v>151</v>
      </c>
      <c r="I146" s="315" t="s">
        <v>55</v>
      </c>
      <c r="J146" s="315" t="s">
        <v>1657</v>
      </c>
      <c r="K146" s="314"/>
    </row>
    <row r="147" ht="17.25" customHeight="1">
      <c r="B147" s="312"/>
      <c r="C147" s="317" t="s">
        <v>1658</v>
      </c>
      <c r="D147" s="317"/>
      <c r="E147" s="317"/>
      <c r="F147" s="318" t="s">
        <v>1659</v>
      </c>
      <c r="G147" s="319"/>
      <c r="H147" s="317"/>
      <c r="I147" s="317"/>
      <c r="J147" s="317" t="s">
        <v>1660</v>
      </c>
      <c r="K147" s="314"/>
    </row>
    <row r="148" ht="5.25" customHeight="1">
      <c r="B148" s="323"/>
      <c r="C148" s="320"/>
      <c r="D148" s="320"/>
      <c r="E148" s="320"/>
      <c r="F148" s="320"/>
      <c r="G148" s="321"/>
      <c r="H148" s="320"/>
      <c r="I148" s="320"/>
      <c r="J148" s="320"/>
      <c r="K148" s="344"/>
    </row>
    <row r="149" ht="15" customHeight="1">
      <c r="B149" s="323"/>
      <c r="C149" s="348" t="s">
        <v>1664</v>
      </c>
      <c r="D149" s="301"/>
      <c r="E149" s="301"/>
      <c r="F149" s="349" t="s">
        <v>1661</v>
      </c>
      <c r="G149" s="301"/>
      <c r="H149" s="348" t="s">
        <v>1700</v>
      </c>
      <c r="I149" s="348" t="s">
        <v>1663</v>
      </c>
      <c r="J149" s="348">
        <v>120</v>
      </c>
      <c r="K149" s="344"/>
    </row>
    <row r="150" ht="15" customHeight="1">
      <c r="B150" s="323"/>
      <c r="C150" s="348" t="s">
        <v>1709</v>
      </c>
      <c r="D150" s="301"/>
      <c r="E150" s="301"/>
      <c r="F150" s="349" t="s">
        <v>1661</v>
      </c>
      <c r="G150" s="301"/>
      <c r="H150" s="348" t="s">
        <v>1720</v>
      </c>
      <c r="I150" s="348" t="s">
        <v>1663</v>
      </c>
      <c r="J150" s="348" t="s">
        <v>1711</v>
      </c>
      <c r="K150" s="344"/>
    </row>
    <row r="151" ht="15" customHeight="1">
      <c r="B151" s="323"/>
      <c r="C151" s="348" t="s">
        <v>1610</v>
      </c>
      <c r="D151" s="301"/>
      <c r="E151" s="301"/>
      <c r="F151" s="349" t="s">
        <v>1661</v>
      </c>
      <c r="G151" s="301"/>
      <c r="H151" s="348" t="s">
        <v>1721</v>
      </c>
      <c r="I151" s="348" t="s">
        <v>1663</v>
      </c>
      <c r="J151" s="348" t="s">
        <v>1711</v>
      </c>
      <c r="K151" s="344"/>
    </row>
    <row r="152" ht="15" customHeight="1">
      <c r="B152" s="323"/>
      <c r="C152" s="348" t="s">
        <v>1666</v>
      </c>
      <c r="D152" s="301"/>
      <c r="E152" s="301"/>
      <c r="F152" s="349" t="s">
        <v>1667</v>
      </c>
      <c r="G152" s="301"/>
      <c r="H152" s="348" t="s">
        <v>1700</v>
      </c>
      <c r="I152" s="348" t="s">
        <v>1663</v>
      </c>
      <c r="J152" s="348">
        <v>50</v>
      </c>
      <c r="K152" s="344"/>
    </row>
    <row r="153" ht="15" customHeight="1">
      <c r="B153" s="323"/>
      <c r="C153" s="348" t="s">
        <v>1669</v>
      </c>
      <c r="D153" s="301"/>
      <c r="E153" s="301"/>
      <c r="F153" s="349" t="s">
        <v>1661</v>
      </c>
      <c r="G153" s="301"/>
      <c r="H153" s="348" t="s">
        <v>1700</v>
      </c>
      <c r="I153" s="348" t="s">
        <v>1671</v>
      </c>
      <c r="J153" s="348"/>
      <c r="K153" s="344"/>
    </row>
    <row r="154" ht="15" customHeight="1">
      <c r="B154" s="323"/>
      <c r="C154" s="348" t="s">
        <v>1680</v>
      </c>
      <c r="D154" s="301"/>
      <c r="E154" s="301"/>
      <c r="F154" s="349" t="s">
        <v>1667</v>
      </c>
      <c r="G154" s="301"/>
      <c r="H154" s="348" t="s">
        <v>1700</v>
      </c>
      <c r="I154" s="348" t="s">
        <v>1663</v>
      </c>
      <c r="J154" s="348">
        <v>50</v>
      </c>
      <c r="K154" s="344"/>
    </row>
    <row r="155" ht="15" customHeight="1">
      <c r="B155" s="323"/>
      <c r="C155" s="348" t="s">
        <v>1688</v>
      </c>
      <c r="D155" s="301"/>
      <c r="E155" s="301"/>
      <c r="F155" s="349" t="s">
        <v>1667</v>
      </c>
      <c r="G155" s="301"/>
      <c r="H155" s="348" t="s">
        <v>1700</v>
      </c>
      <c r="I155" s="348" t="s">
        <v>1663</v>
      </c>
      <c r="J155" s="348">
        <v>50</v>
      </c>
      <c r="K155" s="344"/>
    </row>
    <row r="156" ht="15" customHeight="1">
      <c r="B156" s="323"/>
      <c r="C156" s="348" t="s">
        <v>1686</v>
      </c>
      <c r="D156" s="301"/>
      <c r="E156" s="301"/>
      <c r="F156" s="349" t="s">
        <v>1667</v>
      </c>
      <c r="G156" s="301"/>
      <c r="H156" s="348" t="s">
        <v>1700</v>
      </c>
      <c r="I156" s="348" t="s">
        <v>1663</v>
      </c>
      <c r="J156" s="348">
        <v>50</v>
      </c>
      <c r="K156" s="344"/>
    </row>
    <row r="157" ht="15" customHeight="1">
      <c r="B157" s="323"/>
      <c r="C157" s="348" t="s">
        <v>113</v>
      </c>
      <c r="D157" s="301"/>
      <c r="E157" s="301"/>
      <c r="F157" s="349" t="s">
        <v>1661</v>
      </c>
      <c r="G157" s="301"/>
      <c r="H157" s="348" t="s">
        <v>1722</v>
      </c>
      <c r="I157" s="348" t="s">
        <v>1663</v>
      </c>
      <c r="J157" s="348" t="s">
        <v>1723</v>
      </c>
      <c r="K157" s="344"/>
    </row>
    <row r="158" ht="15" customHeight="1">
      <c r="B158" s="323"/>
      <c r="C158" s="348" t="s">
        <v>1724</v>
      </c>
      <c r="D158" s="301"/>
      <c r="E158" s="301"/>
      <c r="F158" s="349" t="s">
        <v>1661</v>
      </c>
      <c r="G158" s="301"/>
      <c r="H158" s="348" t="s">
        <v>1725</v>
      </c>
      <c r="I158" s="348" t="s">
        <v>1695</v>
      </c>
      <c r="J158" s="348"/>
      <c r="K158" s="344"/>
    </row>
    <row r="159" ht="15" customHeight="1">
      <c r="B159" s="350"/>
      <c r="C159" s="332"/>
      <c r="D159" s="332"/>
      <c r="E159" s="332"/>
      <c r="F159" s="332"/>
      <c r="G159" s="332"/>
      <c r="H159" s="332"/>
      <c r="I159" s="332"/>
      <c r="J159" s="332"/>
      <c r="K159" s="351"/>
    </row>
    <row r="160" ht="18.75" customHeight="1">
      <c r="B160" s="297"/>
      <c r="C160" s="301"/>
      <c r="D160" s="301"/>
      <c r="E160" s="301"/>
      <c r="F160" s="322"/>
      <c r="G160" s="301"/>
      <c r="H160" s="301"/>
      <c r="I160" s="301"/>
      <c r="J160" s="301"/>
      <c r="K160" s="297"/>
    </row>
    <row r="161" ht="18.75" customHeight="1">
      <c r="B161" s="308"/>
      <c r="C161" s="308"/>
      <c r="D161" s="308"/>
      <c r="E161" s="308"/>
      <c r="F161" s="308"/>
      <c r="G161" s="308"/>
      <c r="H161" s="308"/>
      <c r="I161" s="308"/>
      <c r="J161" s="308"/>
      <c r="K161" s="308"/>
    </row>
    <row r="162" ht="7.5" customHeight="1">
      <c r="B162" s="287"/>
      <c r="C162" s="288"/>
      <c r="D162" s="288"/>
      <c r="E162" s="288"/>
      <c r="F162" s="288"/>
      <c r="G162" s="288"/>
      <c r="H162" s="288"/>
      <c r="I162" s="288"/>
      <c r="J162" s="288"/>
      <c r="K162" s="289"/>
    </row>
    <row r="163" ht="45" customHeight="1">
      <c r="B163" s="290"/>
      <c r="C163" s="291" t="s">
        <v>1726</v>
      </c>
      <c r="D163" s="291"/>
      <c r="E163" s="291"/>
      <c r="F163" s="291"/>
      <c r="G163" s="291"/>
      <c r="H163" s="291"/>
      <c r="I163" s="291"/>
      <c r="J163" s="291"/>
      <c r="K163" s="292"/>
    </row>
    <row r="164" ht="17.25" customHeight="1">
      <c r="B164" s="290"/>
      <c r="C164" s="315" t="s">
        <v>1655</v>
      </c>
      <c r="D164" s="315"/>
      <c r="E164" s="315"/>
      <c r="F164" s="315" t="s">
        <v>1656</v>
      </c>
      <c r="G164" s="352"/>
      <c r="H164" s="353" t="s">
        <v>151</v>
      </c>
      <c r="I164" s="353" t="s">
        <v>55</v>
      </c>
      <c r="J164" s="315" t="s">
        <v>1657</v>
      </c>
      <c r="K164" s="292"/>
    </row>
    <row r="165" ht="17.25" customHeight="1">
      <c r="B165" s="293"/>
      <c r="C165" s="317" t="s">
        <v>1658</v>
      </c>
      <c r="D165" s="317"/>
      <c r="E165" s="317"/>
      <c r="F165" s="318" t="s">
        <v>1659</v>
      </c>
      <c r="G165" s="354"/>
      <c r="H165" s="355"/>
      <c r="I165" s="355"/>
      <c r="J165" s="317" t="s">
        <v>1660</v>
      </c>
      <c r="K165" s="295"/>
    </row>
    <row r="166" ht="5.25" customHeight="1">
      <c r="B166" s="323"/>
      <c r="C166" s="320"/>
      <c r="D166" s="320"/>
      <c r="E166" s="320"/>
      <c r="F166" s="320"/>
      <c r="G166" s="321"/>
      <c r="H166" s="320"/>
      <c r="I166" s="320"/>
      <c r="J166" s="320"/>
      <c r="K166" s="344"/>
    </row>
    <row r="167" ht="15" customHeight="1">
      <c r="B167" s="323"/>
      <c r="C167" s="301" t="s">
        <v>1664</v>
      </c>
      <c r="D167" s="301"/>
      <c r="E167" s="301"/>
      <c r="F167" s="322" t="s">
        <v>1661</v>
      </c>
      <c r="G167" s="301"/>
      <c r="H167" s="301" t="s">
        <v>1700</v>
      </c>
      <c r="I167" s="301" t="s">
        <v>1663</v>
      </c>
      <c r="J167" s="301">
        <v>120</v>
      </c>
      <c r="K167" s="344"/>
    </row>
    <row r="168" ht="15" customHeight="1">
      <c r="B168" s="323"/>
      <c r="C168" s="301" t="s">
        <v>1709</v>
      </c>
      <c r="D168" s="301"/>
      <c r="E168" s="301"/>
      <c r="F168" s="322" t="s">
        <v>1661</v>
      </c>
      <c r="G168" s="301"/>
      <c r="H168" s="301" t="s">
        <v>1710</v>
      </c>
      <c r="I168" s="301" t="s">
        <v>1663</v>
      </c>
      <c r="J168" s="301" t="s">
        <v>1711</v>
      </c>
      <c r="K168" s="344"/>
    </row>
    <row r="169" ht="15" customHeight="1">
      <c r="B169" s="323"/>
      <c r="C169" s="301" t="s">
        <v>1610</v>
      </c>
      <c r="D169" s="301"/>
      <c r="E169" s="301"/>
      <c r="F169" s="322" t="s">
        <v>1661</v>
      </c>
      <c r="G169" s="301"/>
      <c r="H169" s="301" t="s">
        <v>1727</v>
      </c>
      <c r="I169" s="301" t="s">
        <v>1663</v>
      </c>
      <c r="J169" s="301" t="s">
        <v>1711</v>
      </c>
      <c r="K169" s="344"/>
    </row>
    <row r="170" ht="15" customHeight="1">
      <c r="B170" s="323"/>
      <c r="C170" s="301" t="s">
        <v>1666</v>
      </c>
      <c r="D170" s="301"/>
      <c r="E170" s="301"/>
      <c r="F170" s="322" t="s">
        <v>1667</v>
      </c>
      <c r="G170" s="301"/>
      <c r="H170" s="301" t="s">
        <v>1727</v>
      </c>
      <c r="I170" s="301" t="s">
        <v>1663</v>
      </c>
      <c r="J170" s="301">
        <v>50</v>
      </c>
      <c r="K170" s="344"/>
    </row>
    <row r="171" ht="15" customHeight="1">
      <c r="B171" s="323"/>
      <c r="C171" s="301" t="s">
        <v>1669</v>
      </c>
      <c r="D171" s="301"/>
      <c r="E171" s="301"/>
      <c r="F171" s="322" t="s">
        <v>1661</v>
      </c>
      <c r="G171" s="301"/>
      <c r="H171" s="301" t="s">
        <v>1727</v>
      </c>
      <c r="I171" s="301" t="s">
        <v>1671</v>
      </c>
      <c r="J171" s="301"/>
      <c r="K171" s="344"/>
    </row>
    <row r="172" ht="15" customHeight="1">
      <c r="B172" s="323"/>
      <c r="C172" s="301" t="s">
        <v>1680</v>
      </c>
      <c r="D172" s="301"/>
      <c r="E172" s="301"/>
      <c r="F172" s="322" t="s">
        <v>1667</v>
      </c>
      <c r="G172" s="301"/>
      <c r="H172" s="301" t="s">
        <v>1727</v>
      </c>
      <c r="I172" s="301" t="s">
        <v>1663</v>
      </c>
      <c r="J172" s="301">
        <v>50</v>
      </c>
      <c r="K172" s="344"/>
    </row>
    <row r="173" ht="15" customHeight="1">
      <c r="B173" s="323"/>
      <c r="C173" s="301" t="s">
        <v>1688</v>
      </c>
      <c r="D173" s="301"/>
      <c r="E173" s="301"/>
      <c r="F173" s="322" t="s">
        <v>1667</v>
      </c>
      <c r="G173" s="301"/>
      <c r="H173" s="301" t="s">
        <v>1727</v>
      </c>
      <c r="I173" s="301" t="s">
        <v>1663</v>
      </c>
      <c r="J173" s="301">
        <v>50</v>
      </c>
      <c r="K173" s="344"/>
    </row>
    <row r="174" ht="15" customHeight="1">
      <c r="B174" s="323"/>
      <c r="C174" s="301" t="s">
        <v>1686</v>
      </c>
      <c r="D174" s="301"/>
      <c r="E174" s="301"/>
      <c r="F174" s="322" t="s">
        <v>1667</v>
      </c>
      <c r="G174" s="301"/>
      <c r="H174" s="301" t="s">
        <v>1727</v>
      </c>
      <c r="I174" s="301" t="s">
        <v>1663</v>
      </c>
      <c r="J174" s="301">
        <v>50</v>
      </c>
      <c r="K174" s="344"/>
    </row>
    <row r="175" ht="15" customHeight="1">
      <c r="B175" s="323"/>
      <c r="C175" s="301" t="s">
        <v>150</v>
      </c>
      <c r="D175" s="301"/>
      <c r="E175" s="301"/>
      <c r="F175" s="322" t="s">
        <v>1661</v>
      </c>
      <c r="G175" s="301"/>
      <c r="H175" s="301" t="s">
        <v>1728</v>
      </c>
      <c r="I175" s="301" t="s">
        <v>1729</v>
      </c>
      <c r="J175" s="301"/>
      <c r="K175" s="344"/>
    </row>
    <row r="176" ht="15" customHeight="1">
      <c r="B176" s="323"/>
      <c r="C176" s="301" t="s">
        <v>55</v>
      </c>
      <c r="D176" s="301"/>
      <c r="E176" s="301"/>
      <c r="F176" s="322" t="s">
        <v>1661</v>
      </c>
      <c r="G176" s="301"/>
      <c r="H176" s="301" t="s">
        <v>1730</v>
      </c>
      <c r="I176" s="301" t="s">
        <v>1731</v>
      </c>
      <c r="J176" s="301">
        <v>1</v>
      </c>
      <c r="K176" s="344"/>
    </row>
    <row r="177" ht="15" customHeight="1">
      <c r="B177" s="323"/>
      <c r="C177" s="301" t="s">
        <v>51</v>
      </c>
      <c r="D177" s="301"/>
      <c r="E177" s="301"/>
      <c r="F177" s="322" t="s">
        <v>1661</v>
      </c>
      <c r="G177" s="301"/>
      <c r="H177" s="301" t="s">
        <v>1732</v>
      </c>
      <c r="I177" s="301" t="s">
        <v>1663</v>
      </c>
      <c r="J177" s="301">
        <v>20</v>
      </c>
      <c r="K177" s="344"/>
    </row>
    <row r="178" ht="15" customHeight="1">
      <c r="B178" s="323"/>
      <c r="C178" s="301" t="s">
        <v>151</v>
      </c>
      <c r="D178" s="301"/>
      <c r="E178" s="301"/>
      <c r="F178" s="322" t="s">
        <v>1661</v>
      </c>
      <c r="G178" s="301"/>
      <c r="H178" s="301" t="s">
        <v>1733</v>
      </c>
      <c r="I178" s="301" t="s">
        <v>1663</v>
      </c>
      <c r="J178" s="301">
        <v>255</v>
      </c>
      <c r="K178" s="344"/>
    </row>
    <row r="179" ht="15" customHeight="1">
      <c r="B179" s="323"/>
      <c r="C179" s="301" t="s">
        <v>152</v>
      </c>
      <c r="D179" s="301"/>
      <c r="E179" s="301"/>
      <c r="F179" s="322" t="s">
        <v>1661</v>
      </c>
      <c r="G179" s="301"/>
      <c r="H179" s="301" t="s">
        <v>1626</v>
      </c>
      <c r="I179" s="301" t="s">
        <v>1663</v>
      </c>
      <c r="J179" s="301">
        <v>10</v>
      </c>
      <c r="K179" s="344"/>
    </row>
    <row r="180" ht="15" customHeight="1">
      <c r="B180" s="323"/>
      <c r="C180" s="301" t="s">
        <v>153</v>
      </c>
      <c r="D180" s="301"/>
      <c r="E180" s="301"/>
      <c r="F180" s="322" t="s">
        <v>1661</v>
      </c>
      <c r="G180" s="301"/>
      <c r="H180" s="301" t="s">
        <v>1734</v>
      </c>
      <c r="I180" s="301" t="s">
        <v>1695</v>
      </c>
      <c r="J180" s="301"/>
      <c r="K180" s="344"/>
    </row>
    <row r="181" ht="15" customHeight="1">
      <c r="B181" s="323"/>
      <c r="C181" s="301" t="s">
        <v>1735</v>
      </c>
      <c r="D181" s="301"/>
      <c r="E181" s="301"/>
      <c r="F181" s="322" t="s">
        <v>1661</v>
      </c>
      <c r="G181" s="301"/>
      <c r="H181" s="301" t="s">
        <v>1736</v>
      </c>
      <c r="I181" s="301" t="s">
        <v>1695</v>
      </c>
      <c r="J181" s="301"/>
      <c r="K181" s="344"/>
    </row>
    <row r="182" ht="15" customHeight="1">
      <c r="B182" s="323"/>
      <c r="C182" s="301" t="s">
        <v>1724</v>
      </c>
      <c r="D182" s="301"/>
      <c r="E182" s="301"/>
      <c r="F182" s="322" t="s">
        <v>1661</v>
      </c>
      <c r="G182" s="301"/>
      <c r="H182" s="301" t="s">
        <v>1737</v>
      </c>
      <c r="I182" s="301" t="s">
        <v>1695</v>
      </c>
      <c r="J182" s="301"/>
      <c r="K182" s="344"/>
    </row>
    <row r="183" ht="15" customHeight="1">
      <c r="B183" s="323"/>
      <c r="C183" s="301" t="s">
        <v>155</v>
      </c>
      <c r="D183" s="301"/>
      <c r="E183" s="301"/>
      <c r="F183" s="322" t="s">
        <v>1667</v>
      </c>
      <c r="G183" s="301"/>
      <c r="H183" s="301" t="s">
        <v>1738</v>
      </c>
      <c r="I183" s="301" t="s">
        <v>1663</v>
      </c>
      <c r="J183" s="301">
        <v>50</v>
      </c>
      <c r="K183" s="344"/>
    </row>
    <row r="184" ht="15" customHeight="1">
      <c r="B184" s="323"/>
      <c r="C184" s="301" t="s">
        <v>1739</v>
      </c>
      <c r="D184" s="301"/>
      <c r="E184" s="301"/>
      <c r="F184" s="322" t="s">
        <v>1667</v>
      </c>
      <c r="G184" s="301"/>
      <c r="H184" s="301" t="s">
        <v>1740</v>
      </c>
      <c r="I184" s="301" t="s">
        <v>1741</v>
      </c>
      <c r="J184" s="301"/>
      <c r="K184" s="344"/>
    </row>
    <row r="185" ht="15" customHeight="1">
      <c r="B185" s="323"/>
      <c r="C185" s="301" t="s">
        <v>1742</v>
      </c>
      <c r="D185" s="301"/>
      <c r="E185" s="301"/>
      <c r="F185" s="322" t="s">
        <v>1667</v>
      </c>
      <c r="G185" s="301"/>
      <c r="H185" s="301" t="s">
        <v>1743</v>
      </c>
      <c r="I185" s="301" t="s">
        <v>1741</v>
      </c>
      <c r="J185" s="301"/>
      <c r="K185" s="344"/>
    </row>
    <row r="186" ht="15" customHeight="1">
      <c r="B186" s="323"/>
      <c r="C186" s="301" t="s">
        <v>1744</v>
      </c>
      <c r="D186" s="301"/>
      <c r="E186" s="301"/>
      <c r="F186" s="322" t="s">
        <v>1667</v>
      </c>
      <c r="G186" s="301"/>
      <c r="H186" s="301" t="s">
        <v>1745</v>
      </c>
      <c r="I186" s="301" t="s">
        <v>1741</v>
      </c>
      <c r="J186" s="301"/>
      <c r="K186" s="344"/>
    </row>
    <row r="187" ht="15" customHeight="1">
      <c r="B187" s="323"/>
      <c r="C187" s="356" t="s">
        <v>1746</v>
      </c>
      <c r="D187" s="301"/>
      <c r="E187" s="301"/>
      <c r="F187" s="322" t="s">
        <v>1667</v>
      </c>
      <c r="G187" s="301"/>
      <c r="H187" s="301" t="s">
        <v>1747</v>
      </c>
      <c r="I187" s="301" t="s">
        <v>1748</v>
      </c>
      <c r="J187" s="357" t="s">
        <v>1749</v>
      </c>
      <c r="K187" s="344"/>
    </row>
    <row r="188" ht="15" customHeight="1">
      <c r="B188" s="323"/>
      <c r="C188" s="307" t="s">
        <v>40</v>
      </c>
      <c r="D188" s="301"/>
      <c r="E188" s="301"/>
      <c r="F188" s="322" t="s">
        <v>1661</v>
      </c>
      <c r="G188" s="301"/>
      <c r="H188" s="297" t="s">
        <v>1750</v>
      </c>
      <c r="I188" s="301" t="s">
        <v>1751</v>
      </c>
      <c r="J188" s="301"/>
      <c r="K188" s="344"/>
    </row>
    <row r="189" ht="15" customHeight="1">
      <c r="B189" s="323"/>
      <c r="C189" s="307" t="s">
        <v>1752</v>
      </c>
      <c r="D189" s="301"/>
      <c r="E189" s="301"/>
      <c r="F189" s="322" t="s">
        <v>1661</v>
      </c>
      <c r="G189" s="301"/>
      <c r="H189" s="301" t="s">
        <v>1753</v>
      </c>
      <c r="I189" s="301" t="s">
        <v>1695</v>
      </c>
      <c r="J189" s="301"/>
      <c r="K189" s="344"/>
    </row>
    <row r="190" ht="15" customHeight="1">
      <c r="B190" s="323"/>
      <c r="C190" s="307" t="s">
        <v>1754</v>
      </c>
      <c r="D190" s="301"/>
      <c r="E190" s="301"/>
      <c r="F190" s="322" t="s">
        <v>1661</v>
      </c>
      <c r="G190" s="301"/>
      <c r="H190" s="301" t="s">
        <v>1755</v>
      </c>
      <c r="I190" s="301" t="s">
        <v>1695</v>
      </c>
      <c r="J190" s="301"/>
      <c r="K190" s="344"/>
    </row>
    <row r="191" ht="15" customHeight="1">
      <c r="B191" s="323"/>
      <c r="C191" s="307" t="s">
        <v>1756</v>
      </c>
      <c r="D191" s="301"/>
      <c r="E191" s="301"/>
      <c r="F191" s="322" t="s">
        <v>1667</v>
      </c>
      <c r="G191" s="301"/>
      <c r="H191" s="301" t="s">
        <v>1757</v>
      </c>
      <c r="I191" s="301" t="s">
        <v>1695</v>
      </c>
      <c r="J191" s="301"/>
      <c r="K191" s="344"/>
    </row>
    <row r="192" ht="15" customHeight="1">
      <c r="B192" s="350"/>
      <c r="C192" s="358"/>
      <c r="D192" s="332"/>
      <c r="E192" s="332"/>
      <c r="F192" s="332"/>
      <c r="G192" s="332"/>
      <c r="H192" s="332"/>
      <c r="I192" s="332"/>
      <c r="J192" s="332"/>
      <c r="K192" s="351"/>
    </row>
    <row r="193" ht="18.75" customHeight="1">
      <c r="B193" s="297"/>
      <c r="C193" s="301"/>
      <c r="D193" s="301"/>
      <c r="E193" s="301"/>
      <c r="F193" s="322"/>
      <c r="G193" s="301"/>
      <c r="H193" s="301"/>
      <c r="I193" s="301"/>
      <c r="J193" s="301"/>
      <c r="K193" s="297"/>
    </row>
    <row r="194" ht="18.75" customHeight="1">
      <c r="B194" s="297"/>
      <c r="C194" s="301"/>
      <c r="D194" s="301"/>
      <c r="E194" s="301"/>
      <c r="F194" s="322"/>
      <c r="G194" s="301"/>
      <c r="H194" s="301"/>
      <c r="I194" s="301"/>
      <c r="J194" s="301"/>
      <c r="K194" s="297"/>
    </row>
    <row r="195" ht="18.75" customHeight="1">
      <c r="B195" s="308"/>
      <c r="C195" s="308"/>
      <c r="D195" s="308"/>
      <c r="E195" s="308"/>
      <c r="F195" s="308"/>
      <c r="G195" s="308"/>
      <c r="H195" s="308"/>
      <c r="I195" s="308"/>
      <c r="J195" s="308"/>
      <c r="K195" s="308"/>
    </row>
    <row r="196" ht="13.5">
      <c r="B196" s="287"/>
      <c r="C196" s="288"/>
      <c r="D196" s="288"/>
      <c r="E196" s="288"/>
      <c r="F196" s="288"/>
      <c r="G196" s="288"/>
      <c r="H196" s="288"/>
      <c r="I196" s="288"/>
      <c r="J196" s="288"/>
      <c r="K196" s="289"/>
    </row>
    <row r="197" ht="21">
      <c r="B197" s="290"/>
      <c r="C197" s="291" t="s">
        <v>1758</v>
      </c>
      <c r="D197" s="291"/>
      <c r="E197" s="291"/>
      <c r="F197" s="291"/>
      <c r="G197" s="291"/>
      <c r="H197" s="291"/>
      <c r="I197" s="291"/>
      <c r="J197" s="291"/>
      <c r="K197" s="292"/>
    </row>
    <row r="198" ht="25.5" customHeight="1">
      <c r="B198" s="290"/>
      <c r="C198" s="359" t="s">
        <v>1759</v>
      </c>
      <c r="D198" s="359"/>
      <c r="E198" s="359"/>
      <c r="F198" s="359" t="s">
        <v>1760</v>
      </c>
      <c r="G198" s="360"/>
      <c r="H198" s="359" t="s">
        <v>1761</v>
      </c>
      <c r="I198" s="359"/>
      <c r="J198" s="359"/>
      <c r="K198" s="292"/>
    </row>
    <row r="199" ht="5.25" customHeight="1">
      <c r="B199" s="323"/>
      <c r="C199" s="320"/>
      <c r="D199" s="320"/>
      <c r="E199" s="320"/>
      <c r="F199" s="320"/>
      <c r="G199" s="301"/>
      <c r="H199" s="320"/>
      <c r="I199" s="320"/>
      <c r="J199" s="320"/>
      <c r="K199" s="344"/>
    </row>
    <row r="200" ht="15" customHeight="1">
      <c r="B200" s="323"/>
      <c r="C200" s="301" t="s">
        <v>1751</v>
      </c>
      <c r="D200" s="301"/>
      <c r="E200" s="301"/>
      <c r="F200" s="322" t="s">
        <v>41</v>
      </c>
      <c r="G200" s="301"/>
      <c r="H200" s="301" t="s">
        <v>1762</v>
      </c>
      <c r="I200" s="301"/>
      <c r="J200" s="301"/>
      <c r="K200" s="344"/>
    </row>
    <row r="201" ht="15" customHeight="1">
      <c r="B201" s="323"/>
      <c r="C201" s="329"/>
      <c r="D201" s="301"/>
      <c r="E201" s="301"/>
      <c r="F201" s="322" t="s">
        <v>42</v>
      </c>
      <c r="G201" s="301"/>
      <c r="H201" s="301" t="s">
        <v>1763</v>
      </c>
      <c r="I201" s="301"/>
      <c r="J201" s="301"/>
      <c r="K201" s="344"/>
    </row>
    <row r="202" ht="15" customHeight="1">
      <c r="B202" s="323"/>
      <c r="C202" s="329"/>
      <c r="D202" s="301"/>
      <c r="E202" s="301"/>
      <c r="F202" s="322" t="s">
        <v>45</v>
      </c>
      <c r="G202" s="301"/>
      <c r="H202" s="301" t="s">
        <v>1764</v>
      </c>
      <c r="I202" s="301"/>
      <c r="J202" s="301"/>
      <c r="K202" s="344"/>
    </row>
    <row r="203" ht="15" customHeight="1">
      <c r="B203" s="323"/>
      <c r="C203" s="301"/>
      <c r="D203" s="301"/>
      <c r="E203" s="301"/>
      <c r="F203" s="322" t="s">
        <v>43</v>
      </c>
      <c r="G203" s="301"/>
      <c r="H203" s="301" t="s">
        <v>1765</v>
      </c>
      <c r="I203" s="301"/>
      <c r="J203" s="301"/>
      <c r="K203" s="344"/>
    </row>
    <row r="204" ht="15" customHeight="1">
      <c r="B204" s="323"/>
      <c r="C204" s="301"/>
      <c r="D204" s="301"/>
      <c r="E204" s="301"/>
      <c r="F204" s="322" t="s">
        <v>44</v>
      </c>
      <c r="G204" s="301"/>
      <c r="H204" s="301" t="s">
        <v>1766</v>
      </c>
      <c r="I204" s="301"/>
      <c r="J204" s="301"/>
      <c r="K204" s="344"/>
    </row>
    <row r="205" ht="15" customHeight="1">
      <c r="B205" s="323"/>
      <c r="C205" s="301"/>
      <c r="D205" s="301"/>
      <c r="E205" s="301"/>
      <c r="F205" s="322"/>
      <c r="G205" s="301"/>
      <c r="H205" s="301"/>
      <c r="I205" s="301"/>
      <c r="J205" s="301"/>
      <c r="K205" s="344"/>
    </row>
    <row r="206" ht="15" customHeight="1">
      <c r="B206" s="323"/>
      <c r="C206" s="301" t="s">
        <v>1707</v>
      </c>
      <c r="D206" s="301"/>
      <c r="E206" s="301"/>
      <c r="F206" s="322" t="s">
        <v>74</v>
      </c>
      <c r="G206" s="301"/>
      <c r="H206" s="301" t="s">
        <v>1767</v>
      </c>
      <c r="I206" s="301"/>
      <c r="J206" s="301"/>
      <c r="K206" s="344"/>
    </row>
    <row r="207" ht="15" customHeight="1">
      <c r="B207" s="323"/>
      <c r="C207" s="329"/>
      <c r="D207" s="301"/>
      <c r="E207" s="301"/>
      <c r="F207" s="322" t="s">
        <v>1604</v>
      </c>
      <c r="G207" s="301"/>
      <c r="H207" s="301" t="s">
        <v>1605</v>
      </c>
      <c r="I207" s="301"/>
      <c r="J207" s="301"/>
      <c r="K207" s="344"/>
    </row>
    <row r="208" ht="15" customHeight="1">
      <c r="B208" s="323"/>
      <c r="C208" s="301"/>
      <c r="D208" s="301"/>
      <c r="E208" s="301"/>
      <c r="F208" s="322" t="s">
        <v>1602</v>
      </c>
      <c r="G208" s="301"/>
      <c r="H208" s="301" t="s">
        <v>1768</v>
      </c>
      <c r="I208" s="301"/>
      <c r="J208" s="301"/>
      <c r="K208" s="344"/>
    </row>
    <row r="209" ht="15" customHeight="1">
      <c r="B209" s="361"/>
      <c r="C209" s="329"/>
      <c r="D209" s="329"/>
      <c r="E209" s="329"/>
      <c r="F209" s="322" t="s">
        <v>1606</v>
      </c>
      <c r="G209" s="307"/>
      <c r="H209" s="348" t="s">
        <v>1607</v>
      </c>
      <c r="I209" s="348"/>
      <c r="J209" s="348"/>
      <c r="K209" s="362"/>
    </row>
    <row r="210" ht="15" customHeight="1">
      <c r="B210" s="361"/>
      <c r="C210" s="329"/>
      <c r="D210" s="329"/>
      <c r="E210" s="329"/>
      <c r="F210" s="322" t="s">
        <v>1608</v>
      </c>
      <c r="G210" s="307"/>
      <c r="H210" s="348" t="s">
        <v>1769</v>
      </c>
      <c r="I210" s="348"/>
      <c r="J210" s="348"/>
      <c r="K210" s="362"/>
    </row>
    <row r="211" ht="15" customHeight="1">
      <c r="B211" s="361"/>
      <c r="C211" s="329"/>
      <c r="D211" s="329"/>
      <c r="E211" s="329"/>
      <c r="F211" s="363"/>
      <c r="G211" s="307"/>
      <c r="H211" s="364"/>
      <c r="I211" s="364"/>
      <c r="J211" s="364"/>
      <c r="K211" s="362"/>
    </row>
    <row r="212" ht="15" customHeight="1">
      <c r="B212" s="361"/>
      <c r="C212" s="301" t="s">
        <v>1731</v>
      </c>
      <c r="D212" s="329"/>
      <c r="E212" s="329"/>
      <c r="F212" s="322">
        <v>1</v>
      </c>
      <c r="G212" s="307"/>
      <c r="H212" s="348" t="s">
        <v>1770</v>
      </c>
      <c r="I212" s="348"/>
      <c r="J212" s="348"/>
      <c r="K212" s="362"/>
    </row>
    <row r="213" ht="15" customHeight="1">
      <c r="B213" s="361"/>
      <c r="C213" s="329"/>
      <c r="D213" s="329"/>
      <c r="E213" s="329"/>
      <c r="F213" s="322">
        <v>2</v>
      </c>
      <c r="G213" s="307"/>
      <c r="H213" s="348" t="s">
        <v>1771</v>
      </c>
      <c r="I213" s="348"/>
      <c r="J213" s="348"/>
      <c r="K213" s="362"/>
    </row>
    <row r="214" ht="15" customHeight="1">
      <c r="B214" s="361"/>
      <c r="C214" s="329"/>
      <c r="D214" s="329"/>
      <c r="E214" s="329"/>
      <c r="F214" s="322">
        <v>3</v>
      </c>
      <c r="G214" s="307"/>
      <c r="H214" s="348" t="s">
        <v>1772</v>
      </c>
      <c r="I214" s="348"/>
      <c r="J214" s="348"/>
      <c r="K214" s="362"/>
    </row>
    <row r="215" ht="15" customHeight="1">
      <c r="B215" s="361"/>
      <c r="C215" s="329"/>
      <c r="D215" s="329"/>
      <c r="E215" s="329"/>
      <c r="F215" s="322">
        <v>4</v>
      </c>
      <c r="G215" s="307"/>
      <c r="H215" s="348" t="s">
        <v>1773</v>
      </c>
      <c r="I215" s="348"/>
      <c r="J215" s="348"/>
      <c r="K215" s="362"/>
    </row>
    <row r="216" ht="12.75" customHeight="1">
      <c r="B216" s="365"/>
      <c r="C216" s="366"/>
      <c r="D216" s="366"/>
      <c r="E216" s="366"/>
      <c r="F216" s="366"/>
      <c r="G216" s="366"/>
      <c r="H216" s="366"/>
      <c r="I216" s="366"/>
      <c r="J216" s="366"/>
      <c r="K216" s="367"/>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mentour\gogo</dc:creator>
  <cp:lastModifiedBy>mentour\gogo</cp:lastModifiedBy>
  <dcterms:created xsi:type="dcterms:W3CDTF">2018-08-07T13:59:30Z</dcterms:created>
  <dcterms:modified xsi:type="dcterms:W3CDTF">2018-08-07T13:59:39Z</dcterms:modified>
</cp:coreProperties>
</file>