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90" yWindow="615" windowWidth="19815" windowHeight="9915" activeTab="0"/>
  </bookViews>
  <sheets>
    <sheet name="Rekapitulace stavby" sheetId="1" r:id="rId1"/>
    <sheet name="1 - stavební práce" sheetId="2" r:id="rId2"/>
    <sheet name="Pokyny pro vyplnění" sheetId="3" r:id="rId3"/>
  </sheets>
  <definedNames>
    <definedName name="_xlnm._FilterDatabase" localSheetId="1" hidden="1">'1 - stavební práce'!$C$97:$K$318</definedName>
    <definedName name="_xlnm.Print_Area" localSheetId="1">'1 - stavební práce'!$C$4:$J$36,'1 - stavební práce'!$C$42:$J$79,'1 - stavební práce'!$C$85:$K$318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'1 - stavební práce'!$97:$97</definedName>
  </definedNames>
  <calcPr calcId="125725"/>
</workbook>
</file>

<file path=xl/sharedStrings.xml><?xml version="1.0" encoding="utf-8"?>
<sst xmlns="http://schemas.openxmlformats.org/spreadsheetml/2006/main" count="3126" uniqueCount="740">
  <si>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</si>
  <si>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</si>
  <si>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</si>
  <si>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</si>
  <si>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</si>
  <si>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</si>
  <si>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</si>
  <si>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{6eeea855-9d6a-4574-8697-ffc2c4cf0c26}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</si>
  <si>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</si>
  <si>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</si>
  <si>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</si>
  <si>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</si>
  <si>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</si>
  <si>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</si>
  <si>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</si>
  <si>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</si>
  <si>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9-172-2008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</si>
  <si>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</si>
  <si>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</si>
  <si>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obnova hrobky rodiny Popperových</t>
  </si>
  <si>
    <t>KSO:</t>
  </si>
  <si>
    <t/>
  </si>
  <si>
    <t>CC-CZ:</t>
  </si>
  <si>
    <t>Místo:</t>
  </si>
  <si>
    <t>Chrudim, Hřbitov u Kostela Sv. Kříže</t>
  </si>
  <si>
    <t>Datum:</t>
  </si>
  <si>
    <t>26.6.2018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</si>
  <si>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</si>
  <si>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</si>
  <si>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</si>
  <si>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</si>
  <si>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</si>
  <si>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</si>
  <si>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</si>
  <si>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INRECO s.r.o.HK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</si>
  <si>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</si>
  <si>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</si>
  <si>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</si>
  <si>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</si>
  <si>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</si>
  <si>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</si>
  <si>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</si>
  <si>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</si>
  <si>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</si>
  <si>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</si>
  <si>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</si>
  <si>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</si>
  <si>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</si>
  <si>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</si>
  <si>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</si>
  <si>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</si>
  <si>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</si>
  <si>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</si>
  <si>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</si>
  <si>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</si>
  <si>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</si>
  <si>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</si>
  <si>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</si>
  <si>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</si>
  <si>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</si>
  <si>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</si>
  <si>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</si>
  <si>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</si>
  <si>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</si>
  <si>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</si>
  <si>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</si>
  <si>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</si>
  <si>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</si>
  <si>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</si>
  <si>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</si>
  <si>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</si>
  <si>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</si>
  <si>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</si>
  <si>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</si>
  <si>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</si>
  <si>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</si>
  <si>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</si>
  <si>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stavební práce</t>
  </si>
  <si>
    <t>STA</t>
  </si>
  <si>
    <t>{b346f0c9-9e22-4516-a7e6-f1c2a6070ce5}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</si>
  <si>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</si>
  <si>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</si>
  <si>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</si>
  <si>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</si>
  <si>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</si>
  <si>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</si>
  <si>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</si>
  <si>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</si>
  <si>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stavební práce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</si>
  <si>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</si>
  <si>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</si>
  <si>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</si>
  <si>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</si>
  <si>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</si>
  <si>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</si>
  <si>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</si>
  <si>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</si>
  <si>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</si>
  <si>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</si>
  <si>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</si>
  <si>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9.1 - Restaurátorské práce</t>
  </si>
  <si>
    <t xml:space="preserve">    9.2 - Restaurování - kovové prvky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</si>
  <si>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</si>
  <si>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</si>
  <si>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</si>
  <si>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</si>
  <si>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</si>
  <si>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</si>
  <si>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</si>
  <si>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</si>
  <si>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</si>
  <si>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</si>
  <si>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 xml:space="preserve">    787 - Dokončovací práce - zasklívání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</si>
  <si>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</si>
  <si>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</si>
  <si>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</si>
  <si>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</si>
  <si>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</si>
  <si>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</si>
  <si>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</si>
  <si>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</si>
  <si>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</si>
  <si>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</si>
  <si>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</si>
  <si>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</si>
  <si>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</si>
  <si>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</si>
  <si>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</si>
  <si>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</si>
  <si>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</si>
  <si>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</si>
  <si>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</si>
  <si>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</si>
  <si>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</si>
  <si>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39</t>
  </si>
  <si>
    <t>K</t>
  </si>
  <si>
    <t>131201101</t>
  </si>
  <si>
    <t>Hloubení jam nezapažených v hornině tř. 3 objemu do 100 m3</t>
  </si>
  <si>
    <t>m3</t>
  </si>
  <si>
    <t>CS ÚRS 2017 01</t>
  </si>
  <si>
    <t>4</t>
  </si>
  <si>
    <t>-1256193065</t>
  </si>
  <si>
    <t>42</t>
  </si>
  <si>
    <t>131201109</t>
  </si>
  <si>
    <t>Příplatek za lepivost u hloubení jam nezapažených v hornině tř. 3</t>
  </si>
  <si>
    <t>-1070554328</t>
  </si>
  <si>
    <t>7</t>
  </si>
  <si>
    <t>133202011</t>
  </si>
  <si>
    <t>Hloubení šachet ručním nebo pneum nářadím v soudržných horninách tř. 3, plocha výkopu do 4 m2</t>
  </si>
  <si>
    <t>-980978342</t>
  </si>
  <si>
    <t>VV</t>
  </si>
  <si>
    <t>1,48*2,165*(0,35-0,07)</t>
  </si>
  <si>
    <t>1,465*2,165*(0,35-0,03-0,07)</t>
  </si>
  <si>
    <t>Součet</t>
  </si>
  <si>
    <t>56</t>
  </si>
  <si>
    <t>133202019</t>
  </si>
  <si>
    <t>Příplatek za lepivost u hloubení šachet ručním nebo pneum nářadím v horninách tř. 3</t>
  </si>
  <si>
    <t>1273736799</t>
  </si>
  <si>
    <t>57</t>
  </si>
  <si>
    <t>162201211</t>
  </si>
  <si>
    <t>Vodorovné přemístění výkopku z horniny tř. 1 až 4 stavebním kolečkem do 10 m</t>
  </si>
  <si>
    <t>-1653105541</t>
  </si>
  <si>
    <t>58</t>
  </si>
  <si>
    <t>162201219</t>
  </si>
  <si>
    <t>Příplatek k vodorovnému přemístění výkopku z horniny tř. 1 až 4 stavebním kolečkem ZKD 10 m</t>
  </si>
  <si>
    <t>-1989810595</t>
  </si>
  <si>
    <t>59</t>
  </si>
  <si>
    <t>162701105</t>
  </si>
  <si>
    <t>Vodorovné přemístění do 10000 m výkopku/sypaniny z horniny tř. 1 až 4</t>
  </si>
  <si>
    <t>-1905541996</t>
  </si>
  <si>
    <t>60</t>
  </si>
  <si>
    <t>167101101</t>
  </si>
  <si>
    <t>Nakládání výkopku z hornin tř. 1 až 4 do 100 m3</t>
  </si>
  <si>
    <t>-466539726</t>
  </si>
  <si>
    <t>61</t>
  </si>
  <si>
    <t>171201201</t>
  </si>
  <si>
    <t>Uložení sypaniny na skládky</t>
  </si>
  <si>
    <t>-1443595465</t>
  </si>
  <si>
    <t>62</t>
  </si>
  <si>
    <t>171201211</t>
  </si>
  <si>
    <t>Poplatek za uložení odpadu ze sypaniny na skládce (skládkovné)</t>
  </si>
  <si>
    <t>t</t>
  </si>
  <si>
    <t>1875940549</t>
  </si>
  <si>
    <t>1,69*1,8</t>
  </si>
  <si>
    <t>40</t>
  </si>
  <si>
    <t>174101101</t>
  </si>
  <si>
    <t>Zásyp jam, šachet rýh nebo kolem objektů sypaninou se zhutněním</t>
  </si>
  <si>
    <t>-137313596</t>
  </si>
  <si>
    <t>14</t>
  </si>
  <si>
    <t>174201101</t>
  </si>
  <si>
    <t>Zásyp jam, šachet rýh nebo kolem objektů sypaninou bez zhutnění</t>
  </si>
  <si>
    <t>1064175386</t>
  </si>
  <si>
    <t>1,48*2,165*0,15</t>
  </si>
  <si>
    <t>1,465*2,165*0,15</t>
  </si>
  <si>
    <t>M</t>
  </si>
  <si>
    <t>583461340</t>
  </si>
  <si>
    <t>drť vápencová bílá frakce 10-16 bal. 25 kg</t>
  </si>
  <si>
    <t>8</t>
  </si>
  <si>
    <t>1230545338</t>
  </si>
  <si>
    <t>0,957*1,8</t>
  </si>
  <si>
    <t>181951101</t>
  </si>
  <si>
    <t>Úprava pláně v hornině tř. 1 až 4 bez zhutnění</t>
  </si>
  <si>
    <t>m2</t>
  </si>
  <si>
    <t>1287201892</t>
  </si>
  <si>
    <t>1,48*2,165</t>
  </si>
  <si>
    <t>1,465*2,165</t>
  </si>
  <si>
    <t>41</t>
  </si>
  <si>
    <t>182201101.1</t>
  </si>
  <si>
    <t>Urovnání terénu</t>
  </si>
  <si>
    <t>-552224033</t>
  </si>
  <si>
    <t>Zakládání</t>
  </si>
  <si>
    <t>9</t>
  </si>
  <si>
    <t>213141111</t>
  </si>
  <si>
    <t>Zřízení vrstvy z geotextilie v rovině nebo ve sklonu do 1:5 š do 3 m</t>
  </si>
  <si>
    <t>-1341170447</t>
  </si>
  <si>
    <t>1,48*2,165*2</t>
  </si>
  <si>
    <t>1,465*2,165*2</t>
  </si>
  <si>
    <t>10</t>
  </si>
  <si>
    <t>693110620</t>
  </si>
  <si>
    <t>geotextilie netkaná geoNetex M, 300 g/m2, šíře 200 cm</t>
  </si>
  <si>
    <t>-1059837356</t>
  </si>
  <si>
    <t>P</t>
  </si>
  <si>
    <t>Poznámka k položce:
geoNETEX M 300, Plošná hmotnost: 300 g/m2, Pevnost v tahu (podélně/příčně): 3,0/2,5 kN/m, Statické protržení (CBR): 400 N, Funkce: F, F+S  Šířka: 2 m, Délka nábalu: 50 m</t>
  </si>
  <si>
    <t>6,376*1,2</t>
  </si>
  <si>
    <t>13</t>
  </si>
  <si>
    <t>693110620.1</t>
  </si>
  <si>
    <t>třívrstvá separační folie - dle popisu v PD</t>
  </si>
  <si>
    <t>618435971</t>
  </si>
  <si>
    <t>3</t>
  </si>
  <si>
    <t>Svislé a kompletní konstrukce</t>
  </si>
  <si>
    <t>33</t>
  </si>
  <si>
    <t>311271129</t>
  </si>
  <si>
    <t>Zdivo nosné z cihel betonových dl 290 mm na MC 15</t>
  </si>
  <si>
    <t>-1173756257</t>
  </si>
  <si>
    <t>6</t>
  </si>
  <si>
    <t>Úpravy povrchů, podlahy a osazování výplní</t>
  </si>
  <si>
    <t>34</t>
  </si>
  <si>
    <t>622332121.1</t>
  </si>
  <si>
    <t>Soklová omítka imitace umělého kamene tl. 15mm</t>
  </si>
  <si>
    <t>-16824205</t>
  </si>
  <si>
    <t>(0,55+1,2)*2*0,9</t>
  </si>
  <si>
    <t>Ostatní konstrukce a práce, bourání</t>
  </si>
  <si>
    <t>16</t>
  </si>
  <si>
    <t>9-01</t>
  </si>
  <si>
    <t>D+M ochrana sousedního hrobu deskami  OSB</t>
  </si>
  <si>
    <t>-572182188</t>
  </si>
  <si>
    <t>4*3</t>
  </si>
  <si>
    <t>48</t>
  </si>
  <si>
    <t>9-02</t>
  </si>
  <si>
    <t>Stavební přípomoce - pro zámečnické konstrukce</t>
  </si>
  <si>
    <t>kpl</t>
  </si>
  <si>
    <t>101468440</t>
  </si>
  <si>
    <t>49</t>
  </si>
  <si>
    <t>9-03</t>
  </si>
  <si>
    <t>Stavební přípomoce - pro restaurátorské práce</t>
  </si>
  <si>
    <t>673584803</t>
  </si>
  <si>
    <t>17</t>
  </si>
  <si>
    <t>949101111</t>
  </si>
  <si>
    <t>Lešení pomocné pro objekty pozemních staveb s lešeňovou podlahou v do 1,9 m zatížení do 150 kg/m2</t>
  </si>
  <si>
    <t>-1618198071</t>
  </si>
  <si>
    <t>7*4</t>
  </si>
  <si>
    <t>38</t>
  </si>
  <si>
    <t>952902140.1</t>
  </si>
  <si>
    <t>Úklid staveniště</t>
  </si>
  <si>
    <t>968444677</t>
  </si>
  <si>
    <t>32</t>
  </si>
  <si>
    <t>962032240</t>
  </si>
  <si>
    <t>Bourání zdiva z cihel pálených nebo vápenopískových na MC do 1m3</t>
  </si>
  <si>
    <t>-922402331</t>
  </si>
  <si>
    <t>0,55*1,2*0,9</t>
  </si>
  <si>
    <t>965045112</t>
  </si>
  <si>
    <t>Bourání potěrů cementových nebo pískocementových tl do 50 mm pl do 4 m2</t>
  </si>
  <si>
    <t>535868187</t>
  </si>
  <si>
    <t>965082923</t>
  </si>
  <si>
    <t>Odstranění násypů pod podlahami tl do 100 mm pl přes 2 m2</t>
  </si>
  <si>
    <t>-339879562</t>
  </si>
  <si>
    <t>"drobný štěrk"</t>
  </si>
  <si>
    <t>1,48*2,165*0.07</t>
  </si>
  <si>
    <t>1,465*2,165*0,07</t>
  </si>
  <si>
    <t>9.1</t>
  </si>
  <si>
    <t>Restaurátorské práce</t>
  </si>
  <si>
    <t>67</t>
  </si>
  <si>
    <t>9-001</t>
  </si>
  <si>
    <t>Restaurování  kamene - Onyx</t>
  </si>
  <si>
    <t>soub</t>
  </si>
  <si>
    <t>92841658</t>
  </si>
  <si>
    <t>"demontáž původních onyxových desesk"</t>
  </si>
  <si>
    <t>"přesé formátování nových onyxových desek"</t>
  </si>
  <si>
    <t>"na míru mosazných profilů, leštění"</t>
  </si>
  <si>
    <t>"osazení na mosazný rošt, doprava"</t>
  </si>
  <si>
    <t>68</t>
  </si>
  <si>
    <t>9-002</t>
  </si>
  <si>
    <t>Restaurování  kamene - Norit</t>
  </si>
  <si>
    <t>2008592643</t>
  </si>
  <si>
    <t>"výroba nových kusů chybějících krycích desek"</t>
  </si>
  <si>
    <t>"demontáž vybočených kvádrů""</t>
  </si>
  <si>
    <t>"přeosazení vybočených kvádrů"</t>
  </si>
  <si>
    <t>"čištění zbytků cementových tmelů, spár, úprava podloží""</t>
  </si>
  <si>
    <t>"odvrtání starého kotevního systému"</t>
  </si>
  <si>
    <t>"montáž rozebraných kusů na původní  místo"</t>
  </si>
  <si>
    <t>"oprava poškozených hran epox tmelem"</t>
  </si>
  <si>
    <t>"čištění"</t>
  </si>
  <si>
    <t>"zvýraznění písma"</t>
  </si>
  <si>
    <t>69</t>
  </si>
  <si>
    <t>9-003</t>
  </si>
  <si>
    <t>Restaurování  - mramorový reliéf</t>
  </si>
  <si>
    <t>-1149991844</t>
  </si>
  <si>
    <t>"vyrovnání, stabilizace, zajištění o hřbitovní zedˇ"</t>
  </si>
  <si>
    <t>"čištění,konsolidace, zpevnění"</t>
  </si>
  <si>
    <t>"plastická retuž, tmelení, rekonstrukce prstů ruky, atd""</t>
  </si>
  <si>
    <t>"lokální barevná retuž tmelů"</t>
  </si>
  <si>
    <t>"hydrofobizace"</t>
  </si>
  <si>
    <t>66</t>
  </si>
  <si>
    <t>9-004</t>
  </si>
  <si>
    <t>Restaurování kamene - teraco (umělý kámen)</t>
  </si>
  <si>
    <t>1443778928</t>
  </si>
  <si>
    <t>"rozebrání pilíře havarijní stav""</t>
  </si>
  <si>
    <t>"plastická retuž, tmelení, rekonstrukce-výroba nového pilíře"</t>
  </si>
  <si>
    <t>"hydrofobizace, doprva, oszení"</t>
  </si>
  <si>
    <t>9.2</t>
  </si>
  <si>
    <t>Restaurování - kovové prvky</t>
  </si>
  <si>
    <t>70</t>
  </si>
  <si>
    <t>9.2 - 01</t>
  </si>
  <si>
    <t>Restaurování lucerny</t>
  </si>
  <si>
    <t>ks</t>
  </si>
  <si>
    <t>-1301624286</t>
  </si>
  <si>
    <t>71</t>
  </si>
  <si>
    <t>9.2 - 02</t>
  </si>
  <si>
    <t xml:space="preserve">Výroba nové  lucerny </t>
  </si>
  <si>
    <t>-2111694626</t>
  </si>
  <si>
    <t>72</t>
  </si>
  <si>
    <t>9.2 - 03</t>
  </si>
  <si>
    <t>D+M fasetová skla do luceren</t>
  </si>
  <si>
    <t>-14476494</t>
  </si>
  <si>
    <t>73</t>
  </si>
  <si>
    <t>9.2 - 04</t>
  </si>
  <si>
    <t>Výroba 1ks  písmene</t>
  </si>
  <si>
    <t>-1679684626</t>
  </si>
  <si>
    <t>74</t>
  </si>
  <si>
    <t>9.2 - 05</t>
  </si>
  <si>
    <t>Čištění a fixace nápisu</t>
  </si>
  <si>
    <t>-12753105</t>
  </si>
  <si>
    <t>75</t>
  </si>
  <si>
    <t>9.2 - 06</t>
  </si>
  <si>
    <t>Restaurátorská zpráva</t>
  </si>
  <si>
    <t>-504003263</t>
  </si>
  <si>
    <t>997</t>
  </si>
  <si>
    <t>Přesun sutě</t>
  </si>
  <si>
    <t>43</t>
  </si>
  <si>
    <t>997221151</t>
  </si>
  <si>
    <t>Vodorovná doprava suti z kusových materiálů stavebním kolečkem do 50 m</t>
  </si>
  <si>
    <t>241190230</t>
  </si>
  <si>
    <t>44</t>
  </si>
  <si>
    <t>997221159</t>
  </si>
  <si>
    <t>Příplatek ZKD 10 m u vodorovné dopravy suti z kusových materiálů stavebním kolečkem</t>
  </si>
  <si>
    <t>760266811</t>
  </si>
  <si>
    <t>2,353*10</t>
  </si>
  <si>
    <t>45</t>
  </si>
  <si>
    <t>997221611</t>
  </si>
  <si>
    <t>Nakládání suti na dopravní prostředky pro vodorovnou dopravu</t>
  </si>
  <si>
    <t>1618660666</t>
  </si>
  <si>
    <t>46</t>
  </si>
  <si>
    <t>997221815.1</t>
  </si>
  <si>
    <t>Poplatek za uložení stavebního odpadu na skládce (skládkovné)</t>
  </si>
  <si>
    <t>-847875405</t>
  </si>
  <si>
    <t>998</t>
  </si>
  <si>
    <t>Přesun hmot</t>
  </si>
  <si>
    <t>47</t>
  </si>
  <si>
    <t>998011001</t>
  </si>
  <si>
    <t>Přesun hmot pro budovy zděné v do 6 m</t>
  </si>
  <si>
    <t>-1301750832</t>
  </si>
  <si>
    <t>PSV</t>
  </si>
  <si>
    <t>Práce a dodávky PSV</t>
  </si>
  <si>
    <t>711</t>
  </si>
  <si>
    <t>Izolace proti vodě, vlhkosti a plynům</t>
  </si>
  <si>
    <t>5</t>
  </si>
  <si>
    <t>711131811</t>
  </si>
  <si>
    <t>Odstranění izolace proti zemní vlhkosti vodorovné</t>
  </si>
  <si>
    <t>1301544052</t>
  </si>
  <si>
    <t>"černá folie"</t>
  </si>
  <si>
    <t>712</t>
  </si>
  <si>
    <t>Povlakové krytiny</t>
  </si>
  <si>
    <t>712300831</t>
  </si>
  <si>
    <t>Odstranění povlakové krytiny střech do 10° jednovrstvé</t>
  </si>
  <si>
    <t>-800216035</t>
  </si>
  <si>
    <t>"provizorní zatřešení"</t>
  </si>
  <si>
    <t>(1,3+1,3)*3,3</t>
  </si>
  <si>
    <t>713</t>
  </si>
  <si>
    <t>Izolace tepelné</t>
  </si>
  <si>
    <t>11</t>
  </si>
  <si>
    <t>713121121</t>
  </si>
  <si>
    <t>Montáž izolace tepelné podlah volně kladenými rohožemi, pásy, dílci, deskami 2 vrstvy</t>
  </si>
  <si>
    <t>-1250000198</t>
  </si>
  <si>
    <t>12</t>
  </si>
  <si>
    <t>283763850</t>
  </si>
  <si>
    <t>deska z extrudovaného polystyrénu URSA XPS III - (S,G,NF,) - 1250 x 600 mm</t>
  </si>
  <si>
    <t>641025621</t>
  </si>
  <si>
    <t>Poznámka k položce:
lambda=0,036 [W / m K]</t>
  </si>
  <si>
    <t>1,48*2,165*(0,05+0,15)/2*1,02</t>
  </si>
  <si>
    <t>1,465*2,165*(0,05+0,15)/2*1,02</t>
  </si>
  <si>
    <t>63</t>
  </si>
  <si>
    <t>998713201</t>
  </si>
  <si>
    <t>Přesun hmot procentní pro izolace tepelné v objektech v do 6 m</t>
  </si>
  <si>
    <t>%</t>
  </si>
  <si>
    <t>-109540417</t>
  </si>
  <si>
    <t>762</t>
  </si>
  <si>
    <t>Konstrukce tesařské</t>
  </si>
  <si>
    <t>762331811</t>
  </si>
  <si>
    <t>Demontáž vázaných kcí krovů z hranolů průřezové plochy do 120 cm2</t>
  </si>
  <si>
    <t>m</t>
  </si>
  <si>
    <t>-1323462508</t>
  </si>
  <si>
    <t>3,3*3</t>
  </si>
  <si>
    <t>762341811</t>
  </si>
  <si>
    <t>Demontáž bednění střech z prken</t>
  </si>
  <si>
    <t>-246870996</t>
  </si>
  <si>
    <t>"provizorní zastřešení"</t>
  </si>
  <si>
    <t>1,3*3,3*2</t>
  </si>
  <si>
    <t>764</t>
  </si>
  <si>
    <t>Konstrukce klempířské</t>
  </si>
  <si>
    <t>20</t>
  </si>
  <si>
    <t>764041321.1</t>
  </si>
  <si>
    <t>Krycí přítlačná lišta nad zasklívacím profiem mezi tabulemi skla  z TiZn lesklého plechu rš 100 mm</t>
  </si>
  <si>
    <t>-1177058793</t>
  </si>
  <si>
    <t>"KL/2"  9,6</t>
  </si>
  <si>
    <t>19</t>
  </si>
  <si>
    <t>764241313.1</t>
  </si>
  <si>
    <t>Krycí přítlačná lišta nad zasklívacím profilem na hřebeni střechy z TiZn lesklého plechu  rš 200 mm vč. čel</t>
  </si>
  <si>
    <t>-125230677</t>
  </si>
  <si>
    <t>"KL/1"  2,7</t>
  </si>
  <si>
    <t>27</t>
  </si>
  <si>
    <t>764241315.1</t>
  </si>
  <si>
    <t>Krycí dilatační lišta nad spárou mezi hrobkou a hřbitovní zdí  z TiZn lesklého plechu  rš 400 mm</t>
  </si>
  <si>
    <t>959421888</t>
  </si>
  <si>
    <t>"KL/10"  1,7</t>
  </si>
  <si>
    <t>26</t>
  </si>
  <si>
    <t>764241316.1</t>
  </si>
  <si>
    <t>Krycí dilatační lišta nad spárou mezi hrobkou a hřbitovní zdí z TiZn lesklého plechu rš 500 mm</t>
  </si>
  <si>
    <t>-1674169643</t>
  </si>
  <si>
    <t>"KL/9"  4,2</t>
  </si>
  <si>
    <t>28</t>
  </si>
  <si>
    <t>764242303.1</t>
  </si>
  <si>
    <t>Dialatační lišta ve štítu na čelech hrobky z TiZn lesklého plechu rš 100 mm</t>
  </si>
  <si>
    <t>1631016414</t>
  </si>
  <si>
    <t>"KL/11"  3,4</t>
  </si>
  <si>
    <t>25</t>
  </si>
  <si>
    <t>764341303.1</t>
  </si>
  <si>
    <t>Vyplehování štítů na čelech hrobky z TiZn lesklého plechu rš 250 mm</t>
  </si>
  <si>
    <t>1371634260</t>
  </si>
  <si>
    <t>22</t>
  </si>
  <si>
    <t>764541365.1</t>
  </si>
  <si>
    <t>Střešní chrlič čtverhranný na koruně hřbitovní zdi s okapovým nosem z TiZn lesklého plechu rš 270mm</t>
  </si>
  <si>
    <t>-271379230</t>
  </si>
  <si>
    <t>764542306.1</t>
  </si>
  <si>
    <t>Žlab nadřímsový hranatý uložený v hácích se spádovou vložkou z TiZn lesklého plechu rš 400 mm</t>
  </si>
  <si>
    <t>-150560673</t>
  </si>
  <si>
    <t>"KL/3"  5,8</t>
  </si>
  <si>
    <t>"KL/4"  3,8</t>
  </si>
  <si>
    <t>23</t>
  </si>
  <si>
    <t>764542306.2</t>
  </si>
  <si>
    <t>Vnitřní kondenzační žlábek čtverhranný na bocích hrobky  z TiZn lesklého plechu rš 200 mm</t>
  </si>
  <si>
    <t>-263220178</t>
  </si>
  <si>
    <t>"KL/6" 5,4</t>
  </si>
  <si>
    <t>24</t>
  </si>
  <si>
    <t>764542306.3</t>
  </si>
  <si>
    <t>Vnitřní kondenzační žlábek čtverhranný na čelech hrobky  z TiZn lesklého plechu rš 170 mm</t>
  </si>
  <si>
    <t>-1945332297</t>
  </si>
  <si>
    <t>"KL/7" 3,4</t>
  </si>
  <si>
    <t>64</t>
  </si>
  <si>
    <t>998764201</t>
  </si>
  <si>
    <t>Přesun hmot procentní pro konstrukce klempířské v objektech v do 6 m</t>
  </si>
  <si>
    <t>297532427</t>
  </si>
  <si>
    <t>767</t>
  </si>
  <si>
    <t>Konstrukce zámečnické</t>
  </si>
  <si>
    <t>29</t>
  </si>
  <si>
    <t>767-01</t>
  </si>
  <si>
    <t>D+M ocelová konstrukce zastřešení vč. povrchové úpravy  - provedení dle popisu v PD</t>
  </si>
  <si>
    <t>kg</t>
  </si>
  <si>
    <t>-53481162</t>
  </si>
  <si>
    <t xml:space="preserve">"Oc1  jakl 60/40/3 vč. uzavření čel "  44,5   </t>
  </si>
  <si>
    <t>"Oc2  jakl 100/60/5 vč. uzavření čel"  30,5</t>
  </si>
  <si>
    <t>"Oc3  jakl 40/40/3 "   1</t>
  </si>
  <si>
    <t>"pozednice Uč160 50% nový prvek"  (1,7+2,7)*2*7,09*0,5</t>
  </si>
  <si>
    <t>Mezisoučet</t>
  </si>
  <si>
    <t>"prořez" 107,196*0,08</t>
  </si>
  <si>
    <t>"spoj. prvky"  107,196*0,04</t>
  </si>
  <si>
    <t>30</t>
  </si>
  <si>
    <t>767-02</t>
  </si>
  <si>
    <t>D+M nosná konstrukce podhledu z mosazných profilů - provedení dle popisu v PD"</t>
  </si>
  <si>
    <t>-957443287</t>
  </si>
  <si>
    <t>"T40/40 s pásnicí 50mm a stojnou 10mm(atyp prvek vyfrezovaný z plného tyčového profilu 40/40 mm"</t>
  </si>
  <si>
    <t>"Mo1"  9*14</t>
  </si>
  <si>
    <t>"Mo2"  10*14</t>
  </si>
  <si>
    <t>"prořez"  266*0,05</t>
  </si>
  <si>
    <t>35</t>
  </si>
  <si>
    <t>767-03</t>
  </si>
  <si>
    <t>Demontáž, uložení a zpětná montáž křídla ocelové brány</t>
  </si>
  <si>
    <t>-302208936</t>
  </si>
  <si>
    <t>36</t>
  </si>
  <si>
    <t>767-04</t>
  </si>
  <si>
    <t>Demontáž, kovářská oprava, uložení a zpětné osazení - masívní závěs bývalé hřbitovní brány</t>
  </si>
  <si>
    <t>-1602851935</t>
  </si>
  <si>
    <t>37</t>
  </si>
  <si>
    <t>767-05</t>
  </si>
  <si>
    <t>Demontáž, kovářská oprava, uložení a zpětné osazení - kovaná vzpěra</t>
  </si>
  <si>
    <t>-2118686415</t>
  </si>
  <si>
    <t>50</t>
  </si>
  <si>
    <t>767996801</t>
  </si>
  <si>
    <t>Demontáž atypických zámečnických konstrukcí rozebráním hmotnosti jednotlivých dílů do 50 kg</t>
  </si>
  <si>
    <t>-1299291862</t>
  </si>
  <si>
    <t>"ocelová pozednice 50%"  31,196</t>
  </si>
  <si>
    <t>65</t>
  </si>
  <si>
    <t>998767201</t>
  </si>
  <si>
    <t>Přesun hmot procentní pro zámečnické konstrukce v objektech v do 6 m</t>
  </si>
  <si>
    <t>1898042322</t>
  </si>
  <si>
    <t>783</t>
  </si>
  <si>
    <t>Dokončovací práce - nátěry</t>
  </si>
  <si>
    <t>51</t>
  </si>
  <si>
    <t>783301303</t>
  </si>
  <si>
    <t>Bezoplachové odrezivění zámečnických konstrukcí</t>
  </si>
  <si>
    <t>2100587840</t>
  </si>
  <si>
    <t>"pozednice Uč160 50% "  (1,7+2,7)*2*0,5*0,4</t>
  </si>
  <si>
    <t>52</t>
  </si>
  <si>
    <t>783301311</t>
  </si>
  <si>
    <t>Odmaštění zámečnických konstrukcí vodou ředitelným odmašťovačem</t>
  </si>
  <si>
    <t>392849473</t>
  </si>
  <si>
    <t>53</t>
  </si>
  <si>
    <t>783314101</t>
  </si>
  <si>
    <t>Základní jednonásobný syntetický nátěr zámečnických konstrukcí</t>
  </si>
  <si>
    <t>-2096729181</t>
  </si>
  <si>
    <t>54</t>
  </si>
  <si>
    <t>783315101</t>
  </si>
  <si>
    <t>Mezinátěr jednonásobný syntetický standardní zámečnických konstrukcí</t>
  </si>
  <si>
    <t>-415334605</t>
  </si>
  <si>
    <t>55</t>
  </si>
  <si>
    <t>783317101</t>
  </si>
  <si>
    <t>Krycí jednonásobný syntetický standardní nátěr zámečnických konstrukcí</t>
  </si>
  <si>
    <t>672549688</t>
  </si>
  <si>
    <t>787</t>
  </si>
  <si>
    <t>Dokončovací práce - zasklívání</t>
  </si>
  <si>
    <t>31</t>
  </si>
  <si>
    <t>787313216</t>
  </si>
  <si>
    <t>Zasklívání střech sklem válcovaným s drátěnou vložkou tl 6 až 8 mm s pod(za)tmelením</t>
  </si>
  <si>
    <t>-135017981</t>
  </si>
  <si>
    <t>0,81*2*2,7</t>
  </si>
  <si>
    <t>VRN</t>
  </si>
  <si>
    <t>Vedlejší rozpočtové náklady</t>
  </si>
  <si>
    <t>VRN3</t>
  </si>
  <si>
    <t>Zařízení staveniště</t>
  </si>
  <si>
    <t>76</t>
  </si>
  <si>
    <t>030001000</t>
  </si>
  <si>
    <t>1024</t>
  </si>
  <si>
    <t>-1083381870</t>
  </si>
  <si>
    <t>VRN7</t>
  </si>
  <si>
    <t>Provozní vlivy</t>
  </si>
  <si>
    <t>77</t>
  </si>
  <si>
    <t>070001000</t>
  </si>
  <si>
    <t>1893764800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</si>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</sst>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0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0" t="s">
        <v>16</v>
      </c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29"/>
      <c r="AQ5" s="31"/>
      <c r="BE5" s="348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2" t="s">
        <v>19</v>
      </c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29"/>
      <c r="AQ6" s="31"/>
      <c r="BE6" s="349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49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49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9"/>
      <c r="BS9" s="24" t="s">
        <v>8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49"/>
      <c r="BS10" s="24" t="s">
        <v>8</v>
      </c>
    </row>
    <row r="11" spans="2:71" ht="18.4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21</v>
      </c>
      <c r="AO11" s="29"/>
      <c r="AP11" s="29"/>
      <c r="AQ11" s="31"/>
      <c r="BE11" s="34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9"/>
      <c r="BS12" s="24" t="s">
        <v>8</v>
      </c>
    </row>
    <row r="13" spans="2:71" ht="14.45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49"/>
      <c r="BS13" s="24" t="s">
        <v>8</v>
      </c>
    </row>
    <row r="14" spans="2:71" ht="13.5">
      <c r="B14" s="28"/>
      <c r="C14" s="29"/>
      <c r="D14" s="29"/>
      <c r="E14" s="353" t="s">
        <v>32</v>
      </c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4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9"/>
      <c r="BS15" s="24" t="s">
        <v>6</v>
      </c>
    </row>
    <row r="16" spans="2:71" ht="14.45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21</v>
      </c>
      <c r="AO16" s="29"/>
      <c r="AP16" s="29"/>
      <c r="AQ16" s="31"/>
      <c r="BE16" s="349"/>
      <c r="BS16" s="24" t="s">
        <v>6</v>
      </c>
    </row>
    <row r="17" spans="2:71" ht="18.4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21</v>
      </c>
      <c r="AO17" s="29"/>
      <c r="AP17" s="29"/>
      <c r="AQ17" s="31"/>
      <c r="BE17" s="349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9"/>
      <c r="BS18" s="24" t="s">
        <v>8</v>
      </c>
    </row>
    <row r="19" spans="2:71" ht="14.45" customHeight="1">
      <c r="B19" s="28"/>
      <c r="C19" s="29"/>
      <c r="D19" s="37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9"/>
      <c r="BS19" s="24" t="s">
        <v>8</v>
      </c>
    </row>
    <row r="20" spans="2:71" ht="22.5" customHeight="1">
      <c r="B20" s="28"/>
      <c r="C20" s="29"/>
      <c r="D20" s="29"/>
      <c r="E20" s="355" t="s">
        <v>21</v>
      </c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29"/>
      <c r="AP20" s="29"/>
      <c r="AQ20" s="31"/>
      <c r="BE20" s="349"/>
      <c r="BS20" s="24" t="s">
        <v>35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9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9"/>
    </row>
    <row r="23" spans="2:57" s="1" customFormat="1" ht="25.9" customHeight="1">
      <c r="B23" s="41"/>
      <c r="C23" s="42"/>
      <c r="D23" s="43" t="s">
        <v>37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6">
        <f>ROUND(AG51,2)</f>
        <v>0</v>
      </c>
      <c r="AL23" s="357"/>
      <c r="AM23" s="357"/>
      <c r="AN23" s="357"/>
      <c r="AO23" s="357"/>
      <c r="AP23" s="42"/>
      <c r="AQ23" s="45"/>
      <c r="BE23" s="349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9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8" t="s">
        <v>38</v>
      </c>
      <c r="M25" s="358"/>
      <c r="N25" s="358"/>
      <c r="O25" s="358"/>
      <c r="P25" s="42"/>
      <c r="Q25" s="42"/>
      <c r="R25" s="42"/>
      <c r="S25" s="42"/>
      <c r="T25" s="42"/>
      <c r="U25" s="42"/>
      <c r="V25" s="42"/>
      <c r="W25" s="358" t="s">
        <v>39</v>
      </c>
      <c r="X25" s="358"/>
      <c r="Y25" s="358"/>
      <c r="Z25" s="358"/>
      <c r="AA25" s="358"/>
      <c r="AB25" s="358"/>
      <c r="AC25" s="358"/>
      <c r="AD25" s="358"/>
      <c r="AE25" s="358"/>
      <c r="AF25" s="42"/>
      <c r="AG25" s="42"/>
      <c r="AH25" s="42"/>
      <c r="AI25" s="42"/>
      <c r="AJ25" s="42"/>
      <c r="AK25" s="358" t="s">
        <v>40</v>
      </c>
      <c r="AL25" s="358"/>
      <c r="AM25" s="358"/>
      <c r="AN25" s="358"/>
      <c r="AO25" s="358"/>
      <c r="AP25" s="42"/>
      <c r="AQ25" s="45"/>
      <c r="BE25" s="349"/>
    </row>
    <row r="26" spans="2:57" s="2" customFormat="1" ht="14.45" customHeight="1">
      <c r="B26" s="47"/>
      <c r="C26" s="48"/>
      <c r="D26" s="49" t="s">
        <v>41</v>
      </c>
      <c r="E26" s="48"/>
      <c r="F26" s="49" t="s">
        <v>42</v>
      </c>
      <c r="G26" s="48"/>
      <c r="H26" s="48"/>
      <c r="I26" s="48"/>
      <c r="J26" s="48"/>
      <c r="K26" s="48"/>
      <c r="L26" s="359">
        <v>0.21</v>
      </c>
      <c r="M26" s="360"/>
      <c r="N26" s="360"/>
      <c r="O26" s="360"/>
      <c r="P26" s="48"/>
      <c r="Q26" s="48"/>
      <c r="R26" s="48"/>
      <c r="S26" s="48"/>
      <c r="T26" s="48"/>
      <c r="U26" s="48"/>
      <c r="V26" s="48"/>
      <c r="W26" s="361">
        <f>ROUND(AZ51,2)</f>
        <v>0</v>
      </c>
      <c r="X26" s="360"/>
      <c r="Y26" s="360"/>
      <c r="Z26" s="360"/>
      <c r="AA26" s="360"/>
      <c r="AB26" s="360"/>
      <c r="AC26" s="360"/>
      <c r="AD26" s="360"/>
      <c r="AE26" s="360"/>
      <c r="AF26" s="48"/>
      <c r="AG26" s="48"/>
      <c r="AH26" s="48"/>
      <c r="AI26" s="48"/>
      <c r="AJ26" s="48"/>
      <c r="AK26" s="361">
        <f>ROUND(AV51,2)</f>
        <v>0</v>
      </c>
      <c r="AL26" s="360"/>
      <c r="AM26" s="360"/>
      <c r="AN26" s="360"/>
      <c r="AO26" s="360"/>
      <c r="AP26" s="48"/>
      <c r="AQ26" s="50"/>
      <c r="BE26" s="349"/>
    </row>
    <row r="27" spans="2:57" s="2" customFormat="1" ht="14.45" customHeight="1">
      <c r="B27" s="47"/>
      <c r="C27" s="48"/>
      <c r="D27" s="48"/>
      <c r="E27" s="48"/>
      <c r="F27" s="49" t="s">
        <v>43</v>
      </c>
      <c r="G27" s="48"/>
      <c r="H27" s="48"/>
      <c r="I27" s="48"/>
      <c r="J27" s="48"/>
      <c r="K27" s="48"/>
      <c r="L27" s="359">
        <v>0.15</v>
      </c>
      <c r="M27" s="360"/>
      <c r="N27" s="360"/>
      <c r="O27" s="360"/>
      <c r="P27" s="48"/>
      <c r="Q27" s="48"/>
      <c r="R27" s="48"/>
      <c r="S27" s="48"/>
      <c r="T27" s="48"/>
      <c r="U27" s="48"/>
      <c r="V27" s="48"/>
      <c r="W27" s="361">
        <f>ROUND(BA51,2)</f>
        <v>0</v>
      </c>
      <c r="X27" s="360"/>
      <c r="Y27" s="360"/>
      <c r="Z27" s="360"/>
      <c r="AA27" s="360"/>
      <c r="AB27" s="360"/>
      <c r="AC27" s="360"/>
      <c r="AD27" s="360"/>
      <c r="AE27" s="360"/>
      <c r="AF27" s="48"/>
      <c r="AG27" s="48"/>
      <c r="AH27" s="48"/>
      <c r="AI27" s="48"/>
      <c r="AJ27" s="48"/>
      <c r="AK27" s="361">
        <f>ROUND(AW51,2)</f>
        <v>0</v>
      </c>
      <c r="AL27" s="360"/>
      <c r="AM27" s="360"/>
      <c r="AN27" s="360"/>
      <c r="AO27" s="360"/>
      <c r="AP27" s="48"/>
      <c r="AQ27" s="50"/>
      <c r="BE27" s="349"/>
    </row>
    <row r="28" spans="2:57" s="2" customFormat="1" ht="14.45" customHeight="1" hidden="1">
      <c r="B28" s="47"/>
      <c r="C28" s="48"/>
      <c r="D28" s="48"/>
      <c r="E28" s="48"/>
      <c r="F28" s="49" t="s">
        <v>44</v>
      </c>
      <c r="G28" s="48"/>
      <c r="H28" s="48"/>
      <c r="I28" s="48"/>
      <c r="J28" s="48"/>
      <c r="K28" s="48"/>
      <c r="L28" s="359">
        <v>0.21</v>
      </c>
      <c r="M28" s="360"/>
      <c r="N28" s="360"/>
      <c r="O28" s="360"/>
      <c r="P28" s="48"/>
      <c r="Q28" s="48"/>
      <c r="R28" s="48"/>
      <c r="S28" s="48"/>
      <c r="T28" s="48"/>
      <c r="U28" s="48"/>
      <c r="V28" s="48"/>
      <c r="W28" s="361">
        <f>ROUND(BB51,2)</f>
        <v>0</v>
      </c>
      <c r="X28" s="360"/>
      <c r="Y28" s="360"/>
      <c r="Z28" s="360"/>
      <c r="AA28" s="360"/>
      <c r="AB28" s="360"/>
      <c r="AC28" s="360"/>
      <c r="AD28" s="360"/>
      <c r="AE28" s="360"/>
      <c r="AF28" s="48"/>
      <c r="AG28" s="48"/>
      <c r="AH28" s="48"/>
      <c r="AI28" s="48"/>
      <c r="AJ28" s="48"/>
      <c r="AK28" s="361">
        <v>0</v>
      </c>
      <c r="AL28" s="360"/>
      <c r="AM28" s="360"/>
      <c r="AN28" s="360"/>
      <c r="AO28" s="360"/>
      <c r="AP28" s="48"/>
      <c r="AQ28" s="50"/>
      <c r="BE28" s="349"/>
    </row>
    <row r="29" spans="2:57" s="2" customFormat="1" ht="14.45" customHeight="1" hidden="1">
      <c r="B29" s="47"/>
      <c r="C29" s="48"/>
      <c r="D29" s="48"/>
      <c r="E29" s="48"/>
      <c r="F29" s="49" t="s">
        <v>45</v>
      </c>
      <c r="G29" s="48"/>
      <c r="H29" s="48"/>
      <c r="I29" s="48"/>
      <c r="J29" s="48"/>
      <c r="K29" s="48"/>
      <c r="L29" s="359">
        <v>0.15</v>
      </c>
      <c r="M29" s="360"/>
      <c r="N29" s="360"/>
      <c r="O29" s="360"/>
      <c r="P29" s="48"/>
      <c r="Q29" s="48"/>
      <c r="R29" s="48"/>
      <c r="S29" s="48"/>
      <c r="T29" s="48"/>
      <c r="U29" s="48"/>
      <c r="V29" s="48"/>
      <c r="W29" s="361">
        <f>ROUND(BC51,2)</f>
        <v>0</v>
      </c>
      <c r="X29" s="360"/>
      <c r="Y29" s="360"/>
      <c r="Z29" s="360"/>
      <c r="AA29" s="360"/>
      <c r="AB29" s="360"/>
      <c r="AC29" s="360"/>
      <c r="AD29" s="360"/>
      <c r="AE29" s="360"/>
      <c r="AF29" s="48"/>
      <c r="AG29" s="48"/>
      <c r="AH29" s="48"/>
      <c r="AI29" s="48"/>
      <c r="AJ29" s="48"/>
      <c r="AK29" s="361">
        <v>0</v>
      </c>
      <c r="AL29" s="360"/>
      <c r="AM29" s="360"/>
      <c r="AN29" s="360"/>
      <c r="AO29" s="360"/>
      <c r="AP29" s="48"/>
      <c r="AQ29" s="50"/>
      <c r="BE29" s="349"/>
    </row>
    <row r="30" spans="2:57" s="2" customFormat="1" ht="14.45" customHeight="1" hidden="1">
      <c r="B30" s="47"/>
      <c r="C30" s="48"/>
      <c r="D30" s="48"/>
      <c r="E30" s="48"/>
      <c r="F30" s="49" t="s">
        <v>46</v>
      </c>
      <c r="G30" s="48"/>
      <c r="H30" s="48"/>
      <c r="I30" s="48"/>
      <c r="J30" s="48"/>
      <c r="K30" s="48"/>
      <c r="L30" s="359">
        <v>0</v>
      </c>
      <c r="M30" s="360"/>
      <c r="N30" s="360"/>
      <c r="O30" s="360"/>
      <c r="P30" s="48"/>
      <c r="Q30" s="48"/>
      <c r="R30" s="48"/>
      <c r="S30" s="48"/>
      <c r="T30" s="48"/>
      <c r="U30" s="48"/>
      <c r="V30" s="48"/>
      <c r="W30" s="361">
        <f>ROUND(BD51,2)</f>
        <v>0</v>
      </c>
      <c r="X30" s="360"/>
      <c r="Y30" s="360"/>
      <c r="Z30" s="360"/>
      <c r="AA30" s="360"/>
      <c r="AB30" s="360"/>
      <c r="AC30" s="360"/>
      <c r="AD30" s="360"/>
      <c r="AE30" s="360"/>
      <c r="AF30" s="48"/>
      <c r="AG30" s="48"/>
      <c r="AH30" s="48"/>
      <c r="AI30" s="48"/>
      <c r="AJ30" s="48"/>
      <c r="AK30" s="361">
        <v>0</v>
      </c>
      <c r="AL30" s="360"/>
      <c r="AM30" s="360"/>
      <c r="AN30" s="360"/>
      <c r="AO30" s="360"/>
      <c r="AP30" s="48"/>
      <c r="AQ30" s="50"/>
      <c r="BE30" s="349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9"/>
    </row>
    <row r="32" spans="2:57" s="1" customFormat="1" ht="25.9" customHeight="1">
      <c r="B32" s="41"/>
      <c r="C32" s="51"/>
      <c r="D32" s="52" t="s">
        <v>47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48</v>
      </c>
      <c r="U32" s="53"/>
      <c r="V32" s="53"/>
      <c r="W32" s="53"/>
      <c r="X32" s="362" t="s">
        <v>49</v>
      </c>
      <c r="Y32" s="363"/>
      <c r="Z32" s="363"/>
      <c r="AA32" s="363"/>
      <c r="AB32" s="363"/>
      <c r="AC32" s="53"/>
      <c r="AD32" s="53"/>
      <c r="AE32" s="53"/>
      <c r="AF32" s="53"/>
      <c r="AG32" s="53"/>
      <c r="AH32" s="53"/>
      <c r="AI32" s="53"/>
      <c r="AJ32" s="53"/>
      <c r="AK32" s="364">
        <f>SUM(AK23:AK30)</f>
        <v>0</v>
      </c>
      <c r="AL32" s="363"/>
      <c r="AM32" s="363"/>
      <c r="AN32" s="363"/>
      <c r="AO32" s="365"/>
      <c r="AP32" s="51"/>
      <c r="AQ32" s="55"/>
      <c r="BE32" s="349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50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9-172-2008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6" t="str">
        <f>K6</f>
        <v>Stavební obnova hrobky rodiny Popperových</v>
      </c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Chrudim, Hřbitov u Kostela Sv. Kříže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68" t="str">
        <f>IF(AN8="","",AN8)</f>
        <v>26.6.2018</v>
      </c>
      <c r="AN44" s="368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 xml:space="preserve"> 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33</v>
      </c>
      <c r="AJ46" s="63"/>
      <c r="AK46" s="63"/>
      <c r="AL46" s="63"/>
      <c r="AM46" s="369" t="str">
        <f>IF(E17="","",E17)</f>
        <v>INRECO s.r.o.HK</v>
      </c>
      <c r="AN46" s="369"/>
      <c r="AO46" s="369"/>
      <c r="AP46" s="369"/>
      <c r="AQ46" s="63"/>
      <c r="AR46" s="61"/>
      <c r="AS46" s="370" t="s">
        <v>51</v>
      </c>
      <c r="AT46" s="371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31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2"/>
      <c r="AT47" s="373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4"/>
      <c r="AT48" s="375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6" t="s">
        <v>52</v>
      </c>
      <c r="D49" s="377"/>
      <c r="E49" s="377"/>
      <c r="F49" s="377"/>
      <c r="G49" s="377"/>
      <c r="H49" s="79"/>
      <c r="I49" s="378" t="s">
        <v>53</v>
      </c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9" t="s">
        <v>54</v>
      </c>
      <c r="AH49" s="377"/>
      <c r="AI49" s="377"/>
      <c r="AJ49" s="377"/>
      <c r="AK49" s="377"/>
      <c r="AL49" s="377"/>
      <c r="AM49" s="377"/>
      <c r="AN49" s="378" t="s">
        <v>55</v>
      </c>
      <c r="AO49" s="377"/>
      <c r="AP49" s="377"/>
      <c r="AQ49" s="80" t="s">
        <v>56</v>
      </c>
      <c r="AR49" s="61"/>
      <c r="AS49" s="81" t="s">
        <v>57</v>
      </c>
      <c r="AT49" s="82" t="s">
        <v>58</v>
      </c>
      <c r="AU49" s="82" t="s">
        <v>59</v>
      </c>
      <c r="AV49" s="82" t="s">
        <v>60</v>
      </c>
      <c r="AW49" s="82" t="s">
        <v>61</v>
      </c>
      <c r="AX49" s="82" t="s">
        <v>62</v>
      </c>
      <c r="AY49" s="82" t="s">
        <v>63</v>
      </c>
      <c r="AZ49" s="82" t="s">
        <v>64</v>
      </c>
      <c r="BA49" s="82" t="s">
        <v>65</v>
      </c>
      <c r="BB49" s="82" t="s">
        <v>66</v>
      </c>
      <c r="BC49" s="82" t="s">
        <v>67</v>
      </c>
      <c r="BD49" s="83" t="s">
        <v>68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69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3">
        <f>ROUND(AG52,2)</f>
        <v>0</v>
      </c>
      <c r="AH51" s="383"/>
      <c r="AI51" s="383"/>
      <c r="AJ51" s="383"/>
      <c r="AK51" s="383"/>
      <c r="AL51" s="383"/>
      <c r="AM51" s="383"/>
      <c r="AN51" s="384">
        <f>SUM(AG51,AT51)</f>
        <v>0</v>
      </c>
      <c r="AO51" s="384"/>
      <c r="AP51" s="384"/>
      <c r="AQ51" s="89" t="s">
        <v>21</v>
      </c>
      <c r="AR51" s="71"/>
      <c r="AS51" s="90">
        <f>ROUND(AS52,2)</f>
        <v>0</v>
      </c>
      <c r="AT51" s="91">
        <f>ROUND(SUM(AV51:AW51),2)</f>
        <v>0</v>
      </c>
      <c r="AU51" s="92">
        <f>ROUND(AU52,5)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ROUND(AZ52,2)</f>
        <v>0</v>
      </c>
      <c r="BA51" s="91">
        <f>ROUND(BA52,2)</f>
        <v>0</v>
      </c>
      <c r="BB51" s="91">
        <f>ROUND(BB52,2)</f>
        <v>0</v>
      </c>
      <c r="BC51" s="91">
        <f>ROUND(BC52,2)</f>
        <v>0</v>
      </c>
      <c r="BD51" s="93">
        <f>ROUND(BD52,2)</f>
        <v>0</v>
      </c>
      <c r="BS51" s="94" t="s">
        <v>70</v>
      </c>
      <c r="BT51" s="94" t="s">
        <v>71</v>
      </c>
      <c r="BU51" s="95" t="s">
        <v>72</v>
      </c>
      <c r="BV51" s="94" t="s">
        <v>73</v>
      </c>
      <c r="BW51" s="94" t="s">
        <v>7</v>
      </c>
      <c r="BX51" s="94" t="s">
        <v>74</v>
      </c>
      <c r="CL51" s="94" t="s">
        <v>21</v>
      </c>
    </row>
    <row r="52" spans="1:91" s="5" customFormat="1" ht="22.5" customHeight="1">
      <c r="A52" s="96" t="s">
        <v>75</v>
      </c>
      <c r="B52" s="97"/>
      <c r="C52" s="98"/>
      <c r="D52" s="382" t="s">
        <v>76</v>
      </c>
      <c r="E52" s="382"/>
      <c r="F52" s="382"/>
      <c r="G52" s="382"/>
      <c r="H52" s="382"/>
      <c r="I52" s="99"/>
      <c r="J52" s="382" t="s">
        <v>77</v>
      </c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0">
        <f>'1 - stavební práce'!J27</f>
        <v>0</v>
      </c>
      <c r="AH52" s="381"/>
      <c r="AI52" s="381"/>
      <c r="AJ52" s="381"/>
      <c r="AK52" s="381"/>
      <c r="AL52" s="381"/>
      <c r="AM52" s="381"/>
      <c r="AN52" s="380">
        <f>SUM(AG52,AT52)</f>
        <v>0</v>
      </c>
      <c r="AO52" s="381"/>
      <c r="AP52" s="381"/>
      <c r="AQ52" s="100" t="s">
        <v>78</v>
      </c>
      <c r="AR52" s="101"/>
      <c r="AS52" s="102">
        <v>0</v>
      </c>
      <c r="AT52" s="103">
        <f>ROUND(SUM(AV52:AW52),2)</f>
        <v>0</v>
      </c>
      <c r="AU52" s="104">
        <f>'1 - stavební práce'!P98</f>
        <v>0</v>
      </c>
      <c r="AV52" s="103">
        <f>'1 - stavební práce'!J30</f>
        <v>0</v>
      </c>
      <c r="AW52" s="103">
        <f>'1 - stavební práce'!J31</f>
        <v>0</v>
      </c>
      <c r="AX52" s="103">
        <f>'1 - stavební práce'!J32</f>
        <v>0</v>
      </c>
      <c r="AY52" s="103">
        <f>'1 - stavební práce'!J33</f>
        <v>0</v>
      </c>
      <c r="AZ52" s="103">
        <f>'1 - stavební práce'!F30</f>
        <v>0</v>
      </c>
      <c r="BA52" s="103">
        <f>'1 - stavební práce'!F31</f>
        <v>0</v>
      </c>
      <c r="BB52" s="103">
        <f>'1 - stavební práce'!F32</f>
        <v>0</v>
      </c>
      <c r="BC52" s="103">
        <f>'1 - stavební práce'!F33</f>
        <v>0</v>
      </c>
      <c r="BD52" s="105">
        <f>'1 - stavební práce'!F34</f>
        <v>0</v>
      </c>
      <c r="BT52" s="106" t="s">
        <v>76</v>
      </c>
      <c r="BV52" s="106" t="s">
        <v>73</v>
      </c>
      <c r="BW52" s="106" t="s">
        <v>79</v>
      </c>
      <c r="BX52" s="106" t="s">
        <v>7</v>
      </c>
      <c r="CL52" s="106" t="s">
        <v>21</v>
      </c>
      <c r="CM52" s="106" t="s">
        <v>80</v>
      </c>
    </row>
    <row r="53" spans="2:44" s="1" customFormat="1" ht="30" customHeight="1">
      <c r="B53" s="4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1"/>
    </row>
    <row r="54" spans="2:44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61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stavební prác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8"/>
      <c r="C1" s="108"/>
      <c r="D1" s="109" t="s">
        <v>1</v>
      </c>
      <c r="E1" s="108"/>
      <c r="F1" s="110" t="s">
        <v>81</v>
      </c>
      <c r="G1" s="393" t="s">
        <v>82</v>
      </c>
      <c r="H1" s="393"/>
      <c r="I1" s="111"/>
      <c r="J1" s="110" t="s">
        <v>83</v>
      </c>
      <c r="K1" s="109" t="s">
        <v>84</v>
      </c>
      <c r="L1" s="110" t="s">
        <v>85</v>
      </c>
      <c r="M1" s="110"/>
      <c r="N1" s="110"/>
      <c r="O1" s="110"/>
      <c r="P1" s="110"/>
      <c r="Q1" s="110"/>
      <c r="R1" s="110"/>
      <c r="S1" s="110"/>
      <c r="T1" s="11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24" t="s">
        <v>79</v>
      </c>
    </row>
    <row r="3" spans="2:46" ht="6.95" customHeight="1">
      <c r="B3" s="25"/>
      <c r="C3" s="26"/>
      <c r="D3" s="26"/>
      <c r="E3" s="26"/>
      <c r="F3" s="26"/>
      <c r="G3" s="26"/>
      <c r="H3" s="26"/>
      <c r="I3" s="112"/>
      <c r="J3" s="26"/>
      <c r="K3" s="27"/>
      <c r="AT3" s="24" t="s">
        <v>80</v>
      </c>
    </row>
    <row r="4" spans="2:46" ht="36.95" customHeight="1">
      <c r="B4" s="28"/>
      <c r="C4" s="29"/>
      <c r="D4" s="30" t="s">
        <v>86</v>
      </c>
      <c r="E4" s="29"/>
      <c r="F4" s="29"/>
      <c r="G4" s="29"/>
      <c r="H4" s="29"/>
      <c r="I4" s="113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3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3"/>
      <c r="J6" s="29"/>
      <c r="K6" s="31"/>
    </row>
    <row r="7" spans="2:11" ht="22.5" customHeight="1">
      <c r="B7" s="28"/>
      <c r="C7" s="29"/>
      <c r="D7" s="29"/>
      <c r="E7" s="386" t="str">
        <f>'Rekapitulace stavby'!K6</f>
        <v>Stavební obnova hrobky rodiny Popperových</v>
      </c>
      <c r="F7" s="387"/>
      <c r="G7" s="387"/>
      <c r="H7" s="387"/>
      <c r="I7" s="113"/>
      <c r="J7" s="29"/>
      <c r="K7" s="31"/>
    </row>
    <row r="8" spans="2:11" s="1" customFormat="1" ht="13.5">
      <c r="B8" s="41"/>
      <c r="C8" s="42"/>
      <c r="D8" s="37" t="s">
        <v>87</v>
      </c>
      <c r="E8" s="42"/>
      <c r="F8" s="42"/>
      <c r="G8" s="42"/>
      <c r="H8" s="42"/>
      <c r="I8" s="114"/>
      <c r="J8" s="42"/>
      <c r="K8" s="45"/>
    </row>
    <row r="9" spans="2:11" s="1" customFormat="1" ht="36.95" customHeight="1">
      <c r="B9" s="41"/>
      <c r="C9" s="42"/>
      <c r="D9" s="42"/>
      <c r="E9" s="388" t="s">
        <v>88</v>
      </c>
      <c r="F9" s="389"/>
      <c r="G9" s="389"/>
      <c r="H9" s="389"/>
      <c r="I9" s="114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4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5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5" t="s">
        <v>25</v>
      </c>
      <c r="J12" s="116" t="str">
        <f>'Rekapitulace stavby'!AN8</f>
        <v>26.6.2018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4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5" t="s">
        <v>28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15" t="s">
        <v>30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4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5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5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4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5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5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4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4"/>
      <c r="J23" s="42"/>
      <c r="K23" s="45"/>
    </row>
    <row r="24" spans="2:11" s="6" customFormat="1" ht="22.5" customHeight="1">
      <c r="B24" s="117"/>
      <c r="C24" s="118"/>
      <c r="D24" s="118"/>
      <c r="E24" s="355" t="s">
        <v>21</v>
      </c>
      <c r="F24" s="355"/>
      <c r="G24" s="355"/>
      <c r="H24" s="355"/>
      <c r="I24" s="119"/>
      <c r="J24" s="118"/>
      <c r="K24" s="120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4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1"/>
      <c r="J26" s="85"/>
      <c r="K26" s="122"/>
    </row>
    <row r="27" spans="2:11" s="1" customFormat="1" ht="25.35" customHeight="1">
      <c r="B27" s="41"/>
      <c r="C27" s="42"/>
      <c r="D27" s="123" t="s">
        <v>37</v>
      </c>
      <c r="E27" s="42"/>
      <c r="F27" s="42"/>
      <c r="G27" s="42"/>
      <c r="H27" s="42"/>
      <c r="I27" s="114"/>
      <c r="J27" s="124">
        <f>ROUND(J98,2)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1"/>
      <c r="J28" s="85"/>
      <c r="K28" s="122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25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26">
        <f>ROUND(SUM(BE98:BE318),2)</f>
        <v>0</v>
      </c>
      <c r="G30" s="42"/>
      <c r="H30" s="42"/>
      <c r="I30" s="127">
        <v>0.21</v>
      </c>
      <c r="J30" s="126">
        <f>ROUND(ROUND((SUM(BE98:BE318)),2)*I30,2)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26">
        <f>ROUND(SUM(BF98:BF318),2)</f>
        <v>0</v>
      </c>
      <c r="G31" s="42"/>
      <c r="H31" s="42"/>
      <c r="I31" s="127">
        <v>0.15</v>
      </c>
      <c r="J31" s="126">
        <f>ROUND(ROUND((SUM(BF98:BF318)),2)*I31,2)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26">
        <f>ROUND(SUM(BG98:BG318),2)</f>
        <v>0</v>
      </c>
      <c r="G32" s="42"/>
      <c r="H32" s="42"/>
      <c r="I32" s="127">
        <v>0.21</v>
      </c>
      <c r="J32" s="126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26">
        <f>ROUND(SUM(BH98:BH318),2)</f>
        <v>0</v>
      </c>
      <c r="G33" s="42"/>
      <c r="H33" s="42"/>
      <c r="I33" s="127">
        <v>0.15</v>
      </c>
      <c r="J33" s="126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26">
        <f>ROUND(SUM(BI98:BI318),2)</f>
        <v>0</v>
      </c>
      <c r="G34" s="42"/>
      <c r="H34" s="42"/>
      <c r="I34" s="127">
        <v>0</v>
      </c>
      <c r="J34" s="126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4"/>
      <c r="J35" s="42"/>
      <c r="K35" s="45"/>
    </row>
    <row r="36" spans="2:11" s="1" customFormat="1" ht="25.35" customHeight="1">
      <c r="B36" s="41"/>
      <c r="C36" s="128"/>
      <c r="D36" s="129" t="s">
        <v>47</v>
      </c>
      <c r="E36" s="79"/>
      <c r="F36" s="79"/>
      <c r="G36" s="130" t="s">
        <v>48</v>
      </c>
      <c r="H36" s="131" t="s">
        <v>49</v>
      </c>
      <c r="I36" s="132"/>
      <c r="J36" s="133">
        <f>SUM(J27:J34)</f>
        <v>0</v>
      </c>
      <c r="K36" s="134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5"/>
      <c r="J37" s="57"/>
      <c r="K37" s="58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41"/>
      <c r="C42" s="30" t="s">
        <v>89</v>
      </c>
      <c r="D42" s="42"/>
      <c r="E42" s="42"/>
      <c r="F42" s="42"/>
      <c r="G42" s="42"/>
      <c r="H42" s="42"/>
      <c r="I42" s="114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4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4"/>
      <c r="J44" s="42"/>
      <c r="K44" s="45"/>
    </row>
    <row r="45" spans="2:11" s="1" customFormat="1" ht="22.5" customHeight="1">
      <c r="B45" s="41"/>
      <c r="C45" s="42"/>
      <c r="D45" s="42"/>
      <c r="E45" s="386" t="str">
        <f>E7</f>
        <v>Stavební obnova hrobky rodiny Popperových</v>
      </c>
      <c r="F45" s="387"/>
      <c r="G45" s="387"/>
      <c r="H45" s="387"/>
      <c r="I45" s="114"/>
      <c r="J45" s="42"/>
      <c r="K45" s="45"/>
    </row>
    <row r="46" spans="2:11" s="1" customFormat="1" ht="14.45" customHeight="1">
      <c r="B46" s="41"/>
      <c r="C46" s="37" t="s">
        <v>87</v>
      </c>
      <c r="D46" s="42"/>
      <c r="E46" s="42"/>
      <c r="F46" s="42"/>
      <c r="G46" s="42"/>
      <c r="H46" s="42"/>
      <c r="I46" s="114"/>
      <c r="J46" s="42"/>
      <c r="K46" s="45"/>
    </row>
    <row r="47" spans="2:11" s="1" customFormat="1" ht="23.25" customHeight="1">
      <c r="B47" s="41"/>
      <c r="C47" s="42"/>
      <c r="D47" s="42"/>
      <c r="E47" s="388" t="str">
        <f>E9</f>
        <v>1 - stavební práce</v>
      </c>
      <c r="F47" s="389"/>
      <c r="G47" s="389"/>
      <c r="H47" s="389"/>
      <c r="I47" s="114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4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Chrudim, Hřbitov u Kostela Sv. Kříže</v>
      </c>
      <c r="G49" s="42"/>
      <c r="H49" s="42"/>
      <c r="I49" s="115" t="s">
        <v>25</v>
      </c>
      <c r="J49" s="116" t="str">
        <f>IF(J12="","",J12)</f>
        <v>26.6.2018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4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15" t="s">
        <v>33</v>
      </c>
      <c r="J51" s="35" t="str">
        <f>E21</f>
        <v>INRECO s.r.o.HK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4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4"/>
      <c r="J53" s="42"/>
      <c r="K53" s="45"/>
    </row>
    <row r="54" spans="2:11" s="1" customFormat="1" ht="29.25" customHeight="1">
      <c r="B54" s="41"/>
      <c r="C54" s="140" t="s">
        <v>90</v>
      </c>
      <c r="D54" s="128"/>
      <c r="E54" s="128"/>
      <c r="F54" s="128"/>
      <c r="G54" s="128"/>
      <c r="H54" s="128"/>
      <c r="I54" s="141"/>
      <c r="J54" s="142" t="s">
        <v>91</v>
      </c>
      <c r="K54" s="143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4"/>
      <c r="J55" s="42"/>
      <c r="K55" s="45"/>
    </row>
    <row r="56" spans="2:47" s="1" customFormat="1" ht="29.25" customHeight="1">
      <c r="B56" s="41"/>
      <c r="C56" s="144" t="s">
        <v>92</v>
      </c>
      <c r="D56" s="42"/>
      <c r="E56" s="42"/>
      <c r="F56" s="42"/>
      <c r="G56" s="42"/>
      <c r="H56" s="42"/>
      <c r="I56" s="114"/>
      <c r="J56" s="124">
        <f>J98</f>
        <v>0</v>
      </c>
      <c r="K56" s="45"/>
      <c r="AU56" s="24" t="s">
        <v>93</v>
      </c>
    </row>
    <row r="57" spans="2:11" s="7" customFormat="1" ht="24.95" customHeight="1">
      <c r="B57" s="145"/>
      <c r="C57" s="146"/>
      <c r="D57" s="147" t="s">
        <v>94</v>
      </c>
      <c r="E57" s="148"/>
      <c r="F57" s="148"/>
      <c r="G57" s="148"/>
      <c r="H57" s="148"/>
      <c r="I57" s="149"/>
      <c r="J57" s="150">
        <f>J99</f>
        <v>0</v>
      </c>
      <c r="K57" s="151"/>
    </row>
    <row r="58" spans="2:11" s="8" customFormat="1" ht="19.9" customHeight="1">
      <c r="B58" s="152"/>
      <c r="C58" s="153"/>
      <c r="D58" s="154" t="s">
        <v>95</v>
      </c>
      <c r="E58" s="155"/>
      <c r="F58" s="155"/>
      <c r="G58" s="155"/>
      <c r="H58" s="155"/>
      <c r="I58" s="156"/>
      <c r="J58" s="157">
        <f>J100</f>
        <v>0</v>
      </c>
      <c r="K58" s="158"/>
    </row>
    <row r="59" spans="2:11" s="8" customFormat="1" ht="19.9" customHeight="1">
      <c r="B59" s="152"/>
      <c r="C59" s="153"/>
      <c r="D59" s="154" t="s">
        <v>96</v>
      </c>
      <c r="E59" s="155"/>
      <c r="F59" s="155"/>
      <c r="G59" s="155"/>
      <c r="H59" s="155"/>
      <c r="I59" s="156"/>
      <c r="J59" s="157">
        <f>J128</f>
        <v>0</v>
      </c>
      <c r="K59" s="158"/>
    </row>
    <row r="60" spans="2:11" s="8" customFormat="1" ht="19.9" customHeight="1">
      <c r="B60" s="152"/>
      <c r="C60" s="153"/>
      <c r="D60" s="154" t="s">
        <v>97</v>
      </c>
      <c r="E60" s="155"/>
      <c r="F60" s="155"/>
      <c r="G60" s="155"/>
      <c r="H60" s="155"/>
      <c r="I60" s="156"/>
      <c r="J60" s="157">
        <f>J140</f>
        <v>0</v>
      </c>
      <c r="K60" s="158"/>
    </row>
    <row r="61" spans="2:11" s="8" customFormat="1" ht="19.9" customHeight="1">
      <c r="B61" s="152"/>
      <c r="C61" s="153"/>
      <c r="D61" s="154" t="s">
        <v>98</v>
      </c>
      <c r="E61" s="155"/>
      <c r="F61" s="155"/>
      <c r="G61" s="155"/>
      <c r="H61" s="155"/>
      <c r="I61" s="156"/>
      <c r="J61" s="157">
        <f>J142</f>
        <v>0</v>
      </c>
      <c r="K61" s="158"/>
    </row>
    <row r="62" spans="2:11" s="8" customFormat="1" ht="19.9" customHeight="1">
      <c r="B62" s="152"/>
      <c r="C62" s="153"/>
      <c r="D62" s="154" t="s">
        <v>99</v>
      </c>
      <c r="E62" s="155"/>
      <c r="F62" s="155"/>
      <c r="G62" s="155"/>
      <c r="H62" s="155"/>
      <c r="I62" s="156"/>
      <c r="J62" s="157">
        <f>J146</f>
        <v>0</v>
      </c>
      <c r="K62" s="158"/>
    </row>
    <row r="63" spans="2:11" s="8" customFormat="1" ht="19.9" customHeight="1">
      <c r="B63" s="152"/>
      <c r="C63" s="153"/>
      <c r="D63" s="154" t="s">
        <v>100</v>
      </c>
      <c r="E63" s="155"/>
      <c r="F63" s="155"/>
      <c r="G63" s="155"/>
      <c r="H63" s="155"/>
      <c r="I63" s="156"/>
      <c r="J63" s="157">
        <f>J167</f>
        <v>0</v>
      </c>
      <c r="K63" s="158"/>
    </row>
    <row r="64" spans="2:11" s="8" customFormat="1" ht="19.9" customHeight="1">
      <c r="B64" s="152"/>
      <c r="C64" s="153"/>
      <c r="D64" s="154" t="s">
        <v>101</v>
      </c>
      <c r="E64" s="155"/>
      <c r="F64" s="155"/>
      <c r="G64" s="155"/>
      <c r="H64" s="155"/>
      <c r="I64" s="156"/>
      <c r="J64" s="157">
        <f>J203</f>
        <v>0</v>
      </c>
      <c r="K64" s="158"/>
    </row>
    <row r="65" spans="2:11" s="8" customFormat="1" ht="19.9" customHeight="1">
      <c r="B65" s="152"/>
      <c r="C65" s="153"/>
      <c r="D65" s="154" t="s">
        <v>102</v>
      </c>
      <c r="E65" s="155"/>
      <c r="F65" s="155"/>
      <c r="G65" s="155"/>
      <c r="H65" s="155"/>
      <c r="I65" s="156"/>
      <c r="J65" s="157">
        <f>J210</f>
        <v>0</v>
      </c>
      <c r="K65" s="158"/>
    </row>
    <row r="66" spans="2:11" s="8" customFormat="1" ht="19.9" customHeight="1">
      <c r="B66" s="152"/>
      <c r="C66" s="153"/>
      <c r="D66" s="154" t="s">
        <v>103</v>
      </c>
      <c r="E66" s="155"/>
      <c r="F66" s="155"/>
      <c r="G66" s="155"/>
      <c r="H66" s="155"/>
      <c r="I66" s="156"/>
      <c r="J66" s="157">
        <f>J216</f>
        <v>0</v>
      </c>
      <c r="K66" s="158"/>
    </row>
    <row r="67" spans="2:11" s="7" customFormat="1" ht="24.95" customHeight="1">
      <c r="B67" s="145"/>
      <c r="C67" s="146"/>
      <c r="D67" s="147" t="s">
        <v>104</v>
      </c>
      <c r="E67" s="148"/>
      <c r="F67" s="148"/>
      <c r="G67" s="148"/>
      <c r="H67" s="148"/>
      <c r="I67" s="149"/>
      <c r="J67" s="150">
        <f>J218</f>
        <v>0</v>
      </c>
      <c r="K67" s="151"/>
    </row>
    <row r="68" spans="2:11" s="8" customFormat="1" ht="19.9" customHeight="1">
      <c r="B68" s="152"/>
      <c r="C68" s="153"/>
      <c r="D68" s="154" t="s">
        <v>105</v>
      </c>
      <c r="E68" s="155"/>
      <c r="F68" s="155"/>
      <c r="G68" s="155"/>
      <c r="H68" s="155"/>
      <c r="I68" s="156"/>
      <c r="J68" s="157">
        <f>J219</f>
        <v>0</v>
      </c>
      <c r="K68" s="158"/>
    </row>
    <row r="69" spans="2:11" s="8" customFormat="1" ht="19.9" customHeight="1">
      <c r="B69" s="152"/>
      <c r="C69" s="153"/>
      <c r="D69" s="154" t="s">
        <v>106</v>
      </c>
      <c r="E69" s="155"/>
      <c r="F69" s="155"/>
      <c r="G69" s="155"/>
      <c r="H69" s="155"/>
      <c r="I69" s="156"/>
      <c r="J69" s="157">
        <f>J225</f>
        <v>0</v>
      </c>
      <c r="K69" s="158"/>
    </row>
    <row r="70" spans="2:11" s="8" customFormat="1" ht="19.9" customHeight="1">
      <c r="B70" s="152"/>
      <c r="C70" s="153"/>
      <c r="D70" s="154" t="s">
        <v>107</v>
      </c>
      <c r="E70" s="155"/>
      <c r="F70" s="155"/>
      <c r="G70" s="155"/>
      <c r="H70" s="155"/>
      <c r="I70" s="156"/>
      <c r="J70" s="157">
        <f>J230</f>
        <v>0</v>
      </c>
      <c r="K70" s="158"/>
    </row>
    <row r="71" spans="2:11" s="8" customFormat="1" ht="19.9" customHeight="1">
      <c r="B71" s="152"/>
      <c r="C71" s="153"/>
      <c r="D71" s="154" t="s">
        <v>108</v>
      </c>
      <c r="E71" s="155"/>
      <c r="F71" s="155"/>
      <c r="G71" s="155"/>
      <c r="H71" s="155"/>
      <c r="I71" s="156"/>
      <c r="J71" s="157">
        <f>J241</f>
        <v>0</v>
      </c>
      <c r="K71" s="158"/>
    </row>
    <row r="72" spans="2:11" s="8" customFormat="1" ht="19.9" customHeight="1">
      <c r="B72" s="152"/>
      <c r="C72" s="153"/>
      <c r="D72" s="154" t="s">
        <v>109</v>
      </c>
      <c r="E72" s="155"/>
      <c r="F72" s="155"/>
      <c r="G72" s="155"/>
      <c r="H72" s="155"/>
      <c r="I72" s="156"/>
      <c r="J72" s="157">
        <f>J249</f>
        <v>0</v>
      </c>
      <c r="K72" s="158"/>
    </row>
    <row r="73" spans="2:11" s="8" customFormat="1" ht="19.9" customHeight="1">
      <c r="B73" s="152"/>
      <c r="C73" s="153"/>
      <c r="D73" s="154" t="s">
        <v>110</v>
      </c>
      <c r="E73" s="155"/>
      <c r="F73" s="155"/>
      <c r="G73" s="155"/>
      <c r="H73" s="155"/>
      <c r="I73" s="156"/>
      <c r="J73" s="157">
        <f>J278</f>
        <v>0</v>
      </c>
      <c r="K73" s="158"/>
    </row>
    <row r="74" spans="2:11" s="8" customFormat="1" ht="19.9" customHeight="1">
      <c r="B74" s="152"/>
      <c r="C74" s="153"/>
      <c r="D74" s="154" t="s">
        <v>111</v>
      </c>
      <c r="E74" s="155"/>
      <c r="F74" s="155"/>
      <c r="G74" s="155"/>
      <c r="H74" s="155"/>
      <c r="I74" s="156"/>
      <c r="J74" s="157">
        <f>J302</f>
        <v>0</v>
      </c>
      <c r="K74" s="158"/>
    </row>
    <row r="75" spans="2:11" s="8" customFormat="1" ht="19.9" customHeight="1">
      <c r="B75" s="152"/>
      <c r="C75" s="153"/>
      <c r="D75" s="154" t="s">
        <v>112</v>
      </c>
      <c r="E75" s="155"/>
      <c r="F75" s="155"/>
      <c r="G75" s="155"/>
      <c r="H75" s="155"/>
      <c r="I75" s="156"/>
      <c r="J75" s="157">
        <f>J310</f>
        <v>0</v>
      </c>
      <c r="K75" s="158"/>
    </row>
    <row r="76" spans="2:11" s="7" customFormat="1" ht="24.95" customHeight="1">
      <c r="B76" s="145"/>
      <c r="C76" s="146"/>
      <c r="D76" s="147" t="s">
        <v>113</v>
      </c>
      <c r="E76" s="148"/>
      <c r="F76" s="148"/>
      <c r="G76" s="148"/>
      <c r="H76" s="148"/>
      <c r="I76" s="149"/>
      <c r="J76" s="150">
        <f>J314</f>
        <v>0</v>
      </c>
      <c r="K76" s="151"/>
    </row>
    <row r="77" spans="2:11" s="8" customFormat="1" ht="19.9" customHeight="1">
      <c r="B77" s="152"/>
      <c r="C77" s="153"/>
      <c r="D77" s="154" t="s">
        <v>114</v>
      </c>
      <c r="E77" s="155"/>
      <c r="F77" s="155"/>
      <c r="G77" s="155"/>
      <c r="H77" s="155"/>
      <c r="I77" s="156"/>
      <c r="J77" s="157">
        <f>J315</f>
        <v>0</v>
      </c>
      <c r="K77" s="158"/>
    </row>
    <row r="78" spans="2:11" s="8" customFormat="1" ht="19.9" customHeight="1">
      <c r="B78" s="152"/>
      <c r="C78" s="153"/>
      <c r="D78" s="154" t="s">
        <v>115</v>
      </c>
      <c r="E78" s="155"/>
      <c r="F78" s="155"/>
      <c r="G78" s="155"/>
      <c r="H78" s="155"/>
      <c r="I78" s="156"/>
      <c r="J78" s="157">
        <f>J317</f>
        <v>0</v>
      </c>
      <c r="K78" s="158"/>
    </row>
    <row r="79" spans="2:11" s="1" customFormat="1" ht="21.75" customHeight="1">
      <c r="B79" s="41"/>
      <c r="C79" s="42"/>
      <c r="D79" s="42"/>
      <c r="E79" s="42"/>
      <c r="F79" s="42"/>
      <c r="G79" s="42"/>
      <c r="H79" s="42"/>
      <c r="I79" s="114"/>
      <c r="J79" s="42"/>
      <c r="K79" s="45"/>
    </row>
    <row r="80" spans="2:11" s="1" customFormat="1" ht="6.95" customHeight="1">
      <c r="B80" s="56"/>
      <c r="C80" s="57"/>
      <c r="D80" s="57"/>
      <c r="E80" s="57"/>
      <c r="F80" s="57"/>
      <c r="G80" s="57"/>
      <c r="H80" s="57"/>
      <c r="I80" s="135"/>
      <c r="J80" s="57"/>
      <c r="K80" s="58"/>
    </row>
    <row r="84" spans="2:12" s="1" customFormat="1" ht="6.95" customHeight="1">
      <c r="B84" s="59"/>
      <c r="C84" s="60"/>
      <c r="D84" s="60"/>
      <c r="E84" s="60"/>
      <c r="F84" s="60"/>
      <c r="G84" s="60"/>
      <c r="H84" s="60"/>
      <c r="I84" s="138"/>
      <c r="J84" s="60"/>
      <c r="K84" s="60"/>
      <c r="L84" s="61"/>
    </row>
    <row r="85" spans="2:12" s="1" customFormat="1" ht="36.95" customHeight="1">
      <c r="B85" s="41"/>
      <c r="C85" s="62" t="s">
        <v>116</v>
      </c>
      <c r="D85" s="63"/>
      <c r="E85" s="63"/>
      <c r="F85" s="63"/>
      <c r="G85" s="63"/>
      <c r="H85" s="63"/>
      <c r="I85" s="159"/>
      <c r="J85" s="63"/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59"/>
      <c r="J86" s="63"/>
      <c r="K86" s="63"/>
      <c r="L86" s="61"/>
    </row>
    <row r="87" spans="2:12" s="1" customFormat="1" ht="14.45" customHeight="1">
      <c r="B87" s="41"/>
      <c r="C87" s="65" t="s">
        <v>18</v>
      </c>
      <c r="D87" s="63"/>
      <c r="E87" s="63"/>
      <c r="F87" s="63"/>
      <c r="G87" s="63"/>
      <c r="H87" s="63"/>
      <c r="I87" s="159"/>
      <c r="J87" s="63"/>
      <c r="K87" s="63"/>
      <c r="L87" s="61"/>
    </row>
    <row r="88" spans="2:12" s="1" customFormat="1" ht="22.5" customHeight="1">
      <c r="B88" s="41"/>
      <c r="C88" s="63"/>
      <c r="D88" s="63"/>
      <c r="E88" s="390" t="str">
        <f>E7</f>
        <v>Stavební obnova hrobky rodiny Popperových</v>
      </c>
      <c r="F88" s="391"/>
      <c r="G88" s="391"/>
      <c r="H88" s="391"/>
      <c r="I88" s="159"/>
      <c r="J88" s="63"/>
      <c r="K88" s="63"/>
      <c r="L88" s="61"/>
    </row>
    <row r="89" spans="2:12" s="1" customFormat="1" ht="14.45" customHeight="1">
      <c r="B89" s="41"/>
      <c r="C89" s="65" t="s">
        <v>87</v>
      </c>
      <c r="D89" s="63"/>
      <c r="E89" s="63"/>
      <c r="F89" s="63"/>
      <c r="G89" s="63"/>
      <c r="H89" s="63"/>
      <c r="I89" s="159"/>
      <c r="J89" s="63"/>
      <c r="K89" s="63"/>
      <c r="L89" s="61"/>
    </row>
    <row r="90" spans="2:12" s="1" customFormat="1" ht="23.25" customHeight="1">
      <c r="B90" s="41"/>
      <c r="C90" s="63"/>
      <c r="D90" s="63"/>
      <c r="E90" s="366" t="str">
        <f>E9</f>
        <v>1 - stavební práce</v>
      </c>
      <c r="F90" s="392"/>
      <c r="G90" s="392"/>
      <c r="H90" s="392"/>
      <c r="I90" s="159"/>
      <c r="J90" s="63"/>
      <c r="K90" s="63"/>
      <c r="L90" s="61"/>
    </row>
    <row r="91" spans="2:12" s="1" customFormat="1" ht="6.95" customHeight="1">
      <c r="B91" s="41"/>
      <c r="C91" s="63"/>
      <c r="D91" s="63"/>
      <c r="E91" s="63"/>
      <c r="F91" s="63"/>
      <c r="G91" s="63"/>
      <c r="H91" s="63"/>
      <c r="I91" s="159"/>
      <c r="J91" s="63"/>
      <c r="K91" s="63"/>
      <c r="L91" s="61"/>
    </row>
    <row r="92" spans="2:12" s="1" customFormat="1" ht="18" customHeight="1">
      <c r="B92" s="41"/>
      <c r="C92" s="65" t="s">
        <v>23</v>
      </c>
      <c r="D92" s="63"/>
      <c r="E92" s="63"/>
      <c r="F92" s="160" t="str">
        <f>F12</f>
        <v>Chrudim, Hřbitov u Kostela Sv. Kříže</v>
      </c>
      <c r="G92" s="63"/>
      <c r="H92" s="63"/>
      <c r="I92" s="161" t="s">
        <v>25</v>
      </c>
      <c r="J92" s="73" t="str">
        <f>IF(J12="","",J12)</f>
        <v>26.6.2018</v>
      </c>
      <c r="K92" s="63"/>
      <c r="L92" s="61"/>
    </row>
    <row r="93" spans="2:12" s="1" customFormat="1" ht="6.95" customHeight="1">
      <c r="B93" s="41"/>
      <c r="C93" s="63"/>
      <c r="D93" s="63"/>
      <c r="E93" s="63"/>
      <c r="F93" s="63"/>
      <c r="G93" s="63"/>
      <c r="H93" s="63"/>
      <c r="I93" s="159"/>
      <c r="J93" s="63"/>
      <c r="K93" s="63"/>
      <c r="L93" s="61"/>
    </row>
    <row r="94" spans="2:12" s="1" customFormat="1" ht="13.5">
      <c r="B94" s="41"/>
      <c r="C94" s="65" t="s">
        <v>27</v>
      </c>
      <c r="D94" s="63"/>
      <c r="E94" s="63"/>
      <c r="F94" s="160" t="str">
        <f>E15</f>
        <v xml:space="preserve"> </v>
      </c>
      <c r="G94" s="63"/>
      <c r="H94" s="63"/>
      <c r="I94" s="161" t="s">
        <v>33</v>
      </c>
      <c r="J94" s="160" t="str">
        <f>E21</f>
        <v>INRECO s.r.o.HK</v>
      </c>
      <c r="K94" s="63"/>
      <c r="L94" s="61"/>
    </row>
    <row r="95" spans="2:12" s="1" customFormat="1" ht="14.45" customHeight="1">
      <c r="B95" s="41"/>
      <c r="C95" s="65" t="s">
        <v>31</v>
      </c>
      <c r="D95" s="63"/>
      <c r="E95" s="63"/>
      <c r="F95" s="160" t="str">
        <f>IF(E18="","",E18)</f>
        <v/>
      </c>
      <c r="G95" s="63"/>
      <c r="H95" s="63"/>
      <c r="I95" s="159"/>
      <c r="J95" s="63"/>
      <c r="K95" s="63"/>
      <c r="L95" s="61"/>
    </row>
    <row r="96" spans="2:12" s="1" customFormat="1" ht="10.35" customHeight="1">
      <c r="B96" s="41"/>
      <c r="C96" s="63"/>
      <c r="D96" s="63"/>
      <c r="E96" s="63"/>
      <c r="F96" s="63"/>
      <c r="G96" s="63"/>
      <c r="H96" s="63"/>
      <c r="I96" s="159"/>
      <c r="J96" s="63"/>
      <c r="K96" s="63"/>
      <c r="L96" s="61"/>
    </row>
    <row r="97" spans="2:20" s="9" customFormat="1" ht="29.25" customHeight="1">
      <c r="B97" s="162"/>
      <c r="C97" s="163" t="s">
        <v>117</v>
      </c>
      <c r="D97" s="164" t="s">
        <v>56</v>
      </c>
      <c r="E97" s="164" t="s">
        <v>52</v>
      </c>
      <c r="F97" s="164" t="s">
        <v>118</v>
      </c>
      <c r="G97" s="164" t="s">
        <v>119</v>
      </c>
      <c r="H97" s="164" t="s">
        <v>120</v>
      </c>
      <c r="I97" s="165" t="s">
        <v>121</v>
      </c>
      <c r="J97" s="164" t="s">
        <v>91</v>
      </c>
      <c r="K97" s="166" t="s">
        <v>122</v>
      </c>
      <c r="L97" s="167"/>
      <c r="M97" s="81" t="s">
        <v>123</v>
      </c>
      <c r="N97" s="82" t="s">
        <v>41</v>
      </c>
      <c r="O97" s="82" t="s">
        <v>124</v>
      </c>
      <c r="P97" s="82" t="s">
        <v>125</v>
      </c>
      <c r="Q97" s="82" t="s">
        <v>126</v>
      </c>
      <c r="R97" s="82" t="s">
        <v>127</v>
      </c>
      <c r="S97" s="82" t="s">
        <v>128</v>
      </c>
      <c r="T97" s="83" t="s">
        <v>129</v>
      </c>
    </row>
    <row r="98" spans="2:63" s="1" customFormat="1" ht="29.25" customHeight="1">
      <c r="B98" s="41"/>
      <c r="C98" s="87" t="s">
        <v>92</v>
      </c>
      <c r="D98" s="63"/>
      <c r="E98" s="63"/>
      <c r="F98" s="63"/>
      <c r="G98" s="63"/>
      <c r="H98" s="63"/>
      <c r="I98" s="159"/>
      <c r="J98" s="168">
        <f>BK98</f>
        <v>0</v>
      </c>
      <c r="K98" s="63"/>
      <c r="L98" s="61"/>
      <c r="M98" s="84"/>
      <c r="N98" s="85"/>
      <c r="O98" s="85"/>
      <c r="P98" s="169">
        <f>P99+P218+P314</f>
        <v>0</v>
      </c>
      <c r="Q98" s="85"/>
      <c r="R98" s="169">
        <f>R99+R218+R314</f>
        <v>3.5239029000000004</v>
      </c>
      <c r="S98" s="85"/>
      <c r="T98" s="170">
        <f>T99+T218+T314</f>
        <v>2.38426</v>
      </c>
      <c r="AT98" s="24" t="s">
        <v>70</v>
      </c>
      <c r="AU98" s="24" t="s">
        <v>93</v>
      </c>
      <c r="BK98" s="171">
        <f>BK99+BK218+BK314</f>
        <v>0</v>
      </c>
    </row>
    <row r="99" spans="2:63" s="10" customFormat="1" ht="37.35" customHeight="1">
      <c r="B99" s="172"/>
      <c r="C99" s="173"/>
      <c r="D99" s="174" t="s">
        <v>70</v>
      </c>
      <c r="E99" s="175" t="s">
        <v>130</v>
      </c>
      <c r="F99" s="175" t="s">
        <v>131</v>
      </c>
      <c r="G99" s="173"/>
      <c r="H99" s="173"/>
      <c r="I99" s="176"/>
      <c r="J99" s="177">
        <f>BK99</f>
        <v>0</v>
      </c>
      <c r="K99" s="173"/>
      <c r="L99" s="178"/>
      <c r="M99" s="179"/>
      <c r="N99" s="180"/>
      <c r="O99" s="180"/>
      <c r="P99" s="181">
        <f>P100+P128+P140+P142+P146+P167+P203+P210+P216</f>
        <v>0</v>
      </c>
      <c r="Q99" s="180"/>
      <c r="R99" s="181">
        <f>R100+R128+R140+R142+R146+R167+R203+R210+R216</f>
        <v>3.2252195400000003</v>
      </c>
      <c r="S99" s="180"/>
      <c r="T99" s="182">
        <f>T100+T128+T140+T142+T146+T167+T203+T210+T216</f>
        <v>2.06818</v>
      </c>
      <c r="AR99" s="183" t="s">
        <v>76</v>
      </c>
      <c r="AT99" s="184" t="s">
        <v>70</v>
      </c>
      <c r="AU99" s="184" t="s">
        <v>71</v>
      </c>
      <c r="AY99" s="183" t="s">
        <v>132</v>
      </c>
      <c r="BK99" s="185">
        <f>BK100+BK128+BK140+BK142+BK146+BK167+BK203+BK210+BK216</f>
        <v>0</v>
      </c>
    </row>
    <row r="100" spans="2:63" s="10" customFormat="1" ht="19.9" customHeight="1">
      <c r="B100" s="172"/>
      <c r="C100" s="173"/>
      <c r="D100" s="186" t="s">
        <v>70</v>
      </c>
      <c r="E100" s="187" t="s">
        <v>76</v>
      </c>
      <c r="F100" s="187" t="s">
        <v>133</v>
      </c>
      <c r="G100" s="173"/>
      <c r="H100" s="173"/>
      <c r="I100" s="176"/>
      <c r="J100" s="188">
        <f>BK100</f>
        <v>0</v>
      </c>
      <c r="K100" s="173"/>
      <c r="L100" s="178"/>
      <c r="M100" s="179"/>
      <c r="N100" s="180"/>
      <c r="O100" s="180"/>
      <c r="P100" s="181">
        <f>SUM(P101:P127)</f>
        <v>0</v>
      </c>
      <c r="Q100" s="180"/>
      <c r="R100" s="181">
        <f>SUM(R101:R127)</f>
        <v>1.723</v>
      </c>
      <c r="S100" s="180"/>
      <c r="T100" s="182">
        <f>SUM(T101:T127)</f>
        <v>0</v>
      </c>
      <c r="AR100" s="183" t="s">
        <v>76</v>
      </c>
      <c r="AT100" s="184" t="s">
        <v>70</v>
      </c>
      <c r="AU100" s="184" t="s">
        <v>76</v>
      </c>
      <c r="AY100" s="183" t="s">
        <v>132</v>
      </c>
      <c r="BK100" s="185">
        <f>SUM(BK101:BK127)</f>
        <v>0</v>
      </c>
    </row>
    <row r="101" spans="2:65" s="1" customFormat="1" ht="22.5" customHeight="1">
      <c r="B101" s="41"/>
      <c r="C101" s="189" t="s">
        <v>134</v>
      </c>
      <c r="D101" s="189" t="s">
        <v>135</v>
      </c>
      <c r="E101" s="190" t="s">
        <v>136</v>
      </c>
      <c r="F101" s="191" t="s">
        <v>137</v>
      </c>
      <c r="G101" s="192" t="s">
        <v>138</v>
      </c>
      <c r="H101" s="193">
        <v>2</v>
      </c>
      <c r="I101" s="194"/>
      <c r="J101" s="195">
        <f>ROUND(I101*H101,2)</f>
        <v>0</v>
      </c>
      <c r="K101" s="191" t="s">
        <v>139</v>
      </c>
      <c r="L101" s="61"/>
      <c r="M101" s="196" t="s">
        <v>21</v>
      </c>
      <c r="N101" s="197" t="s">
        <v>42</v>
      </c>
      <c r="O101" s="42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24" t="s">
        <v>140</v>
      </c>
      <c r="AT101" s="24" t="s">
        <v>135</v>
      </c>
      <c r="AU101" s="24" t="s">
        <v>80</v>
      </c>
      <c r="AY101" s="24" t="s">
        <v>132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4" t="s">
        <v>76</v>
      </c>
      <c r="BK101" s="200">
        <f>ROUND(I101*H101,2)</f>
        <v>0</v>
      </c>
      <c r="BL101" s="24" t="s">
        <v>140</v>
      </c>
      <c r="BM101" s="24" t="s">
        <v>141</v>
      </c>
    </row>
    <row r="102" spans="2:65" s="1" customFormat="1" ht="22.5" customHeight="1">
      <c r="B102" s="41"/>
      <c r="C102" s="189" t="s">
        <v>142</v>
      </c>
      <c r="D102" s="189" t="s">
        <v>135</v>
      </c>
      <c r="E102" s="190" t="s">
        <v>143</v>
      </c>
      <c r="F102" s="191" t="s">
        <v>144</v>
      </c>
      <c r="G102" s="192" t="s">
        <v>138</v>
      </c>
      <c r="H102" s="193">
        <v>5</v>
      </c>
      <c r="I102" s="194"/>
      <c r="J102" s="195">
        <f>ROUND(I102*H102,2)</f>
        <v>0</v>
      </c>
      <c r="K102" s="191" t="s">
        <v>139</v>
      </c>
      <c r="L102" s="61"/>
      <c r="M102" s="196" t="s">
        <v>21</v>
      </c>
      <c r="N102" s="197" t="s">
        <v>42</v>
      </c>
      <c r="O102" s="42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AR102" s="24" t="s">
        <v>140</v>
      </c>
      <c r="AT102" s="24" t="s">
        <v>135</v>
      </c>
      <c r="AU102" s="24" t="s">
        <v>80</v>
      </c>
      <c r="AY102" s="24" t="s">
        <v>132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24" t="s">
        <v>76</v>
      </c>
      <c r="BK102" s="200">
        <f>ROUND(I102*H102,2)</f>
        <v>0</v>
      </c>
      <c r="BL102" s="24" t="s">
        <v>140</v>
      </c>
      <c r="BM102" s="24" t="s">
        <v>145</v>
      </c>
    </row>
    <row r="103" spans="2:65" s="1" customFormat="1" ht="31.5" customHeight="1">
      <c r="B103" s="41"/>
      <c r="C103" s="189" t="s">
        <v>146</v>
      </c>
      <c r="D103" s="189" t="s">
        <v>135</v>
      </c>
      <c r="E103" s="190" t="s">
        <v>147</v>
      </c>
      <c r="F103" s="191" t="s">
        <v>148</v>
      </c>
      <c r="G103" s="192" t="s">
        <v>138</v>
      </c>
      <c r="H103" s="193">
        <v>1.69</v>
      </c>
      <c r="I103" s="194"/>
      <c r="J103" s="195">
        <f>ROUND(I103*H103,2)</f>
        <v>0</v>
      </c>
      <c r="K103" s="191" t="s">
        <v>139</v>
      </c>
      <c r="L103" s="61"/>
      <c r="M103" s="196" t="s">
        <v>21</v>
      </c>
      <c r="N103" s="197" t="s">
        <v>42</v>
      </c>
      <c r="O103" s="42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24" t="s">
        <v>140</v>
      </c>
      <c r="AT103" s="24" t="s">
        <v>135</v>
      </c>
      <c r="AU103" s="24" t="s">
        <v>80</v>
      </c>
      <c r="AY103" s="24" t="s">
        <v>132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4" t="s">
        <v>76</v>
      </c>
      <c r="BK103" s="200">
        <f>ROUND(I103*H103,2)</f>
        <v>0</v>
      </c>
      <c r="BL103" s="24" t="s">
        <v>140</v>
      </c>
      <c r="BM103" s="24" t="s">
        <v>149</v>
      </c>
    </row>
    <row r="104" spans="2:51" s="11" customFormat="1" ht="13.5">
      <c r="B104" s="201"/>
      <c r="C104" s="202"/>
      <c r="D104" s="203" t="s">
        <v>150</v>
      </c>
      <c r="E104" s="204" t="s">
        <v>21</v>
      </c>
      <c r="F104" s="205" t="s">
        <v>151</v>
      </c>
      <c r="G104" s="202"/>
      <c r="H104" s="206">
        <v>0.897</v>
      </c>
      <c r="I104" s="207"/>
      <c r="J104" s="202"/>
      <c r="K104" s="202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150</v>
      </c>
      <c r="AU104" s="212" t="s">
        <v>80</v>
      </c>
      <c r="AV104" s="11" t="s">
        <v>80</v>
      </c>
      <c r="AW104" s="11" t="s">
        <v>35</v>
      </c>
      <c r="AX104" s="11" t="s">
        <v>71</v>
      </c>
      <c r="AY104" s="212" t="s">
        <v>132</v>
      </c>
    </row>
    <row r="105" spans="2:51" s="11" customFormat="1" ht="13.5">
      <c r="B105" s="201"/>
      <c r="C105" s="202"/>
      <c r="D105" s="203" t="s">
        <v>150</v>
      </c>
      <c r="E105" s="204" t="s">
        <v>21</v>
      </c>
      <c r="F105" s="205" t="s">
        <v>152</v>
      </c>
      <c r="G105" s="202"/>
      <c r="H105" s="206">
        <v>0.793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150</v>
      </c>
      <c r="AU105" s="212" t="s">
        <v>80</v>
      </c>
      <c r="AV105" s="11" t="s">
        <v>80</v>
      </c>
      <c r="AW105" s="11" t="s">
        <v>35</v>
      </c>
      <c r="AX105" s="11" t="s">
        <v>71</v>
      </c>
      <c r="AY105" s="212" t="s">
        <v>132</v>
      </c>
    </row>
    <row r="106" spans="2:51" s="12" customFormat="1" ht="13.5">
      <c r="B106" s="213"/>
      <c r="C106" s="214"/>
      <c r="D106" s="215" t="s">
        <v>150</v>
      </c>
      <c r="E106" s="216" t="s">
        <v>21</v>
      </c>
      <c r="F106" s="217" t="s">
        <v>153</v>
      </c>
      <c r="G106" s="214"/>
      <c r="H106" s="218">
        <v>1.69</v>
      </c>
      <c r="I106" s="219"/>
      <c r="J106" s="214"/>
      <c r="K106" s="214"/>
      <c r="L106" s="220"/>
      <c r="M106" s="221"/>
      <c r="N106" s="222"/>
      <c r="O106" s="222"/>
      <c r="P106" s="222"/>
      <c r="Q106" s="222"/>
      <c r="R106" s="222"/>
      <c r="S106" s="222"/>
      <c r="T106" s="223"/>
      <c r="AT106" s="224" t="s">
        <v>150</v>
      </c>
      <c r="AU106" s="224" t="s">
        <v>80</v>
      </c>
      <c r="AV106" s="12" t="s">
        <v>140</v>
      </c>
      <c r="AW106" s="12" t="s">
        <v>35</v>
      </c>
      <c r="AX106" s="12" t="s">
        <v>76</v>
      </c>
      <c r="AY106" s="224" t="s">
        <v>132</v>
      </c>
    </row>
    <row r="107" spans="2:65" s="1" customFormat="1" ht="22.5" customHeight="1">
      <c r="B107" s="41"/>
      <c r="C107" s="189" t="s">
        <v>154</v>
      </c>
      <c r="D107" s="189" t="s">
        <v>135</v>
      </c>
      <c r="E107" s="190" t="s">
        <v>155</v>
      </c>
      <c r="F107" s="191" t="s">
        <v>156</v>
      </c>
      <c r="G107" s="192" t="s">
        <v>138</v>
      </c>
      <c r="H107" s="193">
        <v>1.69</v>
      </c>
      <c r="I107" s="194"/>
      <c r="J107" s="195">
        <f aca="true" t="shared" si="0" ref="J107:J113">ROUND(I107*H107,2)</f>
        <v>0</v>
      </c>
      <c r="K107" s="191" t="s">
        <v>139</v>
      </c>
      <c r="L107" s="61"/>
      <c r="M107" s="196" t="s">
        <v>21</v>
      </c>
      <c r="N107" s="197" t="s">
        <v>42</v>
      </c>
      <c r="O107" s="42"/>
      <c r="P107" s="198">
        <f aca="true" t="shared" si="1" ref="P107:P113">O107*H107</f>
        <v>0</v>
      </c>
      <c r="Q107" s="198">
        <v>0</v>
      </c>
      <c r="R107" s="198">
        <f aca="true" t="shared" si="2" ref="R107:R113">Q107*H107</f>
        <v>0</v>
      </c>
      <c r="S107" s="198">
        <v>0</v>
      </c>
      <c r="T107" s="199">
        <f aca="true" t="shared" si="3" ref="T107:T113">S107*H107</f>
        <v>0</v>
      </c>
      <c r="AR107" s="24" t="s">
        <v>140</v>
      </c>
      <c r="AT107" s="24" t="s">
        <v>135</v>
      </c>
      <c r="AU107" s="24" t="s">
        <v>80</v>
      </c>
      <c r="AY107" s="24" t="s">
        <v>132</v>
      </c>
      <c r="BE107" s="200">
        <f aca="true" t="shared" si="4" ref="BE107:BE113">IF(N107="základní",J107,0)</f>
        <v>0</v>
      </c>
      <c r="BF107" s="200">
        <f aca="true" t="shared" si="5" ref="BF107:BF113">IF(N107="snížená",J107,0)</f>
        <v>0</v>
      </c>
      <c r="BG107" s="200">
        <f aca="true" t="shared" si="6" ref="BG107:BG113">IF(N107="zákl. přenesená",J107,0)</f>
        <v>0</v>
      </c>
      <c r="BH107" s="200">
        <f aca="true" t="shared" si="7" ref="BH107:BH113">IF(N107="sníž. přenesená",J107,0)</f>
        <v>0</v>
      </c>
      <c r="BI107" s="200">
        <f aca="true" t="shared" si="8" ref="BI107:BI113">IF(N107="nulová",J107,0)</f>
        <v>0</v>
      </c>
      <c r="BJ107" s="24" t="s">
        <v>76</v>
      </c>
      <c r="BK107" s="200">
        <f aca="true" t="shared" si="9" ref="BK107:BK113">ROUND(I107*H107,2)</f>
        <v>0</v>
      </c>
      <c r="BL107" s="24" t="s">
        <v>140</v>
      </c>
      <c r="BM107" s="24" t="s">
        <v>157</v>
      </c>
    </row>
    <row r="108" spans="2:65" s="1" customFormat="1" ht="22.5" customHeight="1">
      <c r="B108" s="41"/>
      <c r="C108" s="189" t="s">
        <v>158</v>
      </c>
      <c r="D108" s="189" t="s">
        <v>135</v>
      </c>
      <c r="E108" s="190" t="s">
        <v>159</v>
      </c>
      <c r="F108" s="191" t="s">
        <v>160</v>
      </c>
      <c r="G108" s="192" t="s">
        <v>138</v>
      </c>
      <c r="H108" s="193">
        <v>1.69</v>
      </c>
      <c r="I108" s="194"/>
      <c r="J108" s="195">
        <f t="shared" si="0"/>
        <v>0</v>
      </c>
      <c r="K108" s="191" t="s">
        <v>139</v>
      </c>
      <c r="L108" s="61"/>
      <c r="M108" s="196" t="s">
        <v>21</v>
      </c>
      <c r="N108" s="197" t="s">
        <v>42</v>
      </c>
      <c r="O108" s="42"/>
      <c r="P108" s="198">
        <f t="shared" si="1"/>
        <v>0</v>
      </c>
      <c r="Q108" s="198">
        <v>0</v>
      </c>
      <c r="R108" s="198">
        <f t="shared" si="2"/>
        <v>0</v>
      </c>
      <c r="S108" s="198">
        <v>0</v>
      </c>
      <c r="T108" s="199">
        <f t="shared" si="3"/>
        <v>0</v>
      </c>
      <c r="AR108" s="24" t="s">
        <v>140</v>
      </c>
      <c r="AT108" s="24" t="s">
        <v>135</v>
      </c>
      <c r="AU108" s="24" t="s">
        <v>80</v>
      </c>
      <c r="AY108" s="24" t="s">
        <v>132</v>
      </c>
      <c r="BE108" s="200">
        <f t="shared" si="4"/>
        <v>0</v>
      </c>
      <c r="BF108" s="200">
        <f t="shared" si="5"/>
        <v>0</v>
      </c>
      <c r="BG108" s="200">
        <f t="shared" si="6"/>
        <v>0</v>
      </c>
      <c r="BH108" s="200">
        <f t="shared" si="7"/>
        <v>0</v>
      </c>
      <c r="BI108" s="200">
        <f t="shared" si="8"/>
        <v>0</v>
      </c>
      <c r="BJ108" s="24" t="s">
        <v>76</v>
      </c>
      <c r="BK108" s="200">
        <f t="shared" si="9"/>
        <v>0</v>
      </c>
      <c r="BL108" s="24" t="s">
        <v>140</v>
      </c>
      <c r="BM108" s="24" t="s">
        <v>161</v>
      </c>
    </row>
    <row r="109" spans="2:65" s="1" customFormat="1" ht="31.5" customHeight="1">
      <c r="B109" s="41"/>
      <c r="C109" s="189" t="s">
        <v>162</v>
      </c>
      <c r="D109" s="189" t="s">
        <v>135</v>
      </c>
      <c r="E109" s="190" t="s">
        <v>163</v>
      </c>
      <c r="F109" s="191" t="s">
        <v>164</v>
      </c>
      <c r="G109" s="192" t="s">
        <v>138</v>
      </c>
      <c r="H109" s="193">
        <v>1.69</v>
      </c>
      <c r="I109" s="194"/>
      <c r="J109" s="195">
        <f t="shared" si="0"/>
        <v>0</v>
      </c>
      <c r="K109" s="191" t="s">
        <v>139</v>
      </c>
      <c r="L109" s="61"/>
      <c r="M109" s="196" t="s">
        <v>21</v>
      </c>
      <c r="N109" s="197" t="s">
        <v>42</v>
      </c>
      <c r="O109" s="42"/>
      <c r="P109" s="198">
        <f t="shared" si="1"/>
        <v>0</v>
      </c>
      <c r="Q109" s="198">
        <v>0</v>
      </c>
      <c r="R109" s="198">
        <f t="shared" si="2"/>
        <v>0</v>
      </c>
      <c r="S109" s="198">
        <v>0</v>
      </c>
      <c r="T109" s="199">
        <f t="shared" si="3"/>
        <v>0</v>
      </c>
      <c r="AR109" s="24" t="s">
        <v>140</v>
      </c>
      <c r="AT109" s="24" t="s">
        <v>135</v>
      </c>
      <c r="AU109" s="24" t="s">
        <v>80</v>
      </c>
      <c r="AY109" s="24" t="s">
        <v>132</v>
      </c>
      <c r="BE109" s="200">
        <f t="shared" si="4"/>
        <v>0</v>
      </c>
      <c r="BF109" s="200">
        <f t="shared" si="5"/>
        <v>0</v>
      </c>
      <c r="BG109" s="200">
        <f t="shared" si="6"/>
        <v>0</v>
      </c>
      <c r="BH109" s="200">
        <f t="shared" si="7"/>
        <v>0</v>
      </c>
      <c r="BI109" s="200">
        <f t="shared" si="8"/>
        <v>0</v>
      </c>
      <c r="BJ109" s="24" t="s">
        <v>76</v>
      </c>
      <c r="BK109" s="200">
        <f t="shared" si="9"/>
        <v>0</v>
      </c>
      <c r="BL109" s="24" t="s">
        <v>140</v>
      </c>
      <c r="BM109" s="24" t="s">
        <v>165</v>
      </c>
    </row>
    <row r="110" spans="2:65" s="1" customFormat="1" ht="22.5" customHeight="1">
      <c r="B110" s="41"/>
      <c r="C110" s="189" t="s">
        <v>166</v>
      </c>
      <c r="D110" s="189" t="s">
        <v>135</v>
      </c>
      <c r="E110" s="190" t="s">
        <v>167</v>
      </c>
      <c r="F110" s="191" t="s">
        <v>168</v>
      </c>
      <c r="G110" s="192" t="s">
        <v>138</v>
      </c>
      <c r="H110" s="193">
        <v>16.9</v>
      </c>
      <c r="I110" s="194"/>
      <c r="J110" s="195">
        <f t="shared" si="0"/>
        <v>0</v>
      </c>
      <c r="K110" s="191" t="s">
        <v>139</v>
      </c>
      <c r="L110" s="61"/>
      <c r="M110" s="196" t="s">
        <v>21</v>
      </c>
      <c r="N110" s="197" t="s">
        <v>42</v>
      </c>
      <c r="O110" s="42"/>
      <c r="P110" s="198">
        <f t="shared" si="1"/>
        <v>0</v>
      </c>
      <c r="Q110" s="198">
        <v>0</v>
      </c>
      <c r="R110" s="198">
        <f t="shared" si="2"/>
        <v>0</v>
      </c>
      <c r="S110" s="198">
        <v>0</v>
      </c>
      <c r="T110" s="199">
        <f t="shared" si="3"/>
        <v>0</v>
      </c>
      <c r="AR110" s="24" t="s">
        <v>140</v>
      </c>
      <c r="AT110" s="24" t="s">
        <v>135</v>
      </c>
      <c r="AU110" s="24" t="s">
        <v>80</v>
      </c>
      <c r="AY110" s="24" t="s">
        <v>132</v>
      </c>
      <c r="BE110" s="200">
        <f t="shared" si="4"/>
        <v>0</v>
      </c>
      <c r="BF110" s="200">
        <f t="shared" si="5"/>
        <v>0</v>
      </c>
      <c r="BG110" s="200">
        <f t="shared" si="6"/>
        <v>0</v>
      </c>
      <c r="BH110" s="200">
        <f t="shared" si="7"/>
        <v>0</v>
      </c>
      <c r="BI110" s="200">
        <f t="shared" si="8"/>
        <v>0</v>
      </c>
      <c r="BJ110" s="24" t="s">
        <v>76</v>
      </c>
      <c r="BK110" s="200">
        <f t="shared" si="9"/>
        <v>0</v>
      </c>
      <c r="BL110" s="24" t="s">
        <v>140</v>
      </c>
      <c r="BM110" s="24" t="s">
        <v>169</v>
      </c>
    </row>
    <row r="111" spans="2:65" s="1" customFormat="1" ht="22.5" customHeight="1">
      <c r="B111" s="41"/>
      <c r="C111" s="189" t="s">
        <v>170</v>
      </c>
      <c r="D111" s="189" t="s">
        <v>135</v>
      </c>
      <c r="E111" s="190" t="s">
        <v>171</v>
      </c>
      <c r="F111" s="191" t="s">
        <v>172</v>
      </c>
      <c r="G111" s="192" t="s">
        <v>138</v>
      </c>
      <c r="H111" s="193">
        <v>1.69</v>
      </c>
      <c r="I111" s="194"/>
      <c r="J111" s="195">
        <f t="shared" si="0"/>
        <v>0</v>
      </c>
      <c r="K111" s="191" t="s">
        <v>139</v>
      </c>
      <c r="L111" s="61"/>
      <c r="M111" s="196" t="s">
        <v>21</v>
      </c>
      <c r="N111" s="197" t="s">
        <v>42</v>
      </c>
      <c r="O111" s="42"/>
      <c r="P111" s="198">
        <f t="shared" si="1"/>
        <v>0</v>
      </c>
      <c r="Q111" s="198">
        <v>0</v>
      </c>
      <c r="R111" s="198">
        <f t="shared" si="2"/>
        <v>0</v>
      </c>
      <c r="S111" s="198">
        <v>0</v>
      </c>
      <c r="T111" s="199">
        <f t="shared" si="3"/>
        <v>0</v>
      </c>
      <c r="AR111" s="24" t="s">
        <v>140</v>
      </c>
      <c r="AT111" s="24" t="s">
        <v>135</v>
      </c>
      <c r="AU111" s="24" t="s">
        <v>80</v>
      </c>
      <c r="AY111" s="24" t="s">
        <v>132</v>
      </c>
      <c r="BE111" s="200">
        <f t="shared" si="4"/>
        <v>0</v>
      </c>
      <c r="BF111" s="200">
        <f t="shared" si="5"/>
        <v>0</v>
      </c>
      <c r="BG111" s="200">
        <f t="shared" si="6"/>
        <v>0</v>
      </c>
      <c r="BH111" s="200">
        <f t="shared" si="7"/>
        <v>0</v>
      </c>
      <c r="BI111" s="200">
        <f t="shared" si="8"/>
        <v>0</v>
      </c>
      <c r="BJ111" s="24" t="s">
        <v>76</v>
      </c>
      <c r="BK111" s="200">
        <f t="shared" si="9"/>
        <v>0</v>
      </c>
      <c r="BL111" s="24" t="s">
        <v>140</v>
      </c>
      <c r="BM111" s="24" t="s">
        <v>173</v>
      </c>
    </row>
    <row r="112" spans="2:65" s="1" customFormat="1" ht="22.5" customHeight="1">
      <c r="B112" s="41"/>
      <c r="C112" s="189" t="s">
        <v>174</v>
      </c>
      <c r="D112" s="189" t="s">
        <v>135</v>
      </c>
      <c r="E112" s="190" t="s">
        <v>175</v>
      </c>
      <c r="F112" s="191" t="s">
        <v>176</v>
      </c>
      <c r="G112" s="192" t="s">
        <v>138</v>
      </c>
      <c r="H112" s="193">
        <v>1.69</v>
      </c>
      <c r="I112" s="194"/>
      <c r="J112" s="195">
        <f t="shared" si="0"/>
        <v>0</v>
      </c>
      <c r="K112" s="191" t="s">
        <v>139</v>
      </c>
      <c r="L112" s="61"/>
      <c r="M112" s="196" t="s">
        <v>21</v>
      </c>
      <c r="N112" s="197" t="s">
        <v>42</v>
      </c>
      <c r="O112" s="42"/>
      <c r="P112" s="198">
        <f t="shared" si="1"/>
        <v>0</v>
      </c>
      <c r="Q112" s="198">
        <v>0</v>
      </c>
      <c r="R112" s="198">
        <f t="shared" si="2"/>
        <v>0</v>
      </c>
      <c r="S112" s="198">
        <v>0</v>
      </c>
      <c r="T112" s="199">
        <f t="shared" si="3"/>
        <v>0</v>
      </c>
      <c r="AR112" s="24" t="s">
        <v>140</v>
      </c>
      <c r="AT112" s="24" t="s">
        <v>135</v>
      </c>
      <c r="AU112" s="24" t="s">
        <v>80</v>
      </c>
      <c r="AY112" s="24" t="s">
        <v>132</v>
      </c>
      <c r="BE112" s="200">
        <f t="shared" si="4"/>
        <v>0</v>
      </c>
      <c r="BF112" s="200">
        <f t="shared" si="5"/>
        <v>0</v>
      </c>
      <c r="BG112" s="200">
        <f t="shared" si="6"/>
        <v>0</v>
      </c>
      <c r="BH112" s="200">
        <f t="shared" si="7"/>
        <v>0</v>
      </c>
      <c r="BI112" s="200">
        <f t="shared" si="8"/>
        <v>0</v>
      </c>
      <c r="BJ112" s="24" t="s">
        <v>76</v>
      </c>
      <c r="BK112" s="200">
        <f t="shared" si="9"/>
        <v>0</v>
      </c>
      <c r="BL112" s="24" t="s">
        <v>140</v>
      </c>
      <c r="BM112" s="24" t="s">
        <v>177</v>
      </c>
    </row>
    <row r="113" spans="2:65" s="1" customFormat="1" ht="22.5" customHeight="1">
      <c r="B113" s="41"/>
      <c r="C113" s="189" t="s">
        <v>178</v>
      </c>
      <c r="D113" s="189" t="s">
        <v>135</v>
      </c>
      <c r="E113" s="190" t="s">
        <v>179</v>
      </c>
      <c r="F113" s="191" t="s">
        <v>180</v>
      </c>
      <c r="G113" s="192" t="s">
        <v>181</v>
      </c>
      <c r="H113" s="193">
        <v>3.042</v>
      </c>
      <c r="I113" s="194"/>
      <c r="J113" s="195">
        <f t="shared" si="0"/>
        <v>0</v>
      </c>
      <c r="K113" s="191" t="s">
        <v>139</v>
      </c>
      <c r="L113" s="61"/>
      <c r="M113" s="196" t="s">
        <v>21</v>
      </c>
      <c r="N113" s="197" t="s">
        <v>42</v>
      </c>
      <c r="O113" s="42"/>
      <c r="P113" s="198">
        <f t="shared" si="1"/>
        <v>0</v>
      </c>
      <c r="Q113" s="198">
        <v>0</v>
      </c>
      <c r="R113" s="198">
        <f t="shared" si="2"/>
        <v>0</v>
      </c>
      <c r="S113" s="198">
        <v>0</v>
      </c>
      <c r="T113" s="199">
        <f t="shared" si="3"/>
        <v>0</v>
      </c>
      <c r="AR113" s="24" t="s">
        <v>140</v>
      </c>
      <c r="AT113" s="24" t="s">
        <v>135</v>
      </c>
      <c r="AU113" s="24" t="s">
        <v>80</v>
      </c>
      <c r="AY113" s="24" t="s">
        <v>132</v>
      </c>
      <c r="BE113" s="200">
        <f t="shared" si="4"/>
        <v>0</v>
      </c>
      <c r="BF113" s="200">
        <f t="shared" si="5"/>
        <v>0</v>
      </c>
      <c r="BG113" s="200">
        <f t="shared" si="6"/>
        <v>0</v>
      </c>
      <c r="BH113" s="200">
        <f t="shared" si="7"/>
        <v>0</v>
      </c>
      <c r="BI113" s="200">
        <f t="shared" si="8"/>
        <v>0</v>
      </c>
      <c r="BJ113" s="24" t="s">
        <v>76</v>
      </c>
      <c r="BK113" s="200">
        <f t="shared" si="9"/>
        <v>0</v>
      </c>
      <c r="BL113" s="24" t="s">
        <v>140</v>
      </c>
      <c r="BM113" s="24" t="s">
        <v>182</v>
      </c>
    </row>
    <row r="114" spans="2:51" s="11" customFormat="1" ht="13.5">
      <c r="B114" s="201"/>
      <c r="C114" s="202"/>
      <c r="D114" s="215" t="s">
        <v>150</v>
      </c>
      <c r="E114" s="225" t="s">
        <v>21</v>
      </c>
      <c r="F114" s="226" t="s">
        <v>183</v>
      </c>
      <c r="G114" s="202"/>
      <c r="H114" s="227">
        <v>3.042</v>
      </c>
      <c r="I114" s="207"/>
      <c r="J114" s="202"/>
      <c r="K114" s="202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150</v>
      </c>
      <c r="AU114" s="212" t="s">
        <v>80</v>
      </c>
      <c r="AV114" s="11" t="s">
        <v>80</v>
      </c>
      <c r="AW114" s="11" t="s">
        <v>35</v>
      </c>
      <c r="AX114" s="11" t="s">
        <v>76</v>
      </c>
      <c r="AY114" s="212" t="s">
        <v>132</v>
      </c>
    </row>
    <row r="115" spans="2:65" s="1" customFormat="1" ht="22.5" customHeight="1">
      <c r="B115" s="41"/>
      <c r="C115" s="189" t="s">
        <v>184</v>
      </c>
      <c r="D115" s="189" t="s">
        <v>135</v>
      </c>
      <c r="E115" s="190" t="s">
        <v>185</v>
      </c>
      <c r="F115" s="191" t="s">
        <v>186</v>
      </c>
      <c r="G115" s="192" t="s">
        <v>138</v>
      </c>
      <c r="H115" s="193">
        <v>2</v>
      </c>
      <c r="I115" s="194"/>
      <c r="J115" s="195">
        <f>ROUND(I115*H115,2)</f>
        <v>0</v>
      </c>
      <c r="K115" s="191" t="s">
        <v>139</v>
      </c>
      <c r="L115" s="61"/>
      <c r="M115" s="196" t="s">
        <v>21</v>
      </c>
      <c r="N115" s="197" t="s">
        <v>42</v>
      </c>
      <c r="O115" s="42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AR115" s="24" t="s">
        <v>140</v>
      </c>
      <c r="AT115" s="24" t="s">
        <v>135</v>
      </c>
      <c r="AU115" s="24" t="s">
        <v>80</v>
      </c>
      <c r="AY115" s="24" t="s">
        <v>132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24" t="s">
        <v>76</v>
      </c>
      <c r="BK115" s="200">
        <f>ROUND(I115*H115,2)</f>
        <v>0</v>
      </c>
      <c r="BL115" s="24" t="s">
        <v>140</v>
      </c>
      <c r="BM115" s="24" t="s">
        <v>187</v>
      </c>
    </row>
    <row r="116" spans="2:65" s="1" customFormat="1" ht="22.5" customHeight="1">
      <c r="B116" s="41"/>
      <c r="C116" s="189" t="s">
        <v>188</v>
      </c>
      <c r="D116" s="189" t="s">
        <v>135</v>
      </c>
      <c r="E116" s="190" t="s">
        <v>189</v>
      </c>
      <c r="F116" s="191" t="s">
        <v>190</v>
      </c>
      <c r="G116" s="192" t="s">
        <v>138</v>
      </c>
      <c r="H116" s="193">
        <v>0.957</v>
      </c>
      <c r="I116" s="194"/>
      <c r="J116" s="195">
        <f>ROUND(I116*H116,2)</f>
        <v>0</v>
      </c>
      <c r="K116" s="191" t="s">
        <v>139</v>
      </c>
      <c r="L116" s="61"/>
      <c r="M116" s="196" t="s">
        <v>21</v>
      </c>
      <c r="N116" s="197" t="s">
        <v>42</v>
      </c>
      <c r="O116" s="42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AR116" s="24" t="s">
        <v>140</v>
      </c>
      <c r="AT116" s="24" t="s">
        <v>135</v>
      </c>
      <c r="AU116" s="24" t="s">
        <v>80</v>
      </c>
      <c r="AY116" s="24" t="s">
        <v>132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24" t="s">
        <v>76</v>
      </c>
      <c r="BK116" s="200">
        <f>ROUND(I116*H116,2)</f>
        <v>0</v>
      </c>
      <c r="BL116" s="24" t="s">
        <v>140</v>
      </c>
      <c r="BM116" s="24" t="s">
        <v>191</v>
      </c>
    </row>
    <row r="117" spans="2:51" s="11" customFormat="1" ht="13.5">
      <c r="B117" s="201"/>
      <c r="C117" s="202"/>
      <c r="D117" s="203" t="s">
        <v>150</v>
      </c>
      <c r="E117" s="204" t="s">
        <v>21</v>
      </c>
      <c r="F117" s="205" t="s">
        <v>192</v>
      </c>
      <c r="G117" s="202"/>
      <c r="H117" s="206">
        <v>0.481</v>
      </c>
      <c r="I117" s="207"/>
      <c r="J117" s="202"/>
      <c r="K117" s="202"/>
      <c r="L117" s="208"/>
      <c r="M117" s="209"/>
      <c r="N117" s="210"/>
      <c r="O117" s="210"/>
      <c r="P117" s="210"/>
      <c r="Q117" s="210"/>
      <c r="R117" s="210"/>
      <c r="S117" s="210"/>
      <c r="T117" s="211"/>
      <c r="AT117" s="212" t="s">
        <v>150</v>
      </c>
      <c r="AU117" s="212" t="s">
        <v>80</v>
      </c>
      <c r="AV117" s="11" t="s">
        <v>80</v>
      </c>
      <c r="AW117" s="11" t="s">
        <v>35</v>
      </c>
      <c r="AX117" s="11" t="s">
        <v>71</v>
      </c>
      <c r="AY117" s="212" t="s">
        <v>132</v>
      </c>
    </row>
    <row r="118" spans="2:51" s="11" customFormat="1" ht="13.5">
      <c r="B118" s="201"/>
      <c r="C118" s="202"/>
      <c r="D118" s="203" t="s">
        <v>150</v>
      </c>
      <c r="E118" s="204" t="s">
        <v>21</v>
      </c>
      <c r="F118" s="205" t="s">
        <v>193</v>
      </c>
      <c r="G118" s="202"/>
      <c r="H118" s="206">
        <v>0.476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150</v>
      </c>
      <c r="AU118" s="212" t="s">
        <v>80</v>
      </c>
      <c r="AV118" s="11" t="s">
        <v>80</v>
      </c>
      <c r="AW118" s="11" t="s">
        <v>35</v>
      </c>
      <c r="AX118" s="11" t="s">
        <v>71</v>
      </c>
      <c r="AY118" s="212" t="s">
        <v>132</v>
      </c>
    </row>
    <row r="119" spans="2:51" s="12" customFormat="1" ht="13.5">
      <c r="B119" s="213"/>
      <c r="C119" s="214"/>
      <c r="D119" s="215" t="s">
        <v>150</v>
      </c>
      <c r="E119" s="216" t="s">
        <v>21</v>
      </c>
      <c r="F119" s="217" t="s">
        <v>153</v>
      </c>
      <c r="G119" s="214"/>
      <c r="H119" s="218">
        <v>0.957</v>
      </c>
      <c r="I119" s="219"/>
      <c r="J119" s="214"/>
      <c r="K119" s="214"/>
      <c r="L119" s="220"/>
      <c r="M119" s="221"/>
      <c r="N119" s="222"/>
      <c r="O119" s="222"/>
      <c r="P119" s="222"/>
      <c r="Q119" s="222"/>
      <c r="R119" s="222"/>
      <c r="S119" s="222"/>
      <c r="T119" s="223"/>
      <c r="AT119" s="224" t="s">
        <v>150</v>
      </c>
      <c r="AU119" s="224" t="s">
        <v>80</v>
      </c>
      <c r="AV119" s="12" t="s">
        <v>140</v>
      </c>
      <c r="AW119" s="12" t="s">
        <v>35</v>
      </c>
      <c r="AX119" s="12" t="s">
        <v>76</v>
      </c>
      <c r="AY119" s="224" t="s">
        <v>132</v>
      </c>
    </row>
    <row r="120" spans="2:65" s="1" customFormat="1" ht="22.5" customHeight="1">
      <c r="B120" s="41"/>
      <c r="C120" s="228" t="s">
        <v>10</v>
      </c>
      <c r="D120" s="228" t="s">
        <v>194</v>
      </c>
      <c r="E120" s="229" t="s">
        <v>195</v>
      </c>
      <c r="F120" s="230" t="s">
        <v>196</v>
      </c>
      <c r="G120" s="231" t="s">
        <v>181</v>
      </c>
      <c r="H120" s="232">
        <v>1.723</v>
      </c>
      <c r="I120" s="233"/>
      <c r="J120" s="234">
        <f>ROUND(I120*H120,2)</f>
        <v>0</v>
      </c>
      <c r="K120" s="230" t="s">
        <v>139</v>
      </c>
      <c r="L120" s="235"/>
      <c r="M120" s="236" t="s">
        <v>21</v>
      </c>
      <c r="N120" s="237" t="s">
        <v>42</v>
      </c>
      <c r="O120" s="42"/>
      <c r="P120" s="198">
        <f>O120*H120</f>
        <v>0</v>
      </c>
      <c r="Q120" s="198">
        <v>1</v>
      </c>
      <c r="R120" s="198">
        <f>Q120*H120</f>
        <v>1.723</v>
      </c>
      <c r="S120" s="198">
        <v>0</v>
      </c>
      <c r="T120" s="199">
        <f>S120*H120</f>
        <v>0</v>
      </c>
      <c r="AR120" s="24" t="s">
        <v>197</v>
      </c>
      <c r="AT120" s="24" t="s">
        <v>194</v>
      </c>
      <c r="AU120" s="24" t="s">
        <v>80</v>
      </c>
      <c r="AY120" s="24" t="s">
        <v>132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24" t="s">
        <v>76</v>
      </c>
      <c r="BK120" s="200">
        <f>ROUND(I120*H120,2)</f>
        <v>0</v>
      </c>
      <c r="BL120" s="24" t="s">
        <v>140</v>
      </c>
      <c r="BM120" s="24" t="s">
        <v>198</v>
      </c>
    </row>
    <row r="121" spans="2:51" s="11" customFormat="1" ht="13.5">
      <c r="B121" s="201"/>
      <c r="C121" s="202"/>
      <c r="D121" s="203" t="s">
        <v>150</v>
      </c>
      <c r="E121" s="204" t="s">
        <v>21</v>
      </c>
      <c r="F121" s="205" t="s">
        <v>199</v>
      </c>
      <c r="G121" s="202"/>
      <c r="H121" s="206">
        <v>1.723</v>
      </c>
      <c r="I121" s="207"/>
      <c r="J121" s="202"/>
      <c r="K121" s="202"/>
      <c r="L121" s="208"/>
      <c r="M121" s="209"/>
      <c r="N121" s="210"/>
      <c r="O121" s="210"/>
      <c r="P121" s="210"/>
      <c r="Q121" s="210"/>
      <c r="R121" s="210"/>
      <c r="S121" s="210"/>
      <c r="T121" s="211"/>
      <c r="AT121" s="212" t="s">
        <v>150</v>
      </c>
      <c r="AU121" s="212" t="s">
        <v>80</v>
      </c>
      <c r="AV121" s="11" t="s">
        <v>80</v>
      </c>
      <c r="AW121" s="11" t="s">
        <v>35</v>
      </c>
      <c r="AX121" s="11" t="s">
        <v>71</v>
      </c>
      <c r="AY121" s="212" t="s">
        <v>132</v>
      </c>
    </row>
    <row r="122" spans="2:51" s="12" customFormat="1" ht="13.5">
      <c r="B122" s="213"/>
      <c r="C122" s="214"/>
      <c r="D122" s="215" t="s">
        <v>150</v>
      </c>
      <c r="E122" s="216" t="s">
        <v>21</v>
      </c>
      <c r="F122" s="217" t="s">
        <v>153</v>
      </c>
      <c r="G122" s="214"/>
      <c r="H122" s="218">
        <v>1.723</v>
      </c>
      <c r="I122" s="219"/>
      <c r="J122" s="214"/>
      <c r="K122" s="214"/>
      <c r="L122" s="220"/>
      <c r="M122" s="221"/>
      <c r="N122" s="222"/>
      <c r="O122" s="222"/>
      <c r="P122" s="222"/>
      <c r="Q122" s="222"/>
      <c r="R122" s="222"/>
      <c r="S122" s="222"/>
      <c r="T122" s="223"/>
      <c r="AT122" s="224" t="s">
        <v>150</v>
      </c>
      <c r="AU122" s="224" t="s">
        <v>80</v>
      </c>
      <c r="AV122" s="12" t="s">
        <v>140</v>
      </c>
      <c r="AW122" s="12" t="s">
        <v>35</v>
      </c>
      <c r="AX122" s="12" t="s">
        <v>76</v>
      </c>
      <c r="AY122" s="224" t="s">
        <v>132</v>
      </c>
    </row>
    <row r="123" spans="2:65" s="1" customFormat="1" ht="22.5" customHeight="1">
      <c r="B123" s="41"/>
      <c r="C123" s="189" t="s">
        <v>197</v>
      </c>
      <c r="D123" s="189" t="s">
        <v>135</v>
      </c>
      <c r="E123" s="190" t="s">
        <v>200</v>
      </c>
      <c r="F123" s="191" t="s">
        <v>201</v>
      </c>
      <c r="G123" s="192" t="s">
        <v>202</v>
      </c>
      <c r="H123" s="193">
        <v>6.376</v>
      </c>
      <c r="I123" s="194"/>
      <c r="J123" s="195">
        <f>ROUND(I123*H123,2)</f>
        <v>0</v>
      </c>
      <c r="K123" s="191" t="s">
        <v>139</v>
      </c>
      <c r="L123" s="61"/>
      <c r="M123" s="196" t="s">
        <v>21</v>
      </c>
      <c r="N123" s="197" t="s">
        <v>42</v>
      </c>
      <c r="O123" s="42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AR123" s="24" t="s">
        <v>140</v>
      </c>
      <c r="AT123" s="24" t="s">
        <v>135</v>
      </c>
      <c r="AU123" s="24" t="s">
        <v>80</v>
      </c>
      <c r="AY123" s="24" t="s">
        <v>132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24" t="s">
        <v>76</v>
      </c>
      <c r="BK123" s="200">
        <f>ROUND(I123*H123,2)</f>
        <v>0</v>
      </c>
      <c r="BL123" s="24" t="s">
        <v>140</v>
      </c>
      <c r="BM123" s="24" t="s">
        <v>203</v>
      </c>
    </row>
    <row r="124" spans="2:51" s="11" customFormat="1" ht="13.5">
      <c r="B124" s="201"/>
      <c r="C124" s="202"/>
      <c r="D124" s="203" t="s">
        <v>150</v>
      </c>
      <c r="E124" s="204" t="s">
        <v>21</v>
      </c>
      <c r="F124" s="205" t="s">
        <v>204</v>
      </c>
      <c r="G124" s="202"/>
      <c r="H124" s="206">
        <v>3.204</v>
      </c>
      <c r="I124" s="207"/>
      <c r="J124" s="202"/>
      <c r="K124" s="202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150</v>
      </c>
      <c r="AU124" s="212" t="s">
        <v>80</v>
      </c>
      <c r="AV124" s="11" t="s">
        <v>80</v>
      </c>
      <c r="AW124" s="11" t="s">
        <v>35</v>
      </c>
      <c r="AX124" s="11" t="s">
        <v>71</v>
      </c>
      <c r="AY124" s="212" t="s">
        <v>132</v>
      </c>
    </row>
    <row r="125" spans="2:51" s="11" customFormat="1" ht="13.5">
      <c r="B125" s="201"/>
      <c r="C125" s="202"/>
      <c r="D125" s="203" t="s">
        <v>150</v>
      </c>
      <c r="E125" s="204" t="s">
        <v>21</v>
      </c>
      <c r="F125" s="205" t="s">
        <v>205</v>
      </c>
      <c r="G125" s="202"/>
      <c r="H125" s="206">
        <v>3.172</v>
      </c>
      <c r="I125" s="207"/>
      <c r="J125" s="202"/>
      <c r="K125" s="202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150</v>
      </c>
      <c r="AU125" s="212" t="s">
        <v>80</v>
      </c>
      <c r="AV125" s="11" t="s">
        <v>80</v>
      </c>
      <c r="AW125" s="11" t="s">
        <v>35</v>
      </c>
      <c r="AX125" s="11" t="s">
        <v>71</v>
      </c>
      <c r="AY125" s="212" t="s">
        <v>132</v>
      </c>
    </row>
    <row r="126" spans="2:51" s="12" customFormat="1" ht="13.5">
      <c r="B126" s="213"/>
      <c r="C126" s="214"/>
      <c r="D126" s="215" t="s">
        <v>150</v>
      </c>
      <c r="E126" s="216" t="s">
        <v>21</v>
      </c>
      <c r="F126" s="217" t="s">
        <v>153</v>
      </c>
      <c r="G126" s="214"/>
      <c r="H126" s="218">
        <v>6.376</v>
      </c>
      <c r="I126" s="219"/>
      <c r="J126" s="214"/>
      <c r="K126" s="214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150</v>
      </c>
      <c r="AU126" s="224" t="s">
        <v>80</v>
      </c>
      <c r="AV126" s="12" t="s">
        <v>140</v>
      </c>
      <c r="AW126" s="12" t="s">
        <v>35</v>
      </c>
      <c r="AX126" s="12" t="s">
        <v>76</v>
      </c>
      <c r="AY126" s="224" t="s">
        <v>132</v>
      </c>
    </row>
    <row r="127" spans="2:65" s="1" customFormat="1" ht="22.5" customHeight="1">
      <c r="B127" s="41"/>
      <c r="C127" s="189" t="s">
        <v>206</v>
      </c>
      <c r="D127" s="189" t="s">
        <v>135</v>
      </c>
      <c r="E127" s="190" t="s">
        <v>207</v>
      </c>
      <c r="F127" s="191" t="s">
        <v>208</v>
      </c>
      <c r="G127" s="192" t="s">
        <v>202</v>
      </c>
      <c r="H127" s="193">
        <v>20</v>
      </c>
      <c r="I127" s="194"/>
      <c r="J127" s="195">
        <f>ROUND(I127*H127,2)</f>
        <v>0</v>
      </c>
      <c r="K127" s="191" t="s">
        <v>21</v>
      </c>
      <c r="L127" s="61"/>
      <c r="M127" s="196" t="s">
        <v>21</v>
      </c>
      <c r="N127" s="197" t="s">
        <v>42</v>
      </c>
      <c r="O127" s="42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AR127" s="24" t="s">
        <v>140</v>
      </c>
      <c r="AT127" s="24" t="s">
        <v>135</v>
      </c>
      <c r="AU127" s="24" t="s">
        <v>80</v>
      </c>
      <c r="AY127" s="24" t="s">
        <v>132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24" t="s">
        <v>76</v>
      </c>
      <c r="BK127" s="200">
        <f>ROUND(I127*H127,2)</f>
        <v>0</v>
      </c>
      <c r="BL127" s="24" t="s">
        <v>140</v>
      </c>
      <c r="BM127" s="24" t="s">
        <v>209</v>
      </c>
    </row>
    <row r="128" spans="2:63" s="10" customFormat="1" ht="29.85" customHeight="1">
      <c r="B128" s="172"/>
      <c r="C128" s="173"/>
      <c r="D128" s="186" t="s">
        <v>70</v>
      </c>
      <c r="E128" s="187" t="s">
        <v>80</v>
      </c>
      <c r="F128" s="187" t="s">
        <v>210</v>
      </c>
      <c r="G128" s="173"/>
      <c r="H128" s="173"/>
      <c r="I128" s="176"/>
      <c r="J128" s="188">
        <f>BK128</f>
        <v>0</v>
      </c>
      <c r="K128" s="173"/>
      <c r="L128" s="178"/>
      <c r="M128" s="179"/>
      <c r="N128" s="180"/>
      <c r="O128" s="180"/>
      <c r="P128" s="181">
        <f>SUM(P129:P139)</f>
        <v>0</v>
      </c>
      <c r="Q128" s="180"/>
      <c r="R128" s="181">
        <f>SUM(R129:R139)</f>
        <v>0.0058657</v>
      </c>
      <c r="S128" s="180"/>
      <c r="T128" s="182">
        <f>SUM(T129:T139)</f>
        <v>0</v>
      </c>
      <c r="AR128" s="183" t="s">
        <v>76</v>
      </c>
      <c r="AT128" s="184" t="s">
        <v>70</v>
      </c>
      <c r="AU128" s="184" t="s">
        <v>76</v>
      </c>
      <c r="AY128" s="183" t="s">
        <v>132</v>
      </c>
      <c r="BK128" s="185">
        <f>SUM(BK129:BK139)</f>
        <v>0</v>
      </c>
    </row>
    <row r="129" spans="2:65" s="1" customFormat="1" ht="22.5" customHeight="1">
      <c r="B129" s="41"/>
      <c r="C129" s="189" t="s">
        <v>211</v>
      </c>
      <c r="D129" s="189" t="s">
        <v>135</v>
      </c>
      <c r="E129" s="190" t="s">
        <v>212</v>
      </c>
      <c r="F129" s="191" t="s">
        <v>213</v>
      </c>
      <c r="G129" s="192" t="s">
        <v>202</v>
      </c>
      <c r="H129" s="193">
        <v>12.751</v>
      </c>
      <c r="I129" s="194"/>
      <c r="J129" s="195">
        <f>ROUND(I129*H129,2)</f>
        <v>0</v>
      </c>
      <c r="K129" s="191" t="s">
        <v>139</v>
      </c>
      <c r="L129" s="61"/>
      <c r="M129" s="196" t="s">
        <v>21</v>
      </c>
      <c r="N129" s="197" t="s">
        <v>42</v>
      </c>
      <c r="O129" s="42"/>
      <c r="P129" s="198">
        <f>O129*H129</f>
        <v>0</v>
      </c>
      <c r="Q129" s="198">
        <v>0.0001</v>
      </c>
      <c r="R129" s="198">
        <f>Q129*H129</f>
        <v>0.0012751</v>
      </c>
      <c r="S129" s="198">
        <v>0</v>
      </c>
      <c r="T129" s="199">
        <f>S129*H129</f>
        <v>0</v>
      </c>
      <c r="AR129" s="24" t="s">
        <v>140</v>
      </c>
      <c r="AT129" s="24" t="s">
        <v>135</v>
      </c>
      <c r="AU129" s="24" t="s">
        <v>80</v>
      </c>
      <c r="AY129" s="24" t="s">
        <v>132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24" t="s">
        <v>76</v>
      </c>
      <c r="BK129" s="200">
        <f>ROUND(I129*H129,2)</f>
        <v>0</v>
      </c>
      <c r="BL129" s="24" t="s">
        <v>140</v>
      </c>
      <c r="BM129" s="24" t="s">
        <v>214</v>
      </c>
    </row>
    <row r="130" spans="2:51" s="11" customFormat="1" ht="13.5">
      <c r="B130" s="201"/>
      <c r="C130" s="202"/>
      <c r="D130" s="203" t="s">
        <v>150</v>
      </c>
      <c r="E130" s="204" t="s">
        <v>21</v>
      </c>
      <c r="F130" s="205" t="s">
        <v>215</v>
      </c>
      <c r="G130" s="202"/>
      <c r="H130" s="206">
        <v>6.408</v>
      </c>
      <c r="I130" s="207"/>
      <c r="J130" s="202"/>
      <c r="K130" s="202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150</v>
      </c>
      <c r="AU130" s="212" t="s">
        <v>80</v>
      </c>
      <c r="AV130" s="11" t="s">
        <v>80</v>
      </c>
      <c r="AW130" s="11" t="s">
        <v>35</v>
      </c>
      <c r="AX130" s="11" t="s">
        <v>71</v>
      </c>
      <c r="AY130" s="212" t="s">
        <v>132</v>
      </c>
    </row>
    <row r="131" spans="2:51" s="11" customFormat="1" ht="13.5">
      <c r="B131" s="201"/>
      <c r="C131" s="202"/>
      <c r="D131" s="203" t="s">
        <v>150</v>
      </c>
      <c r="E131" s="204" t="s">
        <v>21</v>
      </c>
      <c r="F131" s="205" t="s">
        <v>216</v>
      </c>
      <c r="G131" s="202"/>
      <c r="H131" s="206">
        <v>6.343</v>
      </c>
      <c r="I131" s="207"/>
      <c r="J131" s="202"/>
      <c r="K131" s="202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150</v>
      </c>
      <c r="AU131" s="212" t="s">
        <v>80</v>
      </c>
      <c r="AV131" s="11" t="s">
        <v>80</v>
      </c>
      <c r="AW131" s="11" t="s">
        <v>35</v>
      </c>
      <c r="AX131" s="11" t="s">
        <v>71</v>
      </c>
      <c r="AY131" s="212" t="s">
        <v>132</v>
      </c>
    </row>
    <row r="132" spans="2:51" s="12" customFormat="1" ht="13.5">
      <c r="B132" s="213"/>
      <c r="C132" s="214"/>
      <c r="D132" s="215" t="s">
        <v>150</v>
      </c>
      <c r="E132" s="216" t="s">
        <v>21</v>
      </c>
      <c r="F132" s="217" t="s">
        <v>153</v>
      </c>
      <c r="G132" s="214"/>
      <c r="H132" s="218">
        <v>12.751</v>
      </c>
      <c r="I132" s="219"/>
      <c r="J132" s="214"/>
      <c r="K132" s="214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150</v>
      </c>
      <c r="AU132" s="224" t="s">
        <v>80</v>
      </c>
      <c r="AV132" s="12" t="s">
        <v>140</v>
      </c>
      <c r="AW132" s="12" t="s">
        <v>35</v>
      </c>
      <c r="AX132" s="12" t="s">
        <v>76</v>
      </c>
      <c r="AY132" s="224" t="s">
        <v>132</v>
      </c>
    </row>
    <row r="133" spans="2:65" s="1" customFormat="1" ht="22.5" customHeight="1">
      <c r="B133" s="41"/>
      <c r="C133" s="228" t="s">
        <v>217</v>
      </c>
      <c r="D133" s="228" t="s">
        <v>194</v>
      </c>
      <c r="E133" s="229" t="s">
        <v>218</v>
      </c>
      <c r="F133" s="230" t="s">
        <v>219</v>
      </c>
      <c r="G133" s="231" t="s">
        <v>202</v>
      </c>
      <c r="H133" s="232">
        <v>7.651</v>
      </c>
      <c r="I133" s="233"/>
      <c r="J133" s="234">
        <f>ROUND(I133*H133,2)</f>
        <v>0</v>
      </c>
      <c r="K133" s="230" t="s">
        <v>139</v>
      </c>
      <c r="L133" s="235"/>
      <c r="M133" s="236" t="s">
        <v>21</v>
      </c>
      <c r="N133" s="237" t="s">
        <v>42</v>
      </c>
      <c r="O133" s="42"/>
      <c r="P133" s="198">
        <f>O133*H133</f>
        <v>0</v>
      </c>
      <c r="Q133" s="198">
        <v>0.0003</v>
      </c>
      <c r="R133" s="198">
        <f>Q133*H133</f>
        <v>0.0022952999999999997</v>
      </c>
      <c r="S133" s="198">
        <v>0</v>
      </c>
      <c r="T133" s="199">
        <f>S133*H133</f>
        <v>0</v>
      </c>
      <c r="AR133" s="24" t="s">
        <v>197</v>
      </c>
      <c r="AT133" s="24" t="s">
        <v>194</v>
      </c>
      <c r="AU133" s="24" t="s">
        <v>80</v>
      </c>
      <c r="AY133" s="24" t="s">
        <v>132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24" t="s">
        <v>76</v>
      </c>
      <c r="BK133" s="200">
        <f>ROUND(I133*H133,2)</f>
        <v>0</v>
      </c>
      <c r="BL133" s="24" t="s">
        <v>140</v>
      </c>
      <c r="BM133" s="24" t="s">
        <v>220</v>
      </c>
    </row>
    <row r="134" spans="2:47" s="1" customFormat="1" ht="40.5">
      <c r="B134" s="41"/>
      <c r="C134" s="63"/>
      <c r="D134" s="203" t="s">
        <v>221</v>
      </c>
      <c r="E134" s="63"/>
      <c r="F134" s="238" t="s">
        <v>222</v>
      </c>
      <c r="G134" s="63"/>
      <c r="H134" s="63"/>
      <c r="I134" s="159"/>
      <c r="J134" s="63"/>
      <c r="K134" s="63"/>
      <c r="L134" s="61"/>
      <c r="M134" s="239"/>
      <c r="N134" s="42"/>
      <c r="O134" s="42"/>
      <c r="P134" s="42"/>
      <c r="Q134" s="42"/>
      <c r="R134" s="42"/>
      <c r="S134" s="42"/>
      <c r="T134" s="78"/>
      <c r="AT134" s="24" t="s">
        <v>221</v>
      </c>
      <c r="AU134" s="24" t="s">
        <v>80</v>
      </c>
    </row>
    <row r="135" spans="2:51" s="11" customFormat="1" ht="13.5">
      <c r="B135" s="201"/>
      <c r="C135" s="202"/>
      <c r="D135" s="215" t="s">
        <v>150</v>
      </c>
      <c r="E135" s="225" t="s">
        <v>21</v>
      </c>
      <c r="F135" s="226" t="s">
        <v>223</v>
      </c>
      <c r="G135" s="202"/>
      <c r="H135" s="227">
        <v>7.651</v>
      </c>
      <c r="I135" s="207"/>
      <c r="J135" s="202"/>
      <c r="K135" s="202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150</v>
      </c>
      <c r="AU135" s="212" t="s">
        <v>80</v>
      </c>
      <c r="AV135" s="11" t="s">
        <v>80</v>
      </c>
      <c r="AW135" s="11" t="s">
        <v>35</v>
      </c>
      <c r="AX135" s="11" t="s">
        <v>76</v>
      </c>
      <c r="AY135" s="212" t="s">
        <v>132</v>
      </c>
    </row>
    <row r="136" spans="2:65" s="1" customFormat="1" ht="22.5" customHeight="1">
      <c r="B136" s="41"/>
      <c r="C136" s="228" t="s">
        <v>224</v>
      </c>
      <c r="D136" s="228" t="s">
        <v>194</v>
      </c>
      <c r="E136" s="229" t="s">
        <v>225</v>
      </c>
      <c r="F136" s="230" t="s">
        <v>226</v>
      </c>
      <c r="G136" s="231" t="s">
        <v>202</v>
      </c>
      <c r="H136" s="232">
        <v>7.651</v>
      </c>
      <c r="I136" s="233"/>
      <c r="J136" s="234">
        <f>ROUND(I136*H136,2)</f>
        <v>0</v>
      </c>
      <c r="K136" s="230" t="s">
        <v>21</v>
      </c>
      <c r="L136" s="235"/>
      <c r="M136" s="236" t="s">
        <v>21</v>
      </c>
      <c r="N136" s="237" t="s">
        <v>42</v>
      </c>
      <c r="O136" s="42"/>
      <c r="P136" s="198">
        <f>O136*H136</f>
        <v>0</v>
      </c>
      <c r="Q136" s="198">
        <v>0.0003</v>
      </c>
      <c r="R136" s="198">
        <f>Q136*H136</f>
        <v>0.0022952999999999997</v>
      </c>
      <c r="S136" s="198">
        <v>0</v>
      </c>
      <c r="T136" s="199">
        <f>S136*H136</f>
        <v>0</v>
      </c>
      <c r="AR136" s="24" t="s">
        <v>197</v>
      </c>
      <c r="AT136" s="24" t="s">
        <v>194</v>
      </c>
      <c r="AU136" s="24" t="s">
        <v>80</v>
      </c>
      <c r="AY136" s="24" t="s">
        <v>132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24" t="s">
        <v>76</v>
      </c>
      <c r="BK136" s="200">
        <f>ROUND(I136*H136,2)</f>
        <v>0</v>
      </c>
      <c r="BL136" s="24" t="s">
        <v>140</v>
      </c>
      <c r="BM136" s="24" t="s">
        <v>227</v>
      </c>
    </row>
    <row r="137" spans="2:47" s="1" customFormat="1" ht="40.5">
      <c r="B137" s="41"/>
      <c r="C137" s="63"/>
      <c r="D137" s="203" t="s">
        <v>221</v>
      </c>
      <c r="E137" s="63"/>
      <c r="F137" s="238" t="s">
        <v>222</v>
      </c>
      <c r="G137" s="63"/>
      <c r="H137" s="63"/>
      <c r="I137" s="159"/>
      <c r="J137" s="63"/>
      <c r="K137" s="63"/>
      <c r="L137" s="61"/>
      <c r="M137" s="239"/>
      <c r="N137" s="42"/>
      <c r="O137" s="42"/>
      <c r="P137" s="42"/>
      <c r="Q137" s="42"/>
      <c r="R137" s="42"/>
      <c r="S137" s="42"/>
      <c r="T137" s="78"/>
      <c r="AT137" s="24" t="s">
        <v>221</v>
      </c>
      <c r="AU137" s="24" t="s">
        <v>80</v>
      </c>
    </row>
    <row r="138" spans="2:51" s="11" customFormat="1" ht="13.5">
      <c r="B138" s="201"/>
      <c r="C138" s="202"/>
      <c r="D138" s="203" t="s">
        <v>150</v>
      </c>
      <c r="E138" s="204" t="s">
        <v>21</v>
      </c>
      <c r="F138" s="205" t="s">
        <v>223</v>
      </c>
      <c r="G138" s="202"/>
      <c r="H138" s="206">
        <v>7.651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150</v>
      </c>
      <c r="AU138" s="212" t="s">
        <v>80</v>
      </c>
      <c r="AV138" s="11" t="s">
        <v>80</v>
      </c>
      <c r="AW138" s="11" t="s">
        <v>35</v>
      </c>
      <c r="AX138" s="11" t="s">
        <v>71</v>
      </c>
      <c r="AY138" s="212" t="s">
        <v>132</v>
      </c>
    </row>
    <row r="139" spans="2:51" s="12" customFormat="1" ht="13.5">
      <c r="B139" s="213"/>
      <c r="C139" s="214"/>
      <c r="D139" s="203" t="s">
        <v>150</v>
      </c>
      <c r="E139" s="240" t="s">
        <v>21</v>
      </c>
      <c r="F139" s="241" t="s">
        <v>153</v>
      </c>
      <c r="G139" s="214"/>
      <c r="H139" s="242">
        <v>7.651</v>
      </c>
      <c r="I139" s="219"/>
      <c r="J139" s="214"/>
      <c r="K139" s="214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150</v>
      </c>
      <c r="AU139" s="224" t="s">
        <v>80</v>
      </c>
      <c r="AV139" s="12" t="s">
        <v>140</v>
      </c>
      <c r="AW139" s="12" t="s">
        <v>35</v>
      </c>
      <c r="AX139" s="12" t="s">
        <v>76</v>
      </c>
      <c r="AY139" s="224" t="s">
        <v>132</v>
      </c>
    </row>
    <row r="140" spans="2:63" s="10" customFormat="1" ht="29.85" customHeight="1">
      <c r="B140" s="172"/>
      <c r="C140" s="173"/>
      <c r="D140" s="186" t="s">
        <v>70</v>
      </c>
      <c r="E140" s="187" t="s">
        <v>228</v>
      </c>
      <c r="F140" s="187" t="s">
        <v>229</v>
      </c>
      <c r="G140" s="173"/>
      <c r="H140" s="173"/>
      <c r="I140" s="176"/>
      <c r="J140" s="188">
        <f>BK140</f>
        <v>0</v>
      </c>
      <c r="K140" s="173"/>
      <c r="L140" s="178"/>
      <c r="M140" s="179"/>
      <c r="N140" s="180"/>
      <c r="O140" s="180"/>
      <c r="P140" s="181">
        <f>P141</f>
        <v>0</v>
      </c>
      <c r="Q140" s="180"/>
      <c r="R140" s="181">
        <f>R141</f>
        <v>1.36047384</v>
      </c>
      <c r="S140" s="180"/>
      <c r="T140" s="182">
        <f>T141</f>
        <v>0</v>
      </c>
      <c r="AR140" s="183" t="s">
        <v>76</v>
      </c>
      <c r="AT140" s="184" t="s">
        <v>70</v>
      </c>
      <c r="AU140" s="184" t="s">
        <v>76</v>
      </c>
      <c r="AY140" s="183" t="s">
        <v>132</v>
      </c>
      <c r="BK140" s="185">
        <f>BK141</f>
        <v>0</v>
      </c>
    </row>
    <row r="141" spans="2:65" s="1" customFormat="1" ht="22.5" customHeight="1">
      <c r="B141" s="41"/>
      <c r="C141" s="189" t="s">
        <v>230</v>
      </c>
      <c r="D141" s="189" t="s">
        <v>135</v>
      </c>
      <c r="E141" s="190" t="s">
        <v>231</v>
      </c>
      <c r="F141" s="191" t="s">
        <v>232</v>
      </c>
      <c r="G141" s="192" t="s">
        <v>138</v>
      </c>
      <c r="H141" s="193">
        <v>0.594</v>
      </c>
      <c r="I141" s="194"/>
      <c r="J141" s="195">
        <f>ROUND(I141*H141,2)</f>
        <v>0</v>
      </c>
      <c r="K141" s="191" t="s">
        <v>139</v>
      </c>
      <c r="L141" s="61"/>
      <c r="M141" s="196" t="s">
        <v>21</v>
      </c>
      <c r="N141" s="197" t="s">
        <v>42</v>
      </c>
      <c r="O141" s="42"/>
      <c r="P141" s="198">
        <f>O141*H141</f>
        <v>0</v>
      </c>
      <c r="Q141" s="198">
        <v>2.29036</v>
      </c>
      <c r="R141" s="198">
        <f>Q141*H141</f>
        <v>1.36047384</v>
      </c>
      <c r="S141" s="198">
        <v>0</v>
      </c>
      <c r="T141" s="199">
        <f>S141*H141</f>
        <v>0</v>
      </c>
      <c r="AR141" s="24" t="s">
        <v>140</v>
      </c>
      <c r="AT141" s="24" t="s">
        <v>135</v>
      </c>
      <c r="AU141" s="24" t="s">
        <v>80</v>
      </c>
      <c r="AY141" s="24" t="s">
        <v>132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24" t="s">
        <v>76</v>
      </c>
      <c r="BK141" s="200">
        <f>ROUND(I141*H141,2)</f>
        <v>0</v>
      </c>
      <c r="BL141" s="24" t="s">
        <v>140</v>
      </c>
      <c r="BM141" s="24" t="s">
        <v>233</v>
      </c>
    </row>
    <row r="142" spans="2:63" s="10" customFormat="1" ht="29.85" customHeight="1">
      <c r="B142" s="172"/>
      <c r="C142" s="173"/>
      <c r="D142" s="186" t="s">
        <v>70</v>
      </c>
      <c r="E142" s="187" t="s">
        <v>234</v>
      </c>
      <c r="F142" s="187" t="s">
        <v>235</v>
      </c>
      <c r="G142" s="173"/>
      <c r="H142" s="173"/>
      <c r="I142" s="176"/>
      <c r="J142" s="188">
        <f>BK142</f>
        <v>0</v>
      </c>
      <c r="K142" s="173"/>
      <c r="L142" s="178"/>
      <c r="M142" s="179"/>
      <c r="N142" s="180"/>
      <c r="O142" s="180"/>
      <c r="P142" s="181">
        <f>SUM(P143:P145)</f>
        <v>0</v>
      </c>
      <c r="Q142" s="180"/>
      <c r="R142" s="181">
        <f>SUM(R143:R145)</f>
        <v>0.13104</v>
      </c>
      <c r="S142" s="180"/>
      <c r="T142" s="182">
        <f>SUM(T143:T145)</f>
        <v>0</v>
      </c>
      <c r="AR142" s="183" t="s">
        <v>76</v>
      </c>
      <c r="AT142" s="184" t="s">
        <v>70</v>
      </c>
      <c r="AU142" s="184" t="s">
        <v>76</v>
      </c>
      <c r="AY142" s="183" t="s">
        <v>132</v>
      </c>
      <c r="BK142" s="185">
        <f>SUM(BK143:BK145)</f>
        <v>0</v>
      </c>
    </row>
    <row r="143" spans="2:65" s="1" customFormat="1" ht="22.5" customHeight="1">
      <c r="B143" s="41"/>
      <c r="C143" s="189" t="s">
        <v>236</v>
      </c>
      <c r="D143" s="189" t="s">
        <v>135</v>
      </c>
      <c r="E143" s="190" t="s">
        <v>237</v>
      </c>
      <c r="F143" s="191" t="s">
        <v>238</v>
      </c>
      <c r="G143" s="192" t="s">
        <v>202</v>
      </c>
      <c r="H143" s="193">
        <v>3.15</v>
      </c>
      <c r="I143" s="194"/>
      <c r="J143" s="195">
        <f>ROUND(I143*H143,2)</f>
        <v>0</v>
      </c>
      <c r="K143" s="191" t="s">
        <v>21</v>
      </c>
      <c r="L143" s="61"/>
      <c r="M143" s="196" t="s">
        <v>21</v>
      </c>
      <c r="N143" s="197" t="s">
        <v>42</v>
      </c>
      <c r="O143" s="42"/>
      <c r="P143" s="198">
        <f>O143*H143</f>
        <v>0</v>
      </c>
      <c r="Q143" s="198">
        <v>0.0416</v>
      </c>
      <c r="R143" s="198">
        <f>Q143*H143</f>
        <v>0.13104</v>
      </c>
      <c r="S143" s="198">
        <v>0</v>
      </c>
      <c r="T143" s="199">
        <f>S143*H143</f>
        <v>0</v>
      </c>
      <c r="AR143" s="24" t="s">
        <v>140</v>
      </c>
      <c r="AT143" s="24" t="s">
        <v>135</v>
      </c>
      <c r="AU143" s="24" t="s">
        <v>80</v>
      </c>
      <c r="AY143" s="24" t="s">
        <v>132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24" t="s">
        <v>76</v>
      </c>
      <c r="BK143" s="200">
        <f>ROUND(I143*H143,2)</f>
        <v>0</v>
      </c>
      <c r="BL143" s="24" t="s">
        <v>140</v>
      </c>
      <c r="BM143" s="24" t="s">
        <v>239</v>
      </c>
    </row>
    <row r="144" spans="2:51" s="11" customFormat="1" ht="13.5">
      <c r="B144" s="201"/>
      <c r="C144" s="202"/>
      <c r="D144" s="203" t="s">
        <v>150</v>
      </c>
      <c r="E144" s="204" t="s">
        <v>21</v>
      </c>
      <c r="F144" s="205" t="s">
        <v>240</v>
      </c>
      <c r="G144" s="202"/>
      <c r="H144" s="206">
        <v>3.15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150</v>
      </c>
      <c r="AU144" s="212" t="s">
        <v>80</v>
      </c>
      <c r="AV144" s="11" t="s">
        <v>80</v>
      </c>
      <c r="AW144" s="11" t="s">
        <v>35</v>
      </c>
      <c r="AX144" s="11" t="s">
        <v>71</v>
      </c>
      <c r="AY144" s="212" t="s">
        <v>132</v>
      </c>
    </row>
    <row r="145" spans="2:51" s="12" customFormat="1" ht="13.5">
      <c r="B145" s="213"/>
      <c r="C145" s="214"/>
      <c r="D145" s="203" t="s">
        <v>150</v>
      </c>
      <c r="E145" s="240" t="s">
        <v>21</v>
      </c>
      <c r="F145" s="241" t="s">
        <v>153</v>
      </c>
      <c r="G145" s="214"/>
      <c r="H145" s="242">
        <v>3.15</v>
      </c>
      <c r="I145" s="219"/>
      <c r="J145" s="214"/>
      <c r="K145" s="214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150</v>
      </c>
      <c r="AU145" s="224" t="s">
        <v>80</v>
      </c>
      <c r="AV145" s="12" t="s">
        <v>140</v>
      </c>
      <c r="AW145" s="12" t="s">
        <v>35</v>
      </c>
      <c r="AX145" s="12" t="s">
        <v>76</v>
      </c>
      <c r="AY145" s="224" t="s">
        <v>132</v>
      </c>
    </row>
    <row r="146" spans="2:63" s="10" customFormat="1" ht="29.85" customHeight="1">
      <c r="B146" s="172"/>
      <c r="C146" s="173"/>
      <c r="D146" s="186" t="s">
        <v>70</v>
      </c>
      <c r="E146" s="187" t="s">
        <v>211</v>
      </c>
      <c r="F146" s="187" t="s">
        <v>241</v>
      </c>
      <c r="G146" s="173"/>
      <c r="H146" s="173"/>
      <c r="I146" s="176"/>
      <c r="J146" s="188">
        <f>BK146</f>
        <v>0</v>
      </c>
      <c r="K146" s="173"/>
      <c r="L146" s="178"/>
      <c r="M146" s="179"/>
      <c r="N146" s="180"/>
      <c r="O146" s="180"/>
      <c r="P146" s="181">
        <f>SUM(P147:P166)</f>
        <v>0</v>
      </c>
      <c r="Q146" s="180"/>
      <c r="R146" s="181">
        <f>SUM(R147:R166)</f>
        <v>0.00484</v>
      </c>
      <c r="S146" s="180"/>
      <c r="T146" s="182">
        <f>SUM(T147:T166)</f>
        <v>2.06818</v>
      </c>
      <c r="AR146" s="183" t="s">
        <v>76</v>
      </c>
      <c r="AT146" s="184" t="s">
        <v>70</v>
      </c>
      <c r="AU146" s="184" t="s">
        <v>76</v>
      </c>
      <c r="AY146" s="183" t="s">
        <v>132</v>
      </c>
      <c r="BK146" s="185">
        <f>SUM(BK147:BK166)</f>
        <v>0</v>
      </c>
    </row>
    <row r="147" spans="2:65" s="1" customFormat="1" ht="22.5" customHeight="1">
      <c r="B147" s="41"/>
      <c r="C147" s="189" t="s">
        <v>242</v>
      </c>
      <c r="D147" s="189" t="s">
        <v>135</v>
      </c>
      <c r="E147" s="190" t="s">
        <v>243</v>
      </c>
      <c r="F147" s="191" t="s">
        <v>244</v>
      </c>
      <c r="G147" s="192" t="s">
        <v>202</v>
      </c>
      <c r="H147" s="193">
        <v>12</v>
      </c>
      <c r="I147" s="194"/>
      <c r="J147" s="195">
        <f>ROUND(I147*H147,2)</f>
        <v>0</v>
      </c>
      <c r="K147" s="191" t="s">
        <v>21</v>
      </c>
      <c r="L147" s="61"/>
      <c r="M147" s="196" t="s">
        <v>21</v>
      </c>
      <c r="N147" s="197" t="s">
        <v>42</v>
      </c>
      <c r="O147" s="42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AR147" s="24" t="s">
        <v>140</v>
      </c>
      <c r="AT147" s="24" t="s">
        <v>135</v>
      </c>
      <c r="AU147" s="24" t="s">
        <v>80</v>
      </c>
      <c r="AY147" s="24" t="s">
        <v>132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24" t="s">
        <v>76</v>
      </c>
      <c r="BK147" s="200">
        <f>ROUND(I147*H147,2)</f>
        <v>0</v>
      </c>
      <c r="BL147" s="24" t="s">
        <v>140</v>
      </c>
      <c r="BM147" s="24" t="s">
        <v>245</v>
      </c>
    </row>
    <row r="148" spans="2:51" s="11" customFormat="1" ht="13.5">
      <c r="B148" s="201"/>
      <c r="C148" s="202"/>
      <c r="D148" s="203" t="s">
        <v>150</v>
      </c>
      <c r="E148" s="204" t="s">
        <v>21</v>
      </c>
      <c r="F148" s="205" t="s">
        <v>246</v>
      </c>
      <c r="G148" s="202"/>
      <c r="H148" s="206">
        <v>12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150</v>
      </c>
      <c r="AU148" s="212" t="s">
        <v>80</v>
      </c>
      <c r="AV148" s="11" t="s">
        <v>80</v>
      </c>
      <c r="AW148" s="11" t="s">
        <v>35</v>
      </c>
      <c r="AX148" s="11" t="s">
        <v>71</v>
      </c>
      <c r="AY148" s="212" t="s">
        <v>132</v>
      </c>
    </row>
    <row r="149" spans="2:51" s="12" customFormat="1" ht="13.5">
      <c r="B149" s="213"/>
      <c r="C149" s="214"/>
      <c r="D149" s="215" t="s">
        <v>150</v>
      </c>
      <c r="E149" s="216" t="s">
        <v>21</v>
      </c>
      <c r="F149" s="217" t="s">
        <v>153</v>
      </c>
      <c r="G149" s="214"/>
      <c r="H149" s="218">
        <v>12</v>
      </c>
      <c r="I149" s="219"/>
      <c r="J149" s="214"/>
      <c r="K149" s="214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150</v>
      </c>
      <c r="AU149" s="224" t="s">
        <v>80</v>
      </c>
      <c r="AV149" s="12" t="s">
        <v>140</v>
      </c>
      <c r="AW149" s="12" t="s">
        <v>35</v>
      </c>
      <c r="AX149" s="12" t="s">
        <v>76</v>
      </c>
      <c r="AY149" s="224" t="s">
        <v>132</v>
      </c>
    </row>
    <row r="150" spans="2:65" s="1" customFormat="1" ht="22.5" customHeight="1">
      <c r="B150" s="41"/>
      <c r="C150" s="189" t="s">
        <v>247</v>
      </c>
      <c r="D150" s="189" t="s">
        <v>135</v>
      </c>
      <c r="E150" s="190" t="s">
        <v>248</v>
      </c>
      <c r="F150" s="191" t="s">
        <v>249</v>
      </c>
      <c r="G150" s="192" t="s">
        <v>250</v>
      </c>
      <c r="H150" s="193">
        <v>1</v>
      </c>
      <c r="I150" s="194"/>
      <c r="J150" s="195">
        <f>ROUND(I150*H150,2)</f>
        <v>0</v>
      </c>
      <c r="K150" s="191" t="s">
        <v>21</v>
      </c>
      <c r="L150" s="61"/>
      <c r="M150" s="196" t="s">
        <v>21</v>
      </c>
      <c r="N150" s="197" t="s">
        <v>42</v>
      </c>
      <c r="O150" s="42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AR150" s="24" t="s">
        <v>140</v>
      </c>
      <c r="AT150" s="24" t="s">
        <v>135</v>
      </c>
      <c r="AU150" s="24" t="s">
        <v>80</v>
      </c>
      <c r="AY150" s="24" t="s">
        <v>132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24" t="s">
        <v>76</v>
      </c>
      <c r="BK150" s="200">
        <f>ROUND(I150*H150,2)</f>
        <v>0</v>
      </c>
      <c r="BL150" s="24" t="s">
        <v>140</v>
      </c>
      <c r="BM150" s="24" t="s">
        <v>251</v>
      </c>
    </row>
    <row r="151" spans="2:65" s="1" customFormat="1" ht="22.5" customHeight="1">
      <c r="B151" s="41"/>
      <c r="C151" s="189" t="s">
        <v>252</v>
      </c>
      <c r="D151" s="189" t="s">
        <v>135</v>
      </c>
      <c r="E151" s="190" t="s">
        <v>253</v>
      </c>
      <c r="F151" s="191" t="s">
        <v>254</v>
      </c>
      <c r="G151" s="192" t="s">
        <v>250</v>
      </c>
      <c r="H151" s="193">
        <v>1</v>
      </c>
      <c r="I151" s="194"/>
      <c r="J151" s="195">
        <f>ROUND(I151*H151,2)</f>
        <v>0</v>
      </c>
      <c r="K151" s="191" t="s">
        <v>21</v>
      </c>
      <c r="L151" s="61"/>
      <c r="M151" s="196" t="s">
        <v>21</v>
      </c>
      <c r="N151" s="197" t="s">
        <v>42</v>
      </c>
      <c r="O151" s="42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AR151" s="24" t="s">
        <v>140</v>
      </c>
      <c r="AT151" s="24" t="s">
        <v>135</v>
      </c>
      <c r="AU151" s="24" t="s">
        <v>80</v>
      </c>
      <c r="AY151" s="24" t="s">
        <v>132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24" t="s">
        <v>76</v>
      </c>
      <c r="BK151" s="200">
        <f>ROUND(I151*H151,2)</f>
        <v>0</v>
      </c>
      <c r="BL151" s="24" t="s">
        <v>140</v>
      </c>
      <c r="BM151" s="24" t="s">
        <v>255</v>
      </c>
    </row>
    <row r="152" spans="2:65" s="1" customFormat="1" ht="31.5" customHeight="1">
      <c r="B152" s="41"/>
      <c r="C152" s="189" t="s">
        <v>256</v>
      </c>
      <c r="D152" s="189" t="s">
        <v>135</v>
      </c>
      <c r="E152" s="190" t="s">
        <v>257</v>
      </c>
      <c r="F152" s="191" t="s">
        <v>258</v>
      </c>
      <c r="G152" s="192" t="s">
        <v>202</v>
      </c>
      <c r="H152" s="193">
        <v>28</v>
      </c>
      <c r="I152" s="194"/>
      <c r="J152" s="195">
        <f>ROUND(I152*H152,2)</f>
        <v>0</v>
      </c>
      <c r="K152" s="191" t="s">
        <v>139</v>
      </c>
      <c r="L152" s="61"/>
      <c r="M152" s="196" t="s">
        <v>21</v>
      </c>
      <c r="N152" s="197" t="s">
        <v>42</v>
      </c>
      <c r="O152" s="42"/>
      <c r="P152" s="198">
        <f>O152*H152</f>
        <v>0</v>
      </c>
      <c r="Q152" s="198">
        <v>0.00013</v>
      </c>
      <c r="R152" s="198">
        <f>Q152*H152</f>
        <v>0.0036399999999999996</v>
      </c>
      <c r="S152" s="198">
        <v>0</v>
      </c>
      <c r="T152" s="199">
        <f>S152*H152</f>
        <v>0</v>
      </c>
      <c r="AR152" s="24" t="s">
        <v>140</v>
      </c>
      <c r="AT152" s="24" t="s">
        <v>135</v>
      </c>
      <c r="AU152" s="24" t="s">
        <v>80</v>
      </c>
      <c r="AY152" s="24" t="s">
        <v>132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24" t="s">
        <v>76</v>
      </c>
      <c r="BK152" s="200">
        <f>ROUND(I152*H152,2)</f>
        <v>0</v>
      </c>
      <c r="BL152" s="24" t="s">
        <v>140</v>
      </c>
      <c r="BM152" s="24" t="s">
        <v>259</v>
      </c>
    </row>
    <row r="153" spans="2:51" s="11" customFormat="1" ht="13.5">
      <c r="B153" s="201"/>
      <c r="C153" s="202"/>
      <c r="D153" s="203" t="s">
        <v>150</v>
      </c>
      <c r="E153" s="204" t="s">
        <v>21</v>
      </c>
      <c r="F153" s="205" t="s">
        <v>260</v>
      </c>
      <c r="G153" s="202"/>
      <c r="H153" s="206">
        <v>28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150</v>
      </c>
      <c r="AU153" s="212" t="s">
        <v>80</v>
      </c>
      <c r="AV153" s="11" t="s">
        <v>80</v>
      </c>
      <c r="AW153" s="11" t="s">
        <v>35</v>
      </c>
      <c r="AX153" s="11" t="s">
        <v>71</v>
      </c>
      <c r="AY153" s="212" t="s">
        <v>132</v>
      </c>
    </row>
    <row r="154" spans="2:51" s="12" customFormat="1" ht="13.5">
      <c r="B154" s="213"/>
      <c r="C154" s="214"/>
      <c r="D154" s="215" t="s">
        <v>150</v>
      </c>
      <c r="E154" s="216" t="s">
        <v>21</v>
      </c>
      <c r="F154" s="217" t="s">
        <v>153</v>
      </c>
      <c r="G154" s="214"/>
      <c r="H154" s="218">
        <v>28</v>
      </c>
      <c r="I154" s="219"/>
      <c r="J154" s="214"/>
      <c r="K154" s="214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150</v>
      </c>
      <c r="AU154" s="224" t="s">
        <v>80</v>
      </c>
      <c r="AV154" s="12" t="s">
        <v>140</v>
      </c>
      <c r="AW154" s="12" t="s">
        <v>35</v>
      </c>
      <c r="AX154" s="12" t="s">
        <v>76</v>
      </c>
      <c r="AY154" s="224" t="s">
        <v>132</v>
      </c>
    </row>
    <row r="155" spans="2:65" s="1" customFormat="1" ht="22.5" customHeight="1">
      <c r="B155" s="41"/>
      <c r="C155" s="189" t="s">
        <v>261</v>
      </c>
      <c r="D155" s="189" t="s">
        <v>135</v>
      </c>
      <c r="E155" s="190" t="s">
        <v>262</v>
      </c>
      <c r="F155" s="191" t="s">
        <v>263</v>
      </c>
      <c r="G155" s="192" t="s">
        <v>202</v>
      </c>
      <c r="H155" s="193">
        <v>30</v>
      </c>
      <c r="I155" s="194"/>
      <c r="J155" s="195">
        <f>ROUND(I155*H155,2)</f>
        <v>0</v>
      </c>
      <c r="K155" s="191" t="s">
        <v>21</v>
      </c>
      <c r="L155" s="61"/>
      <c r="M155" s="196" t="s">
        <v>21</v>
      </c>
      <c r="N155" s="197" t="s">
        <v>42</v>
      </c>
      <c r="O155" s="42"/>
      <c r="P155" s="198">
        <f>O155*H155</f>
        <v>0</v>
      </c>
      <c r="Q155" s="198">
        <v>4E-05</v>
      </c>
      <c r="R155" s="198">
        <f>Q155*H155</f>
        <v>0.0012000000000000001</v>
      </c>
      <c r="S155" s="198">
        <v>0</v>
      </c>
      <c r="T155" s="199">
        <f>S155*H155</f>
        <v>0</v>
      </c>
      <c r="AR155" s="24" t="s">
        <v>242</v>
      </c>
      <c r="AT155" s="24" t="s">
        <v>135</v>
      </c>
      <c r="AU155" s="24" t="s">
        <v>80</v>
      </c>
      <c r="AY155" s="24" t="s">
        <v>132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24" t="s">
        <v>76</v>
      </c>
      <c r="BK155" s="200">
        <f>ROUND(I155*H155,2)</f>
        <v>0</v>
      </c>
      <c r="BL155" s="24" t="s">
        <v>242</v>
      </c>
      <c r="BM155" s="24" t="s">
        <v>264</v>
      </c>
    </row>
    <row r="156" spans="2:65" s="1" customFormat="1" ht="22.5" customHeight="1">
      <c r="B156" s="41"/>
      <c r="C156" s="189" t="s">
        <v>265</v>
      </c>
      <c r="D156" s="189" t="s">
        <v>135</v>
      </c>
      <c r="E156" s="190" t="s">
        <v>266</v>
      </c>
      <c r="F156" s="191" t="s">
        <v>267</v>
      </c>
      <c r="G156" s="192" t="s">
        <v>138</v>
      </c>
      <c r="H156" s="193">
        <v>0.594</v>
      </c>
      <c r="I156" s="194"/>
      <c r="J156" s="195">
        <f>ROUND(I156*H156,2)</f>
        <v>0</v>
      </c>
      <c r="K156" s="191" t="s">
        <v>139</v>
      </c>
      <c r="L156" s="61"/>
      <c r="M156" s="196" t="s">
        <v>21</v>
      </c>
      <c r="N156" s="197" t="s">
        <v>42</v>
      </c>
      <c r="O156" s="42"/>
      <c r="P156" s="198">
        <f>O156*H156</f>
        <v>0</v>
      </c>
      <c r="Q156" s="198">
        <v>0</v>
      </c>
      <c r="R156" s="198">
        <f>Q156*H156</f>
        <v>0</v>
      </c>
      <c r="S156" s="198">
        <v>1.95</v>
      </c>
      <c r="T156" s="199">
        <f>S156*H156</f>
        <v>1.1582999999999999</v>
      </c>
      <c r="AR156" s="24" t="s">
        <v>140</v>
      </c>
      <c r="AT156" s="24" t="s">
        <v>135</v>
      </c>
      <c r="AU156" s="24" t="s">
        <v>80</v>
      </c>
      <c r="AY156" s="24" t="s">
        <v>132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24" t="s">
        <v>76</v>
      </c>
      <c r="BK156" s="200">
        <f>ROUND(I156*H156,2)</f>
        <v>0</v>
      </c>
      <c r="BL156" s="24" t="s">
        <v>140</v>
      </c>
      <c r="BM156" s="24" t="s">
        <v>268</v>
      </c>
    </row>
    <row r="157" spans="2:51" s="11" customFormat="1" ht="13.5">
      <c r="B157" s="201"/>
      <c r="C157" s="202"/>
      <c r="D157" s="203" t="s">
        <v>150</v>
      </c>
      <c r="E157" s="204" t="s">
        <v>21</v>
      </c>
      <c r="F157" s="205" t="s">
        <v>269</v>
      </c>
      <c r="G157" s="202"/>
      <c r="H157" s="206">
        <v>0.594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150</v>
      </c>
      <c r="AU157" s="212" t="s">
        <v>80</v>
      </c>
      <c r="AV157" s="11" t="s">
        <v>80</v>
      </c>
      <c r="AW157" s="11" t="s">
        <v>35</v>
      </c>
      <c r="AX157" s="11" t="s">
        <v>71</v>
      </c>
      <c r="AY157" s="212" t="s">
        <v>132</v>
      </c>
    </row>
    <row r="158" spans="2:51" s="12" customFormat="1" ht="13.5">
      <c r="B158" s="213"/>
      <c r="C158" s="214"/>
      <c r="D158" s="215" t="s">
        <v>150</v>
      </c>
      <c r="E158" s="216" t="s">
        <v>21</v>
      </c>
      <c r="F158" s="217" t="s">
        <v>153</v>
      </c>
      <c r="G158" s="214"/>
      <c r="H158" s="218">
        <v>0.594</v>
      </c>
      <c r="I158" s="219"/>
      <c r="J158" s="214"/>
      <c r="K158" s="214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150</v>
      </c>
      <c r="AU158" s="224" t="s">
        <v>80</v>
      </c>
      <c r="AV158" s="12" t="s">
        <v>140</v>
      </c>
      <c r="AW158" s="12" t="s">
        <v>35</v>
      </c>
      <c r="AX158" s="12" t="s">
        <v>76</v>
      </c>
      <c r="AY158" s="224" t="s">
        <v>132</v>
      </c>
    </row>
    <row r="159" spans="2:65" s="1" customFormat="1" ht="22.5" customHeight="1">
      <c r="B159" s="41"/>
      <c r="C159" s="189" t="s">
        <v>234</v>
      </c>
      <c r="D159" s="189" t="s">
        <v>135</v>
      </c>
      <c r="E159" s="190" t="s">
        <v>270</v>
      </c>
      <c r="F159" s="191" t="s">
        <v>271</v>
      </c>
      <c r="G159" s="192" t="s">
        <v>202</v>
      </c>
      <c r="H159" s="193">
        <v>3.172</v>
      </c>
      <c r="I159" s="194"/>
      <c r="J159" s="195">
        <f>ROUND(I159*H159,2)</f>
        <v>0</v>
      </c>
      <c r="K159" s="191" t="s">
        <v>139</v>
      </c>
      <c r="L159" s="61"/>
      <c r="M159" s="196" t="s">
        <v>21</v>
      </c>
      <c r="N159" s="197" t="s">
        <v>42</v>
      </c>
      <c r="O159" s="42"/>
      <c r="P159" s="198">
        <f>O159*H159</f>
        <v>0</v>
      </c>
      <c r="Q159" s="198">
        <v>0</v>
      </c>
      <c r="R159" s="198">
        <f>Q159*H159</f>
        <v>0</v>
      </c>
      <c r="S159" s="198">
        <v>0.09</v>
      </c>
      <c r="T159" s="199">
        <f>S159*H159</f>
        <v>0.28548</v>
      </c>
      <c r="AR159" s="24" t="s">
        <v>140</v>
      </c>
      <c r="AT159" s="24" t="s">
        <v>135</v>
      </c>
      <c r="AU159" s="24" t="s">
        <v>80</v>
      </c>
      <c r="AY159" s="24" t="s">
        <v>132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24" t="s">
        <v>76</v>
      </c>
      <c r="BK159" s="200">
        <f>ROUND(I159*H159,2)</f>
        <v>0</v>
      </c>
      <c r="BL159" s="24" t="s">
        <v>140</v>
      </c>
      <c r="BM159" s="24" t="s">
        <v>272</v>
      </c>
    </row>
    <row r="160" spans="2:51" s="11" customFormat="1" ht="13.5">
      <c r="B160" s="201"/>
      <c r="C160" s="202"/>
      <c r="D160" s="203" t="s">
        <v>150</v>
      </c>
      <c r="E160" s="204" t="s">
        <v>21</v>
      </c>
      <c r="F160" s="205" t="s">
        <v>205</v>
      </c>
      <c r="G160" s="202"/>
      <c r="H160" s="206">
        <v>3.172</v>
      </c>
      <c r="I160" s="207"/>
      <c r="J160" s="202"/>
      <c r="K160" s="202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150</v>
      </c>
      <c r="AU160" s="212" t="s">
        <v>80</v>
      </c>
      <c r="AV160" s="11" t="s">
        <v>80</v>
      </c>
      <c r="AW160" s="11" t="s">
        <v>35</v>
      </c>
      <c r="AX160" s="11" t="s">
        <v>71</v>
      </c>
      <c r="AY160" s="212" t="s">
        <v>132</v>
      </c>
    </row>
    <row r="161" spans="2:51" s="12" customFormat="1" ht="13.5">
      <c r="B161" s="213"/>
      <c r="C161" s="214"/>
      <c r="D161" s="215" t="s">
        <v>150</v>
      </c>
      <c r="E161" s="216" t="s">
        <v>21</v>
      </c>
      <c r="F161" s="217" t="s">
        <v>153</v>
      </c>
      <c r="G161" s="214"/>
      <c r="H161" s="218">
        <v>3.172</v>
      </c>
      <c r="I161" s="219"/>
      <c r="J161" s="214"/>
      <c r="K161" s="214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150</v>
      </c>
      <c r="AU161" s="224" t="s">
        <v>80</v>
      </c>
      <c r="AV161" s="12" t="s">
        <v>140</v>
      </c>
      <c r="AW161" s="12" t="s">
        <v>35</v>
      </c>
      <c r="AX161" s="12" t="s">
        <v>76</v>
      </c>
      <c r="AY161" s="224" t="s">
        <v>132</v>
      </c>
    </row>
    <row r="162" spans="2:65" s="1" customFormat="1" ht="22.5" customHeight="1">
      <c r="B162" s="41"/>
      <c r="C162" s="189" t="s">
        <v>140</v>
      </c>
      <c r="D162" s="189" t="s">
        <v>135</v>
      </c>
      <c r="E162" s="190" t="s">
        <v>273</v>
      </c>
      <c r="F162" s="191" t="s">
        <v>274</v>
      </c>
      <c r="G162" s="192" t="s">
        <v>138</v>
      </c>
      <c r="H162" s="193">
        <v>0.446</v>
      </c>
      <c r="I162" s="194"/>
      <c r="J162" s="195">
        <f>ROUND(I162*H162,2)</f>
        <v>0</v>
      </c>
      <c r="K162" s="191" t="s">
        <v>139</v>
      </c>
      <c r="L162" s="61"/>
      <c r="M162" s="196" t="s">
        <v>21</v>
      </c>
      <c r="N162" s="197" t="s">
        <v>42</v>
      </c>
      <c r="O162" s="42"/>
      <c r="P162" s="198">
        <f>O162*H162</f>
        <v>0</v>
      </c>
      <c r="Q162" s="198">
        <v>0</v>
      </c>
      <c r="R162" s="198">
        <f>Q162*H162</f>
        <v>0</v>
      </c>
      <c r="S162" s="198">
        <v>1.4</v>
      </c>
      <c r="T162" s="199">
        <f>S162*H162</f>
        <v>0.6244</v>
      </c>
      <c r="AR162" s="24" t="s">
        <v>140</v>
      </c>
      <c r="AT162" s="24" t="s">
        <v>135</v>
      </c>
      <c r="AU162" s="24" t="s">
        <v>80</v>
      </c>
      <c r="AY162" s="24" t="s">
        <v>132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24" t="s">
        <v>76</v>
      </c>
      <c r="BK162" s="200">
        <f>ROUND(I162*H162,2)</f>
        <v>0</v>
      </c>
      <c r="BL162" s="24" t="s">
        <v>140</v>
      </c>
      <c r="BM162" s="24" t="s">
        <v>275</v>
      </c>
    </row>
    <row r="163" spans="2:51" s="13" customFormat="1" ht="13.5">
      <c r="B163" s="243"/>
      <c r="C163" s="244"/>
      <c r="D163" s="203" t="s">
        <v>150</v>
      </c>
      <c r="E163" s="245" t="s">
        <v>21</v>
      </c>
      <c r="F163" s="246" t="s">
        <v>276</v>
      </c>
      <c r="G163" s="244"/>
      <c r="H163" s="247" t="s">
        <v>21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AT163" s="253" t="s">
        <v>150</v>
      </c>
      <c r="AU163" s="253" t="s">
        <v>80</v>
      </c>
      <c r="AV163" s="13" t="s">
        <v>76</v>
      </c>
      <c r="AW163" s="13" t="s">
        <v>35</v>
      </c>
      <c r="AX163" s="13" t="s">
        <v>71</v>
      </c>
      <c r="AY163" s="253" t="s">
        <v>132</v>
      </c>
    </row>
    <row r="164" spans="2:51" s="11" customFormat="1" ht="13.5">
      <c r="B164" s="201"/>
      <c r="C164" s="202"/>
      <c r="D164" s="203" t="s">
        <v>150</v>
      </c>
      <c r="E164" s="204" t="s">
        <v>21</v>
      </c>
      <c r="F164" s="205" t="s">
        <v>277</v>
      </c>
      <c r="G164" s="202"/>
      <c r="H164" s="206">
        <v>0.224</v>
      </c>
      <c r="I164" s="207"/>
      <c r="J164" s="202"/>
      <c r="K164" s="202"/>
      <c r="L164" s="208"/>
      <c r="M164" s="209"/>
      <c r="N164" s="210"/>
      <c r="O164" s="210"/>
      <c r="P164" s="210"/>
      <c r="Q164" s="210"/>
      <c r="R164" s="210"/>
      <c r="S164" s="210"/>
      <c r="T164" s="211"/>
      <c r="AT164" s="212" t="s">
        <v>150</v>
      </c>
      <c r="AU164" s="212" t="s">
        <v>80</v>
      </c>
      <c r="AV164" s="11" t="s">
        <v>80</v>
      </c>
      <c r="AW164" s="11" t="s">
        <v>35</v>
      </c>
      <c r="AX164" s="11" t="s">
        <v>71</v>
      </c>
      <c r="AY164" s="212" t="s">
        <v>132</v>
      </c>
    </row>
    <row r="165" spans="2:51" s="11" customFormat="1" ht="13.5">
      <c r="B165" s="201"/>
      <c r="C165" s="202"/>
      <c r="D165" s="203" t="s">
        <v>150</v>
      </c>
      <c r="E165" s="204" t="s">
        <v>21</v>
      </c>
      <c r="F165" s="205" t="s">
        <v>278</v>
      </c>
      <c r="G165" s="202"/>
      <c r="H165" s="206">
        <v>0.222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150</v>
      </c>
      <c r="AU165" s="212" t="s">
        <v>80</v>
      </c>
      <c r="AV165" s="11" t="s">
        <v>80</v>
      </c>
      <c r="AW165" s="11" t="s">
        <v>35</v>
      </c>
      <c r="AX165" s="11" t="s">
        <v>71</v>
      </c>
      <c r="AY165" s="212" t="s">
        <v>132</v>
      </c>
    </row>
    <row r="166" spans="2:51" s="12" customFormat="1" ht="13.5">
      <c r="B166" s="213"/>
      <c r="C166" s="214"/>
      <c r="D166" s="203" t="s">
        <v>150</v>
      </c>
      <c r="E166" s="240" t="s">
        <v>21</v>
      </c>
      <c r="F166" s="241" t="s">
        <v>153</v>
      </c>
      <c r="G166" s="214"/>
      <c r="H166" s="242">
        <v>0.446</v>
      </c>
      <c r="I166" s="219"/>
      <c r="J166" s="214"/>
      <c r="K166" s="214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150</v>
      </c>
      <c r="AU166" s="224" t="s">
        <v>80</v>
      </c>
      <c r="AV166" s="12" t="s">
        <v>140</v>
      </c>
      <c r="AW166" s="12" t="s">
        <v>35</v>
      </c>
      <c r="AX166" s="12" t="s">
        <v>76</v>
      </c>
      <c r="AY166" s="224" t="s">
        <v>132</v>
      </c>
    </row>
    <row r="167" spans="2:63" s="10" customFormat="1" ht="29.85" customHeight="1">
      <c r="B167" s="172"/>
      <c r="C167" s="173"/>
      <c r="D167" s="186" t="s">
        <v>70</v>
      </c>
      <c r="E167" s="187" t="s">
        <v>279</v>
      </c>
      <c r="F167" s="187" t="s">
        <v>280</v>
      </c>
      <c r="G167" s="173"/>
      <c r="H167" s="173"/>
      <c r="I167" s="176"/>
      <c r="J167" s="188">
        <f>BK167</f>
        <v>0</v>
      </c>
      <c r="K167" s="173"/>
      <c r="L167" s="178"/>
      <c r="M167" s="179"/>
      <c r="N167" s="180"/>
      <c r="O167" s="180"/>
      <c r="P167" s="181">
        <f>SUM(P168:P202)</f>
        <v>0</v>
      </c>
      <c r="Q167" s="180"/>
      <c r="R167" s="181">
        <f>SUM(R168:R202)</f>
        <v>0</v>
      </c>
      <c r="S167" s="180"/>
      <c r="T167" s="182">
        <f>SUM(T168:T202)</f>
        <v>0</v>
      </c>
      <c r="AR167" s="183" t="s">
        <v>76</v>
      </c>
      <c r="AT167" s="184" t="s">
        <v>70</v>
      </c>
      <c r="AU167" s="184" t="s">
        <v>76</v>
      </c>
      <c r="AY167" s="183" t="s">
        <v>132</v>
      </c>
      <c r="BK167" s="185">
        <f>SUM(BK168:BK202)</f>
        <v>0</v>
      </c>
    </row>
    <row r="168" spans="2:65" s="1" customFormat="1" ht="22.5" customHeight="1">
      <c r="B168" s="41"/>
      <c r="C168" s="189" t="s">
        <v>281</v>
      </c>
      <c r="D168" s="189" t="s">
        <v>135</v>
      </c>
      <c r="E168" s="190" t="s">
        <v>282</v>
      </c>
      <c r="F168" s="191" t="s">
        <v>283</v>
      </c>
      <c r="G168" s="192" t="s">
        <v>284</v>
      </c>
      <c r="H168" s="193">
        <v>1</v>
      </c>
      <c r="I168" s="194"/>
      <c r="J168" s="195">
        <f>ROUND(I168*H168,2)</f>
        <v>0</v>
      </c>
      <c r="K168" s="191" t="s">
        <v>21</v>
      </c>
      <c r="L168" s="61"/>
      <c r="M168" s="196" t="s">
        <v>21</v>
      </c>
      <c r="N168" s="197" t="s">
        <v>42</v>
      </c>
      <c r="O168" s="42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AR168" s="24" t="s">
        <v>140</v>
      </c>
      <c r="AT168" s="24" t="s">
        <v>135</v>
      </c>
      <c r="AU168" s="24" t="s">
        <v>80</v>
      </c>
      <c r="AY168" s="24" t="s">
        <v>132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24" t="s">
        <v>76</v>
      </c>
      <c r="BK168" s="200">
        <f>ROUND(I168*H168,2)</f>
        <v>0</v>
      </c>
      <c r="BL168" s="24" t="s">
        <v>140</v>
      </c>
      <c r="BM168" s="24" t="s">
        <v>285</v>
      </c>
    </row>
    <row r="169" spans="2:51" s="13" customFormat="1" ht="13.5">
      <c r="B169" s="243"/>
      <c r="C169" s="244"/>
      <c r="D169" s="203" t="s">
        <v>150</v>
      </c>
      <c r="E169" s="245" t="s">
        <v>21</v>
      </c>
      <c r="F169" s="246" t="s">
        <v>286</v>
      </c>
      <c r="G169" s="244"/>
      <c r="H169" s="247" t="s">
        <v>21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150</v>
      </c>
      <c r="AU169" s="253" t="s">
        <v>80</v>
      </c>
      <c r="AV169" s="13" t="s">
        <v>76</v>
      </c>
      <c r="AW169" s="13" t="s">
        <v>35</v>
      </c>
      <c r="AX169" s="13" t="s">
        <v>71</v>
      </c>
      <c r="AY169" s="253" t="s">
        <v>132</v>
      </c>
    </row>
    <row r="170" spans="2:51" s="13" customFormat="1" ht="13.5">
      <c r="B170" s="243"/>
      <c r="C170" s="244"/>
      <c r="D170" s="203" t="s">
        <v>150</v>
      </c>
      <c r="E170" s="245" t="s">
        <v>21</v>
      </c>
      <c r="F170" s="246" t="s">
        <v>287</v>
      </c>
      <c r="G170" s="244"/>
      <c r="H170" s="247" t="s">
        <v>21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150</v>
      </c>
      <c r="AU170" s="253" t="s">
        <v>80</v>
      </c>
      <c r="AV170" s="13" t="s">
        <v>76</v>
      </c>
      <c r="AW170" s="13" t="s">
        <v>35</v>
      </c>
      <c r="AX170" s="13" t="s">
        <v>71</v>
      </c>
      <c r="AY170" s="253" t="s">
        <v>132</v>
      </c>
    </row>
    <row r="171" spans="2:51" s="13" customFormat="1" ht="13.5">
      <c r="B171" s="243"/>
      <c r="C171" s="244"/>
      <c r="D171" s="203" t="s">
        <v>150</v>
      </c>
      <c r="E171" s="245" t="s">
        <v>21</v>
      </c>
      <c r="F171" s="246" t="s">
        <v>288</v>
      </c>
      <c r="G171" s="244"/>
      <c r="H171" s="247" t="s">
        <v>21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150</v>
      </c>
      <c r="AU171" s="253" t="s">
        <v>80</v>
      </c>
      <c r="AV171" s="13" t="s">
        <v>76</v>
      </c>
      <c r="AW171" s="13" t="s">
        <v>35</v>
      </c>
      <c r="AX171" s="13" t="s">
        <v>71</v>
      </c>
      <c r="AY171" s="253" t="s">
        <v>132</v>
      </c>
    </row>
    <row r="172" spans="2:51" s="13" customFormat="1" ht="13.5">
      <c r="B172" s="243"/>
      <c r="C172" s="244"/>
      <c r="D172" s="203" t="s">
        <v>150</v>
      </c>
      <c r="E172" s="245" t="s">
        <v>21</v>
      </c>
      <c r="F172" s="246" t="s">
        <v>289</v>
      </c>
      <c r="G172" s="244"/>
      <c r="H172" s="247" t="s">
        <v>21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AT172" s="253" t="s">
        <v>150</v>
      </c>
      <c r="AU172" s="253" t="s">
        <v>80</v>
      </c>
      <c r="AV172" s="13" t="s">
        <v>76</v>
      </c>
      <c r="AW172" s="13" t="s">
        <v>35</v>
      </c>
      <c r="AX172" s="13" t="s">
        <v>71</v>
      </c>
      <c r="AY172" s="253" t="s">
        <v>132</v>
      </c>
    </row>
    <row r="173" spans="2:51" s="11" customFormat="1" ht="13.5">
      <c r="B173" s="201"/>
      <c r="C173" s="202"/>
      <c r="D173" s="203" t="s">
        <v>150</v>
      </c>
      <c r="E173" s="204" t="s">
        <v>21</v>
      </c>
      <c r="F173" s="205" t="s">
        <v>76</v>
      </c>
      <c r="G173" s="202"/>
      <c r="H173" s="206">
        <v>1</v>
      </c>
      <c r="I173" s="207"/>
      <c r="J173" s="202"/>
      <c r="K173" s="202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150</v>
      </c>
      <c r="AU173" s="212" t="s">
        <v>80</v>
      </c>
      <c r="AV173" s="11" t="s">
        <v>80</v>
      </c>
      <c r="AW173" s="11" t="s">
        <v>35</v>
      </c>
      <c r="AX173" s="11" t="s">
        <v>71</v>
      </c>
      <c r="AY173" s="212" t="s">
        <v>132</v>
      </c>
    </row>
    <row r="174" spans="2:51" s="12" customFormat="1" ht="13.5">
      <c r="B174" s="213"/>
      <c r="C174" s="214"/>
      <c r="D174" s="215" t="s">
        <v>150</v>
      </c>
      <c r="E174" s="216" t="s">
        <v>21</v>
      </c>
      <c r="F174" s="217" t="s">
        <v>153</v>
      </c>
      <c r="G174" s="214"/>
      <c r="H174" s="218">
        <v>1</v>
      </c>
      <c r="I174" s="219"/>
      <c r="J174" s="214"/>
      <c r="K174" s="214"/>
      <c r="L174" s="220"/>
      <c r="M174" s="221"/>
      <c r="N174" s="222"/>
      <c r="O174" s="222"/>
      <c r="P174" s="222"/>
      <c r="Q174" s="222"/>
      <c r="R174" s="222"/>
      <c r="S174" s="222"/>
      <c r="T174" s="223"/>
      <c r="AT174" s="224" t="s">
        <v>150</v>
      </c>
      <c r="AU174" s="224" t="s">
        <v>80</v>
      </c>
      <c r="AV174" s="12" t="s">
        <v>140</v>
      </c>
      <c r="AW174" s="12" t="s">
        <v>35</v>
      </c>
      <c r="AX174" s="12" t="s">
        <v>76</v>
      </c>
      <c r="AY174" s="224" t="s">
        <v>132</v>
      </c>
    </row>
    <row r="175" spans="2:65" s="1" customFormat="1" ht="22.5" customHeight="1">
      <c r="B175" s="41"/>
      <c r="C175" s="189" t="s">
        <v>290</v>
      </c>
      <c r="D175" s="189" t="s">
        <v>135</v>
      </c>
      <c r="E175" s="190" t="s">
        <v>291</v>
      </c>
      <c r="F175" s="191" t="s">
        <v>292</v>
      </c>
      <c r="G175" s="192" t="s">
        <v>284</v>
      </c>
      <c r="H175" s="193">
        <v>1</v>
      </c>
      <c r="I175" s="194"/>
      <c r="J175" s="195">
        <f>ROUND(I175*H175,2)</f>
        <v>0</v>
      </c>
      <c r="K175" s="191" t="s">
        <v>21</v>
      </c>
      <c r="L175" s="61"/>
      <c r="M175" s="196" t="s">
        <v>21</v>
      </c>
      <c r="N175" s="197" t="s">
        <v>42</v>
      </c>
      <c r="O175" s="42"/>
      <c r="P175" s="198">
        <f>O175*H175</f>
        <v>0</v>
      </c>
      <c r="Q175" s="198">
        <v>0</v>
      </c>
      <c r="R175" s="198">
        <f>Q175*H175</f>
        <v>0</v>
      </c>
      <c r="S175" s="198">
        <v>0</v>
      </c>
      <c r="T175" s="199">
        <f>S175*H175</f>
        <v>0</v>
      </c>
      <c r="AR175" s="24" t="s">
        <v>140</v>
      </c>
      <c r="AT175" s="24" t="s">
        <v>135</v>
      </c>
      <c r="AU175" s="24" t="s">
        <v>80</v>
      </c>
      <c r="AY175" s="24" t="s">
        <v>132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24" t="s">
        <v>76</v>
      </c>
      <c r="BK175" s="200">
        <f>ROUND(I175*H175,2)</f>
        <v>0</v>
      </c>
      <c r="BL175" s="24" t="s">
        <v>140</v>
      </c>
      <c r="BM175" s="24" t="s">
        <v>293</v>
      </c>
    </row>
    <row r="176" spans="2:51" s="13" customFormat="1" ht="13.5">
      <c r="B176" s="243"/>
      <c r="C176" s="244"/>
      <c r="D176" s="203" t="s">
        <v>150</v>
      </c>
      <c r="E176" s="245" t="s">
        <v>21</v>
      </c>
      <c r="F176" s="246" t="s">
        <v>294</v>
      </c>
      <c r="G176" s="244"/>
      <c r="H176" s="247" t="s">
        <v>21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AT176" s="253" t="s">
        <v>150</v>
      </c>
      <c r="AU176" s="253" t="s">
        <v>80</v>
      </c>
      <c r="AV176" s="13" t="s">
        <v>76</v>
      </c>
      <c r="AW176" s="13" t="s">
        <v>35</v>
      </c>
      <c r="AX176" s="13" t="s">
        <v>71</v>
      </c>
      <c r="AY176" s="253" t="s">
        <v>132</v>
      </c>
    </row>
    <row r="177" spans="2:51" s="13" customFormat="1" ht="13.5">
      <c r="B177" s="243"/>
      <c r="C177" s="244"/>
      <c r="D177" s="203" t="s">
        <v>150</v>
      </c>
      <c r="E177" s="245" t="s">
        <v>21</v>
      </c>
      <c r="F177" s="246" t="s">
        <v>295</v>
      </c>
      <c r="G177" s="244"/>
      <c r="H177" s="247" t="s">
        <v>21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AT177" s="253" t="s">
        <v>150</v>
      </c>
      <c r="AU177" s="253" t="s">
        <v>80</v>
      </c>
      <c r="AV177" s="13" t="s">
        <v>76</v>
      </c>
      <c r="AW177" s="13" t="s">
        <v>35</v>
      </c>
      <c r="AX177" s="13" t="s">
        <v>71</v>
      </c>
      <c r="AY177" s="253" t="s">
        <v>132</v>
      </c>
    </row>
    <row r="178" spans="2:51" s="13" customFormat="1" ht="13.5">
      <c r="B178" s="243"/>
      <c r="C178" s="244"/>
      <c r="D178" s="203" t="s">
        <v>150</v>
      </c>
      <c r="E178" s="245" t="s">
        <v>21</v>
      </c>
      <c r="F178" s="246" t="s">
        <v>296</v>
      </c>
      <c r="G178" s="244"/>
      <c r="H178" s="247" t="s">
        <v>21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150</v>
      </c>
      <c r="AU178" s="253" t="s">
        <v>80</v>
      </c>
      <c r="AV178" s="13" t="s">
        <v>76</v>
      </c>
      <c r="AW178" s="13" t="s">
        <v>35</v>
      </c>
      <c r="AX178" s="13" t="s">
        <v>71</v>
      </c>
      <c r="AY178" s="253" t="s">
        <v>132</v>
      </c>
    </row>
    <row r="179" spans="2:51" s="13" customFormat="1" ht="13.5">
      <c r="B179" s="243"/>
      <c r="C179" s="244"/>
      <c r="D179" s="203" t="s">
        <v>150</v>
      </c>
      <c r="E179" s="245" t="s">
        <v>21</v>
      </c>
      <c r="F179" s="246" t="s">
        <v>297</v>
      </c>
      <c r="G179" s="244"/>
      <c r="H179" s="247" t="s">
        <v>21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150</v>
      </c>
      <c r="AU179" s="253" t="s">
        <v>80</v>
      </c>
      <c r="AV179" s="13" t="s">
        <v>76</v>
      </c>
      <c r="AW179" s="13" t="s">
        <v>35</v>
      </c>
      <c r="AX179" s="13" t="s">
        <v>71</v>
      </c>
      <c r="AY179" s="253" t="s">
        <v>132</v>
      </c>
    </row>
    <row r="180" spans="2:51" s="13" customFormat="1" ht="13.5">
      <c r="B180" s="243"/>
      <c r="C180" s="244"/>
      <c r="D180" s="203" t="s">
        <v>150</v>
      </c>
      <c r="E180" s="245" t="s">
        <v>21</v>
      </c>
      <c r="F180" s="246" t="s">
        <v>298</v>
      </c>
      <c r="G180" s="244"/>
      <c r="H180" s="247" t="s">
        <v>21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AT180" s="253" t="s">
        <v>150</v>
      </c>
      <c r="AU180" s="253" t="s">
        <v>80</v>
      </c>
      <c r="AV180" s="13" t="s">
        <v>76</v>
      </c>
      <c r="AW180" s="13" t="s">
        <v>35</v>
      </c>
      <c r="AX180" s="13" t="s">
        <v>71</v>
      </c>
      <c r="AY180" s="253" t="s">
        <v>132</v>
      </c>
    </row>
    <row r="181" spans="2:51" s="13" customFormat="1" ht="13.5">
      <c r="B181" s="243"/>
      <c r="C181" s="244"/>
      <c r="D181" s="203" t="s">
        <v>150</v>
      </c>
      <c r="E181" s="245" t="s">
        <v>21</v>
      </c>
      <c r="F181" s="246" t="s">
        <v>299</v>
      </c>
      <c r="G181" s="244"/>
      <c r="H181" s="247" t="s">
        <v>21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AT181" s="253" t="s">
        <v>150</v>
      </c>
      <c r="AU181" s="253" t="s">
        <v>80</v>
      </c>
      <c r="AV181" s="13" t="s">
        <v>76</v>
      </c>
      <c r="AW181" s="13" t="s">
        <v>35</v>
      </c>
      <c r="AX181" s="13" t="s">
        <v>71</v>
      </c>
      <c r="AY181" s="253" t="s">
        <v>132</v>
      </c>
    </row>
    <row r="182" spans="2:51" s="13" customFormat="1" ht="13.5">
      <c r="B182" s="243"/>
      <c r="C182" s="244"/>
      <c r="D182" s="203" t="s">
        <v>150</v>
      </c>
      <c r="E182" s="245" t="s">
        <v>21</v>
      </c>
      <c r="F182" s="246" t="s">
        <v>300</v>
      </c>
      <c r="G182" s="244"/>
      <c r="H182" s="247" t="s">
        <v>21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150</v>
      </c>
      <c r="AU182" s="253" t="s">
        <v>80</v>
      </c>
      <c r="AV182" s="13" t="s">
        <v>76</v>
      </c>
      <c r="AW182" s="13" t="s">
        <v>35</v>
      </c>
      <c r="AX182" s="13" t="s">
        <v>71</v>
      </c>
      <c r="AY182" s="253" t="s">
        <v>132</v>
      </c>
    </row>
    <row r="183" spans="2:51" s="13" customFormat="1" ht="13.5">
      <c r="B183" s="243"/>
      <c r="C183" s="244"/>
      <c r="D183" s="203" t="s">
        <v>150</v>
      </c>
      <c r="E183" s="245" t="s">
        <v>21</v>
      </c>
      <c r="F183" s="246" t="s">
        <v>301</v>
      </c>
      <c r="G183" s="244"/>
      <c r="H183" s="247" t="s">
        <v>21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150</v>
      </c>
      <c r="AU183" s="253" t="s">
        <v>80</v>
      </c>
      <c r="AV183" s="13" t="s">
        <v>76</v>
      </c>
      <c r="AW183" s="13" t="s">
        <v>35</v>
      </c>
      <c r="AX183" s="13" t="s">
        <v>71</v>
      </c>
      <c r="AY183" s="253" t="s">
        <v>132</v>
      </c>
    </row>
    <row r="184" spans="2:51" s="13" customFormat="1" ht="13.5">
      <c r="B184" s="243"/>
      <c r="C184" s="244"/>
      <c r="D184" s="203" t="s">
        <v>150</v>
      </c>
      <c r="E184" s="245" t="s">
        <v>21</v>
      </c>
      <c r="F184" s="246" t="s">
        <v>302</v>
      </c>
      <c r="G184" s="244"/>
      <c r="H184" s="247" t="s">
        <v>21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AT184" s="253" t="s">
        <v>150</v>
      </c>
      <c r="AU184" s="253" t="s">
        <v>80</v>
      </c>
      <c r="AV184" s="13" t="s">
        <v>76</v>
      </c>
      <c r="AW184" s="13" t="s">
        <v>35</v>
      </c>
      <c r="AX184" s="13" t="s">
        <v>71</v>
      </c>
      <c r="AY184" s="253" t="s">
        <v>132</v>
      </c>
    </row>
    <row r="185" spans="2:51" s="11" customFormat="1" ht="13.5">
      <c r="B185" s="201"/>
      <c r="C185" s="202"/>
      <c r="D185" s="203" t="s">
        <v>150</v>
      </c>
      <c r="E185" s="204" t="s">
        <v>21</v>
      </c>
      <c r="F185" s="205" t="s">
        <v>76</v>
      </c>
      <c r="G185" s="202"/>
      <c r="H185" s="206">
        <v>1</v>
      </c>
      <c r="I185" s="207"/>
      <c r="J185" s="202"/>
      <c r="K185" s="202"/>
      <c r="L185" s="208"/>
      <c r="M185" s="209"/>
      <c r="N185" s="210"/>
      <c r="O185" s="210"/>
      <c r="P185" s="210"/>
      <c r="Q185" s="210"/>
      <c r="R185" s="210"/>
      <c r="S185" s="210"/>
      <c r="T185" s="211"/>
      <c r="AT185" s="212" t="s">
        <v>150</v>
      </c>
      <c r="AU185" s="212" t="s">
        <v>80</v>
      </c>
      <c r="AV185" s="11" t="s">
        <v>80</v>
      </c>
      <c r="AW185" s="11" t="s">
        <v>35</v>
      </c>
      <c r="AX185" s="11" t="s">
        <v>71</v>
      </c>
      <c r="AY185" s="212" t="s">
        <v>132</v>
      </c>
    </row>
    <row r="186" spans="2:51" s="12" customFormat="1" ht="13.5">
      <c r="B186" s="213"/>
      <c r="C186" s="214"/>
      <c r="D186" s="215" t="s">
        <v>150</v>
      </c>
      <c r="E186" s="216" t="s">
        <v>21</v>
      </c>
      <c r="F186" s="217" t="s">
        <v>153</v>
      </c>
      <c r="G186" s="214"/>
      <c r="H186" s="218">
        <v>1</v>
      </c>
      <c r="I186" s="219"/>
      <c r="J186" s="214"/>
      <c r="K186" s="214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150</v>
      </c>
      <c r="AU186" s="224" t="s">
        <v>80</v>
      </c>
      <c r="AV186" s="12" t="s">
        <v>140</v>
      </c>
      <c r="AW186" s="12" t="s">
        <v>35</v>
      </c>
      <c r="AX186" s="12" t="s">
        <v>76</v>
      </c>
      <c r="AY186" s="224" t="s">
        <v>132</v>
      </c>
    </row>
    <row r="187" spans="2:65" s="1" customFormat="1" ht="22.5" customHeight="1">
      <c r="B187" s="41"/>
      <c r="C187" s="189" t="s">
        <v>303</v>
      </c>
      <c r="D187" s="189" t="s">
        <v>135</v>
      </c>
      <c r="E187" s="190" t="s">
        <v>304</v>
      </c>
      <c r="F187" s="191" t="s">
        <v>305</v>
      </c>
      <c r="G187" s="192" t="s">
        <v>284</v>
      </c>
      <c r="H187" s="193">
        <v>1</v>
      </c>
      <c r="I187" s="194"/>
      <c r="J187" s="195">
        <f>ROUND(I187*H187,2)</f>
        <v>0</v>
      </c>
      <c r="K187" s="191" t="s">
        <v>21</v>
      </c>
      <c r="L187" s="61"/>
      <c r="M187" s="196" t="s">
        <v>21</v>
      </c>
      <c r="N187" s="197" t="s">
        <v>42</v>
      </c>
      <c r="O187" s="42"/>
      <c r="P187" s="198">
        <f>O187*H187</f>
        <v>0</v>
      </c>
      <c r="Q187" s="198">
        <v>0</v>
      </c>
      <c r="R187" s="198">
        <f>Q187*H187</f>
        <v>0</v>
      </c>
      <c r="S187" s="198">
        <v>0</v>
      </c>
      <c r="T187" s="199">
        <f>S187*H187</f>
        <v>0</v>
      </c>
      <c r="AR187" s="24" t="s">
        <v>140</v>
      </c>
      <c r="AT187" s="24" t="s">
        <v>135</v>
      </c>
      <c r="AU187" s="24" t="s">
        <v>80</v>
      </c>
      <c r="AY187" s="24" t="s">
        <v>132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24" t="s">
        <v>76</v>
      </c>
      <c r="BK187" s="200">
        <f>ROUND(I187*H187,2)</f>
        <v>0</v>
      </c>
      <c r="BL187" s="24" t="s">
        <v>140</v>
      </c>
      <c r="BM187" s="24" t="s">
        <v>306</v>
      </c>
    </row>
    <row r="188" spans="2:51" s="13" customFormat="1" ht="13.5">
      <c r="B188" s="243"/>
      <c r="C188" s="244"/>
      <c r="D188" s="203" t="s">
        <v>150</v>
      </c>
      <c r="E188" s="245" t="s">
        <v>21</v>
      </c>
      <c r="F188" s="246" t="s">
        <v>307</v>
      </c>
      <c r="G188" s="244"/>
      <c r="H188" s="247" t="s">
        <v>21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150</v>
      </c>
      <c r="AU188" s="253" t="s">
        <v>80</v>
      </c>
      <c r="AV188" s="13" t="s">
        <v>76</v>
      </c>
      <c r="AW188" s="13" t="s">
        <v>35</v>
      </c>
      <c r="AX188" s="13" t="s">
        <v>71</v>
      </c>
      <c r="AY188" s="253" t="s">
        <v>132</v>
      </c>
    </row>
    <row r="189" spans="2:51" s="13" customFormat="1" ht="13.5">
      <c r="B189" s="243"/>
      <c r="C189" s="244"/>
      <c r="D189" s="203" t="s">
        <v>150</v>
      </c>
      <c r="E189" s="245" t="s">
        <v>21</v>
      </c>
      <c r="F189" s="246" t="s">
        <v>308</v>
      </c>
      <c r="G189" s="244"/>
      <c r="H189" s="247" t="s">
        <v>21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AT189" s="253" t="s">
        <v>150</v>
      </c>
      <c r="AU189" s="253" t="s">
        <v>80</v>
      </c>
      <c r="AV189" s="13" t="s">
        <v>76</v>
      </c>
      <c r="AW189" s="13" t="s">
        <v>35</v>
      </c>
      <c r="AX189" s="13" t="s">
        <v>71</v>
      </c>
      <c r="AY189" s="253" t="s">
        <v>132</v>
      </c>
    </row>
    <row r="190" spans="2:51" s="13" customFormat="1" ht="13.5">
      <c r="B190" s="243"/>
      <c r="C190" s="244"/>
      <c r="D190" s="203" t="s">
        <v>150</v>
      </c>
      <c r="E190" s="245" t="s">
        <v>21</v>
      </c>
      <c r="F190" s="246" t="s">
        <v>309</v>
      </c>
      <c r="G190" s="244"/>
      <c r="H190" s="247" t="s">
        <v>21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AT190" s="253" t="s">
        <v>150</v>
      </c>
      <c r="AU190" s="253" t="s">
        <v>80</v>
      </c>
      <c r="AV190" s="13" t="s">
        <v>76</v>
      </c>
      <c r="AW190" s="13" t="s">
        <v>35</v>
      </c>
      <c r="AX190" s="13" t="s">
        <v>71</v>
      </c>
      <c r="AY190" s="253" t="s">
        <v>132</v>
      </c>
    </row>
    <row r="191" spans="2:51" s="13" customFormat="1" ht="13.5">
      <c r="B191" s="243"/>
      <c r="C191" s="244"/>
      <c r="D191" s="203" t="s">
        <v>150</v>
      </c>
      <c r="E191" s="245" t="s">
        <v>21</v>
      </c>
      <c r="F191" s="246" t="s">
        <v>310</v>
      </c>
      <c r="G191" s="244"/>
      <c r="H191" s="247" t="s">
        <v>21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AT191" s="253" t="s">
        <v>150</v>
      </c>
      <c r="AU191" s="253" t="s">
        <v>80</v>
      </c>
      <c r="AV191" s="13" t="s">
        <v>76</v>
      </c>
      <c r="AW191" s="13" t="s">
        <v>35</v>
      </c>
      <c r="AX191" s="13" t="s">
        <v>71</v>
      </c>
      <c r="AY191" s="253" t="s">
        <v>132</v>
      </c>
    </row>
    <row r="192" spans="2:51" s="13" customFormat="1" ht="13.5">
      <c r="B192" s="243"/>
      <c r="C192" s="244"/>
      <c r="D192" s="203" t="s">
        <v>150</v>
      </c>
      <c r="E192" s="245" t="s">
        <v>21</v>
      </c>
      <c r="F192" s="246" t="s">
        <v>311</v>
      </c>
      <c r="G192" s="244"/>
      <c r="H192" s="247" t="s">
        <v>21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AT192" s="253" t="s">
        <v>150</v>
      </c>
      <c r="AU192" s="253" t="s">
        <v>80</v>
      </c>
      <c r="AV192" s="13" t="s">
        <v>76</v>
      </c>
      <c r="AW192" s="13" t="s">
        <v>35</v>
      </c>
      <c r="AX192" s="13" t="s">
        <v>71</v>
      </c>
      <c r="AY192" s="253" t="s">
        <v>132</v>
      </c>
    </row>
    <row r="193" spans="2:51" s="11" customFormat="1" ht="13.5">
      <c r="B193" s="201"/>
      <c r="C193" s="202"/>
      <c r="D193" s="203" t="s">
        <v>150</v>
      </c>
      <c r="E193" s="204" t="s">
        <v>21</v>
      </c>
      <c r="F193" s="205" t="s">
        <v>76</v>
      </c>
      <c r="G193" s="202"/>
      <c r="H193" s="206">
        <v>1</v>
      </c>
      <c r="I193" s="207"/>
      <c r="J193" s="202"/>
      <c r="K193" s="202"/>
      <c r="L193" s="208"/>
      <c r="M193" s="209"/>
      <c r="N193" s="210"/>
      <c r="O193" s="210"/>
      <c r="P193" s="210"/>
      <c r="Q193" s="210"/>
      <c r="R193" s="210"/>
      <c r="S193" s="210"/>
      <c r="T193" s="211"/>
      <c r="AT193" s="212" t="s">
        <v>150</v>
      </c>
      <c r="AU193" s="212" t="s">
        <v>80</v>
      </c>
      <c r="AV193" s="11" t="s">
        <v>80</v>
      </c>
      <c r="AW193" s="11" t="s">
        <v>35</v>
      </c>
      <c r="AX193" s="11" t="s">
        <v>71</v>
      </c>
      <c r="AY193" s="212" t="s">
        <v>132</v>
      </c>
    </row>
    <row r="194" spans="2:51" s="12" customFormat="1" ht="13.5">
      <c r="B194" s="213"/>
      <c r="C194" s="214"/>
      <c r="D194" s="215" t="s">
        <v>150</v>
      </c>
      <c r="E194" s="216" t="s">
        <v>21</v>
      </c>
      <c r="F194" s="217" t="s">
        <v>153</v>
      </c>
      <c r="G194" s="214"/>
      <c r="H194" s="218">
        <v>1</v>
      </c>
      <c r="I194" s="219"/>
      <c r="J194" s="214"/>
      <c r="K194" s="214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150</v>
      </c>
      <c r="AU194" s="224" t="s">
        <v>80</v>
      </c>
      <c r="AV194" s="12" t="s">
        <v>140</v>
      </c>
      <c r="AW194" s="12" t="s">
        <v>35</v>
      </c>
      <c r="AX194" s="12" t="s">
        <v>76</v>
      </c>
      <c r="AY194" s="224" t="s">
        <v>132</v>
      </c>
    </row>
    <row r="195" spans="2:65" s="1" customFormat="1" ht="22.5" customHeight="1">
      <c r="B195" s="41"/>
      <c r="C195" s="189" t="s">
        <v>312</v>
      </c>
      <c r="D195" s="189" t="s">
        <v>135</v>
      </c>
      <c r="E195" s="190" t="s">
        <v>313</v>
      </c>
      <c r="F195" s="191" t="s">
        <v>314</v>
      </c>
      <c r="G195" s="192" t="s">
        <v>284</v>
      </c>
      <c r="H195" s="193">
        <v>1</v>
      </c>
      <c r="I195" s="194"/>
      <c r="J195" s="195">
        <f>ROUND(I195*H195,2)</f>
        <v>0</v>
      </c>
      <c r="K195" s="191" t="s">
        <v>21</v>
      </c>
      <c r="L195" s="61"/>
      <c r="M195" s="196" t="s">
        <v>21</v>
      </c>
      <c r="N195" s="197" t="s">
        <v>42</v>
      </c>
      <c r="O195" s="42"/>
      <c r="P195" s="198">
        <f>O195*H195</f>
        <v>0</v>
      </c>
      <c r="Q195" s="198">
        <v>0</v>
      </c>
      <c r="R195" s="198">
        <f>Q195*H195</f>
        <v>0</v>
      </c>
      <c r="S195" s="198">
        <v>0</v>
      </c>
      <c r="T195" s="199">
        <f>S195*H195</f>
        <v>0</v>
      </c>
      <c r="AR195" s="24" t="s">
        <v>140</v>
      </c>
      <c r="AT195" s="24" t="s">
        <v>135</v>
      </c>
      <c r="AU195" s="24" t="s">
        <v>80</v>
      </c>
      <c r="AY195" s="24" t="s">
        <v>132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24" t="s">
        <v>76</v>
      </c>
      <c r="BK195" s="200">
        <f>ROUND(I195*H195,2)</f>
        <v>0</v>
      </c>
      <c r="BL195" s="24" t="s">
        <v>140</v>
      </c>
      <c r="BM195" s="24" t="s">
        <v>315</v>
      </c>
    </row>
    <row r="196" spans="2:51" s="13" customFormat="1" ht="13.5">
      <c r="B196" s="243"/>
      <c r="C196" s="244"/>
      <c r="D196" s="203" t="s">
        <v>150</v>
      </c>
      <c r="E196" s="245" t="s">
        <v>21</v>
      </c>
      <c r="F196" s="246" t="s">
        <v>316</v>
      </c>
      <c r="G196" s="244"/>
      <c r="H196" s="247" t="s">
        <v>21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AT196" s="253" t="s">
        <v>150</v>
      </c>
      <c r="AU196" s="253" t="s">
        <v>80</v>
      </c>
      <c r="AV196" s="13" t="s">
        <v>76</v>
      </c>
      <c r="AW196" s="13" t="s">
        <v>35</v>
      </c>
      <c r="AX196" s="13" t="s">
        <v>71</v>
      </c>
      <c r="AY196" s="253" t="s">
        <v>132</v>
      </c>
    </row>
    <row r="197" spans="2:51" s="13" customFormat="1" ht="13.5">
      <c r="B197" s="243"/>
      <c r="C197" s="244"/>
      <c r="D197" s="203" t="s">
        <v>150</v>
      </c>
      <c r="E197" s="245" t="s">
        <v>21</v>
      </c>
      <c r="F197" s="246" t="s">
        <v>308</v>
      </c>
      <c r="G197" s="244"/>
      <c r="H197" s="247" t="s">
        <v>21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AT197" s="253" t="s">
        <v>150</v>
      </c>
      <c r="AU197" s="253" t="s">
        <v>80</v>
      </c>
      <c r="AV197" s="13" t="s">
        <v>76</v>
      </c>
      <c r="AW197" s="13" t="s">
        <v>35</v>
      </c>
      <c r="AX197" s="13" t="s">
        <v>71</v>
      </c>
      <c r="AY197" s="253" t="s">
        <v>132</v>
      </c>
    </row>
    <row r="198" spans="2:51" s="13" customFormat="1" ht="13.5">
      <c r="B198" s="243"/>
      <c r="C198" s="244"/>
      <c r="D198" s="203" t="s">
        <v>150</v>
      </c>
      <c r="E198" s="245" t="s">
        <v>21</v>
      </c>
      <c r="F198" s="246" t="s">
        <v>317</v>
      </c>
      <c r="G198" s="244"/>
      <c r="H198" s="247" t="s">
        <v>21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AT198" s="253" t="s">
        <v>150</v>
      </c>
      <c r="AU198" s="253" t="s">
        <v>80</v>
      </c>
      <c r="AV198" s="13" t="s">
        <v>76</v>
      </c>
      <c r="AW198" s="13" t="s">
        <v>35</v>
      </c>
      <c r="AX198" s="13" t="s">
        <v>71</v>
      </c>
      <c r="AY198" s="253" t="s">
        <v>132</v>
      </c>
    </row>
    <row r="199" spans="2:51" s="13" customFormat="1" ht="13.5">
      <c r="B199" s="243"/>
      <c r="C199" s="244"/>
      <c r="D199" s="203" t="s">
        <v>150</v>
      </c>
      <c r="E199" s="245" t="s">
        <v>21</v>
      </c>
      <c r="F199" s="246" t="s">
        <v>310</v>
      </c>
      <c r="G199" s="244"/>
      <c r="H199" s="247" t="s">
        <v>21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AT199" s="253" t="s">
        <v>150</v>
      </c>
      <c r="AU199" s="253" t="s">
        <v>80</v>
      </c>
      <c r="AV199" s="13" t="s">
        <v>76</v>
      </c>
      <c r="AW199" s="13" t="s">
        <v>35</v>
      </c>
      <c r="AX199" s="13" t="s">
        <v>71</v>
      </c>
      <c r="AY199" s="253" t="s">
        <v>132</v>
      </c>
    </row>
    <row r="200" spans="2:51" s="13" customFormat="1" ht="13.5">
      <c r="B200" s="243"/>
      <c r="C200" s="244"/>
      <c r="D200" s="203" t="s">
        <v>150</v>
      </c>
      <c r="E200" s="245" t="s">
        <v>21</v>
      </c>
      <c r="F200" s="246" t="s">
        <v>318</v>
      </c>
      <c r="G200" s="244"/>
      <c r="H200" s="247" t="s">
        <v>21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AT200" s="253" t="s">
        <v>150</v>
      </c>
      <c r="AU200" s="253" t="s">
        <v>80</v>
      </c>
      <c r="AV200" s="13" t="s">
        <v>76</v>
      </c>
      <c r="AW200" s="13" t="s">
        <v>35</v>
      </c>
      <c r="AX200" s="13" t="s">
        <v>71</v>
      </c>
      <c r="AY200" s="253" t="s">
        <v>132</v>
      </c>
    </row>
    <row r="201" spans="2:51" s="11" customFormat="1" ht="13.5">
      <c r="B201" s="201"/>
      <c r="C201" s="202"/>
      <c r="D201" s="203" t="s">
        <v>150</v>
      </c>
      <c r="E201" s="204" t="s">
        <v>21</v>
      </c>
      <c r="F201" s="205" t="s">
        <v>76</v>
      </c>
      <c r="G201" s="202"/>
      <c r="H201" s="206">
        <v>1</v>
      </c>
      <c r="I201" s="207"/>
      <c r="J201" s="202"/>
      <c r="K201" s="202"/>
      <c r="L201" s="208"/>
      <c r="M201" s="209"/>
      <c r="N201" s="210"/>
      <c r="O201" s="210"/>
      <c r="P201" s="210"/>
      <c r="Q201" s="210"/>
      <c r="R201" s="210"/>
      <c r="S201" s="210"/>
      <c r="T201" s="211"/>
      <c r="AT201" s="212" t="s">
        <v>150</v>
      </c>
      <c r="AU201" s="212" t="s">
        <v>80</v>
      </c>
      <c r="AV201" s="11" t="s">
        <v>80</v>
      </c>
      <c r="AW201" s="11" t="s">
        <v>35</v>
      </c>
      <c r="AX201" s="11" t="s">
        <v>71</v>
      </c>
      <c r="AY201" s="212" t="s">
        <v>132</v>
      </c>
    </row>
    <row r="202" spans="2:51" s="12" customFormat="1" ht="13.5">
      <c r="B202" s="213"/>
      <c r="C202" s="214"/>
      <c r="D202" s="203" t="s">
        <v>150</v>
      </c>
      <c r="E202" s="240" t="s">
        <v>21</v>
      </c>
      <c r="F202" s="241" t="s">
        <v>153</v>
      </c>
      <c r="G202" s="214"/>
      <c r="H202" s="242">
        <v>1</v>
      </c>
      <c r="I202" s="219"/>
      <c r="J202" s="214"/>
      <c r="K202" s="214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150</v>
      </c>
      <c r="AU202" s="224" t="s">
        <v>80</v>
      </c>
      <c r="AV202" s="12" t="s">
        <v>140</v>
      </c>
      <c r="AW202" s="12" t="s">
        <v>35</v>
      </c>
      <c r="AX202" s="12" t="s">
        <v>76</v>
      </c>
      <c r="AY202" s="224" t="s">
        <v>132</v>
      </c>
    </row>
    <row r="203" spans="2:63" s="10" customFormat="1" ht="29.85" customHeight="1">
      <c r="B203" s="172"/>
      <c r="C203" s="173"/>
      <c r="D203" s="186" t="s">
        <v>70</v>
      </c>
      <c r="E203" s="187" t="s">
        <v>319</v>
      </c>
      <c r="F203" s="187" t="s">
        <v>320</v>
      </c>
      <c r="G203" s="173"/>
      <c r="H203" s="173"/>
      <c r="I203" s="176"/>
      <c r="J203" s="188">
        <f>BK203</f>
        <v>0</v>
      </c>
      <c r="K203" s="173"/>
      <c r="L203" s="178"/>
      <c r="M203" s="179"/>
      <c r="N203" s="180"/>
      <c r="O203" s="180"/>
      <c r="P203" s="181">
        <f>SUM(P204:P209)</f>
        <v>0</v>
      </c>
      <c r="Q203" s="180"/>
      <c r="R203" s="181">
        <f>SUM(R204:R209)</f>
        <v>0</v>
      </c>
      <c r="S203" s="180"/>
      <c r="T203" s="182">
        <f>SUM(T204:T209)</f>
        <v>0</v>
      </c>
      <c r="AR203" s="183" t="s">
        <v>76</v>
      </c>
      <c r="AT203" s="184" t="s">
        <v>70</v>
      </c>
      <c r="AU203" s="184" t="s">
        <v>76</v>
      </c>
      <c r="AY203" s="183" t="s">
        <v>132</v>
      </c>
      <c r="BK203" s="185">
        <f>SUM(BK204:BK209)</f>
        <v>0</v>
      </c>
    </row>
    <row r="204" spans="2:65" s="1" customFormat="1" ht="22.5" customHeight="1">
      <c r="B204" s="41"/>
      <c r="C204" s="189" t="s">
        <v>321</v>
      </c>
      <c r="D204" s="189" t="s">
        <v>135</v>
      </c>
      <c r="E204" s="190" t="s">
        <v>322</v>
      </c>
      <c r="F204" s="191" t="s">
        <v>323</v>
      </c>
      <c r="G204" s="192" t="s">
        <v>324</v>
      </c>
      <c r="H204" s="193">
        <v>1</v>
      </c>
      <c r="I204" s="194"/>
      <c r="J204" s="195">
        <f aca="true" t="shared" si="10" ref="J204:J209">ROUND(I204*H204,2)</f>
        <v>0</v>
      </c>
      <c r="K204" s="191" t="s">
        <v>21</v>
      </c>
      <c r="L204" s="61"/>
      <c r="M204" s="196" t="s">
        <v>21</v>
      </c>
      <c r="N204" s="197" t="s">
        <v>42</v>
      </c>
      <c r="O204" s="42"/>
      <c r="P204" s="198">
        <f aca="true" t="shared" si="11" ref="P204:P209">O204*H204</f>
        <v>0</v>
      </c>
      <c r="Q204" s="198">
        <v>0</v>
      </c>
      <c r="R204" s="198">
        <f aca="true" t="shared" si="12" ref="R204:R209">Q204*H204</f>
        <v>0</v>
      </c>
      <c r="S204" s="198">
        <v>0</v>
      </c>
      <c r="T204" s="199">
        <f aca="true" t="shared" si="13" ref="T204:T209">S204*H204</f>
        <v>0</v>
      </c>
      <c r="AR204" s="24" t="s">
        <v>140</v>
      </c>
      <c r="AT204" s="24" t="s">
        <v>135</v>
      </c>
      <c r="AU204" s="24" t="s">
        <v>80</v>
      </c>
      <c r="AY204" s="24" t="s">
        <v>132</v>
      </c>
      <c r="BE204" s="200">
        <f aca="true" t="shared" si="14" ref="BE204:BE209">IF(N204="základní",J204,0)</f>
        <v>0</v>
      </c>
      <c r="BF204" s="200">
        <f aca="true" t="shared" si="15" ref="BF204:BF209">IF(N204="snížená",J204,0)</f>
        <v>0</v>
      </c>
      <c r="BG204" s="200">
        <f aca="true" t="shared" si="16" ref="BG204:BG209">IF(N204="zákl. přenesená",J204,0)</f>
        <v>0</v>
      </c>
      <c r="BH204" s="200">
        <f aca="true" t="shared" si="17" ref="BH204:BH209">IF(N204="sníž. přenesená",J204,0)</f>
        <v>0</v>
      </c>
      <c r="BI204" s="200">
        <f aca="true" t="shared" si="18" ref="BI204:BI209">IF(N204="nulová",J204,0)</f>
        <v>0</v>
      </c>
      <c r="BJ204" s="24" t="s">
        <v>76</v>
      </c>
      <c r="BK204" s="200">
        <f aca="true" t="shared" si="19" ref="BK204:BK209">ROUND(I204*H204,2)</f>
        <v>0</v>
      </c>
      <c r="BL204" s="24" t="s">
        <v>140</v>
      </c>
      <c r="BM204" s="24" t="s">
        <v>325</v>
      </c>
    </row>
    <row r="205" spans="2:65" s="1" customFormat="1" ht="22.5" customHeight="1">
      <c r="B205" s="41"/>
      <c r="C205" s="189" t="s">
        <v>326</v>
      </c>
      <c r="D205" s="189" t="s">
        <v>135</v>
      </c>
      <c r="E205" s="190" t="s">
        <v>327</v>
      </c>
      <c r="F205" s="191" t="s">
        <v>328</v>
      </c>
      <c r="G205" s="192" t="s">
        <v>324</v>
      </c>
      <c r="H205" s="193">
        <v>1</v>
      </c>
      <c r="I205" s="194"/>
      <c r="J205" s="195">
        <f t="shared" si="10"/>
        <v>0</v>
      </c>
      <c r="K205" s="191" t="s">
        <v>21</v>
      </c>
      <c r="L205" s="61"/>
      <c r="M205" s="196" t="s">
        <v>21</v>
      </c>
      <c r="N205" s="197" t="s">
        <v>42</v>
      </c>
      <c r="O205" s="42"/>
      <c r="P205" s="198">
        <f t="shared" si="11"/>
        <v>0</v>
      </c>
      <c r="Q205" s="198">
        <v>0</v>
      </c>
      <c r="R205" s="198">
        <f t="shared" si="12"/>
        <v>0</v>
      </c>
      <c r="S205" s="198">
        <v>0</v>
      </c>
      <c r="T205" s="199">
        <f t="shared" si="13"/>
        <v>0</v>
      </c>
      <c r="AR205" s="24" t="s">
        <v>140</v>
      </c>
      <c r="AT205" s="24" t="s">
        <v>135</v>
      </c>
      <c r="AU205" s="24" t="s">
        <v>80</v>
      </c>
      <c r="AY205" s="24" t="s">
        <v>132</v>
      </c>
      <c r="BE205" s="200">
        <f t="shared" si="14"/>
        <v>0</v>
      </c>
      <c r="BF205" s="200">
        <f t="shared" si="15"/>
        <v>0</v>
      </c>
      <c r="BG205" s="200">
        <f t="shared" si="16"/>
        <v>0</v>
      </c>
      <c r="BH205" s="200">
        <f t="shared" si="17"/>
        <v>0</v>
      </c>
      <c r="BI205" s="200">
        <f t="shared" si="18"/>
        <v>0</v>
      </c>
      <c r="BJ205" s="24" t="s">
        <v>76</v>
      </c>
      <c r="BK205" s="200">
        <f t="shared" si="19"/>
        <v>0</v>
      </c>
      <c r="BL205" s="24" t="s">
        <v>140</v>
      </c>
      <c r="BM205" s="24" t="s">
        <v>329</v>
      </c>
    </row>
    <row r="206" spans="2:65" s="1" customFormat="1" ht="22.5" customHeight="1">
      <c r="B206" s="41"/>
      <c r="C206" s="189" t="s">
        <v>330</v>
      </c>
      <c r="D206" s="189" t="s">
        <v>135</v>
      </c>
      <c r="E206" s="190" t="s">
        <v>331</v>
      </c>
      <c r="F206" s="191" t="s">
        <v>332</v>
      </c>
      <c r="G206" s="192" t="s">
        <v>324</v>
      </c>
      <c r="H206" s="193">
        <v>2</v>
      </c>
      <c r="I206" s="194"/>
      <c r="J206" s="195">
        <f t="shared" si="10"/>
        <v>0</v>
      </c>
      <c r="K206" s="191" t="s">
        <v>21</v>
      </c>
      <c r="L206" s="61"/>
      <c r="M206" s="196" t="s">
        <v>21</v>
      </c>
      <c r="N206" s="197" t="s">
        <v>42</v>
      </c>
      <c r="O206" s="42"/>
      <c r="P206" s="198">
        <f t="shared" si="11"/>
        <v>0</v>
      </c>
      <c r="Q206" s="198">
        <v>0</v>
      </c>
      <c r="R206" s="198">
        <f t="shared" si="12"/>
        <v>0</v>
      </c>
      <c r="S206" s="198">
        <v>0</v>
      </c>
      <c r="T206" s="199">
        <f t="shared" si="13"/>
        <v>0</v>
      </c>
      <c r="AR206" s="24" t="s">
        <v>140</v>
      </c>
      <c r="AT206" s="24" t="s">
        <v>135</v>
      </c>
      <c r="AU206" s="24" t="s">
        <v>80</v>
      </c>
      <c r="AY206" s="24" t="s">
        <v>132</v>
      </c>
      <c r="BE206" s="200">
        <f t="shared" si="14"/>
        <v>0</v>
      </c>
      <c r="BF206" s="200">
        <f t="shared" si="15"/>
        <v>0</v>
      </c>
      <c r="BG206" s="200">
        <f t="shared" si="16"/>
        <v>0</v>
      </c>
      <c r="BH206" s="200">
        <f t="shared" si="17"/>
        <v>0</v>
      </c>
      <c r="BI206" s="200">
        <f t="shared" si="18"/>
        <v>0</v>
      </c>
      <c r="BJ206" s="24" t="s">
        <v>76</v>
      </c>
      <c r="BK206" s="200">
        <f t="shared" si="19"/>
        <v>0</v>
      </c>
      <c r="BL206" s="24" t="s">
        <v>140</v>
      </c>
      <c r="BM206" s="24" t="s">
        <v>333</v>
      </c>
    </row>
    <row r="207" spans="2:65" s="1" customFormat="1" ht="22.5" customHeight="1">
      <c r="B207" s="41"/>
      <c r="C207" s="189" t="s">
        <v>334</v>
      </c>
      <c r="D207" s="189" t="s">
        <v>135</v>
      </c>
      <c r="E207" s="190" t="s">
        <v>335</v>
      </c>
      <c r="F207" s="191" t="s">
        <v>336</v>
      </c>
      <c r="G207" s="192" t="s">
        <v>324</v>
      </c>
      <c r="H207" s="193">
        <v>1</v>
      </c>
      <c r="I207" s="194"/>
      <c r="J207" s="195">
        <f t="shared" si="10"/>
        <v>0</v>
      </c>
      <c r="K207" s="191" t="s">
        <v>21</v>
      </c>
      <c r="L207" s="61"/>
      <c r="M207" s="196" t="s">
        <v>21</v>
      </c>
      <c r="N207" s="197" t="s">
        <v>42</v>
      </c>
      <c r="O207" s="42"/>
      <c r="P207" s="198">
        <f t="shared" si="11"/>
        <v>0</v>
      </c>
      <c r="Q207" s="198">
        <v>0</v>
      </c>
      <c r="R207" s="198">
        <f t="shared" si="12"/>
        <v>0</v>
      </c>
      <c r="S207" s="198">
        <v>0</v>
      </c>
      <c r="T207" s="199">
        <f t="shared" si="13"/>
        <v>0</v>
      </c>
      <c r="AR207" s="24" t="s">
        <v>140</v>
      </c>
      <c r="AT207" s="24" t="s">
        <v>135</v>
      </c>
      <c r="AU207" s="24" t="s">
        <v>80</v>
      </c>
      <c r="AY207" s="24" t="s">
        <v>132</v>
      </c>
      <c r="BE207" s="200">
        <f t="shared" si="14"/>
        <v>0</v>
      </c>
      <c r="BF207" s="200">
        <f t="shared" si="15"/>
        <v>0</v>
      </c>
      <c r="BG207" s="200">
        <f t="shared" si="16"/>
        <v>0</v>
      </c>
      <c r="BH207" s="200">
        <f t="shared" si="17"/>
        <v>0</v>
      </c>
      <c r="BI207" s="200">
        <f t="shared" si="18"/>
        <v>0</v>
      </c>
      <c r="BJ207" s="24" t="s">
        <v>76</v>
      </c>
      <c r="BK207" s="200">
        <f t="shared" si="19"/>
        <v>0</v>
      </c>
      <c r="BL207" s="24" t="s">
        <v>140</v>
      </c>
      <c r="BM207" s="24" t="s">
        <v>337</v>
      </c>
    </row>
    <row r="208" spans="2:65" s="1" customFormat="1" ht="22.5" customHeight="1">
      <c r="B208" s="41"/>
      <c r="C208" s="189" t="s">
        <v>338</v>
      </c>
      <c r="D208" s="189" t="s">
        <v>135</v>
      </c>
      <c r="E208" s="190" t="s">
        <v>339</v>
      </c>
      <c r="F208" s="191" t="s">
        <v>340</v>
      </c>
      <c r="G208" s="192" t="s">
        <v>284</v>
      </c>
      <c r="H208" s="193">
        <v>1</v>
      </c>
      <c r="I208" s="194"/>
      <c r="J208" s="195">
        <f t="shared" si="10"/>
        <v>0</v>
      </c>
      <c r="K208" s="191" t="s">
        <v>21</v>
      </c>
      <c r="L208" s="61"/>
      <c r="M208" s="196" t="s">
        <v>21</v>
      </c>
      <c r="N208" s="197" t="s">
        <v>42</v>
      </c>
      <c r="O208" s="42"/>
      <c r="P208" s="198">
        <f t="shared" si="11"/>
        <v>0</v>
      </c>
      <c r="Q208" s="198">
        <v>0</v>
      </c>
      <c r="R208" s="198">
        <f t="shared" si="12"/>
        <v>0</v>
      </c>
      <c r="S208" s="198">
        <v>0</v>
      </c>
      <c r="T208" s="199">
        <f t="shared" si="13"/>
        <v>0</v>
      </c>
      <c r="AR208" s="24" t="s">
        <v>140</v>
      </c>
      <c r="AT208" s="24" t="s">
        <v>135</v>
      </c>
      <c r="AU208" s="24" t="s">
        <v>80</v>
      </c>
      <c r="AY208" s="24" t="s">
        <v>132</v>
      </c>
      <c r="BE208" s="200">
        <f t="shared" si="14"/>
        <v>0</v>
      </c>
      <c r="BF208" s="200">
        <f t="shared" si="15"/>
        <v>0</v>
      </c>
      <c r="BG208" s="200">
        <f t="shared" si="16"/>
        <v>0</v>
      </c>
      <c r="BH208" s="200">
        <f t="shared" si="17"/>
        <v>0</v>
      </c>
      <c r="BI208" s="200">
        <f t="shared" si="18"/>
        <v>0</v>
      </c>
      <c r="BJ208" s="24" t="s">
        <v>76</v>
      </c>
      <c r="BK208" s="200">
        <f t="shared" si="19"/>
        <v>0</v>
      </c>
      <c r="BL208" s="24" t="s">
        <v>140</v>
      </c>
      <c r="BM208" s="24" t="s">
        <v>341</v>
      </c>
    </row>
    <row r="209" spans="2:65" s="1" customFormat="1" ht="22.5" customHeight="1">
      <c r="B209" s="41"/>
      <c r="C209" s="189" t="s">
        <v>342</v>
      </c>
      <c r="D209" s="189" t="s">
        <v>135</v>
      </c>
      <c r="E209" s="190" t="s">
        <v>343</v>
      </c>
      <c r="F209" s="191" t="s">
        <v>344</v>
      </c>
      <c r="G209" s="192" t="s">
        <v>284</v>
      </c>
      <c r="H209" s="193">
        <v>1</v>
      </c>
      <c r="I209" s="194"/>
      <c r="J209" s="195">
        <f t="shared" si="10"/>
        <v>0</v>
      </c>
      <c r="K209" s="191" t="s">
        <v>21</v>
      </c>
      <c r="L209" s="61"/>
      <c r="M209" s="196" t="s">
        <v>21</v>
      </c>
      <c r="N209" s="197" t="s">
        <v>42</v>
      </c>
      <c r="O209" s="42"/>
      <c r="P209" s="198">
        <f t="shared" si="11"/>
        <v>0</v>
      </c>
      <c r="Q209" s="198">
        <v>0</v>
      </c>
      <c r="R209" s="198">
        <f t="shared" si="12"/>
        <v>0</v>
      </c>
      <c r="S209" s="198">
        <v>0</v>
      </c>
      <c r="T209" s="199">
        <f t="shared" si="13"/>
        <v>0</v>
      </c>
      <c r="AR209" s="24" t="s">
        <v>140</v>
      </c>
      <c r="AT209" s="24" t="s">
        <v>135</v>
      </c>
      <c r="AU209" s="24" t="s">
        <v>80</v>
      </c>
      <c r="AY209" s="24" t="s">
        <v>132</v>
      </c>
      <c r="BE209" s="200">
        <f t="shared" si="14"/>
        <v>0</v>
      </c>
      <c r="BF209" s="200">
        <f t="shared" si="15"/>
        <v>0</v>
      </c>
      <c r="BG209" s="200">
        <f t="shared" si="16"/>
        <v>0</v>
      </c>
      <c r="BH209" s="200">
        <f t="shared" si="17"/>
        <v>0</v>
      </c>
      <c r="BI209" s="200">
        <f t="shared" si="18"/>
        <v>0</v>
      </c>
      <c r="BJ209" s="24" t="s">
        <v>76</v>
      </c>
      <c r="BK209" s="200">
        <f t="shared" si="19"/>
        <v>0</v>
      </c>
      <c r="BL209" s="24" t="s">
        <v>140</v>
      </c>
      <c r="BM209" s="24" t="s">
        <v>345</v>
      </c>
    </row>
    <row r="210" spans="2:63" s="10" customFormat="1" ht="29.85" customHeight="1">
      <c r="B210" s="172"/>
      <c r="C210" s="173"/>
      <c r="D210" s="186" t="s">
        <v>70</v>
      </c>
      <c r="E210" s="187" t="s">
        <v>346</v>
      </c>
      <c r="F210" s="187" t="s">
        <v>347</v>
      </c>
      <c r="G210" s="173"/>
      <c r="H210" s="173"/>
      <c r="I210" s="176"/>
      <c r="J210" s="188">
        <f>BK210</f>
        <v>0</v>
      </c>
      <c r="K210" s="173"/>
      <c r="L210" s="178"/>
      <c r="M210" s="179"/>
      <c r="N210" s="180"/>
      <c r="O210" s="180"/>
      <c r="P210" s="181">
        <f>SUM(P211:P215)</f>
        <v>0</v>
      </c>
      <c r="Q210" s="180"/>
      <c r="R210" s="181">
        <f>SUM(R211:R215)</f>
        <v>0</v>
      </c>
      <c r="S210" s="180"/>
      <c r="T210" s="182">
        <f>SUM(T211:T215)</f>
        <v>0</v>
      </c>
      <c r="AR210" s="183" t="s">
        <v>76</v>
      </c>
      <c r="AT210" s="184" t="s">
        <v>70</v>
      </c>
      <c r="AU210" s="184" t="s">
        <v>76</v>
      </c>
      <c r="AY210" s="183" t="s">
        <v>132</v>
      </c>
      <c r="BK210" s="185">
        <f>SUM(BK211:BK215)</f>
        <v>0</v>
      </c>
    </row>
    <row r="211" spans="2:65" s="1" customFormat="1" ht="22.5" customHeight="1">
      <c r="B211" s="41"/>
      <c r="C211" s="189" t="s">
        <v>348</v>
      </c>
      <c r="D211" s="189" t="s">
        <v>135</v>
      </c>
      <c r="E211" s="190" t="s">
        <v>349</v>
      </c>
      <c r="F211" s="191" t="s">
        <v>350</v>
      </c>
      <c r="G211" s="192" t="s">
        <v>181</v>
      </c>
      <c r="H211" s="193">
        <v>2.384</v>
      </c>
      <c r="I211" s="194"/>
      <c r="J211" s="195">
        <f>ROUND(I211*H211,2)</f>
        <v>0</v>
      </c>
      <c r="K211" s="191" t="s">
        <v>139</v>
      </c>
      <c r="L211" s="61"/>
      <c r="M211" s="196" t="s">
        <v>21</v>
      </c>
      <c r="N211" s="197" t="s">
        <v>42</v>
      </c>
      <c r="O211" s="42"/>
      <c r="P211" s="198">
        <f>O211*H211</f>
        <v>0</v>
      </c>
      <c r="Q211" s="198">
        <v>0</v>
      </c>
      <c r="R211" s="198">
        <f>Q211*H211</f>
        <v>0</v>
      </c>
      <c r="S211" s="198">
        <v>0</v>
      </c>
      <c r="T211" s="199">
        <f>S211*H211</f>
        <v>0</v>
      </c>
      <c r="AR211" s="24" t="s">
        <v>140</v>
      </c>
      <c r="AT211" s="24" t="s">
        <v>135</v>
      </c>
      <c r="AU211" s="24" t="s">
        <v>80</v>
      </c>
      <c r="AY211" s="24" t="s">
        <v>132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24" t="s">
        <v>76</v>
      </c>
      <c r="BK211" s="200">
        <f>ROUND(I211*H211,2)</f>
        <v>0</v>
      </c>
      <c r="BL211" s="24" t="s">
        <v>140</v>
      </c>
      <c r="BM211" s="24" t="s">
        <v>351</v>
      </c>
    </row>
    <row r="212" spans="2:65" s="1" customFormat="1" ht="22.5" customHeight="1">
      <c r="B212" s="41"/>
      <c r="C212" s="189" t="s">
        <v>352</v>
      </c>
      <c r="D212" s="189" t="s">
        <v>135</v>
      </c>
      <c r="E212" s="190" t="s">
        <v>353</v>
      </c>
      <c r="F212" s="191" t="s">
        <v>354</v>
      </c>
      <c r="G212" s="192" t="s">
        <v>181</v>
      </c>
      <c r="H212" s="193">
        <v>23.53</v>
      </c>
      <c r="I212" s="194"/>
      <c r="J212" s="195">
        <f>ROUND(I212*H212,2)</f>
        <v>0</v>
      </c>
      <c r="K212" s="191" t="s">
        <v>139</v>
      </c>
      <c r="L212" s="61"/>
      <c r="M212" s="196" t="s">
        <v>21</v>
      </c>
      <c r="N212" s="197" t="s">
        <v>42</v>
      </c>
      <c r="O212" s="42"/>
      <c r="P212" s="198">
        <f>O212*H212</f>
        <v>0</v>
      </c>
      <c r="Q212" s="198">
        <v>0</v>
      </c>
      <c r="R212" s="198">
        <f>Q212*H212</f>
        <v>0</v>
      </c>
      <c r="S212" s="198">
        <v>0</v>
      </c>
      <c r="T212" s="199">
        <f>S212*H212</f>
        <v>0</v>
      </c>
      <c r="AR212" s="24" t="s">
        <v>140</v>
      </c>
      <c r="AT212" s="24" t="s">
        <v>135</v>
      </c>
      <c r="AU212" s="24" t="s">
        <v>80</v>
      </c>
      <c r="AY212" s="24" t="s">
        <v>132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24" t="s">
        <v>76</v>
      </c>
      <c r="BK212" s="200">
        <f>ROUND(I212*H212,2)</f>
        <v>0</v>
      </c>
      <c r="BL212" s="24" t="s">
        <v>140</v>
      </c>
      <c r="BM212" s="24" t="s">
        <v>355</v>
      </c>
    </row>
    <row r="213" spans="2:51" s="11" customFormat="1" ht="13.5">
      <c r="B213" s="201"/>
      <c r="C213" s="202"/>
      <c r="D213" s="215" t="s">
        <v>150</v>
      </c>
      <c r="E213" s="225" t="s">
        <v>21</v>
      </c>
      <c r="F213" s="226" t="s">
        <v>356</v>
      </c>
      <c r="G213" s="202"/>
      <c r="H213" s="227">
        <v>23.53</v>
      </c>
      <c r="I213" s="207"/>
      <c r="J213" s="202"/>
      <c r="K213" s="202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150</v>
      </c>
      <c r="AU213" s="212" t="s">
        <v>80</v>
      </c>
      <c r="AV213" s="11" t="s">
        <v>80</v>
      </c>
      <c r="AW213" s="11" t="s">
        <v>35</v>
      </c>
      <c r="AX213" s="11" t="s">
        <v>76</v>
      </c>
      <c r="AY213" s="212" t="s">
        <v>132</v>
      </c>
    </row>
    <row r="214" spans="2:65" s="1" customFormat="1" ht="22.5" customHeight="1">
      <c r="B214" s="41"/>
      <c r="C214" s="189" t="s">
        <v>357</v>
      </c>
      <c r="D214" s="189" t="s">
        <v>135</v>
      </c>
      <c r="E214" s="190" t="s">
        <v>358</v>
      </c>
      <c r="F214" s="191" t="s">
        <v>359</v>
      </c>
      <c r="G214" s="192" t="s">
        <v>181</v>
      </c>
      <c r="H214" s="193">
        <v>2.384</v>
      </c>
      <c r="I214" s="194"/>
      <c r="J214" s="195">
        <f>ROUND(I214*H214,2)</f>
        <v>0</v>
      </c>
      <c r="K214" s="191" t="s">
        <v>139</v>
      </c>
      <c r="L214" s="61"/>
      <c r="M214" s="196" t="s">
        <v>21</v>
      </c>
      <c r="N214" s="197" t="s">
        <v>42</v>
      </c>
      <c r="O214" s="42"/>
      <c r="P214" s="198">
        <f>O214*H214</f>
        <v>0</v>
      </c>
      <c r="Q214" s="198">
        <v>0</v>
      </c>
      <c r="R214" s="198">
        <f>Q214*H214</f>
        <v>0</v>
      </c>
      <c r="S214" s="198">
        <v>0</v>
      </c>
      <c r="T214" s="199">
        <f>S214*H214</f>
        <v>0</v>
      </c>
      <c r="AR214" s="24" t="s">
        <v>140</v>
      </c>
      <c r="AT214" s="24" t="s">
        <v>135</v>
      </c>
      <c r="AU214" s="24" t="s">
        <v>80</v>
      </c>
      <c r="AY214" s="24" t="s">
        <v>132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24" t="s">
        <v>76</v>
      </c>
      <c r="BK214" s="200">
        <f>ROUND(I214*H214,2)</f>
        <v>0</v>
      </c>
      <c r="BL214" s="24" t="s">
        <v>140</v>
      </c>
      <c r="BM214" s="24" t="s">
        <v>360</v>
      </c>
    </row>
    <row r="215" spans="2:65" s="1" customFormat="1" ht="22.5" customHeight="1">
      <c r="B215" s="41"/>
      <c r="C215" s="189" t="s">
        <v>361</v>
      </c>
      <c r="D215" s="189" t="s">
        <v>135</v>
      </c>
      <c r="E215" s="190" t="s">
        <v>362</v>
      </c>
      <c r="F215" s="191" t="s">
        <v>363</v>
      </c>
      <c r="G215" s="192" t="s">
        <v>181</v>
      </c>
      <c r="H215" s="193">
        <v>2.384</v>
      </c>
      <c r="I215" s="194"/>
      <c r="J215" s="195">
        <f>ROUND(I215*H215,2)</f>
        <v>0</v>
      </c>
      <c r="K215" s="191" t="s">
        <v>21</v>
      </c>
      <c r="L215" s="61"/>
      <c r="M215" s="196" t="s">
        <v>21</v>
      </c>
      <c r="N215" s="197" t="s">
        <v>42</v>
      </c>
      <c r="O215" s="42"/>
      <c r="P215" s="198">
        <f>O215*H215</f>
        <v>0</v>
      </c>
      <c r="Q215" s="198">
        <v>0</v>
      </c>
      <c r="R215" s="198">
        <f>Q215*H215</f>
        <v>0</v>
      </c>
      <c r="S215" s="198">
        <v>0</v>
      </c>
      <c r="T215" s="199">
        <f>S215*H215</f>
        <v>0</v>
      </c>
      <c r="AR215" s="24" t="s">
        <v>140</v>
      </c>
      <c r="AT215" s="24" t="s">
        <v>135</v>
      </c>
      <c r="AU215" s="24" t="s">
        <v>80</v>
      </c>
      <c r="AY215" s="24" t="s">
        <v>132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24" t="s">
        <v>76</v>
      </c>
      <c r="BK215" s="200">
        <f>ROUND(I215*H215,2)</f>
        <v>0</v>
      </c>
      <c r="BL215" s="24" t="s">
        <v>140</v>
      </c>
      <c r="BM215" s="24" t="s">
        <v>364</v>
      </c>
    </row>
    <row r="216" spans="2:63" s="10" customFormat="1" ht="29.85" customHeight="1">
      <c r="B216" s="172"/>
      <c r="C216" s="173"/>
      <c r="D216" s="186" t="s">
        <v>70</v>
      </c>
      <c r="E216" s="187" t="s">
        <v>365</v>
      </c>
      <c r="F216" s="187" t="s">
        <v>366</v>
      </c>
      <c r="G216" s="173"/>
      <c r="H216" s="173"/>
      <c r="I216" s="176"/>
      <c r="J216" s="188">
        <f>BK216</f>
        <v>0</v>
      </c>
      <c r="K216" s="173"/>
      <c r="L216" s="178"/>
      <c r="M216" s="179"/>
      <c r="N216" s="180"/>
      <c r="O216" s="180"/>
      <c r="P216" s="181">
        <f>P217</f>
        <v>0</v>
      </c>
      <c r="Q216" s="180"/>
      <c r="R216" s="181">
        <f>R217</f>
        <v>0</v>
      </c>
      <c r="S216" s="180"/>
      <c r="T216" s="182">
        <f>T217</f>
        <v>0</v>
      </c>
      <c r="AR216" s="183" t="s">
        <v>76</v>
      </c>
      <c r="AT216" s="184" t="s">
        <v>70</v>
      </c>
      <c r="AU216" s="184" t="s">
        <v>76</v>
      </c>
      <c r="AY216" s="183" t="s">
        <v>132</v>
      </c>
      <c r="BK216" s="185">
        <f>BK217</f>
        <v>0</v>
      </c>
    </row>
    <row r="217" spans="2:65" s="1" customFormat="1" ht="22.5" customHeight="1">
      <c r="B217" s="41"/>
      <c r="C217" s="189" t="s">
        <v>367</v>
      </c>
      <c r="D217" s="189" t="s">
        <v>135</v>
      </c>
      <c r="E217" s="190" t="s">
        <v>368</v>
      </c>
      <c r="F217" s="191" t="s">
        <v>369</v>
      </c>
      <c r="G217" s="192" t="s">
        <v>181</v>
      </c>
      <c r="H217" s="193">
        <v>3.224</v>
      </c>
      <c r="I217" s="194"/>
      <c r="J217" s="195">
        <f>ROUND(I217*H217,2)</f>
        <v>0</v>
      </c>
      <c r="K217" s="191" t="s">
        <v>139</v>
      </c>
      <c r="L217" s="61"/>
      <c r="M217" s="196" t="s">
        <v>21</v>
      </c>
      <c r="N217" s="197" t="s">
        <v>42</v>
      </c>
      <c r="O217" s="42"/>
      <c r="P217" s="198">
        <f>O217*H217</f>
        <v>0</v>
      </c>
      <c r="Q217" s="198">
        <v>0</v>
      </c>
      <c r="R217" s="198">
        <f>Q217*H217</f>
        <v>0</v>
      </c>
      <c r="S217" s="198">
        <v>0</v>
      </c>
      <c r="T217" s="199">
        <f>S217*H217</f>
        <v>0</v>
      </c>
      <c r="AR217" s="24" t="s">
        <v>140</v>
      </c>
      <c r="AT217" s="24" t="s">
        <v>135</v>
      </c>
      <c r="AU217" s="24" t="s">
        <v>80</v>
      </c>
      <c r="AY217" s="24" t="s">
        <v>132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24" t="s">
        <v>76</v>
      </c>
      <c r="BK217" s="200">
        <f>ROUND(I217*H217,2)</f>
        <v>0</v>
      </c>
      <c r="BL217" s="24" t="s">
        <v>140</v>
      </c>
      <c r="BM217" s="24" t="s">
        <v>370</v>
      </c>
    </row>
    <row r="218" spans="2:63" s="10" customFormat="1" ht="37.35" customHeight="1">
      <c r="B218" s="172"/>
      <c r="C218" s="173"/>
      <c r="D218" s="174" t="s">
        <v>70</v>
      </c>
      <c r="E218" s="175" t="s">
        <v>371</v>
      </c>
      <c r="F218" s="175" t="s">
        <v>372</v>
      </c>
      <c r="G218" s="173"/>
      <c r="H218" s="173"/>
      <c r="I218" s="176"/>
      <c r="J218" s="177">
        <f>BK218</f>
        <v>0</v>
      </c>
      <c r="K218" s="173"/>
      <c r="L218" s="178"/>
      <c r="M218" s="179"/>
      <c r="N218" s="180"/>
      <c r="O218" s="180"/>
      <c r="P218" s="181">
        <f>P219+P225+P230+P241+P249+P278+P302+P310</f>
        <v>0</v>
      </c>
      <c r="Q218" s="180"/>
      <c r="R218" s="181">
        <f>R219+R225+R230+R241+R249+R278+R302+R310</f>
        <v>0.29868335999999995</v>
      </c>
      <c r="S218" s="180"/>
      <c r="T218" s="182">
        <f>T219+T225+T230+T241+T249+T278+T302+T310</f>
        <v>0.31608</v>
      </c>
      <c r="AR218" s="183" t="s">
        <v>80</v>
      </c>
      <c r="AT218" s="184" t="s">
        <v>70</v>
      </c>
      <c r="AU218" s="184" t="s">
        <v>71</v>
      </c>
      <c r="AY218" s="183" t="s">
        <v>132</v>
      </c>
      <c r="BK218" s="185">
        <f>BK219+BK225+BK230+BK241+BK249+BK278+BK302+BK310</f>
        <v>0</v>
      </c>
    </row>
    <row r="219" spans="2:63" s="10" customFormat="1" ht="19.9" customHeight="1">
      <c r="B219" s="172"/>
      <c r="C219" s="173"/>
      <c r="D219" s="186" t="s">
        <v>70</v>
      </c>
      <c r="E219" s="187" t="s">
        <v>373</v>
      </c>
      <c r="F219" s="187" t="s">
        <v>374</v>
      </c>
      <c r="G219" s="173"/>
      <c r="H219" s="173"/>
      <c r="I219" s="176"/>
      <c r="J219" s="188">
        <f>BK219</f>
        <v>0</v>
      </c>
      <c r="K219" s="173"/>
      <c r="L219" s="178"/>
      <c r="M219" s="179"/>
      <c r="N219" s="180"/>
      <c r="O219" s="180"/>
      <c r="P219" s="181">
        <f>SUM(P220:P224)</f>
        <v>0</v>
      </c>
      <c r="Q219" s="180"/>
      <c r="R219" s="181">
        <f>SUM(R220:R224)</f>
        <v>0</v>
      </c>
      <c r="S219" s="180"/>
      <c r="T219" s="182">
        <f>SUM(T220:T224)</f>
        <v>0.025504000000000002</v>
      </c>
      <c r="AR219" s="183" t="s">
        <v>80</v>
      </c>
      <c r="AT219" s="184" t="s">
        <v>70</v>
      </c>
      <c r="AU219" s="184" t="s">
        <v>76</v>
      </c>
      <c r="AY219" s="183" t="s">
        <v>132</v>
      </c>
      <c r="BK219" s="185">
        <f>SUM(BK220:BK224)</f>
        <v>0</v>
      </c>
    </row>
    <row r="220" spans="2:65" s="1" customFormat="1" ht="22.5" customHeight="1">
      <c r="B220" s="41"/>
      <c r="C220" s="189" t="s">
        <v>375</v>
      </c>
      <c r="D220" s="189" t="s">
        <v>135</v>
      </c>
      <c r="E220" s="190" t="s">
        <v>376</v>
      </c>
      <c r="F220" s="191" t="s">
        <v>377</v>
      </c>
      <c r="G220" s="192" t="s">
        <v>202</v>
      </c>
      <c r="H220" s="193">
        <v>6.376</v>
      </c>
      <c r="I220" s="194"/>
      <c r="J220" s="195">
        <f>ROUND(I220*H220,2)</f>
        <v>0</v>
      </c>
      <c r="K220" s="191" t="s">
        <v>139</v>
      </c>
      <c r="L220" s="61"/>
      <c r="M220" s="196" t="s">
        <v>21</v>
      </c>
      <c r="N220" s="197" t="s">
        <v>42</v>
      </c>
      <c r="O220" s="42"/>
      <c r="P220" s="198">
        <f>O220*H220</f>
        <v>0</v>
      </c>
      <c r="Q220" s="198">
        <v>0</v>
      </c>
      <c r="R220" s="198">
        <f>Q220*H220</f>
        <v>0</v>
      </c>
      <c r="S220" s="198">
        <v>0.004</v>
      </c>
      <c r="T220" s="199">
        <f>S220*H220</f>
        <v>0.025504000000000002</v>
      </c>
      <c r="AR220" s="24" t="s">
        <v>242</v>
      </c>
      <c r="AT220" s="24" t="s">
        <v>135</v>
      </c>
      <c r="AU220" s="24" t="s">
        <v>80</v>
      </c>
      <c r="AY220" s="24" t="s">
        <v>132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24" t="s">
        <v>76</v>
      </c>
      <c r="BK220" s="200">
        <f>ROUND(I220*H220,2)</f>
        <v>0</v>
      </c>
      <c r="BL220" s="24" t="s">
        <v>242</v>
      </c>
      <c r="BM220" s="24" t="s">
        <v>378</v>
      </c>
    </row>
    <row r="221" spans="2:51" s="13" customFormat="1" ht="13.5">
      <c r="B221" s="243"/>
      <c r="C221" s="244"/>
      <c r="D221" s="203" t="s">
        <v>150</v>
      </c>
      <c r="E221" s="245" t="s">
        <v>21</v>
      </c>
      <c r="F221" s="246" t="s">
        <v>379</v>
      </c>
      <c r="G221" s="244"/>
      <c r="H221" s="247" t="s">
        <v>21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AT221" s="253" t="s">
        <v>150</v>
      </c>
      <c r="AU221" s="253" t="s">
        <v>80</v>
      </c>
      <c r="AV221" s="13" t="s">
        <v>76</v>
      </c>
      <c r="AW221" s="13" t="s">
        <v>35</v>
      </c>
      <c r="AX221" s="13" t="s">
        <v>71</v>
      </c>
      <c r="AY221" s="253" t="s">
        <v>132</v>
      </c>
    </row>
    <row r="222" spans="2:51" s="11" customFormat="1" ht="13.5">
      <c r="B222" s="201"/>
      <c r="C222" s="202"/>
      <c r="D222" s="203" t="s">
        <v>150</v>
      </c>
      <c r="E222" s="204" t="s">
        <v>21</v>
      </c>
      <c r="F222" s="205" t="s">
        <v>204</v>
      </c>
      <c r="G222" s="202"/>
      <c r="H222" s="206">
        <v>3.204</v>
      </c>
      <c r="I222" s="207"/>
      <c r="J222" s="202"/>
      <c r="K222" s="202"/>
      <c r="L222" s="208"/>
      <c r="M222" s="209"/>
      <c r="N222" s="210"/>
      <c r="O222" s="210"/>
      <c r="P222" s="210"/>
      <c r="Q222" s="210"/>
      <c r="R222" s="210"/>
      <c r="S222" s="210"/>
      <c r="T222" s="211"/>
      <c r="AT222" s="212" t="s">
        <v>150</v>
      </c>
      <c r="AU222" s="212" t="s">
        <v>80</v>
      </c>
      <c r="AV222" s="11" t="s">
        <v>80</v>
      </c>
      <c r="AW222" s="11" t="s">
        <v>35</v>
      </c>
      <c r="AX222" s="11" t="s">
        <v>71</v>
      </c>
      <c r="AY222" s="212" t="s">
        <v>132</v>
      </c>
    </row>
    <row r="223" spans="2:51" s="11" customFormat="1" ht="13.5">
      <c r="B223" s="201"/>
      <c r="C223" s="202"/>
      <c r="D223" s="203" t="s">
        <v>150</v>
      </c>
      <c r="E223" s="204" t="s">
        <v>21</v>
      </c>
      <c r="F223" s="205" t="s">
        <v>205</v>
      </c>
      <c r="G223" s="202"/>
      <c r="H223" s="206">
        <v>3.172</v>
      </c>
      <c r="I223" s="207"/>
      <c r="J223" s="202"/>
      <c r="K223" s="202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150</v>
      </c>
      <c r="AU223" s="212" t="s">
        <v>80</v>
      </c>
      <c r="AV223" s="11" t="s">
        <v>80</v>
      </c>
      <c r="AW223" s="11" t="s">
        <v>35</v>
      </c>
      <c r="AX223" s="11" t="s">
        <v>71</v>
      </c>
      <c r="AY223" s="212" t="s">
        <v>132</v>
      </c>
    </row>
    <row r="224" spans="2:51" s="12" customFormat="1" ht="13.5">
      <c r="B224" s="213"/>
      <c r="C224" s="214"/>
      <c r="D224" s="203" t="s">
        <v>150</v>
      </c>
      <c r="E224" s="240" t="s">
        <v>21</v>
      </c>
      <c r="F224" s="241" t="s">
        <v>153</v>
      </c>
      <c r="G224" s="214"/>
      <c r="H224" s="242">
        <v>6.376</v>
      </c>
      <c r="I224" s="219"/>
      <c r="J224" s="214"/>
      <c r="K224" s="214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150</v>
      </c>
      <c r="AU224" s="224" t="s">
        <v>80</v>
      </c>
      <c r="AV224" s="12" t="s">
        <v>140</v>
      </c>
      <c r="AW224" s="12" t="s">
        <v>35</v>
      </c>
      <c r="AX224" s="12" t="s">
        <v>76</v>
      </c>
      <c r="AY224" s="224" t="s">
        <v>132</v>
      </c>
    </row>
    <row r="225" spans="2:63" s="10" customFormat="1" ht="29.85" customHeight="1">
      <c r="B225" s="172"/>
      <c r="C225" s="173"/>
      <c r="D225" s="186" t="s">
        <v>70</v>
      </c>
      <c r="E225" s="187" t="s">
        <v>380</v>
      </c>
      <c r="F225" s="187" t="s">
        <v>381</v>
      </c>
      <c r="G225" s="173"/>
      <c r="H225" s="173"/>
      <c r="I225" s="176"/>
      <c r="J225" s="188">
        <f>BK225</f>
        <v>0</v>
      </c>
      <c r="K225" s="173"/>
      <c r="L225" s="178"/>
      <c r="M225" s="179"/>
      <c r="N225" s="180"/>
      <c r="O225" s="180"/>
      <c r="P225" s="181">
        <f>SUM(P226:P229)</f>
        <v>0</v>
      </c>
      <c r="Q225" s="180"/>
      <c r="R225" s="181">
        <f>SUM(R226:R229)</f>
        <v>0</v>
      </c>
      <c r="S225" s="180"/>
      <c r="T225" s="182">
        <f>SUM(T226:T229)</f>
        <v>0.051480000000000005</v>
      </c>
      <c r="AR225" s="183" t="s">
        <v>80</v>
      </c>
      <c r="AT225" s="184" t="s">
        <v>70</v>
      </c>
      <c r="AU225" s="184" t="s">
        <v>76</v>
      </c>
      <c r="AY225" s="183" t="s">
        <v>132</v>
      </c>
      <c r="BK225" s="185">
        <f>SUM(BK226:BK229)</f>
        <v>0</v>
      </c>
    </row>
    <row r="226" spans="2:65" s="1" customFormat="1" ht="22.5" customHeight="1">
      <c r="B226" s="41"/>
      <c r="C226" s="189" t="s">
        <v>76</v>
      </c>
      <c r="D226" s="189" t="s">
        <v>135</v>
      </c>
      <c r="E226" s="190" t="s">
        <v>382</v>
      </c>
      <c r="F226" s="191" t="s">
        <v>383</v>
      </c>
      <c r="G226" s="192" t="s">
        <v>202</v>
      </c>
      <c r="H226" s="193">
        <v>8.58</v>
      </c>
      <c r="I226" s="194"/>
      <c r="J226" s="195">
        <f>ROUND(I226*H226,2)</f>
        <v>0</v>
      </c>
      <c r="K226" s="191" t="s">
        <v>139</v>
      </c>
      <c r="L226" s="61"/>
      <c r="M226" s="196" t="s">
        <v>21</v>
      </c>
      <c r="N226" s="197" t="s">
        <v>42</v>
      </c>
      <c r="O226" s="42"/>
      <c r="P226" s="198">
        <f>O226*H226</f>
        <v>0</v>
      </c>
      <c r="Q226" s="198">
        <v>0</v>
      </c>
      <c r="R226" s="198">
        <f>Q226*H226</f>
        <v>0</v>
      </c>
      <c r="S226" s="198">
        <v>0.006</v>
      </c>
      <c r="T226" s="199">
        <f>S226*H226</f>
        <v>0.051480000000000005</v>
      </c>
      <c r="AR226" s="24" t="s">
        <v>242</v>
      </c>
      <c r="AT226" s="24" t="s">
        <v>135</v>
      </c>
      <c r="AU226" s="24" t="s">
        <v>80</v>
      </c>
      <c r="AY226" s="24" t="s">
        <v>132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24" t="s">
        <v>76</v>
      </c>
      <c r="BK226" s="200">
        <f>ROUND(I226*H226,2)</f>
        <v>0</v>
      </c>
      <c r="BL226" s="24" t="s">
        <v>242</v>
      </c>
      <c r="BM226" s="24" t="s">
        <v>384</v>
      </c>
    </row>
    <row r="227" spans="2:51" s="13" customFormat="1" ht="13.5">
      <c r="B227" s="243"/>
      <c r="C227" s="244"/>
      <c r="D227" s="203" t="s">
        <v>150</v>
      </c>
      <c r="E227" s="245" t="s">
        <v>21</v>
      </c>
      <c r="F227" s="246" t="s">
        <v>385</v>
      </c>
      <c r="G227" s="244"/>
      <c r="H227" s="247" t="s">
        <v>21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AT227" s="253" t="s">
        <v>150</v>
      </c>
      <c r="AU227" s="253" t="s">
        <v>80</v>
      </c>
      <c r="AV227" s="13" t="s">
        <v>76</v>
      </c>
      <c r="AW227" s="13" t="s">
        <v>35</v>
      </c>
      <c r="AX227" s="13" t="s">
        <v>71</v>
      </c>
      <c r="AY227" s="253" t="s">
        <v>132</v>
      </c>
    </row>
    <row r="228" spans="2:51" s="11" customFormat="1" ht="13.5">
      <c r="B228" s="201"/>
      <c r="C228" s="202"/>
      <c r="D228" s="203" t="s">
        <v>150</v>
      </c>
      <c r="E228" s="204" t="s">
        <v>21</v>
      </c>
      <c r="F228" s="205" t="s">
        <v>386</v>
      </c>
      <c r="G228" s="202"/>
      <c r="H228" s="206">
        <v>8.58</v>
      </c>
      <c r="I228" s="207"/>
      <c r="J228" s="202"/>
      <c r="K228" s="202"/>
      <c r="L228" s="208"/>
      <c r="M228" s="209"/>
      <c r="N228" s="210"/>
      <c r="O228" s="210"/>
      <c r="P228" s="210"/>
      <c r="Q228" s="210"/>
      <c r="R228" s="210"/>
      <c r="S228" s="210"/>
      <c r="T228" s="211"/>
      <c r="AT228" s="212" t="s">
        <v>150</v>
      </c>
      <c r="AU228" s="212" t="s">
        <v>80</v>
      </c>
      <c r="AV228" s="11" t="s">
        <v>80</v>
      </c>
      <c r="AW228" s="11" t="s">
        <v>35</v>
      </c>
      <c r="AX228" s="11" t="s">
        <v>71</v>
      </c>
      <c r="AY228" s="212" t="s">
        <v>132</v>
      </c>
    </row>
    <row r="229" spans="2:51" s="12" customFormat="1" ht="13.5">
      <c r="B229" s="213"/>
      <c r="C229" s="214"/>
      <c r="D229" s="203" t="s">
        <v>150</v>
      </c>
      <c r="E229" s="240" t="s">
        <v>21</v>
      </c>
      <c r="F229" s="241" t="s">
        <v>153</v>
      </c>
      <c r="G229" s="214"/>
      <c r="H229" s="242">
        <v>8.58</v>
      </c>
      <c r="I229" s="219"/>
      <c r="J229" s="214"/>
      <c r="K229" s="214"/>
      <c r="L229" s="220"/>
      <c r="M229" s="221"/>
      <c r="N229" s="222"/>
      <c r="O229" s="222"/>
      <c r="P229" s="222"/>
      <c r="Q229" s="222"/>
      <c r="R229" s="222"/>
      <c r="S229" s="222"/>
      <c r="T229" s="223"/>
      <c r="AT229" s="224" t="s">
        <v>150</v>
      </c>
      <c r="AU229" s="224" t="s">
        <v>80</v>
      </c>
      <c r="AV229" s="12" t="s">
        <v>140</v>
      </c>
      <c r="AW229" s="12" t="s">
        <v>35</v>
      </c>
      <c r="AX229" s="12" t="s">
        <v>76</v>
      </c>
      <c r="AY229" s="224" t="s">
        <v>132</v>
      </c>
    </row>
    <row r="230" spans="2:63" s="10" customFormat="1" ht="29.85" customHeight="1">
      <c r="B230" s="172"/>
      <c r="C230" s="173"/>
      <c r="D230" s="186" t="s">
        <v>70</v>
      </c>
      <c r="E230" s="187" t="s">
        <v>387</v>
      </c>
      <c r="F230" s="187" t="s">
        <v>388</v>
      </c>
      <c r="G230" s="173"/>
      <c r="H230" s="173"/>
      <c r="I230" s="176"/>
      <c r="J230" s="188">
        <f>BK230</f>
        <v>0</v>
      </c>
      <c r="K230" s="173"/>
      <c r="L230" s="178"/>
      <c r="M230" s="179"/>
      <c r="N230" s="180"/>
      <c r="O230" s="180"/>
      <c r="P230" s="181">
        <f>SUM(P231:P240)</f>
        <v>0</v>
      </c>
      <c r="Q230" s="180"/>
      <c r="R230" s="181">
        <f>SUM(R231:R240)</f>
        <v>0.01953</v>
      </c>
      <c r="S230" s="180"/>
      <c r="T230" s="182">
        <f>SUM(T231:T240)</f>
        <v>0</v>
      </c>
      <c r="AR230" s="183" t="s">
        <v>80</v>
      </c>
      <c r="AT230" s="184" t="s">
        <v>70</v>
      </c>
      <c r="AU230" s="184" t="s">
        <v>76</v>
      </c>
      <c r="AY230" s="183" t="s">
        <v>132</v>
      </c>
      <c r="BK230" s="185">
        <f>SUM(BK231:BK240)</f>
        <v>0</v>
      </c>
    </row>
    <row r="231" spans="2:65" s="1" customFormat="1" ht="22.5" customHeight="1">
      <c r="B231" s="41"/>
      <c r="C231" s="189" t="s">
        <v>389</v>
      </c>
      <c r="D231" s="189" t="s">
        <v>135</v>
      </c>
      <c r="E231" s="190" t="s">
        <v>390</v>
      </c>
      <c r="F231" s="191" t="s">
        <v>391</v>
      </c>
      <c r="G231" s="192" t="s">
        <v>202</v>
      </c>
      <c r="H231" s="193">
        <v>6.376</v>
      </c>
      <c r="I231" s="194"/>
      <c r="J231" s="195">
        <f>ROUND(I231*H231,2)</f>
        <v>0</v>
      </c>
      <c r="K231" s="191" t="s">
        <v>139</v>
      </c>
      <c r="L231" s="61"/>
      <c r="M231" s="196" t="s">
        <v>21</v>
      </c>
      <c r="N231" s="197" t="s">
        <v>42</v>
      </c>
      <c r="O231" s="42"/>
      <c r="P231" s="198">
        <f>O231*H231</f>
        <v>0</v>
      </c>
      <c r="Q231" s="198">
        <v>0</v>
      </c>
      <c r="R231" s="198">
        <f>Q231*H231</f>
        <v>0</v>
      </c>
      <c r="S231" s="198">
        <v>0</v>
      </c>
      <c r="T231" s="199">
        <f>S231*H231</f>
        <v>0</v>
      </c>
      <c r="AR231" s="24" t="s">
        <v>242</v>
      </c>
      <c r="AT231" s="24" t="s">
        <v>135</v>
      </c>
      <c r="AU231" s="24" t="s">
        <v>80</v>
      </c>
      <c r="AY231" s="24" t="s">
        <v>132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24" t="s">
        <v>76</v>
      </c>
      <c r="BK231" s="200">
        <f>ROUND(I231*H231,2)</f>
        <v>0</v>
      </c>
      <c r="BL231" s="24" t="s">
        <v>242</v>
      </c>
      <c r="BM231" s="24" t="s">
        <v>392</v>
      </c>
    </row>
    <row r="232" spans="2:51" s="11" customFormat="1" ht="13.5">
      <c r="B232" s="201"/>
      <c r="C232" s="202"/>
      <c r="D232" s="203" t="s">
        <v>150</v>
      </c>
      <c r="E232" s="204" t="s">
        <v>21</v>
      </c>
      <c r="F232" s="205" t="s">
        <v>204</v>
      </c>
      <c r="G232" s="202"/>
      <c r="H232" s="206">
        <v>3.204</v>
      </c>
      <c r="I232" s="207"/>
      <c r="J232" s="202"/>
      <c r="K232" s="202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150</v>
      </c>
      <c r="AU232" s="212" t="s">
        <v>80</v>
      </c>
      <c r="AV232" s="11" t="s">
        <v>80</v>
      </c>
      <c r="AW232" s="11" t="s">
        <v>35</v>
      </c>
      <c r="AX232" s="11" t="s">
        <v>71</v>
      </c>
      <c r="AY232" s="212" t="s">
        <v>132</v>
      </c>
    </row>
    <row r="233" spans="2:51" s="11" customFormat="1" ht="13.5">
      <c r="B233" s="201"/>
      <c r="C233" s="202"/>
      <c r="D233" s="203" t="s">
        <v>150</v>
      </c>
      <c r="E233" s="204" t="s">
        <v>21</v>
      </c>
      <c r="F233" s="205" t="s">
        <v>205</v>
      </c>
      <c r="G233" s="202"/>
      <c r="H233" s="206">
        <v>3.172</v>
      </c>
      <c r="I233" s="207"/>
      <c r="J233" s="202"/>
      <c r="K233" s="202"/>
      <c r="L233" s="208"/>
      <c r="M233" s="209"/>
      <c r="N233" s="210"/>
      <c r="O233" s="210"/>
      <c r="P233" s="210"/>
      <c r="Q233" s="210"/>
      <c r="R233" s="210"/>
      <c r="S233" s="210"/>
      <c r="T233" s="211"/>
      <c r="AT233" s="212" t="s">
        <v>150</v>
      </c>
      <c r="AU233" s="212" t="s">
        <v>80</v>
      </c>
      <c r="AV233" s="11" t="s">
        <v>80</v>
      </c>
      <c r="AW233" s="11" t="s">
        <v>35</v>
      </c>
      <c r="AX233" s="11" t="s">
        <v>71</v>
      </c>
      <c r="AY233" s="212" t="s">
        <v>132</v>
      </c>
    </row>
    <row r="234" spans="2:51" s="12" customFormat="1" ht="13.5">
      <c r="B234" s="213"/>
      <c r="C234" s="214"/>
      <c r="D234" s="215" t="s">
        <v>150</v>
      </c>
      <c r="E234" s="216" t="s">
        <v>21</v>
      </c>
      <c r="F234" s="217" t="s">
        <v>153</v>
      </c>
      <c r="G234" s="214"/>
      <c r="H234" s="218">
        <v>6.376</v>
      </c>
      <c r="I234" s="219"/>
      <c r="J234" s="214"/>
      <c r="K234" s="214"/>
      <c r="L234" s="220"/>
      <c r="M234" s="221"/>
      <c r="N234" s="222"/>
      <c r="O234" s="222"/>
      <c r="P234" s="222"/>
      <c r="Q234" s="222"/>
      <c r="R234" s="222"/>
      <c r="S234" s="222"/>
      <c r="T234" s="223"/>
      <c r="AT234" s="224" t="s">
        <v>150</v>
      </c>
      <c r="AU234" s="224" t="s">
        <v>80</v>
      </c>
      <c r="AV234" s="12" t="s">
        <v>140</v>
      </c>
      <c r="AW234" s="12" t="s">
        <v>35</v>
      </c>
      <c r="AX234" s="12" t="s">
        <v>76</v>
      </c>
      <c r="AY234" s="224" t="s">
        <v>132</v>
      </c>
    </row>
    <row r="235" spans="2:65" s="1" customFormat="1" ht="22.5" customHeight="1">
      <c r="B235" s="41"/>
      <c r="C235" s="228" t="s">
        <v>393</v>
      </c>
      <c r="D235" s="228" t="s">
        <v>194</v>
      </c>
      <c r="E235" s="229" t="s">
        <v>394</v>
      </c>
      <c r="F235" s="230" t="s">
        <v>395</v>
      </c>
      <c r="G235" s="231" t="s">
        <v>138</v>
      </c>
      <c r="H235" s="232">
        <v>0.651</v>
      </c>
      <c r="I235" s="233"/>
      <c r="J235" s="234">
        <f>ROUND(I235*H235,2)</f>
        <v>0</v>
      </c>
      <c r="K235" s="230" t="s">
        <v>139</v>
      </c>
      <c r="L235" s="235"/>
      <c r="M235" s="236" t="s">
        <v>21</v>
      </c>
      <c r="N235" s="237" t="s">
        <v>42</v>
      </c>
      <c r="O235" s="42"/>
      <c r="P235" s="198">
        <f>O235*H235</f>
        <v>0</v>
      </c>
      <c r="Q235" s="198">
        <v>0.03</v>
      </c>
      <c r="R235" s="198">
        <f>Q235*H235</f>
        <v>0.01953</v>
      </c>
      <c r="S235" s="198">
        <v>0</v>
      </c>
      <c r="T235" s="199">
        <f>S235*H235</f>
        <v>0</v>
      </c>
      <c r="AR235" s="24" t="s">
        <v>265</v>
      </c>
      <c r="AT235" s="24" t="s">
        <v>194</v>
      </c>
      <c r="AU235" s="24" t="s">
        <v>80</v>
      </c>
      <c r="AY235" s="24" t="s">
        <v>132</v>
      </c>
      <c r="BE235" s="200">
        <f>IF(N235="základní",J235,0)</f>
        <v>0</v>
      </c>
      <c r="BF235" s="200">
        <f>IF(N235="snížená",J235,0)</f>
        <v>0</v>
      </c>
      <c r="BG235" s="200">
        <f>IF(N235="zákl. přenesená",J235,0)</f>
        <v>0</v>
      </c>
      <c r="BH235" s="200">
        <f>IF(N235="sníž. přenesená",J235,0)</f>
        <v>0</v>
      </c>
      <c r="BI235" s="200">
        <f>IF(N235="nulová",J235,0)</f>
        <v>0</v>
      </c>
      <c r="BJ235" s="24" t="s">
        <v>76</v>
      </c>
      <c r="BK235" s="200">
        <f>ROUND(I235*H235,2)</f>
        <v>0</v>
      </c>
      <c r="BL235" s="24" t="s">
        <v>242</v>
      </c>
      <c r="BM235" s="24" t="s">
        <v>396</v>
      </c>
    </row>
    <row r="236" spans="2:47" s="1" customFormat="1" ht="27">
      <c r="B236" s="41"/>
      <c r="C236" s="63"/>
      <c r="D236" s="203" t="s">
        <v>221</v>
      </c>
      <c r="E236" s="63"/>
      <c r="F236" s="238" t="s">
        <v>397</v>
      </c>
      <c r="G236" s="63"/>
      <c r="H236" s="63"/>
      <c r="I236" s="159"/>
      <c r="J236" s="63"/>
      <c r="K236" s="63"/>
      <c r="L236" s="61"/>
      <c r="M236" s="239"/>
      <c r="N236" s="42"/>
      <c r="O236" s="42"/>
      <c r="P236" s="42"/>
      <c r="Q236" s="42"/>
      <c r="R236" s="42"/>
      <c r="S236" s="42"/>
      <c r="T236" s="78"/>
      <c r="AT236" s="24" t="s">
        <v>221</v>
      </c>
      <c r="AU236" s="24" t="s">
        <v>80</v>
      </c>
    </row>
    <row r="237" spans="2:51" s="11" customFormat="1" ht="13.5">
      <c r="B237" s="201"/>
      <c r="C237" s="202"/>
      <c r="D237" s="203" t="s">
        <v>150</v>
      </c>
      <c r="E237" s="204" t="s">
        <v>21</v>
      </c>
      <c r="F237" s="205" t="s">
        <v>398</v>
      </c>
      <c r="G237" s="202"/>
      <c r="H237" s="206">
        <v>0.327</v>
      </c>
      <c r="I237" s="207"/>
      <c r="J237" s="202"/>
      <c r="K237" s="202"/>
      <c r="L237" s="208"/>
      <c r="M237" s="209"/>
      <c r="N237" s="210"/>
      <c r="O237" s="210"/>
      <c r="P237" s="210"/>
      <c r="Q237" s="210"/>
      <c r="R237" s="210"/>
      <c r="S237" s="210"/>
      <c r="T237" s="211"/>
      <c r="AT237" s="212" t="s">
        <v>150</v>
      </c>
      <c r="AU237" s="212" t="s">
        <v>80</v>
      </c>
      <c r="AV237" s="11" t="s">
        <v>80</v>
      </c>
      <c r="AW237" s="11" t="s">
        <v>35</v>
      </c>
      <c r="AX237" s="11" t="s">
        <v>71</v>
      </c>
      <c r="AY237" s="212" t="s">
        <v>132</v>
      </c>
    </row>
    <row r="238" spans="2:51" s="11" customFormat="1" ht="13.5">
      <c r="B238" s="201"/>
      <c r="C238" s="202"/>
      <c r="D238" s="203" t="s">
        <v>150</v>
      </c>
      <c r="E238" s="204" t="s">
        <v>21</v>
      </c>
      <c r="F238" s="205" t="s">
        <v>399</v>
      </c>
      <c r="G238" s="202"/>
      <c r="H238" s="206">
        <v>0.324</v>
      </c>
      <c r="I238" s="207"/>
      <c r="J238" s="202"/>
      <c r="K238" s="202"/>
      <c r="L238" s="208"/>
      <c r="M238" s="209"/>
      <c r="N238" s="210"/>
      <c r="O238" s="210"/>
      <c r="P238" s="210"/>
      <c r="Q238" s="210"/>
      <c r="R238" s="210"/>
      <c r="S238" s="210"/>
      <c r="T238" s="211"/>
      <c r="AT238" s="212" t="s">
        <v>150</v>
      </c>
      <c r="AU238" s="212" t="s">
        <v>80</v>
      </c>
      <c r="AV238" s="11" t="s">
        <v>80</v>
      </c>
      <c r="AW238" s="11" t="s">
        <v>35</v>
      </c>
      <c r="AX238" s="11" t="s">
        <v>71</v>
      </c>
      <c r="AY238" s="212" t="s">
        <v>132</v>
      </c>
    </row>
    <row r="239" spans="2:51" s="12" customFormat="1" ht="13.5">
      <c r="B239" s="213"/>
      <c r="C239" s="214"/>
      <c r="D239" s="215" t="s">
        <v>150</v>
      </c>
      <c r="E239" s="216" t="s">
        <v>21</v>
      </c>
      <c r="F239" s="217" t="s">
        <v>153</v>
      </c>
      <c r="G239" s="214"/>
      <c r="H239" s="218">
        <v>0.651</v>
      </c>
      <c r="I239" s="219"/>
      <c r="J239" s="214"/>
      <c r="K239" s="214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150</v>
      </c>
      <c r="AU239" s="224" t="s">
        <v>80</v>
      </c>
      <c r="AV239" s="12" t="s">
        <v>140</v>
      </c>
      <c r="AW239" s="12" t="s">
        <v>35</v>
      </c>
      <c r="AX239" s="12" t="s">
        <v>76</v>
      </c>
      <c r="AY239" s="224" t="s">
        <v>132</v>
      </c>
    </row>
    <row r="240" spans="2:65" s="1" customFormat="1" ht="22.5" customHeight="1">
      <c r="B240" s="41"/>
      <c r="C240" s="189" t="s">
        <v>400</v>
      </c>
      <c r="D240" s="189" t="s">
        <v>135</v>
      </c>
      <c r="E240" s="190" t="s">
        <v>401</v>
      </c>
      <c r="F240" s="191" t="s">
        <v>402</v>
      </c>
      <c r="G240" s="192" t="s">
        <v>403</v>
      </c>
      <c r="H240" s="254"/>
      <c r="I240" s="194"/>
      <c r="J240" s="195">
        <f>ROUND(I240*H240,2)</f>
        <v>0</v>
      </c>
      <c r="K240" s="191" t="s">
        <v>139</v>
      </c>
      <c r="L240" s="61"/>
      <c r="M240" s="196" t="s">
        <v>21</v>
      </c>
      <c r="N240" s="197" t="s">
        <v>42</v>
      </c>
      <c r="O240" s="42"/>
      <c r="P240" s="198">
        <f>O240*H240</f>
        <v>0</v>
      </c>
      <c r="Q240" s="198">
        <v>0</v>
      </c>
      <c r="R240" s="198">
        <f>Q240*H240</f>
        <v>0</v>
      </c>
      <c r="S240" s="198">
        <v>0</v>
      </c>
      <c r="T240" s="199">
        <f>S240*H240</f>
        <v>0</v>
      </c>
      <c r="AR240" s="24" t="s">
        <v>242</v>
      </c>
      <c r="AT240" s="24" t="s">
        <v>135</v>
      </c>
      <c r="AU240" s="24" t="s">
        <v>80</v>
      </c>
      <c r="AY240" s="24" t="s">
        <v>132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24" t="s">
        <v>76</v>
      </c>
      <c r="BK240" s="200">
        <f>ROUND(I240*H240,2)</f>
        <v>0</v>
      </c>
      <c r="BL240" s="24" t="s">
        <v>242</v>
      </c>
      <c r="BM240" s="24" t="s">
        <v>404</v>
      </c>
    </row>
    <row r="241" spans="2:63" s="10" customFormat="1" ht="29.85" customHeight="1">
      <c r="B241" s="172"/>
      <c r="C241" s="173"/>
      <c r="D241" s="186" t="s">
        <v>70</v>
      </c>
      <c r="E241" s="187" t="s">
        <v>405</v>
      </c>
      <c r="F241" s="187" t="s">
        <v>406</v>
      </c>
      <c r="G241" s="173"/>
      <c r="H241" s="173"/>
      <c r="I241" s="176"/>
      <c r="J241" s="188">
        <f>BK241</f>
        <v>0</v>
      </c>
      <c r="K241" s="173"/>
      <c r="L241" s="178"/>
      <c r="M241" s="179"/>
      <c r="N241" s="180"/>
      <c r="O241" s="180"/>
      <c r="P241" s="181">
        <f>SUM(P242:P248)</f>
        <v>0</v>
      </c>
      <c r="Q241" s="180"/>
      <c r="R241" s="181">
        <f>SUM(R242:R248)</f>
        <v>0</v>
      </c>
      <c r="S241" s="180"/>
      <c r="T241" s="182">
        <f>SUM(T242:T248)</f>
        <v>0.20790000000000003</v>
      </c>
      <c r="AR241" s="183" t="s">
        <v>80</v>
      </c>
      <c r="AT241" s="184" t="s">
        <v>70</v>
      </c>
      <c r="AU241" s="184" t="s">
        <v>76</v>
      </c>
      <c r="AY241" s="183" t="s">
        <v>132</v>
      </c>
      <c r="BK241" s="185">
        <f>SUM(BK242:BK248)</f>
        <v>0</v>
      </c>
    </row>
    <row r="242" spans="2:65" s="1" customFormat="1" ht="22.5" customHeight="1">
      <c r="B242" s="41"/>
      <c r="C242" s="189" t="s">
        <v>228</v>
      </c>
      <c r="D242" s="189" t="s">
        <v>135</v>
      </c>
      <c r="E242" s="190" t="s">
        <v>407</v>
      </c>
      <c r="F242" s="191" t="s">
        <v>408</v>
      </c>
      <c r="G242" s="192" t="s">
        <v>409</v>
      </c>
      <c r="H242" s="193">
        <v>9.9</v>
      </c>
      <c r="I242" s="194"/>
      <c r="J242" s="195">
        <f>ROUND(I242*H242,2)</f>
        <v>0</v>
      </c>
      <c r="K242" s="191" t="s">
        <v>139</v>
      </c>
      <c r="L242" s="61"/>
      <c r="M242" s="196" t="s">
        <v>21</v>
      </c>
      <c r="N242" s="197" t="s">
        <v>42</v>
      </c>
      <c r="O242" s="42"/>
      <c r="P242" s="198">
        <f>O242*H242</f>
        <v>0</v>
      </c>
      <c r="Q242" s="198">
        <v>0</v>
      </c>
      <c r="R242" s="198">
        <f>Q242*H242</f>
        <v>0</v>
      </c>
      <c r="S242" s="198">
        <v>0.008</v>
      </c>
      <c r="T242" s="199">
        <f>S242*H242</f>
        <v>0.0792</v>
      </c>
      <c r="AR242" s="24" t="s">
        <v>242</v>
      </c>
      <c r="AT242" s="24" t="s">
        <v>135</v>
      </c>
      <c r="AU242" s="24" t="s">
        <v>80</v>
      </c>
      <c r="AY242" s="24" t="s">
        <v>132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24" t="s">
        <v>76</v>
      </c>
      <c r="BK242" s="200">
        <f>ROUND(I242*H242,2)</f>
        <v>0</v>
      </c>
      <c r="BL242" s="24" t="s">
        <v>242</v>
      </c>
      <c r="BM242" s="24" t="s">
        <v>410</v>
      </c>
    </row>
    <row r="243" spans="2:51" s="11" customFormat="1" ht="13.5">
      <c r="B243" s="201"/>
      <c r="C243" s="202"/>
      <c r="D243" s="203" t="s">
        <v>150</v>
      </c>
      <c r="E243" s="204" t="s">
        <v>21</v>
      </c>
      <c r="F243" s="205" t="s">
        <v>411</v>
      </c>
      <c r="G243" s="202"/>
      <c r="H243" s="206">
        <v>9.9</v>
      </c>
      <c r="I243" s="207"/>
      <c r="J243" s="202"/>
      <c r="K243" s="202"/>
      <c r="L243" s="208"/>
      <c r="M243" s="209"/>
      <c r="N243" s="210"/>
      <c r="O243" s="210"/>
      <c r="P243" s="210"/>
      <c r="Q243" s="210"/>
      <c r="R243" s="210"/>
      <c r="S243" s="210"/>
      <c r="T243" s="211"/>
      <c r="AT243" s="212" t="s">
        <v>150</v>
      </c>
      <c r="AU243" s="212" t="s">
        <v>80</v>
      </c>
      <c r="AV243" s="11" t="s">
        <v>80</v>
      </c>
      <c r="AW243" s="11" t="s">
        <v>35</v>
      </c>
      <c r="AX243" s="11" t="s">
        <v>71</v>
      </c>
      <c r="AY243" s="212" t="s">
        <v>132</v>
      </c>
    </row>
    <row r="244" spans="2:51" s="12" customFormat="1" ht="13.5">
      <c r="B244" s="213"/>
      <c r="C244" s="214"/>
      <c r="D244" s="215" t="s">
        <v>150</v>
      </c>
      <c r="E244" s="216" t="s">
        <v>21</v>
      </c>
      <c r="F244" s="217" t="s">
        <v>153</v>
      </c>
      <c r="G244" s="214"/>
      <c r="H244" s="218">
        <v>9.9</v>
      </c>
      <c r="I244" s="219"/>
      <c r="J244" s="214"/>
      <c r="K244" s="214"/>
      <c r="L244" s="220"/>
      <c r="M244" s="221"/>
      <c r="N244" s="222"/>
      <c r="O244" s="222"/>
      <c r="P244" s="222"/>
      <c r="Q244" s="222"/>
      <c r="R244" s="222"/>
      <c r="S244" s="222"/>
      <c r="T244" s="223"/>
      <c r="AT244" s="224" t="s">
        <v>150</v>
      </c>
      <c r="AU244" s="224" t="s">
        <v>80</v>
      </c>
      <c r="AV244" s="12" t="s">
        <v>140</v>
      </c>
      <c r="AW244" s="12" t="s">
        <v>35</v>
      </c>
      <c r="AX244" s="12" t="s">
        <v>76</v>
      </c>
      <c r="AY244" s="224" t="s">
        <v>132</v>
      </c>
    </row>
    <row r="245" spans="2:65" s="1" customFormat="1" ht="22.5" customHeight="1">
      <c r="B245" s="41"/>
      <c r="C245" s="189" t="s">
        <v>80</v>
      </c>
      <c r="D245" s="189" t="s">
        <v>135</v>
      </c>
      <c r="E245" s="190" t="s">
        <v>412</v>
      </c>
      <c r="F245" s="191" t="s">
        <v>413</v>
      </c>
      <c r="G245" s="192" t="s">
        <v>202</v>
      </c>
      <c r="H245" s="193">
        <v>8.58</v>
      </c>
      <c r="I245" s="194"/>
      <c r="J245" s="195">
        <f>ROUND(I245*H245,2)</f>
        <v>0</v>
      </c>
      <c r="K245" s="191" t="s">
        <v>139</v>
      </c>
      <c r="L245" s="61"/>
      <c r="M245" s="196" t="s">
        <v>21</v>
      </c>
      <c r="N245" s="197" t="s">
        <v>42</v>
      </c>
      <c r="O245" s="42"/>
      <c r="P245" s="198">
        <f>O245*H245</f>
        <v>0</v>
      </c>
      <c r="Q245" s="198">
        <v>0</v>
      </c>
      <c r="R245" s="198">
        <f>Q245*H245</f>
        <v>0</v>
      </c>
      <c r="S245" s="198">
        <v>0.015</v>
      </c>
      <c r="T245" s="199">
        <f>S245*H245</f>
        <v>0.1287</v>
      </c>
      <c r="AR245" s="24" t="s">
        <v>242</v>
      </c>
      <c r="AT245" s="24" t="s">
        <v>135</v>
      </c>
      <c r="AU245" s="24" t="s">
        <v>80</v>
      </c>
      <c r="AY245" s="24" t="s">
        <v>132</v>
      </c>
      <c r="BE245" s="200">
        <f>IF(N245="základní",J245,0)</f>
        <v>0</v>
      </c>
      <c r="BF245" s="200">
        <f>IF(N245="snížená",J245,0)</f>
        <v>0</v>
      </c>
      <c r="BG245" s="200">
        <f>IF(N245="zákl. přenesená",J245,0)</f>
        <v>0</v>
      </c>
      <c r="BH245" s="200">
        <f>IF(N245="sníž. přenesená",J245,0)</f>
        <v>0</v>
      </c>
      <c r="BI245" s="200">
        <f>IF(N245="nulová",J245,0)</f>
        <v>0</v>
      </c>
      <c r="BJ245" s="24" t="s">
        <v>76</v>
      </c>
      <c r="BK245" s="200">
        <f>ROUND(I245*H245,2)</f>
        <v>0</v>
      </c>
      <c r="BL245" s="24" t="s">
        <v>242</v>
      </c>
      <c r="BM245" s="24" t="s">
        <v>414</v>
      </c>
    </row>
    <row r="246" spans="2:51" s="13" customFormat="1" ht="13.5">
      <c r="B246" s="243"/>
      <c r="C246" s="244"/>
      <c r="D246" s="203" t="s">
        <v>150</v>
      </c>
      <c r="E246" s="245" t="s">
        <v>21</v>
      </c>
      <c r="F246" s="246" t="s">
        <v>415</v>
      </c>
      <c r="G246" s="244"/>
      <c r="H246" s="247" t="s">
        <v>21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AT246" s="253" t="s">
        <v>150</v>
      </c>
      <c r="AU246" s="253" t="s">
        <v>80</v>
      </c>
      <c r="AV246" s="13" t="s">
        <v>76</v>
      </c>
      <c r="AW246" s="13" t="s">
        <v>35</v>
      </c>
      <c r="AX246" s="13" t="s">
        <v>71</v>
      </c>
      <c r="AY246" s="253" t="s">
        <v>132</v>
      </c>
    </row>
    <row r="247" spans="2:51" s="11" customFormat="1" ht="13.5">
      <c r="B247" s="201"/>
      <c r="C247" s="202"/>
      <c r="D247" s="203" t="s">
        <v>150</v>
      </c>
      <c r="E247" s="204" t="s">
        <v>21</v>
      </c>
      <c r="F247" s="205" t="s">
        <v>416</v>
      </c>
      <c r="G247" s="202"/>
      <c r="H247" s="206">
        <v>8.58</v>
      </c>
      <c r="I247" s="207"/>
      <c r="J247" s="202"/>
      <c r="K247" s="202"/>
      <c r="L247" s="208"/>
      <c r="M247" s="209"/>
      <c r="N247" s="210"/>
      <c r="O247" s="210"/>
      <c r="P247" s="210"/>
      <c r="Q247" s="210"/>
      <c r="R247" s="210"/>
      <c r="S247" s="210"/>
      <c r="T247" s="211"/>
      <c r="AT247" s="212" t="s">
        <v>150</v>
      </c>
      <c r="AU247" s="212" t="s">
        <v>80</v>
      </c>
      <c r="AV247" s="11" t="s">
        <v>80</v>
      </c>
      <c r="AW247" s="11" t="s">
        <v>35</v>
      </c>
      <c r="AX247" s="11" t="s">
        <v>71</v>
      </c>
      <c r="AY247" s="212" t="s">
        <v>132</v>
      </c>
    </row>
    <row r="248" spans="2:51" s="12" customFormat="1" ht="13.5">
      <c r="B248" s="213"/>
      <c r="C248" s="214"/>
      <c r="D248" s="203" t="s">
        <v>150</v>
      </c>
      <c r="E248" s="240" t="s">
        <v>21</v>
      </c>
      <c r="F248" s="241" t="s">
        <v>153</v>
      </c>
      <c r="G248" s="214"/>
      <c r="H248" s="242">
        <v>8.58</v>
      </c>
      <c r="I248" s="219"/>
      <c r="J248" s="214"/>
      <c r="K248" s="214"/>
      <c r="L248" s="220"/>
      <c r="M248" s="221"/>
      <c r="N248" s="222"/>
      <c r="O248" s="222"/>
      <c r="P248" s="222"/>
      <c r="Q248" s="222"/>
      <c r="R248" s="222"/>
      <c r="S248" s="222"/>
      <c r="T248" s="223"/>
      <c r="AT248" s="224" t="s">
        <v>150</v>
      </c>
      <c r="AU248" s="224" t="s">
        <v>80</v>
      </c>
      <c r="AV248" s="12" t="s">
        <v>140</v>
      </c>
      <c r="AW248" s="12" t="s">
        <v>35</v>
      </c>
      <c r="AX248" s="12" t="s">
        <v>76</v>
      </c>
      <c r="AY248" s="224" t="s">
        <v>132</v>
      </c>
    </row>
    <row r="249" spans="2:63" s="10" customFormat="1" ht="29.85" customHeight="1">
      <c r="B249" s="172"/>
      <c r="C249" s="173"/>
      <c r="D249" s="186" t="s">
        <v>70</v>
      </c>
      <c r="E249" s="187" t="s">
        <v>417</v>
      </c>
      <c r="F249" s="187" t="s">
        <v>418</v>
      </c>
      <c r="G249" s="173"/>
      <c r="H249" s="173"/>
      <c r="I249" s="176"/>
      <c r="J249" s="188">
        <f>BK249</f>
        <v>0</v>
      </c>
      <c r="K249" s="173"/>
      <c r="L249" s="178"/>
      <c r="M249" s="179"/>
      <c r="N249" s="180"/>
      <c r="O249" s="180"/>
      <c r="P249" s="181">
        <f>SUM(P250:P277)</f>
        <v>0</v>
      </c>
      <c r="Q249" s="180"/>
      <c r="R249" s="181">
        <f>SUM(R250:R277)</f>
        <v>0.18526399999999996</v>
      </c>
      <c r="S249" s="180"/>
      <c r="T249" s="182">
        <f>SUM(T250:T277)</f>
        <v>0</v>
      </c>
      <c r="AR249" s="183" t="s">
        <v>80</v>
      </c>
      <c r="AT249" s="184" t="s">
        <v>70</v>
      </c>
      <c r="AU249" s="184" t="s">
        <v>76</v>
      </c>
      <c r="AY249" s="183" t="s">
        <v>132</v>
      </c>
      <c r="BK249" s="185">
        <f>SUM(BK250:BK277)</f>
        <v>0</v>
      </c>
    </row>
    <row r="250" spans="2:65" s="1" customFormat="1" ht="31.5" customHeight="1">
      <c r="B250" s="41"/>
      <c r="C250" s="189" t="s">
        <v>419</v>
      </c>
      <c r="D250" s="189" t="s">
        <v>135</v>
      </c>
      <c r="E250" s="190" t="s">
        <v>420</v>
      </c>
      <c r="F250" s="191" t="s">
        <v>421</v>
      </c>
      <c r="G250" s="192" t="s">
        <v>409</v>
      </c>
      <c r="H250" s="193">
        <v>9.6</v>
      </c>
      <c r="I250" s="194"/>
      <c r="J250" s="195">
        <f>ROUND(I250*H250,2)</f>
        <v>0</v>
      </c>
      <c r="K250" s="191" t="s">
        <v>21</v>
      </c>
      <c r="L250" s="61"/>
      <c r="M250" s="196" t="s">
        <v>21</v>
      </c>
      <c r="N250" s="197" t="s">
        <v>42</v>
      </c>
      <c r="O250" s="42"/>
      <c r="P250" s="198">
        <f>O250*H250</f>
        <v>0</v>
      </c>
      <c r="Q250" s="198">
        <v>0.00065</v>
      </c>
      <c r="R250" s="198">
        <f>Q250*H250</f>
        <v>0.00624</v>
      </c>
      <c r="S250" s="198">
        <v>0</v>
      </c>
      <c r="T250" s="199">
        <f>S250*H250</f>
        <v>0</v>
      </c>
      <c r="AR250" s="24" t="s">
        <v>242</v>
      </c>
      <c r="AT250" s="24" t="s">
        <v>135</v>
      </c>
      <c r="AU250" s="24" t="s">
        <v>80</v>
      </c>
      <c r="AY250" s="24" t="s">
        <v>132</v>
      </c>
      <c r="BE250" s="200">
        <f>IF(N250="základní",J250,0)</f>
        <v>0</v>
      </c>
      <c r="BF250" s="200">
        <f>IF(N250="snížená",J250,0)</f>
        <v>0</v>
      </c>
      <c r="BG250" s="200">
        <f>IF(N250="zákl. přenesená",J250,0)</f>
        <v>0</v>
      </c>
      <c r="BH250" s="200">
        <f>IF(N250="sníž. přenesená",J250,0)</f>
        <v>0</v>
      </c>
      <c r="BI250" s="200">
        <f>IF(N250="nulová",J250,0)</f>
        <v>0</v>
      </c>
      <c r="BJ250" s="24" t="s">
        <v>76</v>
      </c>
      <c r="BK250" s="200">
        <f>ROUND(I250*H250,2)</f>
        <v>0</v>
      </c>
      <c r="BL250" s="24" t="s">
        <v>242</v>
      </c>
      <c r="BM250" s="24" t="s">
        <v>422</v>
      </c>
    </row>
    <row r="251" spans="2:51" s="11" customFormat="1" ht="13.5">
      <c r="B251" s="201"/>
      <c r="C251" s="202"/>
      <c r="D251" s="203" t="s">
        <v>150</v>
      </c>
      <c r="E251" s="204" t="s">
        <v>21</v>
      </c>
      <c r="F251" s="205" t="s">
        <v>423</v>
      </c>
      <c r="G251" s="202"/>
      <c r="H251" s="206">
        <v>9.6</v>
      </c>
      <c r="I251" s="207"/>
      <c r="J251" s="202"/>
      <c r="K251" s="202"/>
      <c r="L251" s="208"/>
      <c r="M251" s="209"/>
      <c r="N251" s="210"/>
      <c r="O251" s="210"/>
      <c r="P251" s="210"/>
      <c r="Q251" s="210"/>
      <c r="R251" s="210"/>
      <c r="S251" s="210"/>
      <c r="T251" s="211"/>
      <c r="AT251" s="212" t="s">
        <v>150</v>
      </c>
      <c r="AU251" s="212" t="s">
        <v>80</v>
      </c>
      <c r="AV251" s="11" t="s">
        <v>80</v>
      </c>
      <c r="AW251" s="11" t="s">
        <v>35</v>
      </c>
      <c r="AX251" s="11" t="s">
        <v>71</v>
      </c>
      <c r="AY251" s="212" t="s">
        <v>132</v>
      </c>
    </row>
    <row r="252" spans="2:51" s="12" customFormat="1" ht="13.5">
      <c r="B252" s="213"/>
      <c r="C252" s="214"/>
      <c r="D252" s="215" t="s">
        <v>150</v>
      </c>
      <c r="E252" s="216" t="s">
        <v>21</v>
      </c>
      <c r="F252" s="217" t="s">
        <v>153</v>
      </c>
      <c r="G252" s="214"/>
      <c r="H252" s="218">
        <v>9.6</v>
      </c>
      <c r="I252" s="219"/>
      <c r="J252" s="214"/>
      <c r="K252" s="214"/>
      <c r="L252" s="220"/>
      <c r="M252" s="221"/>
      <c r="N252" s="222"/>
      <c r="O252" s="222"/>
      <c r="P252" s="222"/>
      <c r="Q252" s="222"/>
      <c r="R252" s="222"/>
      <c r="S252" s="222"/>
      <c r="T252" s="223"/>
      <c r="AT252" s="224" t="s">
        <v>150</v>
      </c>
      <c r="AU252" s="224" t="s">
        <v>80</v>
      </c>
      <c r="AV252" s="12" t="s">
        <v>140</v>
      </c>
      <c r="AW252" s="12" t="s">
        <v>35</v>
      </c>
      <c r="AX252" s="12" t="s">
        <v>76</v>
      </c>
      <c r="AY252" s="224" t="s">
        <v>132</v>
      </c>
    </row>
    <row r="253" spans="2:65" s="1" customFormat="1" ht="31.5" customHeight="1">
      <c r="B253" s="41"/>
      <c r="C253" s="189" t="s">
        <v>424</v>
      </c>
      <c r="D253" s="189" t="s">
        <v>135</v>
      </c>
      <c r="E253" s="190" t="s">
        <v>425</v>
      </c>
      <c r="F253" s="191" t="s">
        <v>426</v>
      </c>
      <c r="G253" s="192" t="s">
        <v>409</v>
      </c>
      <c r="H253" s="193">
        <v>2.7</v>
      </c>
      <c r="I253" s="194"/>
      <c r="J253" s="195">
        <f>ROUND(I253*H253,2)</f>
        <v>0</v>
      </c>
      <c r="K253" s="191" t="s">
        <v>21</v>
      </c>
      <c r="L253" s="61"/>
      <c r="M253" s="196" t="s">
        <v>21</v>
      </c>
      <c r="N253" s="197" t="s">
        <v>42</v>
      </c>
      <c r="O253" s="42"/>
      <c r="P253" s="198">
        <f>O253*H253</f>
        <v>0</v>
      </c>
      <c r="Q253" s="198">
        <v>0.00152</v>
      </c>
      <c r="R253" s="198">
        <f>Q253*H253</f>
        <v>0.004104000000000001</v>
      </c>
      <c r="S253" s="198">
        <v>0</v>
      </c>
      <c r="T253" s="199">
        <f>S253*H253</f>
        <v>0</v>
      </c>
      <c r="AR253" s="24" t="s">
        <v>242</v>
      </c>
      <c r="AT253" s="24" t="s">
        <v>135</v>
      </c>
      <c r="AU253" s="24" t="s">
        <v>80</v>
      </c>
      <c r="AY253" s="24" t="s">
        <v>132</v>
      </c>
      <c r="BE253" s="200">
        <f>IF(N253="základní",J253,0)</f>
        <v>0</v>
      </c>
      <c r="BF253" s="200">
        <f>IF(N253="snížená",J253,0)</f>
        <v>0</v>
      </c>
      <c r="BG253" s="200">
        <f>IF(N253="zákl. přenesená",J253,0)</f>
        <v>0</v>
      </c>
      <c r="BH253" s="200">
        <f>IF(N253="sníž. přenesená",J253,0)</f>
        <v>0</v>
      </c>
      <c r="BI253" s="200">
        <f>IF(N253="nulová",J253,0)</f>
        <v>0</v>
      </c>
      <c r="BJ253" s="24" t="s">
        <v>76</v>
      </c>
      <c r="BK253" s="200">
        <f>ROUND(I253*H253,2)</f>
        <v>0</v>
      </c>
      <c r="BL253" s="24" t="s">
        <v>242</v>
      </c>
      <c r="BM253" s="24" t="s">
        <v>427</v>
      </c>
    </row>
    <row r="254" spans="2:51" s="11" customFormat="1" ht="13.5">
      <c r="B254" s="201"/>
      <c r="C254" s="202"/>
      <c r="D254" s="203" t="s">
        <v>150</v>
      </c>
      <c r="E254" s="204" t="s">
        <v>21</v>
      </c>
      <c r="F254" s="205" t="s">
        <v>428</v>
      </c>
      <c r="G254" s="202"/>
      <c r="H254" s="206">
        <v>2.7</v>
      </c>
      <c r="I254" s="207"/>
      <c r="J254" s="202"/>
      <c r="K254" s="202"/>
      <c r="L254" s="208"/>
      <c r="M254" s="209"/>
      <c r="N254" s="210"/>
      <c r="O254" s="210"/>
      <c r="P254" s="210"/>
      <c r="Q254" s="210"/>
      <c r="R254" s="210"/>
      <c r="S254" s="210"/>
      <c r="T254" s="211"/>
      <c r="AT254" s="212" t="s">
        <v>150</v>
      </c>
      <c r="AU254" s="212" t="s">
        <v>80</v>
      </c>
      <c r="AV254" s="11" t="s">
        <v>80</v>
      </c>
      <c r="AW254" s="11" t="s">
        <v>35</v>
      </c>
      <c r="AX254" s="11" t="s">
        <v>71</v>
      </c>
      <c r="AY254" s="212" t="s">
        <v>132</v>
      </c>
    </row>
    <row r="255" spans="2:51" s="12" customFormat="1" ht="13.5">
      <c r="B255" s="213"/>
      <c r="C255" s="214"/>
      <c r="D255" s="215" t="s">
        <v>150</v>
      </c>
      <c r="E255" s="216" t="s">
        <v>21</v>
      </c>
      <c r="F255" s="217" t="s">
        <v>153</v>
      </c>
      <c r="G255" s="214"/>
      <c r="H255" s="218">
        <v>2.7</v>
      </c>
      <c r="I255" s="219"/>
      <c r="J255" s="214"/>
      <c r="K255" s="214"/>
      <c r="L255" s="220"/>
      <c r="M255" s="221"/>
      <c r="N255" s="222"/>
      <c r="O255" s="222"/>
      <c r="P255" s="222"/>
      <c r="Q255" s="222"/>
      <c r="R255" s="222"/>
      <c r="S255" s="222"/>
      <c r="T255" s="223"/>
      <c r="AT255" s="224" t="s">
        <v>150</v>
      </c>
      <c r="AU255" s="224" t="s">
        <v>80</v>
      </c>
      <c r="AV255" s="12" t="s">
        <v>140</v>
      </c>
      <c r="AW255" s="12" t="s">
        <v>35</v>
      </c>
      <c r="AX255" s="12" t="s">
        <v>76</v>
      </c>
      <c r="AY255" s="224" t="s">
        <v>132</v>
      </c>
    </row>
    <row r="256" spans="2:65" s="1" customFormat="1" ht="31.5" customHeight="1">
      <c r="B256" s="41"/>
      <c r="C256" s="189" t="s">
        <v>429</v>
      </c>
      <c r="D256" s="189" t="s">
        <v>135</v>
      </c>
      <c r="E256" s="190" t="s">
        <v>430</v>
      </c>
      <c r="F256" s="191" t="s">
        <v>431</v>
      </c>
      <c r="G256" s="192" t="s">
        <v>409</v>
      </c>
      <c r="H256" s="193">
        <v>1.7</v>
      </c>
      <c r="I256" s="194"/>
      <c r="J256" s="195">
        <f>ROUND(I256*H256,2)</f>
        <v>0</v>
      </c>
      <c r="K256" s="191" t="s">
        <v>21</v>
      </c>
      <c r="L256" s="61"/>
      <c r="M256" s="196" t="s">
        <v>21</v>
      </c>
      <c r="N256" s="197" t="s">
        <v>42</v>
      </c>
      <c r="O256" s="42"/>
      <c r="P256" s="198">
        <f>O256*H256</f>
        <v>0</v>
      </c>
      <c r="Q256" s="198">
        <v>0.0024</v>
      </c>
      <c r="R256" s="198">
        <f>Q256*H256</f>
        <v>0.004079999999999999</v>
      </c>
      <c r="S256" s="198">
        <v>0</v>
      </c>
      <c r="T256" s="199">
        <f>S256*H256</f>
        <v>0</v>
      </c>
      <c r="AR256" s="24" t="s">
        <v>242</v>
      </c>
      <c r="AT256" s="24" t="s">
        <v>135</v>
      </c>
      <c r="AU256" s="24" t="s">
        <v>80</v>
      </c>
      <c r="AY256" s="24" t="s">
        <v>132</v>
      </c>
      <c r="BE256" s="200">
        <f>IF(N256="základní",J256,0)</f>
        <v>0</v>
      </c>
      <c r="BF256" s="200">
        <f>IF(N256="snížená",J256,0)</f>
        <v>0</v>
      </c>
      <c r="BG256" s="200">
        <f>IF(N256="zákl. přenesená",J256,0)</f>
        <v>0</v>
      </c>
      <c r="BH256" s="200">
        <f>IF(N256="sníž. přenesená",J256,0)</f>
        <v>0</v>
      </c>
      <c r="BI256" s="200">
        <f>IF(N256="nulová",J256,0)</f>
        <v>0</v>
      </c>
      <c r="BJ256" s="24" t="s">
        <v>76</v>
      </c>
      <c r="BK256" s="200">
        <f>ROUND(I256*H256,2)</f>
        <v>0</v>
      </c>
      <c r="BL256" s="24" t="s">
        <v>242</v>
      </c>
      <c r="BM256" s="24" t="s">
        <v>432</v>
      </c>
    </row>
    <row r="257" spans="2:51" s="11" customFormat="1" ht="13.5">
      <c r="B257" s="201"/>
      <c r="C257" s="202"/>
      <c r="D257" s="203" t="s">
        <v>150</v>
      </c>
      <c r="E257" s="204" t="s">
        <v>21</v>
      </c>
      <c r="F257" s="205" t="s">
        <v>433</v>
      </c>
      <c r="G257" s="202"/>
      <c r="H257" s="206">
        <v>1.7</v>
      </c>
      <c r="I257" s="207"/>
      <c r="J257" s="202"/>
      <c r="K257" s="202"/>
      <c r="L257" s="208"/>
      <c r="M257" s="209"/>
      <c r="N257" s="210"/>
      <c r="O257" s="210"/>
      <c r="P257" s="210"/>
      <c r="Q257" s="210"/>
      <c r="R257" s="210"/>
      <c r="S257" s="210"/>
      <c r="T257" s="211"/>
      <c r="AT257" s="212" t="s">
        <v>150</v>
      </c>
      <c r="AU257" s="212" t="s">
        <v>80</v>
      </c>
      <c r="AV257" s="11" t="s">
        <v>80</v>
      </c>
      <c r="AW257" s="11" t="s">
        <v>35</v>
      </c>
      <c r="AX257" s="11" t="s">
        <v>71</v>
      </c>
      <c r="AY257" s="212" t="s">
        <v>132</v>
      </c>
    </row>
    <row r="258" spans="2:51" s="12" customFormat="1" ht="13.5">
      <c r="B258" s="213"/>
      <c r="C258" s="214"/>
      <c r="D258" s="215" t="s">
        <v>150</v>
      </c>
      <c r="E258" s="216" t="s">
        <v>21</v>
      </c>
      <c r="F258" s="217" t="s">
        <v>153</v>
      </c>
      <c r="G258" s="214"/>
      <c r="H258" s="218">
        <v>1.7</v>
      </c>
      <c r="I258" s="219"/>
      <c r="J258" s="214"/>
      <c r="K258" s="214"/>
      <c r="L258" s="220"/>
      <c r="M258" s="221"/>
      <c r="N258" s="222"/>
      <c r="O258" s="222"/>
      <c r="P258" s="222"/>
      <c r="Q258" s="222"/>
      <c r="R258" s="222"/>
      <c r="S258" s="222"/>
      <c r="T258" s="223"/>
      <c r="AT258" s="224" t="s">
        <v>150</v>
      </c>
      <c r="AU258" s="224" t="s">
        <v>80</v>
      </c>
      <c r="AV258" s="12" t="s">
        <v>140</v>
      </c>
      <c r="AW258" s="12" t="s">
        <v>35</v>
      </c>
      <c r="AX258" s="12" t="s">
        <v>76</v>
      </c>
      <c r="AY258" s="224" t="s">
        <v>132</v>
      </c>
    </row>
    <row r="259" spans="2:65" s="1" customFormat="1" ht="31.5" customHeight="1">
      <c r="B259" s="41"/>
      <c r="C259" s="189" t="s">
        <v>434</v>
      </c>
      <c r="D259" s="189" t="s">
        <v>135</v>
      </c>
      <c r="E259" s="190" t="s">
        <v>435</v>
      </c>
      <c r="F259" s="191" t="s">
        <v>436</v>
      </c>
      <c r="G259" s="192" t="s">
        <v>409</v>
      </c>
      <c r="H259" s="193">
        <v>4.2</v>
      </c>
      <c r="I259" s="194"/>
      <c r="J259" s="195">
        <f>ROUND(I259*H259,2)</f>
        <v>0</v>
      </c>
      <c r="K259" s="191" t="s">
        <v>21</v>
      </c>
      <c r="L259" s="61"/>
      <c r="M259" s="196" t="s">
        <v>21</v>
      </c>
      <c r="N259" s="197" t="s">
        <v>42</v>
      </c>
      <c r="O259" s="42"/>
      <c r="P259" s="198">
        <f>O259*H259</f>
        <v>0</v>
      </c>
      <c r="Q259" s="198">
        <v>0.00297</v>
      </c>
      <c r="R259" s="198">
        <f>Q259*H259</f>
        <v>0.012474</v>
      </c>
      <c r="S259" s="198">
        <v>0</v>
      </c>
      <c r="T259" s="199">
        <f>S259*H259</f>
        <v>0</v>
      </c>
      <c r="AR259" s="24" t="s">
        <v>242</v>
      </c>
      <c r="AT259" s="24" t="s">
        <v>135</v>
      </c>
      <c r="AU259" s="24" t="s">
        <v>80</v>
      </c>
      <c r="AY259" s="24" t="s">
        <v>132</v>
      </c>
      <c r="BE259" s="200">
        <f>IF(N259="základní",J259,0)</f>
        <v>0</v>
      </c>
      <c r="BF259" s="200">
        <f>IF(N259="snížená",J259,0)</f>
        <v>0</v>
      </c>
      <c r="BG259" s="200">
        <f>IF(N259="zákl. přenesená",J259,0)</f>
        <v>0</v>
      </c>
      <c r="BH259" s="200">
        <f>IF(N259="sníž. přenesená",J259,0)</f>
        <v>0</v>
      </c>
      <c r="BI259" s="200">
        <f>IF(N259="nulová",J259,0)</f>
        <v>0</v>
      </c>
      <c r="BJ259" s="24" t="s">
        <v>76</v>
      </c>
      <c r="BK259" s="200">
        <f>ROUND(I259*H259,2)</f>
        <v>0</v>
      </c>
      <c r="BL259" s="24" t="s">
        <v>242</v>
      </c>
      <c r="BM259" s="24" t="s">
        <v>437</v>
      </c>
    </row>
    <row r="260" spans="2:51" s="11" customFormat="1" ht="13.5">
      <c r="B260" s="201"/>
      <c r="C260" s="202"/>
      <c r="D260" s="203" t="s">
        <v>150</v>
      </c>
      <c r="E260" s="204" t="s">
        <v>21</v>
      </c>
      <c r="F260" s="205" t="s">
        <v>438</v>
      </c>
      <c r="G260" s="202"/>
      <c r="H260" s="206">
        <v>4.2</v>
      </c>
      <c r="I260" s="207"/>
      <c r="J260" s="202"/>
      <c r="K260" s="202"/>
      <c r="L260" s="208"/>
      <c r="M260" s="209"/>
      <c r="N260" s="210"/>
      <c r="O260" s="210"/>
      <c r="P260" s="210"/>
      <c r="Q260" s="210"/>
      <c r="R260" s="210"/>
      <c r="S260" s="210"/>
      <c r="T260" s="211"/>
      <c r="AT260" s="212" t="s">
        <v>150</v>
      </c>
      <c r="AU260" s="212" t="s">
        <v>80</v>
      </c>
      <c r="AV260" s="11" t="s">
        <v>80</v>
      </c>
      <c r="AW260" s="11" t="s">
        <v>35</v>
      </c>
      <c r="AX260" s="11" t="s">
        <v>71</v>
      </c>
      <c r="AY260" s="212" t="s">
        <v>132</v>
      </c>
    </row>
    <row r="261" spans="2:51" s="12" customFormat="1" ht="13.5">
      <c r="B261" s="213"/>
      <c r="C261" s="214"/>
      <c r="D261" s="215" t="s">
        <v>150</v>
      </c>
      <c r="E261" s="216" t="s">
        <v>21</v>
      </c>
      <c r="F261" s="217" t="s">
        <v>153</v>
      </c>
      <c r="G261" s="214"/>
      <c r="H261" s="218">
        <v>4.2</v>
      </c>
      <c r="I261" s="219"/>
      <c r="J261" s="214"/>
      <c r="K261" s="214"/>
      <c r="L261" s="220"/>
      <c r="M261" s="221"/>
      <c r="N261" s="222"/>
      <c r="O261" s="222"/>
      <c r="P261" s="222"/>
      <c r="Q261" s="222"/>
      <c r="R261" s="222"/>
      <c r="S261" s="222"/>
      <c r="T261" s="223"/>
      <c r="AT261" s="224" t="s">
        <v>150</v>
      </c>
      <c r="AU261" s="224" t="s">
        <v>80</v>
      </c>
      <c r="AV261" s="12" t="s">
        <v>140</v>
      </c>
      <c r="AW261" s="12" t="s">
        <v>35</v>
      </c>
      <c r="AX261" s="12" t="s">
        <v>76</v>
      </c>
      <c r="AY261" s="224" t="s">
        <v>132</v>
      </c>
    </row>
    <row r="262" spans="2:65" s="1" customFormat="1" ht="22.5" customHeight="1">
      <c r="B262" s="41"/>
      <c r="C262" s="189" t="s">
        <v>439</v>
      </c>
      <c r="D262" s="189" t="s">
        <v>135</v>
      </c>
      <c r="E262" s="190" t="s">
        <v>440</v>
      </c>
      <c r="F262" s="191" t="s">
        <v>441</v>
      </c>
      <c r="G262" s="192" t="s">
        <v>409</v>
      </c>
      <c r="H262" s="193">
        <v>3.4</v>
      </c>
      <c r="I262" s="194"/>
      <c r="J262" s="195">
        <f>ROUND(I262*H262,2)</f>
        <v>0</v>
      </c>
      <c r="K262" s="191" t="s">
        <v>21</v>
      </c>
      <c r="L262" s="61"/>
      <c r="M262" s="196" t="s">
        <v>21</v>
      </c>
      <c r="N262" s="197" t="s">
        <v>42</v>
      </c>
      <c r="O262" s="42"/>
      <c r="P262" s="198">
        <f>O262*H262</f>
        <v>0</v>
      </c>
      <c r="Q262" s="198">
        <v>0.00148</v>
      </c>
      <c r="R262" s="198">
        <f>Q262*H262</f>
        <v>0.005032</v>
      </c>
      <c r="S262" s="198">
        <v>0</v>
      </c>
      <c r="T262" s="199">
        <f>S262*H262</f>
        <v>0</v>
      </c>
      <c r="AR262" s="24" t="s">
        <v>242</v>
      </c>
      <c r="AT262" s="24" t="s">
        <v>135</v>
      </c>
      <c r="AU262" s="24" t="s">
        <v>80</v>
      </c>
      <c r="AY262" s="24" t="s">
        <v>132</v>
      </c>
      <c r="BE262" s="200">
        <f>IF(N262="základní",J262,0)</f>
        <v>0</v>
      </c>
      <c r="BF262" s="200">
        <f>IF(N262="snížená",J262,0)</f>
        <v>0</v>
      </c>
      <c r="BG262" s="200">
        <f>IF(N262="zákl. přenesená",J262,0)</f>
        <v>0</v>
      </c>
      <c r="BH262" s="200">
        <f>IF(N262="sníž. přenesená",J262,0)</f>
        <v>0</v>
      </c>
      <c r="BI262" s="200">
        <f>IF(N262="nulová",J262,0)</f>
        <v>0</v>
      </c>
      <c r="BJ262" s="24" t="s">
        <v>76</v>
      </c>
      <c r="BK262" s="200">
        <f>ROUND(I262*H262,2)</f>
        <v>0</v>
      </c>
      <c r="BL262" s="24" t="s">
        <v>242</v>
      </c>
      <c r="BM262" s="24" t="s">
        <v>442</v>
      </c>
    </row>
    <row r="263" spans="2:51" s="11" customFormat="1" ht="13.5">
      <c r="B263" s="201"/>
      <c r="C263" s="202"/>
      <c r="D263" s="203" t="s">
        <v>150</v>
      </c>
      <c r="E263" s="204" t="s">
        <v>21</v>
      </c>
      <c r="F263" s="205" t="s">
        <v>443</v>
      </c>
      <c r="G263" s="202"/>
      <c r="H263" s="206">
        <v>3.4</v>
      </c>
      <c r="I263" s="207"/>
      <c r="J263" s="202"/>
      <c r="K263" s="202"/>
      <c r="L263" s="208"/>
      <c r="M263" s="209"/>
      <c r="N263" s="210"/>
      <c r="O263" s="210"/>
      <c r="P263" s="210"/>
      <c r="Q263" s="210"/>
      <c r="R263" s="210"/>
      <c r="S263" s="210"/>
      <c r="T263" s="211"/>
      <c r="AT263" s="212" t="s">
        <v>150</v>
      </c>
      <c r="AU263" s="212" t="s">
        <v>80</v>
      </c>
      <c r="AV263" s="11" t="s">
        <v>80</v>
      </c>
      <c r="AW263" s="11" t="s">
        <v>35</v>
      </c>
      <c r="AX263" s="11" t="s">
        <v>71</v>
      </c>
      <c r="AY263" s="212" t="s">
        <v>132</v>
      </c>
    </row>
    <row r="264" spans="2:51" s="12" customFormat="1" ht="13.5">
      <c r="B264" s="213"/>
      <c r="C264" s="214"/>
      <c r="D264" s="215" t="s">
        <v>150</v>
      </c>
      <c r="E264" s="216" t="s">
        <v>21</v>
      </c>
      <c r="F264" s="217" t="s">
        <v>153</v>
      </c>
      <c r="G264" s="214"/>
      <c r="H264" s="218">
        <v>3.4</v>
      </c>
      <c r="I264" s="219"/>
      <c r="J264" s="214"/>
      <c r="K264" s="214"/>
      <c r="L264" s="220"/>
      <c r="M264" s="221"/>
      <c r="N264" s="222"/>
      <c r="O264" s="222"/>
      <c r="P264" s="222"/>
      <c r="Q264" s="222"/>
      <c r="R264" s="222"/>
      <c r="S264" s="222"/>
      <c r="T264" s="223"/>
      <c r="AT264" s="224" t="s">
        <v>150</v>
      </c>
      <c r="AU264" s="224" t="s">
        <v>80</v>
      </c>
      <c r="AV264" s="12" t="s">
        <v>140</v>
      </c>
      <c r="AW264" s="12" t="s">
        <v>35</v>
      </c>
      <c r="AX264" s="12" t="s">
        <v>76</v>
      </c>
      <c r="AY264" s="224" t="s">
        <v>132</v>
      </c>
    </row>
    <row r="265" spans="2:65" s="1" customFormat="1" ht="22.5" customHeight="1">
      <c r="B265" s="41"/>
      <c r="C265" s="189" t="s">
        <v>444</v>
      </c>
      <c r="D265" s="189" t="s">
        <v>135</v>
      </c>
      <c r="E265" s="190" t="s">
        <v>445</v>
      </c>
      <c r="F265" s="191" t="s">
        <v>446</v>
      </c>
      <c r="G265" s="192" t="s">
        <v>409</v>
      </c>
      <c r="H265" s="193">
        <v>3.4</v>
      </c>
      <c r="I265" s="194"/>
      <c r="J265" s="195">
        <f>ROUND(I265*H265,2)</f>
        <v>0</v>
      </c>
      <c r="K265" s="191" t="s">
        <v>21</v>
      </c>
      <c r="L265" s="61"/>
      <c r="M265" s="196" t="s">
        <v>21</v>
      </c>
      <c r="N265" s="197" t="s">
        <v>42</v>
      </c>
      <c r="O265" s="42"/>
      <c r="P265" s="198">
        <f>O265*H265</f>
        <v>0</v>
      </c>
      <c r="Q265" s="198">
        <v>0.00149</v>
      </c>
      <c r="R265" s="198">
        <f>Q265*H265</f>
        <v>0.005066</v>
      </c>
      <c r="S265" s="198">
        <v>0</v>
      </c>
      <c r="T265" s="199">
        <f>S265*H265</f>
        <v>0</v>
      </c>
      <c r="AR265" s="24" t="s">
        <v>242</v>
      </c>
      <c r="AT265" s="24" t="s">
        <v>135</v>
      </c>
      <c r="AU265" s="24" t="s">
        <v>80</v>
      </c>
      <c r="AY265" s="24" t="s">
        <v>132</v>
      </c>
      <c r="BE265" s="200">
        <f>IF(N265="základní",J265,0)</f>
        <v>0</v>
      </c>
      <c r="BF265" s="200">
        <f>IF(N265="snížená",J265,0)</f>
        <v>0</v>
      </c>
      <c r="BG265" s="200">
        <f>IF(N265="zákl. přenesená",J265,0)</f>
        <v>0</v>
      </c>
      <c r="BH265" s="200">
        <f>IF(N265="sníž. přenesená",J265,0)</f>
        <v>0</v>
      </c>
      <c r="BI265" s="200">
        <f>IF(N265="nulová",J265,0)</f>
        <v>0</v>
      </c>
      <c r="BJ265" s="24" t="s">
        <v>76</v>
      </c>
      <c r="BK265" s="200">
        <f>ROUND(I265*H265,2)</f>
        <v>0</v>
      </c>
      <c r="BL265" s="24" t="s">
        <v>242</v>
      </c>
      <c r="BM265" s="24" t="s">
        <v>447</v>
      </c>
    </row>
    <row r="266" spans="2:65" s="1" customFormat="1" ht="31.5" customHeight="1">
      <c r="B266" s="41"/>
      <c r="C266" s="189" t="s">
        <v>448</v>
      </c>
      <c r="D266" s="189" t="s">
        <v>135</v>
      </c>
      <c r="E266" s="190" t="s">
        <v>449</v>
      </c>
      <c r="F266" s="191" t="s">
        <v>450</v>
      </c>
      <c r="G266" s="192" t="s">
        <v>409</v>
      </c>
      <c r="H266" s="193">
        <v>1.4</v>
      </c>
      <c r="I266" s="194"/>
      <c r="J266" s="195">
        <f>ROUND(I266*H266,2)</f>
        <v>0</v>
      </c>
      <c r="K266" s="191" t="s">
        <v>21</v>
      </c>
      <c r="L266" s="61"/>
      <c r="M266" s="196" t="s">
        <v>21</v>
      </c>
      <c r="N266" s="197" t="s">
        <v>42</v>
      </c>
      <c r="O266" s="42"/>
      <c r="P266" s="198">
        <f>O266*H266</f>
        <v>0</v>
      </c>
      <c r="Q266" s="198">
        <v>0.0005</v>
      </c>
      <c r="R266" s="198">
        <f>Q266*H266</f>
        <v>0.0007</v>
      </c>
      <c r="S266" s="198">
        <v>0</v>
      </c>
      <c r="T266" s="199">
        <f>S266*H266</f>
        <v>0</v>
      </c>
      <c r="AR266" s="24" t="s">
        <v>242</v>
      </c>
      <c r="AT266" s="24" t="s">
        <v>135</v>
      </c>
      <c r="AU266" s="24" t="s">
        <v>80</v>
      </c>
      <c r="AY266" s="24" t="s">
        <v>132</v>
      </c>
      <c r="BE266" s="200">
        <f>IF(N266="základní",J266,0)</f>
        <v>0</v>
      </c>
      <c r="BF266" s="200">
        <f>IF(N266="snížená",J266,0)</f>
        <v>0</v>
      </c>
      <c r="BG266" s="200">
        <f>IF(N266="zákl. přenesená",J266,0)</f>
        <v>0</v>
      </c>
      <c r="BH266" s="200">
        <f>IF(N266="sníž. přenesená",J266,0)</f>
        <v>0</v>
      </c>
      <c r="BI266" s="200">
        <f>IF(N266="nulová",J266,0)</f>
        <v>0</v>
      </c>
      <c r="BJ266" s="24" t="s">
        <v>76</v>
      </c>
      <c r="BK266" s="200">
        <f>ROUND(I266*H266,2)</f>
        <v>0</v>
      </c>
      <c r="BL266" s="24" t="s">
        <v>242</v>
      </c>
      <c r="BM266" s="24" t="s">
        <v>451</v>
      </c>
    </row>
    <row r="267" spans="2:65" s="1" customFormat="1" ht="31.5" customHeight="1">
      <c r="B267" s="41"/>
      <c r="C267" s="189" t="s">
        <v>9</v>
      </c>
      <c r="D267" s="189" t="s">
        <v>135</v>
      </c>
      <c r="E267" s="190" t="s">
        <v>452</v>
      </c>
      <c r="F267" s="191" t="s">
        <v>453</v>
      </c>
      <c r="G267" s="192" t="s">
        <v>409</v>
      </c>
      <c r="H267" s="193">
        <v>9.6</v>
      </c>
      <c r="I267" s="194"/>
      <c r="J267" s="195">
        <f>ROUND(I267*H267,2)</f>
        <v>0</v>
      </c>
      <c r="K267" s="191" t="s">
        <v>21</v>
      </c>
      <c r="L267" s="61"/>
      <c r="M267" s="196" t="s">
        <v>21</v>
      </c>
      <c r="N267" s="197" t="s">
        <v>42</v>
      </c>
      <c r="O267" s="42"/>
      <c r="P267" s="198">
        <f>O267*H267</f>
        <v>0</v>
      </c>
      <c r="Q267" s="198">
        <v>0.00802</v>
      </c>
      <c r="R267" s="198">
        <f>Q267*H267</f>
        <v>0.07699199999999999</v>
      </c>
      <c r="S267" s="198">
        <v>0</v>
      </c>
      <c r="T267" s="199">
        <f>S267*H267</f>
        <v>0</v>
      </c>
      <c r="AR267" s="24" t="s">
        <v>242</v>
      </c>
      <c r="AT267" s="24" t="s">
        <v>135</v>
      </c>
      <c r="AU267" s="24" t="s">
        <v>80</v>
      </c>
      <c r="AY267" s="24" t="s">
        <v>132</v>
      </c>
      <c r="BE267" s="200">
        <f>IF(N267="základní",J267,0)</f>
        <v>0</v>
      </c>
      <c r="BF267" s="200">
        <f>IF(N267="snížená",J267,0)</f>
        <v>0</v>
      </c>
      <c r="BG267" s="200">
        <f>IF(N267="zákl. přenesená",J267,0)</f>
        <v>0</v>
      </c>
      <c r="BH267" s="200">
        <f>IF(N267="sníž. přenesená",J267,0)</f>
        <v>0</v>
      </c>
      <c r="BI267" s="200">
        <f>IF(N267="nulová",J267,0)</f>
        <v>0</v>
      </c>
      <c r="BJ267" s="24" t="s">
        <v>76</v>
      </c>
      <c r="BK267" s="200">
        <f>ROUND(I267*H267,2)</f>
        <v>0</v>
      </c>
      <c r="BL267" s="24" t="s">
        <v>242</v>
      </c>
      <c r="BM267" s="24" t="s">
        <v>454</v>
      </c>
    </row>
    <row r="268" spans="2:51" s="11" customFormat="1" ht="13.5">
      <c r="B268" s="201"/>
      <c r="C268" s="202"/>
      <c r="D268" s="203" t="s">
        <v>150</v>
      </c>
      <c r="E268" s="204" t="s">
        <v>21</v>
      </c>
      <c r="F268" s="205" t="s">
        <v>455</v>
      </c>
      <c r="G268" s="202"/>
      <c r="H268" s="206">
        <v>5.8</v>
      </c>
      <c r="I268" s="207"/>
      <c r="J268" s="202"/>
      <c r="K268" s="202"/>
      <c r="L268" s="208"/>
      <c r="M268" s="209"/>
      <c r="N268" s="210"/>
      <c r="O268" s="210"/>
      <c r="P268" s="210"/>
      <c r="Q268" s="210"/>
      <c r="R268" s="210"/>
      <c r="S268" s="210"/>
      <c r="T268" s="211"/>
      <c r="AT268" s="212" t="s">
        <v>150</v>
      </c>
      <c r="AU268" s="212" t="s">
        <v>80</v>
      </c>
      <c r="AV268" s="11" t="s">
        <v>80</v>
      </c>
      <c r="AW268" s="11" t="s">
        <v>35</v>
      </c>
      <c r="AX268" s="11" t="s">
        <v>71</v>
      </c>
      <c r="AY268" s="212" t="s">
        <v>132</v>
      </c>
    </row>
    <row r="269" spans="2:51" s="11" customFormat="1" ht="13.5">
      <c r="B269" s="201"/>
      <c r="C269" s="202"/>
      <c r="D269" s="203" t="s">
        <v>150</v>
      </c>
      <c r="E269" s="204" t="s">
        <v>21</v>
      </c>
      <c r="F269" s="205" t="s">
        <v>456</v>
      </c>
      <c r="G269" s="202"/>
      <c r="H269" s="206">
        <v>3.8</v>
      </c>
      <c r="I269" s="207"/>
      <c r="J269" s="202"/>
      <c r="K269" s="202"/>
      <c r="L269" s="208"/>
      <c r="M269" s="209"/>
      <c r="N269" s="210"/>
      <c r="O269" s="210"/>
      <c r="P269" s="210"/>
      <c r="Q269" s="210"/>
      <c r="R269" s="210"/>
      <c r="S269" s="210"/>
      <c r="T269" s="211"/>
      <c r="AT269" s="212" t="s">
        <v>150</v>
      </c>
      <c r="AU269" s="212" t="s">
        <v>80</v>
      </c>
      <c r="AV269" s="11" t="s">
        <v>80</v>
      </c>
      <c r="AW269" s="11" t="s">
        <v>35</v>
      </c>
      <c r="AX269" s="11" t="s">
        <v>71</v>
      </c>
      <c r="AY269" s="212" t="s">
        <v>132</v>
      </c>
    </row>
    <row r="270" spans="2:51" s="12" customFormat="1" ht="13.5">
      <c r="B270" s="213"/>
      <c r="C270" s="214"/>
      <c r="D270" s="215" t="s">
        <v>150</v>
      </c>
      <c r="E270" s="216" t="s">
        <v>21</v>
      </c>
      <c r="F270" s="217" t="s">
        <v>153</v>
      </c>
      <c r="G270" s="214"/>
      <c r="H270" s="218">
        <v>9.6</v>
      </c>
      <c r="I270" s="219"/>
      <c r="J270" s="214"/>
      <c r="K270" s="214"/>
      <c r="L270" s="220"/>
      <c r="M270" s="221"/>
      <c r="N270" s="222"/>
      <c r="O270" s="222"/>
      <c r="P270" s="222"/>
      <c r="Q270" s="222"/>
      <c r="R270" s="222"/>
      <c r="S270" s="222"/>
      <c r="T270" s="223"/>
      <c r="AT270" s="224" t="s">
        <v>150</v>
      </c>
      <c r="AU270" s="224" t="s">
        <v>80</v>
      </c>
      <c r="AV270" s="12" t="s">
        <v>140</v>
      </c>
      <c r="AW270" s="12" t="s">
        <v>35</v>
      </c>
      <c r="AX270" s="12" t="s">
        <v>76</v>
      </c>
      <c r="AY270" s="224" t="s">
        <v>132</v>
      </c>
    </row>
    <row r="271" spans="2:65" s="1" customFormat="1" ht="31.5" customHeight="1">
      <c r="B271" s="41"/>
      <c r="C271" s="189" t="s">
        <v>457</v>
      </c>
      <c r="D271" s="189" t="s">
        <v>135</v>
      </c>
      <c r="E271" s="190" t="s">
        <v>458</v>
      </c>
      <c r="F271" s="191" t="s">
        <v>459</v>
      </c>
      <c r="G271" s="192" t="s">
        <v>409</v>
      </c>
      <c r="H271" s="193">
        <v>5.4</v>
      </c>
      <c r="I271" s="194"/>
      <c r="J271" s="195">
        <f>ROUND(I271*H271,2)</f>
        <v>0</v>
      </c>
      <c r="K271" s="191" t="s">
        <v>21</v>
      </c>
      <c r="L271" s="61"/>
      <c r="M271" s="196" t="s">
        <v>21</v>
      </c>
      <c r="N271" s="197" t="s">
        <v>42</v>
      </c>
      <c r="O271" s="42"/>
      <c r="P271" s="198">
        <f>O271*H271</f>
        <v>0</v>
      </c>
      <c r="Q271" s="198">
        <v>0.00802</v>
      </c>
      <c r="R271" s="198">
        <f>Q271*H271</f>
        <v>0.043308</v>
      </c>
      <c r="S271" s="198">
        <v>0</v>
      </c>
      <c r="T271" s="199">
        <f>S271*H271</f>
        <v>0</v>
      </c>
      <c r="AR271" s="24" t="s">
        <v>242</v>
      </c>
      <c r="AT271" s="24" t="s">
        <v>135</v>
      </c>
      <c r="AU271" s="24" t="s">
        <v>80</v>
      </c>
      <c r="AY271" s="24" t="s">
        <v>132</v>
      </c>
      <c r="BE271" s="200">
        <f>IF(N271="základní",J271,0)</f>
        <v>0</v>
      </c>
      <c r="BF271" s="200">
        <f>IF(N271="snížená",J271,0)</f>
        <v>0</v>
      </c>
      <c r="BG271" s="200">
        <f>IF(N271="zákl. přenesená",J271,0)</f>
        <v>0</v>
      </c>
      <c r="BH271" s="200">
        <f>IF(N271="sníž. přenesená",J271,0)</f>
        <v>0</v>
      </c>
      <c r="BI271" s="200">
        <f>IF(N271="nulová",J271,0)</f>
        <v>0</v>
      </c>
      <c r="BJ271" s="24" t="s">
        <v>76</v>
      </c>
      <c r="BK271" s="200">
        <f>ROUND(I271*H271,2)</f>
        <v>0</v>
      </c>
      <c r="BL271" s="24" t="s">
        <v>242</v>
      </c>
      <c r="BM271" s="24" t="s">
        <v>460</v>
      </c>
    </row>
    <row r="272" spans="2:51" s="11" customFormat="1" ht="13.5">
      <c r="B272" s="201"/>
      <c r="C272" s="202"/>
      <c r="D272" s="203" t="s">
        <v>150</v>
      </c>
      <c r="E272" s="204" t="s">
        <v>21</v>
      </c>
      <c r="F272" s="205" t="s">
        <v>461</v>
      </c>
      <c r="G272" s="202"/>
      <c r="H272" s="206">
        <v>5.4</v>
      </c>
      <c r="I272" s="207"/>
      <c r="J272" s="202"/>
      <c r="K272" s="202"/>
      <c r="L272" s="208"/>
      <c r="M272" s="209"/>
      <c r="N272" s="210"/>
      <c r="O272" s="210"/>
      <c r="P272" s="210"/>
      <c r="Q272" s="210"/>
      <c r="R272" s="210"/>
      <c r="S272" s="210"/>
      <c r="T272" s="211"/>
      <c r="AT272" s="212" t="s">
        <v>150</v>
      </c>
      <c r="AU272" s="212" t="s">
        <v>80</v>
      </c>
      <c r="AV272" s="11" t="s">
        <v>80</v>
      </c>
      <c r="AW272" s="11" t="s">
        <v>35</v>
      </c>
      <c r="AX272" s="11" t="s">
        <v>71</v>
      </c>
      <c r="AY272" s="212" t="s">
        <v>132</v>
      </c>
    </row>
    <row r="273" spans="2:51" s="12" customFormat="1" ht="13.5">
      <c r="B273" s="213"/>
      <c r="C273" s="214"/>
      <c r="D273" s="215" t="s">
        <v>150</v>
      </c>
      <c r="E273" s="216" t="s">
        <v>21</v>
      </c>
      <c r="F273" s="217" t="s">
        <v>153</v>
      </c>
      <c r="G273" s="214"/>
      <c r="H273" s="218">
        <v>5.4</v>
      </c>
      <c r="I273" s="219"/>
      <c r="J273" s="214"/>
      <c r="K273" s="214"/>
      <c r="L273" s="220"/>
      <c r="M273" s="221"/>
      <c r="N273" s="222"/>
      <c r="O273" s="222"/>
      <c r="P273" s="222"/>
      <c r="Q273" s="222"/>
      <c r="R273" s="222"/>
      <c r="S273" s="222"/>
      <c r="T273" s="223"/>
      <c r="AT273" s="224" t="s">
        <v>150</v>
      </c>
      <c r="AU273" s="224" t="s">
        <v>80</v>
      </c>
      <c r="AV273" s="12" t="s">
        <v>140</v>
      </c>
      <c r="AW273" s="12" t="s">
        <v>35</v>
      </c>
      <c r="AX273" s="12" t="s">
        <v>76</v>
      </c>
      <c r="AY273" s="224" t="s">
        <v>132</v>
      </c>
    </row>
    <row r="274" spans="2:65" s="1" customFormat="1" ht="31.5" customHeight="1">
      <c r="B274" s="41"/>
      <c r="C274" s="189" t="s">
        <v>462</v>
      </c>
      <c r="D274" s="189" t="s">
        <v>135</v>
      </c>
      <c r="E274" s="190" t="s">
        <v>463</v>
      </c>
      <c r="F274" s="191" t="s">
        <v>464</v>
      </c>
      <c r="G274" s="192" t="s">
        <v>409</v>
      </c>
      <c r="H274" s="193">
        <v>3.4</v>
      </c>
      <c r="I274" s="194"/>
      <c r="J274" s="195">
        <f>ROUND(I274*H274,2)</f>
        <v>0</v>
      </c>
      <c r="K274" s="191" t="s">
        <v>21</v>
      </c>
      <c r="L274" s="61"/>
      <c r="M274" s="196" t="s">
        <v>21</v>
      </c>
      <c r="N274" s="197" t="s">
        <v>42</v>
      </c>
      <c r="O274" s="42"/>
      <c r="P274" s="198">
        <f>O274*H274</f>
        <v>0</v>
      </c>
      <c r="Q274" s="198">
        <v>0.00802</v>
      </c>
      <c r="R274" s="198">
        <f>Q274*H274</f>
        <v>0.027267999999999997</v>
      </c>
      <c r="S274" s="198">
        <v>0</v>
      </c>
      <c r="T274" s="199">
        <f>S274*H274</f>
        <v>0</v>
      </c>
      <c r="AR274" s="24" t="s">
        <v>242</v>
      </c>
      <c r="AT274" s="24" t="s">
        <v>135</v>
      </c>
      <c r="AU274" s="24" t="s">
        <v>80</v>
      </c>
      <c r="AY274" s="24" t="s">
        <v>132</v>
      </c>
      <c r="BE274" s="200">
        <f>IF(N274="základní",J274,0)</f>
        <v>0</v>
      </c>
      <c r="BF274" s="200">
        <f>IF(N274="snížená",J274,0)</f>
        <v>0</v>
      </c>
      <c r="BG274" s="200">
        <f>IF(N274="zákl. přenesená",J274,0)</f>
        <v>0</v>
      </c>
      <c r="BH274" s="200">
        <f>IF(N274="sníž. přenesená",J274,0)</f>
        <v>0</v>
      </c>
      <c r="BI274" s="200">
        <f>IF(N274="nulová",J274,0)</f>
        <v>0</v>
      </c>
      <c r="BJ274" s="24" t="s">
        <v>76</v>
      </c>
      <c r="BK274" s="200">
        <f>ROUND(I274*H274,2)</f>
        <v>0</v>
      </c>
      <c r="BL274" s="24" t="s">
        <v>242</v>
      </c>
      <c r="BM274" s="24" t="s">
        <v>465</v>
      </c>
    </row>
    <row r="275" spans="2:51" s="11" customFormat="1" ht="13.5">
      <c r="B275" s="201"/>
      <c r="C275" s="202"/>
      <c r="D275" s="203" t="s">
        <v>150</v>
      </c>
      <c r="E275" s="204" t="s">
        <v>21</v>
      </c>
      <c r="F275" s="205" t="s">
        <v>466</v>
      </c>
      <c r="G275" s="202"/>
      <c r="H275" s="206">
        <v>3.4</v>
      </c>
      <c r="I275" s="207"/>
      <c r="J275" s="202"/>
      <c r="K275" s="202"/>
      <c r="L275" s="208"/>
      <c r="M275" s="209"/>
      <c r="N275" s="210"/>
      <c r="O275" s="210"/>
      <c r="P275" s="210"/>
      <c r="Q275" s="210"/>
      <c r="R275" s="210"/>
      <c r="S275" s="210"/>
      <c r="T275" s="211"/>
      <c r="AT275" s="212" t="s">
        <v>150</v>
      </c>
      <c r="AU275" s="212" t="s">
        <v>80</v>
      </c>
      <c r="AV275" s="11" t="s">
        <v>80</v>
      </c>
      <c r="AW275" s="11" t="s">
        <v>35</v>
      </c>
      <c r="AX275" s="11" t="s">
        <v>71</v>
      </c>
      <c r="AY275" s="212" t="s">
        <v>132</v>
      </c>
    </row>
    <row r="276" spans="2:51" s="12" customFormat="1" ht="13.5">
      <c r="B276" s="213"/>
      <c r="C276" s="214"/>
      <c r="D276" s="215" t="s">
        <v>150</v>
      </c>
      <c r="E276" s="216" t="s">
        <v>21</v>
      </c>
      <c r="F276" s="217" t="s">
        <v>153</v>
      </c>
      <c r="G276" s="214"/>
      <c r="H276" s="218">
        <v>3.4</v>
      </c>
      <c r="I276" s="219"/>
      <c r="J276" s="214"/>
      <c r="K276" s="214"/>
      <c r="L276" s="220"/>
      <c r="M276" s="221"/>
      <c r="N276" s="222"/>
      <c r="O276" s="222"/>
      <c r="P276" s="222"/>
      <c r="Q276" s="222"/>
      <c r="R276" s="222"/>
      <c r="S276" s="222"/>
      <c r="T276" s="223"/>
      <c r="AT276" s="224" t="s">
        <v>150</v>
      </c>
      <c r="AU276" s="224" t="s">
        <v>80</v>
      </c>
      <c r="AV276" s="12" t="s">
        <v>140</v>
      </c>
      <c r="AW276" s="12" t="s">
        <v>35</v>
      </c>
      <c r="AX276" s="12" t="s">
        <v>76</v>
      </c>
      <c r="AY276" s="224" t="s">
        <v>132</v>
      </c>
    </row>
    <row r="277" spans="2:65" s="1" customFormat="1" ht="22.5" customHeight="1">
      <c r="B277" s="41"/>
      <c r="C277" s="189" t="s">
        <v>467</v>
      </c>
      <c r="D277" s="189" t="s">
        <v>135</v>
      </c>
      <c r="E277" s="190" t="s">
        <v>468</v>
      </c>
      <c r="F277" s="191" t="s">
        <v>469</v>
      </c>
      <c r="G277" s="192" t="s">
        <v>403</v>
      </c>
      <c r="H277" s="254"/>
      <c r="I277" s="194"/>
      <c r="J277" s="195">
        <f>ROUND(I277*H277,2)</f>
        <v>0</v>
      </c>
      <c r="K277" s="191" t="s">
        <v>139</v>
      </c>
      <c r="L277" s="61"/>
      <c r="M277" s="196" t="s">
        <v>21</v>
      </c>
      <c r="N277" s="197" t="s">
        <v>42</v>
      </c>
      <c r="O277" s="42"/>
      <c r="P277" s="198">
        <f>O277*H277</f>
        <v>0</v>
      </c>
      <c r="Q277" s="198">
        <v>0</v>
      </c>
      <c r="R277" s="198">
        <f>Q277*H277</f>
        <v>0</v>
      </c>
      <c r="S277" s="198">
        <v>0</v>
      </c>
      <c r="T277" s="199">
        <f>S277*H277</f>
        <v>0</v>
      </c>
      <c r="AR277" s="24" t="s">
        <v>242</v>
      </c>
      <c r="AT277" s="24" t="s">
        <v>135</v>
      </c>
      <c r="AU277" s="24" t="s">
        <v>80</v>
      </c>
      <c r="AY277" s="24" t="s">
        <v>132</v>
      </c>
      <c r="BE277" s="200">
        <f>IF(N277="základní",J277,0)</f>
        <v>0</v>
      </c>
      <c r="BF277" s="200">
        <f>IF(N277="snížená",J277,0)</f>
        <v>0</v>
      </c>
      <c r="BG277" s="200">
        <f>IF(N277="zákl. přenesená",J277,0)</f>
        <v>0</v>
      </c>
      <c r="BH277" s="200">
        <f>IF(N277="sníž. přenesená",J277,0)</f>
        <v>0</v>
      </c>
      <c r="BI277" s="200">
        <f>IF(N277="nulová",J277,0)</f>
        <v>0</v>
      </c>
      <c r="BJ277" s="24" t="s">
        <v>76</v>
      </c>
      <c r="BK277" s="200">
        <f>ROUND(I277*H277,2)</f>
        <v>0</v>
      </c>
      <c r="BL277" s="24" t="s">
        <v>242</v>
      </c>
      <c r="BM277" s="24" t="s">
        <v>470</v>
      </c>
    </row>
    <row r="278" spans="2:63" s="10" customFormat="1" ht="29.85" customHeight="1">
      <c r="B278" s="172"/>
      <c r="C278" s="173"/>
      <c r="D278" s="186" t="s">
        <v>70</v>
      </c>
      <c r="E278" s="187" t="s">
        <v>471</v>
      </c>
      <c r="F278" s="187" t="s">
        <v>472</v>
      </c>
      <c r="G278" s="173"/>
      <c r="H278" s="173"/>
      <c r="I278" s="176"/>
      <c r="J278" s="188">
        <f>BK278</f>
        <v>0</v>
      </c>
      <c r="K278" s="173"/>
      <c r="L278" s="178"/>
      <c r="M278" s="179"/>
      <c r="N278" s="180"/>
      <c r="O278" s="180"/>
      <c r="P278" s="181">
        <f>SUM(P279:P301)</f>
        <v>0</v>
      </c>
      <c r="Q278" s="180"/>
      <c r="R278" s="181">
        <f>SUM(R279:R301)</f>
        <v>0</v>
      </c>
      <c r="S278" s="180"/>
      <c r="T278" s="182">
        <f>SUM(T279:T301)</f>
        <v>0.031196</v>
      </c>
      <c r="AR278" s="183" t="s">
        <v>80</v>
      </c>
      <c r="AT278" s="184" t="s">
        <v>70</v>
      </c>
      <c r="AU278" s="184" t="s">
        <v>76</v>
      </c>
      <c r="AY278" s="183" t="s">
        <v>132</v>
      </c>
      <c r="BK278" s="185">
        <f>SUM(BK279:BK301)</f>
        <v>0</v>
      </c>
    </row>
    <row r="279" spans="2:65" s="1" customFormat="1" ht="22.5" customHeight="1">
      <c r="B279" s="41"/>
      <c r="C279" s="189" t="s">
        <v>473</v>
      </c>
      <c r="D279" s="189" t="s">
        <v>135</v>
      </c>
      <c r="E279" s="190" t="s">
        <v>474</v>
      </c>
      <c r="F279" s="191" t="s">
        <v>475</v>
      </c>
      <c r="G279" s="192" t="s">
        <v>476</v>
      </c>
      <c r="H279" s="193">
        <v>120.06</v>
      </c>
      <c r="I279" s="194"/>
      <c r="J279" s="195">
        <f>ROUND(I279*H279,2)</f>
        <v>0</v>
      </c>
      <c r="K279" s="191" t="s">
        <v>21</v>
      </c>
      <c r="L279" s="61"/>
      <c r="M279" s="196" t="s">
        <v>21</v>
      </c>
      <c r="N279" s="197" t="s">
        <v>42</v>
      </c>
      <c r="O279" s="42"/>
      <c r="P279" s="198">
        <f>O279*H279</f>
        <v>0</v>
      </c>
      <c r="Q279" s="198">
        <v>0</v>
      </c>
      <c r="R279" s="198">
        <f>Q279*H279</f>
        <v>0</v>
      </c>
      <c r="S279" s="198">
        <v>0</v>
      </c>
      <c r="T279" s="199">
        <f>S279*H279</f>
        <v>0</v>
      </c>
      <c r="AR279" s="24" t="s">
        <v>242</v>
      </c>
      <c r="AT279" s="24" t="s">
        <v>135</v>
      </c>
      <c r="AU279" s="24" t="s">
        <v>80</v>
      </c>
      <c r="AY279" s="24" t="s">
        <v>132</v>
      </c>
      <c r="BE279" s="200">
        <f>IF(N279="základní",J279,0)</f>
        <v>0</v>
      </c>
      <c r="BF279" s="200">
        <f>IF(N279="snížená",J279,0)</f>
        <v>0</v>
      </c>
      <c r="BG279" s="200">
        <f>IF(N279="zákl. přenesená",J279,0)</f>
        <v>0</v>
      </c>
      <c r="BH279" s="200">
        <f>IF(N279="sníž. přenesená",J279,0)</f>
        <v>0</v>
      </c>
      <c r="BI279" s="200">
        <f>IF(N279="nulová",J279,0)</f>
        <v>0</v>
      </c>
      <c r="BJ279" s="24" t="s">
        <v>76</v>
      </c>
      <c r="BK279" s="200">
        <f>ROUND(I279*H279,2)</f>
        <v>0</v>
      </c>
      <c r="BL279" s="24" t="s">
        <v>242</v>
      </c>
      <c r="BM279" s="24" t="s">
        <v>477</v>
      </c>
    </row>
    <row r="280" spans="2:51" s="11" customFormat="1" ht="13.5">
      <c r="B280" s="201"/>
      <c r="C280" s="202"/>
      <c r="D280" s="203" t="s">
        <v>150</v>
      </c>
      <c r="E280" s="204" t="s">
        <v>21</v>
      </c>
      <c r="F280" s="205" t="s">
        <v>478</v>
      </c>
      <c r="G280" s="202"/>
      <c r="H280" s="206">
        <v>44.5</v>
      </c>
      <c r="I280" s="207"/>
      <c r="J280" s="202"/>
      <c r="K280" s="202"/>
      <c r="L280" s="208"/>
      <c r="M280" s="209"/>
      <c r="N280" s="210"/>
      <c r="O280" s="210"/>
      <c r="P280" s="210"/>
      <c r="Q280" s="210"/>
      <c r="R280" s="210"/>
      <c r="S280" s="210"/>
      <c r="T280" s="211"/>
      <c r="AT280" s="212" t="s">
        <v>150</v>
      </c>
      <c r="AU280" s="212" t="s">
        <v>80</v>
      </c>
      <c r="AV280" s="11" t="s">
        <v>80</v>
      </c>
      <c r="AW280" s="11" t="s">
        <v>35</v>
      </c>
      <c r="AX280" s="11" t="s">
        <v>71</v>
      </c>
      <c r="AY280" s="212" t="s">
        <v>132</v>
      </c>
    </row>
    <row r="281" spans="2:51" s="11" customFormat="1" ht="13.5">
      <c r="B281" s="201"/>
      <c r="C281" s="202"/>
      <c r="D281" s="203" t="s">
        <v>150</v>
      </c>
      <c r="E281" s="204" t="s">
        <v>21</v>
      </c>
      <c r="F281" s="205" t="s">
        <v>479</v>
      </c>
      <c r="G281" s="202"/>
      <c r="H281" s="206">
        <v>30.5</v>
      </c>
      <c r="I281" s="207"/>
      <c r="J281" s="202"/>
      <c r="K281" s="202"/>
      <c r="L281" s="208"/>
      <c r="M281" s="209"/>
      <c r="N281" s="210"/>
      <c r="O281" s="210"/>
      <c r="P281" s="210"/>
      <c r="Q281" s="210"/>
      <c r="R281" s="210"/>
      <c r="S281" s="210"/>
      <c r="T281" s="211"/>
      <c r="AT281" s="212" t="s">
        <v>150</v>
      </c>
      <c r="AU281" s="212" t="s">
        <v>80</v>
      </c>
      <c r="AV281" s="11" t="s">
        <v>80</v>
      </c>
      <c r="AW281" s="11" t="s">
        <v>35</v>
      </c>
      <c r="AX281" s="11" t="s">
        <v>71</v>
      </c>
      <c r="AY281" s="212" t="s">
        <v>132</v>
      </c>
    </row>
    <row r="282" spans="2:51" s="11" customFormat="1" ht="13.5">
      <c r="B282" s="201"/>
      <c r="C282" s="202"/>
      <c r="D282" s="203" t="s">
        <v>150</v>
      </c>
      <c r="E282" s="204" t="s">
        <v>21</v>
      </c>
      <c r="F282" s="205" t="s">
        <v>480</v>
      </c>
      <c r="G282" s="202"/>
      <c r="H282" s="206">
        <v>1</v>
      </c>
      <c r="I282" s="207"/>
      <c r="J282" s="202"/>
      <c r="K282" s="202"/>
      <c r="L282" s="208"/>
      <c r="M282" s="209"/>
      <c r="N282" s="210"/>
      <c r="O282" s="210"/>
      <c r="P282" s="210"/>
      <c r="Q282" s="210"/>
      <c r="R282" s="210"/>
      <c r="S282" s="210"/>
      <c r="T282" s="211"/>
      <c r="AT282" s="212" t="s">
        <v>150</v>
      </c>
      <c r="AU282" s="212" t="s">
        <v>80</v>
      </c>
      <c r="AV282" s="11" t="s">
        <v>80</v>
      </c>
      <c r="AW282" s="11" t="s">
        <v>35</v>
      </c>
      <c r="AX282" s="11" t="s">
        <v>71</v>
      </c>
      <c r="AY282" s="212" t="s">
        <v>132</v>
      </c>
    </row>
    <row r="283" spans="2:51" s="11" customFormat="1" ht="13.5">
      <c r="B283" s="201"/>
      <c r="C283" s="202"/>
      <c r="D283" s="203" t="s">
        <v>150</v>
      </c>
      <c r="E283" s="204" t="s">
        <v>21</v>
      </c>
      <c r="F283" s="205" t="s">
        <v>481</v>
      </c>
      <c r="G283" s="202"/>
      <c r="H283" s="206">
        <v>31.196</v>
      </c>
      <c r="I283" s="207"/>
      <c r="J283" s="202"/>
      <c r="K283" s="202"/>
      <c r="L283" s="208"/>
      <c r="M283" s="209"/>
      <c r="N283" s="210"/>
      <c r="O283" s="210"/>
      <c r="P283" s="210"/>
      <c r="Q283" s="210"/>
      <c r="R283" s="210"/>
      <c r="S283" s="210"/>
      <c r="T283" s="211"/>
      <c r="AT283" s="212" t="s">
        <v>150</v>
      </c>
      <c r="AU283" s="212" t="s">
        <v>80</v>
      </c>
      <c r="AV283" s="11" t="s">
        <v>80</v>
      </c>
      <c r="AW283" s="11" t="s">
        <v>35</v>
      </c>
      <c r="AX283" s="11" t="s">
        <v>71</v>
      </c>
      <c r="AY283" s="212" t="s">
        <v>132</v>
      </c>
    </row>
    <row r="284" spans="2:51" s="14" customFormat="1" ht="13.5">
      <c r="B284" s="255"/>
      <c r="C284" s="256"/>
      <c r="D284" s="203" t="s">
        <v>150</v>
      </c>
      <c r="E284" s="257" t="s">
        <v>21</v>
      </c>
      <c r="F284" s="258" t="s">
        <v>482</v>
      </c>
      <c r="G284" s="256"/>
      <c r="H284" s="259">
        <v>107.196</v>
      </c>
      <c r="I284" s="260"/>
      <c r="J284" s="256"/>
      <c r="K284" s="256"/>
      <c r="L284" s="261"/>
      <c r="M284" s="262"/>
      <c r="N284" s="263"/>
      <c r="O284" s="263"/>
      <c r="P284" s="263"/>
      <c r="Q284" s="263"/>
      <c r="R284" s="263"/>
      <c r="S284" s="263"/>
      <c r="T284" s="264"/>
      <c r="AT284" s="265" t="s">
        <v>150</v>
      </c>
      <c r="AU284" s="265" t="s">
        <v>80</v>
      </c>
      <c r="AV284" s="14" t="s">
        <v>228</v>
      </c>
      <c r="AW284" s="14" t="s">
        <v>35</v>
      </c>
      <c r="AX284" s="14" t="s">
        <v>71</v>
      </c>
      <c r="AY284" s="265" t="s">
        <v>132</v>
      </c>
    </row>
    <row r="285" spans="2:51" s="11" customFormat="1" ht="13.5">
      <c r="B285" s="201"/>
      <c r="C285" s="202"/>
      <c r="D285" s="203" t="s">
        <v>150</v>
      </c>
      <c r="E285" s="204" t="s">
        <v>21</v>
      </c>
      <c r="F285" s="205" t="s">
        <v>483</v>
      </c>
      <c r="G285" s="202"/>
      <c r="H285" s="206">
        <v>8.576</v>
      </c>
      <c r="I285" s="207"/>
      <c r="J285" s="202"/>
      <c r="K285" s="202"/>
      <c r="L285" s="208"/>
      <c r="M285" s="209"/>
      <c r="N285" s="210"/>
      <c r="O285" s="210"/>
      <c r="P285" s="210"/>
      <c r="Q285" s="210"/>
      <c r="R285" s="210"/>
      <c r="S285" s="210"/>
      <c r="T285" s="211"/>
      <c r="AT285" s="212" t="s">
        <v>150</v>
      </c>
      <c r="AU285" s="212" t="s">
        <v>80</v>
      </c>
      <c r="AV285" s="11" t="s">
        <v>80</v>
      </c>
      <c r="AW285" s="11" t="s">
        <v>35</v>
      </c>
      <c r="AX285" s="11" t="s">
        <v>71</v>
      </c>
      <c r="AY285" s="212" t="s">
        <v>132</v>
      </c>
    </row>
    <row r="286" spans="2:51" s="11" customFormat="1" ht="13.5">
      <c r="B286" s="201"/>
      <c r="C286" s="202"/>
      <c r="D286" s="203" t="s">
        <v>150</v>
      </c>
      <c r="E286" s="204" t="s">
        <v>21</v>
      </c>
      <c r="F286" s="205" t="s">
        <v>484</v>
      </c>
      <c r="G286" s="202"/>
      <c r="H286" s="206">
        <v>4.288</v>
      </c>
      <c r="I286" s="207"/>
      <c r="J286" s="202"/>
      <c r="K286" s="202"/>
      <c r="L286" s="208"/>
      <c r="M286" s="209"/>
      <c r="N286" s="210"/>
      <c r="O286" s="210"/>
      <c r="P286" s="210"/>
      <c r="Q286" s="210"/>
      <c r="R286" s="210"/>
      <c r="S286" s="210"/>
      <c r="T286" s="211"/>
      <c r="AT286" s="212" t="s">
        <v>150</v>
      </c>
      <c r="AU286" s="212" t="s">
        <v>80</v>
      </c>
      <c r="AV286" s="11" t="s">
        <v>80</v>
      </c>
      <c r="AW286" s="11" t="s">
        <v>35</v>
      </c>
      <c r="AX286" s="11" t="s">
        <v>71</v>
      </c>
      <c r="AY286" s="212" t="s">
        <v>132</v>
      </c>
    </row>
    <row r="287" spans="2:51" s="12" customFormat="1" ht="13.5">
      <c r="B287" s="213"/>
      <c r="C287" s="214"/>
      <c r="D287" s="215" t="s">
        <v>150</v>
      </c>
      <c r="E287" s="216" t="s">
        <v>21</v>
      </c>
      <c r="F287" s="217" t="s">
        <v>153</v>
      </c>
      <c r="G287" s="214"/>
      <c r="H287" s="218">
        <v>120.06</v>
      </c>
      <c r="I287" s="219"/>
      <c r="J287" s="214"/>
      <c r="K287" s="214"/>
      <c r="L287" s="220"/>
      <c r="M287" s="221"/>
      <c r="N287" s="222"/>
      <c r="O287" s="222"/>
      <c r="P287" s="222"/>
      <c r="Q287" s="222"/>
      <c r="R287" s="222"/>
      <c r="S287" s="222"/>
      <c r="T287" s="223"/>
      <c r="AT287" s="224" t="s">
        <v>150</v>
      </c>
      <c r="AU287" s="224" t="s">
        <v>80</v>
      </c>
      <c r="AV287" s="12" t="s">
        <v>140</v>
      </c>
      <c r="AW287" s="12" t="s">
        <v>35</v>
      </c>
      <c r="AX287" s="12" t="s">
        <v>76</v>
      </c>
      <c r="AY287" s="224" t="s">
        <v>132</v>
      </c>
    </row>
    <row r="288" spans="2:65" s="1" customFormat="1" ht="22.5" customHeight="1">
      <c r="B288" s="41"/>
      <c r="C288" s="189" t="s">
        <v>485</v>
      </c>
      <c r="D288" s="189" t="s">
        <v>135</v>
      </c>
      <c r="E288" s="190" t="s">
        <v>486</v>
      </c>
      <c r="F288" s="191" t="s">
        <v>487</v>
      </c>
      <c r="G288" s="192" t="s">
        <v>476</v>
      </c>
      <c r="H288" s="193">
        <v>279.3</v>
      </c>
      <c r="I288" s="194"/>
      <c r="J288" s="195">
        <f>ROUND(I288*H288,2)</f>
        <v>0</v>
      </c>
      <c r="K288" s="191" t="s">
        <v>21</v>
      </c>
      <c r="L288" s="61"/>
      <c r="M288" s="196" t="s">
        <v>21</v>
      </c>
      <c r="N288" s="197" t="s">
        <v>42</v>
      </c>
      <c r="O288" s="42"/>
      <c r="P288" s="198">
        <f>O288*H288</f>
        <v>0</v>
      </c>
      <c r="Q288" s="198">
        <v>0</v>
      </c>
      <c r="R288" s="198">
        <f>Q288*H288</f>
        <v>0</v>
      </c>
      <c r="S288" s="198">
        <v>0</v>
      </c>
      <c r="T288" s="199">
        <f>S288*H288</f>
        <v>0</v>
      </c>
      <c r="AR288" s="24" t="s">
        <v>242</v>
      </c>
      <c r="AT288" s="24" t="s">
        <v>135</v>
      </c>
      <c r="AU288" s="24" t="s">
        <v>80</v>
      </c>
      <c r="AY288" s="24" t="s">
        <v>132</v>
      </c>
      <c r="BE288" s="200">
        <f>IF(N288="základní",J288,0)</f>
        <v>0</v>
      </c>
      <c r="BF288" s="200">
        <f>IF(N288="snížená",J288,0)</f>
        <v>0</v>
      </c>
      <c r="BG288" s="200">
        <f>IF(N288="zákl. přenesená",J288,0)</f>
        <v>0</v>
      </c>
      <c r="BH288" s="200">
        <f>IF(N288="sníž. přenesená",J288,0)</f>
        <v>0</v>
      </c>
      <c r="BI288" s="200">
        <f>IF(N288="nulová",J288,0)</f>
        <v>0</v>
      </c>
      <c r="BJ288" s="24" t="s">
        <v>76</v>
      </c>
      <c r="BK288" s="200">
        <f>ROUND(I288*H288,2)</f>
        <v>0</v>
      </c>
      <c r="BL288" s="24" t="s">
        <v>242</v>
      </c>
      <c r="BM288" s="24" t="s">
        <v>488</v>
      </c>
    </row>
    <row r="289" spans="2:51" s="13" customFormat="1" ht="27">
      <c r="B289" s="243"/>
      <c r="C289" s="244"/>
      <c r="D289" s="203" t="s">
        <v>150</v>
      </c>
      <c r="E289" s="245" t="s">
        <v>21</v>
      </c>
      <c r="F289" s="246" t="s">
        <v>489</v>
      </c>
      <c r="G289" s="244"/>
      <c r="H289" s="247" t="s">
        <v>21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AT289" s="253" t="s">
        <v>150</v>
      </c>
      <c r="AU289" s="253" t="s">
        <v>80</v>
      </c>
      <c r="AV289" s="13" t="s">
        <v>76</v>
      </c>
      <c r="AW289" s="13" t="s">
        <v>35</v>
      </c>
      <c r="AX289" s="13" t="s">
        <v>71</v>
      </c>
      <c r="AY289" s="253" t="s">
        <v>132</v>
      </c>
    </row>
    <row r="290" spans="2:51" s="11" customFormat="1" ht="13.5">
      <c r="B290" s="201"/>
      <c r="C290" s="202"/>
      <c r="D290" s="203" t="s">
        <v>150</v>
      </c>
      <c r="E290" s="204" t="s">
        <v>21</v>
      </c>
      <c r="F290" s="205" t="s">
        <v>490</v>
      </c>
      <c r="G290" s="202"/>
      <c r="H290" s="206">
        <v>126</v>
      </c>
      <c r="I290" s="207"/>
      <c r="J290" s="202"/>
      <c r="K290" s="202"/>
      <c r="L290" s="208"/>
      <c r="M290" s="209"/>
      <c r="N290" s="210"/>
      <c r="O290" s="210"/>
      <c r="P290" s="210"/>
      <c r="Q290" s="210"/>
      <c r="R290" s="210"/>
      <c r="S290" s="210"/>
      <c r="T290" s="211"/>
      <c r="AT290" s="212" t="s">
        <v>150</v>
      </c>
      <c r="AU290" s="212" t="s">
        <v>80</v>
      </c>
      <c r="AV290" s="11" t="s">
        <v>80</v>
      </c>
      <c r="AW290" s="11" t="s">
        <v>35</v>
      </c>
      <c r="AX290" s="11" t="s">
        <v>71</v>
      </c>
      <c r="AY290" s="212" t="s">
        <v>132</v>
      </c>
    </row>
    <row r="291" spans="2:51" s="11" customFormat="1" ht="13.5">
      <c r="B291" s="201"/>
      <c r="C291" s="202"/>
      <c r="D291" s="203" t="s">
        <v>150</v>
      </c>
      <c r="E291" s="204" t="s">
        <v>21</v>
      </c>
      <c r="F291" s="205" t="s">
        <v>491</v>
      </c>
      <c r="G291" s="202"/>
      <c r="H291" s="206">
        <v>140</v>
      </c>
      <c r="I291" s="207"/>
      <c r="J291" s="202"/>
      <c r="K291" s="202"/>
      <c r="L291" s="208"/>
      <c r="M291" s="209"/>
      <c r="N291" s="210"/>
      <c r="O291" s="210"/>
      <c r="P291" s="210"/>
      <c r="Q291" s="210"/>
      <c r="R291" s="210"/>
      <c r="S291" s="210"/>
      <c r="T291" s="211"/>
      <c r="AT291" s="212" t="s">
        <v>150</v>
      </c>
      <c r="AU291" s="212" t="s">
        <v>80</v>
      </c>
      <c r="AV291" s="11" t="s">
        <v>80</v>
      </c>
      <c r="AW291" s="11" t="s">
        <v>35</v>
      </c>
      <c r="AX291" s="11" t="s">
        <v>71</v>
      </c>
      <c r="AY291" s="212" t="s">
        <v>132</v>
      </c>
    </row>
    <row r="292" spans="2:51" s="14" customFormat="1" ht="13.5">
      <c r="B292" s="255"/>
      <c r="C292" s="256"/>
      <c r="D292" s="203" t="s">
        <v>150</v>
      </c>
      <c r="E292" s="257" t="s">
        <v>21</v>
      </c>
      <c r="F292" s="258" t="s">
        <v>482</v>
      </c>
      <c r="G292" s="256"/>
      <c r="H292" s="259">
        <v>266</v>
      </c>
      <c r="I292" s="260"/>
      <c r="J292" s="256"/>
      <c r="K292" s="256"/>
      <c r="L292" s="261"/>
      <c r="M292" s="262"/>
      <c r="N292" s="263"/>
      <c r="O292" s="263"/>
      <c r="P292" s="263"/>
      <c r="Q292" s="263"/>
      <c r="R292" s="263"/>
      <c r="S292" s="263"/>
      <c r="T292" s="264"/>
      <c r="AT292" s="265" t="s">
        <v>150</v>
      </c>
      <c r="AU292" s="265" t="s">
        <v>80</v>
      </c>
      <c r="AV292" s="14" t="s">
        <v>228</v>
      </c>
      <c r="AW292" s="14" t="s">
        <v>35</v>
      </c>
      <c r="AX292" s="14" t="s">
        <v>71</v>
      </c>
      <c r="AY292" s="265" t="s">
        <v>132</v>
      </c>
    </row>
    <row r="293" spans="2:51" s="11" customFormat="1" ht="13.5">
      <c r="B293" s="201"/>
      <c r="C293" s="202"/>
      <c r="D293" s="203" t="s">
        <v>150</v>
      </c>
      <c r="E293" s="204" t="s">
        <v>21</v>
      </c>
      <c r="F293" s="205" t="s">
        <v>492</v>
      </c>
      <c r="G293" s="202"/>
      <c r="H293" s="206">
        <v>13.3</v>
      </c>
      <c r="I293" s="207"/>
      <c r="J293" s="202"/>
      <c r="K293" s="202"/>
      <c r="L293" s="208"/>
      <c r="M293" s="209"/>
      <c r="N293" s="210"/>
      <c r="O293" s="210"/>
      <c r="P293" s="210"/>
      <c r="Q293" s="210"/>
      <c r="R293" s="210"/>
      <c r="S293" s="210"/>
      <c r="T293" s="211"/>
      <c r="AT293" s="212" t="s">
        <v>150</v>
      </c>
      <c r="AU293" s="212" t="s">
        <v>80</v>
      </c>
      <c r="AV293" s="11" t="s">
        <v>80</v>
      </c>
      <c r="AW293" s="11" t="s">
        <v>35</v>
      </c>
      <c r="AX293" s="11" t="s">
        <v>71</v>
      </c>
      <c r="AY293" s="212" t="s">
        <v>132</v>
      </c>
    </row>
    <row r="294" spans="2:51" s="12" customFormat="1" ht="13.5">
      <c r="B294" s="213"/>
      <c r="C294" s="214"/>
      <c r="D294" s="215" t="s">
        <v>150</v>
      </c>
      <c r="E294" s="216" t="s">
        <v>21</v>
      </c>
      <c r="F294" s="217" t="s">
        <v>153</v>
      </c>
      <c r="G294" s="214"/>
      <c r="H294" s="218">
        <v>279.3</v>
      </c>
      <c r="I294" s="219"/>
      <c r="J294" s="214"/>
      <c r="K294" s="214"/>
      <c r="L294" s="220"/>
      <c r="M294" s="221"/>
      <c r="N294" s="222"/>
      <c r="O294" s="222"/>
      <c r="P294" s="222"/>
      <c r="Q294" s="222"/>
      <c r="R294" s="222"/>
      <c r="S294" s="222"/>
      <c r="T294" s="223"/>
      <c r="AT294" s="224" t="s">
        <v>150</v>
      </c>
      <c r="AU294" s="224" t="s">
        <v>80</v>
      </c>
      <c r="AV294" s="12" t="s">
        <v>140</v>
      </c>
      <c r="AW294" s="12" t="s">
        <v>35</v>
      </c>
      <c r="AX294" s="12" t="s">
        <v>76</v>
      </c>
      <c r="AY294" s="224" t="s">
        <v>132</v>
      </c>
    </row>
    <row r="295" spans="2:65" s="1" customFormat="1" ht="22.5" customHeight="1">
      <c r="B295" s="41"/>
      <c r="C295" s="189" t="s">
        <v>493</v>
      </c>
      <c r="D295" s="189" t="s">
        <v>135</v>
      </c>
      <c r="E295" s="190" t="s">
        <v>494</v>
      </c>
      <c r="F295" s="191" t="s">
        <v>495</v>
      </c>
      <c r="G295" s="192" t="s">
        <v>324</v>
      </c>
      <c r="H295" s="193">
        <v>1</v>
      </c>
      <c r="I295" s="194"/>
      <c r="J295" s="195">
        <f>ROUND(I295*H295,2)</f>
        <v>0</v>
      </c>
      <c r="K295" s="191" t="s">
        <v>21</v>
      </c>
      <c r="L295" s="61"/>
      <c r="M295" s="196" t="s">
        <v>21</v>
      </c>
      <c r="N295" s="197" t="s">
        <v>42</v>
      </c>
      <c r="O295" s="42"/>
      <c r="P295" s="198">
        <f>O295*H295</f>
        <v>0</v>
      </c>
      <c r="Q295" s="198">
        <v>0</v>
      </c>
      <c r="R295" s="198">
        <f>Q295*H295</f>
        <v>0</v>
      </c>
      <c r="S295" s="198">
        <v>0</v>
      </c>
      <c r="T295" s="199">
        <f>S295*H295</f>
        <v>0</v>
      </c>
      <c r="AR295" s="24" t="s">
        <v>242</v>
      </c>
      <c r="AT295" s="24" t="s">
        <v>135</v>
      </c>
      <c r="AU295" s="24" t="s">
        <v>80</v>
      </c>
      <c r="AY295" s="24" t="s">
        <v>132</v>
      </c>
      <c r="BE295" s="200">
        <f>IF(N295="základní",J295,0)</f>
        <v>0</v>
      </c>
      <c r="BF295" s="200">
        <f>IF(N295="snížená",J295,0)</f>
        <v>0</v>
      </c>
      <c r="BG295" s="200">
        <f>IF(N295="zákl. přenesená",J295,0)</f>
        <v>0</v>
      </c>
      <c r="BH295" s="200">
        <f>IF(N295="sníž. přenesená",J295,0)</f>
        <v>0</v>
      </c>
      <c r="BI295" s="200">
        <f>IF(N295="nulová",J295,0)</f>
        <v>0</v>
      </c>
      <c r="BJ295" s="24" t="s">
        <v>76</v>
      </c>
      <c r="BK295" s="200">
        <f>ROUND(I295*H295,2)</f>
        <v>0</v>
      </c>
      <c r="BL295" s="24" t="s">
        <v>242</v>
      </c>
      <c r="BM295" s="24" t="s">
        <v>496</v>
      </c>
    </row>
    <row r="296" spans="2:65" s="1" customFormat="1" ht="31.5" customHeight="1">
      <c r="B296" s="41"/>
      <c r="C296" s="189" t="s">
        <v>497</v>
      </c>
      <c r="D296" s="189" t="s">
        <v>135</v>
      </c>
      <c r="E296" s="190" t="s">
        <v>498</v>
      </c>
      <c r="F296" s="191" t="s">
        <v>499</v>
      </c>
      <c r="G296" s="192" t="s">
        <v>324</v>
      </c>
      <c r="H296" s="193">
        <v>1</v>
      </c>
      <c r="I296" s="194"/>
      <c r="J296" s="195">
        <f>ROUND(I296*H296,2)</f>
        <v>0</v>
      </c>
      <c r="K296" s="191" t="s">
        <v>21</v>
      </c>
      <c r="L296" s="61"/>
      <c r="M296" s="196" t="s">
        <v>21</v>
      </c>
      <c r="N296" s="197" t="s">
        <v>42</v>
      </c>
      <c r="O296" s="42"/>
      <c r="P296" s="198">
        <f>O296*H296</f>
        <v>0</v>
      </c>
      <c r="Q296" s="198">
        <v>0</v>
      </c>
      <c r="R296" s="198">
        <f>Q296*H296</f>
        <v>0</v>
      </c>
      <c r="S296" s="198">
        <v>0</v>
      </c>
      <c r="T296" s="199">
        <f>S296*H296</f>
        <v>0</v>
      </c>
      <c r="AR296" s="24" t="s">
        <v>242</v>
      </c>
      <c r="AT296" s="24" t="s">
        <v>135</v>
      </c>
      <c r="AU296" s="24" t="s">
        <v>80</v>
      </c>
      <c r="AY296" s="24" t="s">
        <v>132</v>
      </c>
      <c r="BE296" s="200">
        <f>IF(N296="základní",J296,0)</f>
        <v>0</v>
      </c>
      <c r="BF296" s="200">
        <f>IF(N296="snížená",J296,0)</f>
        <v>0</v>
      </c>
      <c r="BG296" s="200">
        <f>IF(N296="zákl. přenesená",J296,0)</f>
        <v>0</v>
      </c>
      <c r="BH296" s="200">
        <f>IF(N296="sníž. přenesená",J296,0)</f>
        <v>0</v>
      </c>
      <c r="BI296" s="200">
        <f>IF(N296="nulová",J296,0)</f>
        <v>0</v>
      </c>
      <c r="BJ296" s="24" t="s">
        <v>76</v>
      </c>
      <c r="BK296" s="200">
        <f>ROUND(I296*H296,2)</f>
        <v>0</v>
      </c>
      <c r="BL296" s="24" t="s">
        <v>242</v>
      </c>
      <c r="BM296" s="24" t="s">
        <v>500</v>
      </c>
    </row>
    <row r="297" spans="2:65" s="1" customFormat="1" ht="22.5" customHeight="1">
      <c r="B297" s="41"/>
      <c r="C297" s="189" t="s">
        <v>501</v>
      </c>
      <c r="D297" s="189" t="s">
        <v>135</v>
      </c>
      <c r="E297" s="190" t="s">
        <v>502</v>
      </c>
      <c r="F297" s="191" t="s">
        <v>503</v>
      </c>
      <c r="G297" s="192" t="s">
        <v>324</v>
      </c>
      <c r="H297" s="193">
        <v>1</v>
      </c>
      <c r="I297" s="194"/>
      <c r="J297" s="195">
        <f>ROUND(I297*H297,2)</f>
        <v>0</v>
      </c>
      <c r="K297" s="191" t="s">
        <v>21</v>
      </c>
      <c r="L297" s="61"/>
      <c r="M297" s="196" t="s">
        <v>21</v>
      </c>
      <c r="N297" s="197" t="s">
        <v>42</v>
      </c>
      <c r="O297" s="42"/>
      <c r="P297" s="198">
        <f>O297*H297</f>
        <v>0</v>
      </c>
      <c r="Q297" s="198">
        <v>0</v>
      </c>
      <c r="R297" s="198">
        <f>Q297*H297</f>
        <v>0</v>
      </c>
      <c r="S297" s="198">
        <v>0</v>
      </c>
      <c r="T297" s="199">
        <f>S297*H297</f>
        <v>0</v>
      </c>
      <c r="AR297" s="24" t="s">
        <v>242</v>
      </c>
      <c r="AT297" s="24" t="s">
        <v>135</v>
      </c>
      <c r="AU297" s="24" t="s">
        <v>80</v>
      </c>
      <c r="AY297" s="24" t="s">
        <v>132</v>
      </c>
      <c r="BE297" s="200">
        <f>IF(N297="základní",J297,0)</f>
        <v>0</v>
      </c>
      <c r="BF297" s="200">
        <f>IF(N297="snížená",J297,0)</f>
        <v>0</v>
      </c>
      <c r="BG297" s="200">
        <f>IF(N297="zákl. přenesená",J297,0)</f>
        <v>0</v>
      </c>
      <c r="BH297" s="200">
        <f>IF(N297="sníž. přenesená",J297,0)</f>
        <v>0</v>
      </c>
      <c r="BI297" s="200">
        <f>IF(N297="nulová",J297,0)</f>
        <v>0</v>
      </c>
      <c r="BJ297" s="24" t="s">
        <v>76</v>
      </c>
      <c r="BK297" s="200">
        <f>ROUND(I297*H297,2)</f>
        <v>0</v>
      </c>
      <c r="BL297" s="24" t="s">
        <v>242</v>
      </c>
      <c r="BM297" s="24" t="s">
        <v>504</v>
      </c>
    </row>
    <row r="298" spans="2:65" s="1" customFormat="1" ht="31.5" customHeight="1">
      <c r="B298" s="41"/>
      <c r="C298" s="189" t="s">
        <v>505</v>
      </c>
      <c r="D298" s="189" t="s">
        <v>135</v>
      </c>
      <c r="E298" s="190" t="s">
        <v>506</v>
      </c>
      <c r="F298" s="191" t="s">
        <v>507</v>
      </c>
      <c r="G298" s="192" t="s">
        <v>476</v>
      </c>
      <c r="H298" s="193">
        <v>31.196</v>
      </c>
      <c r="I298" s="194"/>
      <c r="J298" s="195">
        <f>ROUND(I298*H298,2)</f>
        <v>0</v>
      </c>
      <c r="K298" s="191" t="s">
        <v>139</v>
      </c>
      <c r="L298" s="61"/>
      <c r="M298" s="196" t="s">
        <v>21</v>
      </c>
      <c r="N298" s="197" t="s">
        <v>42</v>
      </c>
      <c r="O298" s="42"/>
      <c r="P298" s="198">
        <f>O298*H298</f>
        <v>0</v>
      </c>
      <c r="Q298" s="198">
        <v>0</v>
      </c>
      <c r="R298" s="198">
        <f>Q298*H298</f>
        <v>0</v>
      </c>
      <c r="S298" s="198">
        <v>0.001</v>
      </c>
      <c r="T298" s="199">
        <f>S298*H298</f>
        <v>0.031196</v>
      </c>
      <c r="AR298" s="24" t="s">
        <v>242</v>
      </c>
      <c r="AT298" s="24" t="s">
        <v>135</v>
      </c>
      <c r="AU298" s="24" t="s">
        <v>80</v>
      </c>
      <c r="AY298" s="24" t="s">
        <v>132</v>
      </c>
      <c r="BE298" s="200">
        <f>IF(N298="základní",J298,0)</f>
        <v>0</v>
      </c>
      <c r="BF298" s="200">
        <f>IF(N298="snížená",J298,0)</f>
        <v>0</v>
      </c>
      <c r="BG298" s="200">
        <f>IF(N298="zákl. přenesená",J298,0)</f>
        <v>0</v>
      </c>
      <c r="BH298" s="200">
        <f>IF(N298="sníž. přenesená",J298,0)</f>
        <v>0</v>
      </c>
      <c r="BI298" s="200">
        <f>IF(N298="nulová",J298,0)</f>
        <v>0</v>
      </c>
      <c r="BJ298" s="24" t="s">
        <v>76</v>
      </c>
      <c r="BK298" s="200">
        <f>ROUND(I298*H298,2)</f>
        <v>0</v>
      </c>
      <c r="BL298" s="24" t="s">
        <v>242</v>
      </c>
      <c r="BM298" s="24" t="s">
        <v>508</v>
      </c>
    </row>
    <row r="299" spans="2:51" s="11" customFormat="1" ht="13.5">
      <c r="B299" s="201"/>
      <c r="C299" s="202"/>
      <c r="D299" s="203" t="s">
        <v>150</v>
      </c>
      <c r="E299" s="204" t="s">
        <v>21</v>
      </c>
      <c r="F299" s="205" t="s">
        <v>509</v>
      </c>
      <c r="G299" s="202"/>
      <c r="H299" s="206">
        <v>31.196</v>
      </c>
      <c r="I299" s="207"/>
      <c r="J299" s="202"/>
      <c r="K299" s="202"/>
      <c r="L299" s="208"/>
      <c r="M299" s="209"/>
      <c r="N299" s="210"/>
      <c r="O299" s="210"/>
      <c r="P299" s="210"/>
      <c r="Q299" s="210"/>
      <c r="R299" s="210"/>
      <c r="S299" s="210"/>
      <c r="T299" s="211"/>
      <c r="AT299" s="212" t="s">
        <v>150</v>
      </c>
      <c r="AU299" s="212" t="s">
        <v>80</v>
      </c>
      <c r="AV299" s="11" t="s">
        <v>80</v>
      </c>
      <c r="AW299" s="11" t="s">
        <v>35</v>
      </c>
      <c r="AX299" s="11" t="s">
        <v>71</v>
      </c>
      <c r="AY299" s="212" t="s">
        <v>132</v>
      </c>
    </row>
    <row r="300" spans="2:51" s="12" customFormat="1" ht="13.5">
      <c r="B300" s="213"/>
      <c r="C300" s="214"/>
      <c r="D300" s="215" t="s">
        <v>150</v>
      </c>
      <c r="E300" s="216" t="s">
        <v>21</v>
      </c>
      <c r="F300" s="217" t="s">
        <v>153</v>
      </c>
      <c r="G300" s="214"/>
      <c r="H300" s="218">
        <v>31.196</v>
      </c>
      <c r="I300" s="219"/>
      <c r="J300" s="214"/>
      <c r="K300" s="214"/>
      <c r="L300" s="220"/>
      <c r="M300" s="221"/>
      <c r="N300" s="222"/>
      <c r="O300" s="222"/>
      <c r="P300" s="222"/>
      <c r="Q300" s="222"/>
      <c r="R300" s="222"/>
      <c r="S300" s="222"/>
      <c r="T300" s="223"/>
      <c r="AT300" s="224" t="s">
        <v>150</v>
      </c>
      <c r="AU300" s="224" t="s">
        <v>80</v>
      </c>
      <c r="AV300" s="12" t="s">
        <v>140</v>
      </c>
      <c r="AW300" s="12" t="s">
        <v>35</v>
      </c>
      <c r="AX300" s="12" t="s">
        <v>76</v>
      </c>
      <c r="AY300" s="224" t="s">
        <v>132</v>
      </c>
    </row>
    <row r="301" spans="2:65" s="1" customFormat="1" ht="22.5" customHeight="1">
      <c r="B301" s="41"/>
      <c r="C301" s="189" t="s">
        <v>510</v>
      </c>
      <c r="D301" s="189" t="s">
        <v>135</v>
      </c>
      <c r="E301" s="190" t="s">
        <v>511</v>
      </c>
      <c r="F301" s="191" t="s">
        <v>512</v>
      </c>
      <c r="G301" s="192" t="s">
        <v>403</v>
      </c>
      <c r="H301" s="254"/>
      <c r="I301" s="194"/>
      <c r="J301" s="195">
        <f>ROUND(I301*H301,2)</f>
        <v>0</v>
      </c>
      <c r="K301" s="191" t="s">
        <v>139</v>
      </c>
      <c r="L301" s="61"/>
      <c r="M301" s="196" t="s">
        <v>21</v>
      </c>
      <c r="N301" s="197" t="s">
        <v>42</v>
      </c>
      <c r="O301" s="42"/>
      <c r="P301" s="198">
        <f>O301*H301</f>
        <v>0</v>
      </c>
      <c r="Q301" s="198">
        <v>0</v>
      </c>
      <c r="R301" s="198">
        <f>Q301*H301</f>
        <v>0</v>
      </c>
      <c r="S301" s="198">
        <v>0</v>
      </c>
      <c r="T301" s="199">
        <f>S301*H301</f>
        <v>0</v>
      </c>
      <c r="AR301" s="24" t="s">
        <v>242</v>
      </c>
      <c r="AT301" s="24" t="s">
        <v>135</v>
      </c>
      <c r="AU301" s="24" t="s">
        <v>80</v>
      </c>
      <c r="AY301" s="24" t="s">
        <v>132</v>
      </c>
      <c r="BE301" s="200">
        <f>IF(N301="základní",J301,0)</f>
        <v>0</v>
      </c>
      <c r="BF301" s="200">
        <f>IF(N301="snížená",J301,0)</f>
        <v>0</v>
      </c>
      <c r="BG301" s="200">
        <f>IF(N301="zákl. přenesená",J301,0)</f>
        <v>0</v>
      </c>
      <c r="BH301" s="200">
        <f>IF(N301="sníž. přenesená",J301,0)</f>
        <v>0</v>
      </c>
      <c r="BI301" s="200">
        <f>IF(N301="nulová",J301,0)</f>
        <v>0</v>
      </c>
      <c r="BJ301" s="24" t="s">
        <v>76</v>
      </c>
      <c r="BK301" s="200">
        <f>ROUND(I301*H301,2)</f>
        <v>0</v>
      </c>
      <c r="BL301" s="24" t="s">
        <v>242</v>
      </c>
      <c r="BM301" s="24" t="s">
        <v>513</v>
      </c>
    </row>
    <row r="302" spans="2:63" s="10" customFormat="1" ht="29.85" customHeight="1">
      <c r="B302" s="172"/>
      <c r="C302" s="173"/>
      <c r="D302" s="186" t="s">
        <v>70</v>
      </c>
      <c r="E302" s="187" t="s">
        <v>514</v>
      </c>
      <c r="F302" s="187" t="s">
        <v>515</v>
      </c>
      <c r="G302" s="173"/>
      <c r="H302" s="173"/>
      <c r="I302" s="176"/>
      <c r="J302" s="188">
        <f>BK302</f>
        <v>0</v>
      </c>
      <c r="K302" s="173"/>
      <c r="L302" s="178"/>
      <c r="M302" s="179"/>
      <c r="N302" s="180"/>
      <c r="O302" s="180"/>
      <c r="P302" s="181">
        <f>SUM(P303:P309)</f>
        <v>0</v>
      </c>
      <c r="Q302" s="180"/>
      <c r="R302" s="181">
        <f>SUM(R303:R309)</f>
        <v>0.0009856</v>
      </c>
      <c r="S302" s="180"/>
      <c r="T302" s="182">
        <f>SUM(T303:T309)</f>
        <v>0</v>
      </c>
      <c r="AR302" s="183" t="s">
        <v>80</v>
      </c>
      <c r="AT302" s="184" t="s">
        <v>70</v>
      </c>
      <c r="AU302" s="184" t="s">
        <v>76</v>
      </c>
      <c r="AY302" s="183" t="s">
        <v>132</v>
      </c>
      <c r="BK302" s="185">
        <f>SUM(BK303:BK309)</f>
        <v>0</v>
      </c>
    </row>
    <row r="303" spans="2:65" s="1" customFormat="1" ht="22.5" customHeight="1">
      <c r="B303" s="41"/>
      <c r="C303" s="189" t="s">
        <v>516</v>
      </c>
      <c r="D303" s="189" t="s">
        <v>135</v>
      </c>
      <c r="E303" s="190" t="s">
        <v>517</v>
      </c>
      <c r="F303" s="191" t="s">
        <v>518</v>
      </c>
      <c r="G303" s="192" t="s">
        <v>202</v>
      </c>
      <c r="H303" s="193">
        <v>1.76</v>
      </c>
      <c r="I303" s="194"/>
      <c r="J303" s="195">
        <f>ROUND(I303*H303,2)</f>
        <v>0</v>
      </c>
      <c r="K303" s="191" t="s">
        <v>139</v>
      </c>
      <c r="L303" s="61"/>
      <c r="M303" s="196" t="s">
        <v>21</v>
      </c>
      <c r="N303" s="197" t="s">
        <v>42</v>
      </c>
      <c r="O303" s="42"/>
      <c r="P303" s="198">
        <f>O303*H303</f>
        <v>0</v>
      </c>
      <c r="Q303" s="198">
        <v>7E-05</v>
      </c>
      <c r="R303" s="198">
        <f>Q303*H303</f>
        <v>0.00012319999999999999</v>
      </c>
      <c r="S303" s="198">
        <v>0</v>
      </c>
      <c r="T303" s="199">
        <f>S303*H303</f>
        <v>0</v>
      </c>
      <c r="AR303" s="24" t="s">
        <v>242</v>
      </c>
      <c r="AT303" s="24" t="s">
        <v>135</v>
      </c>
      <c r="AU303" s="24" t="s">
        <v>80</v>
      </c>
      <c r="AY303" s="24" t="s">
        <v>132</v>
      </c>
      <c r="BE303" s="200">
        <f>IF(N303="základní",J303,0)</f>
        <v>0</v>
      </c>
      <c r="BF303" s="200">
        <f>IF(N303="snížená",J303,0)</f>
        <v>0</v>
      </c>
      <c r="BG303" s="200">
        <f>IF(N303="zákl. přenesená",J303,0)</f>
        <v>0</v>
      </c>
      <c r="BH303" s="200">
        <f>IF(N303="sníž. přenesená",J303,0)</f>
        <v>0</v>
      </c>
      <c r="BI303" s="200">
        <f>IF(N303="nulová",J303,0)</f>
        <v>0</v>
      </c>
      <c r="BJ303" s="24" t="s">
        <v>76</v>
      </c>
      <c r="BK303" s="200">
        <f>ROUND(I303*H303,2)</f>
        <v>0</v>
      </c>
      <c r="BL303" s="24" t="s">
        <v>242</v>
      </c>
      <c r="BM303" s="24" t="s">
        <v>519</v>
      </c>
    </row>
    <row r="304" spans="2:51" s="11" customFormat="1" ht="13.5">
      <c r="B304" s="201"/>
      <c r="C304" s="202"/>
      <c r="D304" s="203" t="s">
        <v>150</v>
      </c>
      <c r="E304" s="204" t="s">
        <v>21</v>
      </c>
      <c r="F304" s="205" t="s">
        <v>520</v>
      </c>
      <c r="G304" s="202"/>
      <c r="H304" s="206">
        <v>1.76</v>
      </c>
      <c r="I304" s="207"/>
      <c r="J304" s="202"/>
      <c r="K304" s="202"/>
      <c r="L304" s="208"/>
      <c r="M304" s="209"/>
      <c r="N304" s="210"/>
      <c r="O304" s="210"/>
      <c r="P304" s="210"/>
      <c r="Q304" s="210"/>
      <c r="R304" s="210"/>
      <c r="S304" s="210"/>
      <c r="T304" s="211"/>
      <c r="AT304" s="212" t="s">
        <v>150</v>
      </c>
      <c r="AU304" s="212" t="s">
        <v>80</v>
      </c>
      <c r="AV304" s="11" t="s">
        <v>80</v>
      </c>
      <c r="AW304" s="11" t="s">
        <v>35</v>
      </c>
      <c r="AX304" s="11" t="s">
        <v>71</v>
      </c>
      <c r="AY304" s="212" t="s">
        <v>132</v>
      </c>
    </row>
    <row r="305" spans="2:51" s="12" customFormat="1" ht="13.5">
      <c r="B305" s="213"/>
      <c r="C305" s="214"/>
      <c r="D305" s="215" t="s">
        <v>150</v>
      </c>
      <c r="E305" s="216" t="s">
        <v>21</v>
      </c>
      <c r="F305" s="217" t="s">
        <v>153</v>
      </c>
      <c r="G305" s="214"/>
      <c r="H305" s="218">
        <v>1.76</v>
      </c>
      <c r="I305" s="219"/>
      <c r="J305" s="214"/>
      <c r="K305" s="214"/>
      <c r="L305" s="220"/>
      <c r="M305" s="221"/>
      <c r="N305" s="222"/>
      <c r="O305" s="222"/>
      <c r="P305" s="222"/>
      <c r="Q305" s="222"/>
      <c r="R305" s="222"/>
      <c r="S305" s="222"/>
      <c r="T305" s="223"/>
      <c r="AT305" s="224" t="s">
        <v>150</v>
      </c>
      <c r="AU305" s="224" t="s">
        <v>80</v>
      </c>
      <c r="AV305" s="12" t="s">
        <v>140</v>
      </c>
      <c r="AW305" s="12" t="s">
        <v>35</v>
      </c>
      <c r="AX305" s="12" t="s">
        <v>76</v>
      </c>
      <c r="AY305" s="224" t="s">
        <v>132</v>
      </c>
    </row>
    <row r="306" spans="2:65" s="1" customFormat="1" ht="22.5" customHeight="1">
      <c r="B306" s="41"/>
      <c r="C306" s="189" t="s">
        <v>521</v>
      </c>
      <c r="D306" s="189" t="s">
        <v>135</v>
      </c>
      <c r="E306" s="190" t="s">
        <v>522</v>
      </c>
      <c r="F306" s="191" t="s">
        <v>523</v>
      </c>
      <c r="G306" s="192" t="s">
        <v>202</v>
      </c>
      <c r="H306" s="193">
        <v>1.76</v>
      </c>
      <c r="I306" s="194"/>
      <c r="J306" s="195">
        <f>ROUND(I306*H306,2)</f>
        <v>0</v>
      </c>
      <c r="K306" s="191" t="s">
        <v>139</v>
      </c>
      <c r="L306" s="61"/>
      <c r="M306" s="196" t="s">
        <v>21</v>
      </c>
      <c r="N306" s="197" t="s">
        <v>42</v>
      </c>
      <c r="O306" s="42"/>
      <c r="P306" s="198">
        <f>O306*H306</f>
        <v>0</v>
      </c>
      <c r="Q306" s="198">
        <v>8E-05</v>
      </c>
      <c r="R306" s="198">
        <f>Q306*H306</f>
        <v>0.0001408</v>
      </c>
      <c r="S306" s="198">
        <v>0</v>
      </c>
      <c r="T306" s="199">
        <f>S306*H306</f>
        <v>0</v>
      </c>
      <c r="AR306" s="24" t="s">
        <v>242</v>
      </c>
      <c r="AT306" s="24" t="s">
        <v>135</v>
      </c>
      <c r="AU306" s="24" t="s">
        <v>80</v>
      </c>
      <c r="AY306" s="24" t="s">
        <v>132</v>
      </c>
      <c r="BE306" s="200">
        <f>IF(N306="základní",J306,0)</f>
        <v>0</v>
      </c>
      <c r="BF306" s="200">
        <f>IF(N306="snížená",J306,0)</f>
        <v>0</v>
      </c>
      <c r="BG306" s="200">
        <f>IF(N306="zákl. přenesená",J306,0)</f>
        <v>0</v>
      </c>
      <c r="BH306" s="200">
        <f>IF(N306="sníž. přenesená",J306,0)</f>
        <v>0</v>
      </c>
      <c r="BI306" s="200">
        <f>IF(N306="nulová",J306,0)</f>
        <v>0</v>
      </c>
      <c r="BJ306" s="24" t="s">
        <v>76</v>
      </c>
      <c r="BK306" s="200">
        <f>ROUND(I306*H306,2)</f>
        <v>0</v>
      </c>
      <c r="BL306" s="24" t="s">
        <v>242</v>
      </c>
      <c r="BM306" s="24" t="s">
        <v>524</v>
      </c>
    </row>
    <row r="307" spans="2:65" s="1" customFormat="1" ht="22.5" customHeight="1">
      <c r="B307" s="41"/>
      <c r="C307" s="189" t="s">
        <v>525</v>
      </c>
      <c r="D307" s="189" t="s">
        <v>135</v>
      </c>
      <c r="E307" s="190" t="s">
        <v>526</v>
      </c>
      <c r="F307" s="191" t="s">
        <v>527</v>
      </c>
      <c r="G307" s="192" t="s">
        <v>202</v>
      </c>
      <c r="H307" s="193">
        <v>1.76</v>
      </c>
      <c r="I307" s="194"/>
      <c r="J307" s="195">
        <f>ROUND(I307*H307,2)</f>
        <v>0</v>
      </c>
      <c r="K307" s="191" t="s">
        <v>139</v>
      </c>
      <c r="L307" s="61"/>
      <c r="M307" s="196" t="s">
        <v>21</v>
      </c>
      <c r="N307" s="197" t="s">
        <v>42</v>
      </c>
      <c r="O307" s="42"/>
      <c r="P307" s="198">
        <f>O307*H307</f>
        <v>0</v>
      </c>
      <c r="Q307" s="198">
        <v>0.00017</v>
      </c>
      <c r="R307" s="198">
        <f>Q307*H307</f>
        <v>0.0002992</v>
      </c>
      <c r="S307" s="198">
        <v>0</v>
      </c>
      <c r="T307" s="199">
        <f>S307*H307</f>
        <v>0</v>
      </c>
      <c r="AR307" s="24" t="s">
        <v>242</v>
      </c>
      <c r="AT307" s="24" t="s">
        <v>135</v>
      </c>
      <c r="AU307" s="24" t="s">
        <v>80</v>
      </c>
      <c r="AY307" s="24" t="s">
        <v>132</v>
      </c>
      <c r="BE307" s="200">
        <f>IF(N307="základní",J307,0)</f>
        <v>0</v>
      </c>
      <c r="BF307" s="200">
        <f>IF(N307="snížená",J307,0)</f>
        <v>0</v>
      </c>
      <c r="BG307" s="200">
        <f>IF(N307="zákl. přenesená",J307,0)</f>
        <v>0</v>
      </c>
      <c r="BH307" s="200">
        <f>IF(N307="sníž. přenesená",J307,0)</f>
        <v>0</v>
      </c>
      <c r="BI307" s="200">
        <f>IF(N307="nulová",J307,0)</f>
        <v>0</v>
      </c>
      <c r="BJ307" s="24" t="s">
        <v>76</v>
      </c>
      <c r="BK307" s="200">
        <f>ROUND(I307*H307,2)</f>
        <v>0</v>
      </c>
      <c r="BL307" s="24" t="s">
        <v>242</v>
      </c>
      <c r="BM307" s="24" t="s">
        <v>528</v>
      </c>
    </row>
    <row r="308" spans="2:65" s="1" customFormat="1" ht="22.5" customHeight="1">
      <c r="B308" s="41"/>
      <c r="C308" s="189" t="s">
        <v>529</v>
      </c>
      <c r="D308" s="189" t="s">
        <v>135</v>
      </c>
      <c r="E308" s="190" t="s">
        <v>530</v>
      </c>
      <c r="F308" s="191" t="s">
        <v>531</v>
      </c>
      <c r="G308" s="192" t="s">
        <v>202</v>
      </c>
      <c r="H308" s="193">
        <v>1.76</v>
      </c>
      <c r="I308" s="194"/>
      <c r="J308" s="195">
        <f>ROUND(I308*H308,2)</f>
        <v>0</v>
      </c>
      <c r="K308" s="191" t="s">
        <v>139</v>
      </c>
      <c r="L308" s="61"/>
      <c r="M308" s="196" t="s">
        <v>21</v>
      </c>
      <c r="N308" s="197" t="s">
        <v>42</v>
      </c>
      <c r="O308" s="42"/>
      <c r="P308" s="198">
        <f>O308*H308</f>
        <v>0</v>
      </c>
      <c r="Q308" s="198">
        <v>0.00012</v>
      </c>
      <c r="R308" s="198">
        <f>Q308*H308</f>
        <v>0.0002112</v>
      </c>
      <c r="S308" s="198">
        <v>0</v>
      </c>
      <c r="T308" s="199">
        <f>S308*H308</f>
        <v>0</v>
      </c>
      <c r="AR308" s="24" t="s">
        <v>242</v>
      </c>
      <c r="AT308" s="24" t="s">
        <v>135</v>
      </c>
      <c r="AU308" s="24" t="s">
        <v>80</v>
      </c>
      <c r="AY308" s="24" t="s">
        <v>132</v>
      </c>
      <c r="BE308" s="200">
        <f>IF(N308="základní",J308,0)</f>
        <v>0</v>
      </c>
      <c r="BF308" s="200">
        <f>IF(N308="snížená",J308,0)</f>
        <v>0</v>
      </c>
      <c r="BG308" s="200">
        <f>IF(N308="zákl. přenesená",J308,0)</f>
        <v>0</v>
      </c>
      <c r="BH308" s="200">
        <f>IF(N308="sníž. přenesená",J308,0)</f>
        <v>0</v>
      </c>
      <c r="BI308" s="200">
        <f>IF(N308="nulová",J308,0)</f>
        <v>0</v>
      </c>
      <c r="BJ308" s="24" t="s">
        <v>76</v>
      </c>
      <c r="BK308" s="200">
        <f>ROUND(I308*H308,2)</f>
        <v>0</v>
      </c>
      <c r="BL308" s="24" t="s">
        <v>242</v>
      </c>
      <c r="BM308" s="24" t="s">
        <v>532</v>
      </c>
    </row>
    <row r="309" spans="2:65" s="1" customFormat="1" ht="22.5" customHeight="1">
      <c r="B309" s="41"/>
      <c r="C309" s="189" t="s">
        <v>533</v>
      </c>
      <c r="D309" s="189" t="s">
        <v>135</v>
      </c>
      <c r="E309" s="190" t="s">
        <v>534</v>
      </c>
      <c r="F309" s="191" t="s">
        <v>535</v>
      </c>
      <c r="G309" s="192" t="s">
        <v>202</v>
      </c>
      <c r="H309" s="193">
        <v>1.76</v>
      </c>
      <c r="I309" s="194"/>
      <c r="J309" s="195">
        <f>ROUND(I309*H309,2)</f>
        <v>0</v>
      </c>
      <c r="K309" s="191" t="s">
        <v>139</v>
      </c>
      <c r="L309" s="61"/>
      <c r="M309" s="196" t="s">
        <v>21</v>
      </c>
      <c r="N309" s="197" t="s">
        <v>42</v>
      </c>
      <c r="O309" s="42"/>
      <c r="P309" s="198">
        <f>O309*H309</f>
        <v>0</v>
      </c>
      <c r="Q309" s="198">
        <v>0.00012</v>
      </c>
      <c r="R309" s="198">
        <f>Q309*H309</f>
        <v>0.0002112</v>
      </c>
      <c r="S309" s="198">
        <v>0</v>
      </c>
      <c r="T309" s="199">
        <f>S309*H309</f>
        <v>0</v>
      </c>
      <c r="AR309" s="24" t="s">
        <v>242</v>
      </c>
      <c r="AT309" s="24" t="s">
        <v>135</v>
      </c>
      <c r="AU309" s="24" t="s">
        <v>80</v>
      </c>
      <c r="AY309" s="24" t="s">
        <v>132</v>
      </c>
      <c r="BE309" s="200">
        <f>IF(N309="základní",J309,0)</f>
        <v>0</v>
      </c>
      <c r="BF309" s="200">
        <f>IF(N309="snížená",J309,0)</f>
        <v>0</v>
      </c>
      <c r="BG309" s="200">
        <f>IF(N309="zákl. přenesená",J309,0)</f>
        <v>0</v>
      </c>
      <c r="BH309" s="200">
        <f>IF(N309="sníž. přenesená",J309,0)</f>
        <v>0</v>
      </c>
      <c r="BI309" s="200">
        <f>IF(N309="nulová",J309,0)</f>
        <v>0</v>
      </c>
      <c r="BJ309" s="24" t="s">
        <v>76</v>
      </c>
      <c r="BK309" s="200">
        <f>ROUND(I309*H309,2)</f>
        <v>0</v>
      </c>
      <c r="BL309" s="24" t="s">
        <v>242</v>
      </c>
      <c r="BM309" s="24" t="s">
        <v>536</v>
      </c>
    </row>
    <row r="310" spans="2:63" s="10" customFormat="1" ht="29.85" customHeight="1">
      <c r="B310" s="172"/>
      <c r="C310" s="173"/>
      <c r="D310" s="186" t="s">
        <v>70</v>
      </c>
      <c r="E310" s="187" t="s">
        <v>537</v>
      </c>
      <c r="F310" s="187" t="s">
        <v>538</v>
      </c>
      <c r="G310" s="173"/>
      <c r="H310" s="173"/>
      <c r="I310" s="176"/>
      <c r="J310" s="188">
        <f>BK310</f>
        <v>0</v>
      </c>
      <c r="K310" s="173"/>
      <c r="L310" s="178"/>
      <c r="M310" s="179"/>
      <c r="N310" s="180"/>
      <c r="O310" s="180"/>
      <c r="P310" s="181">
        <f>SUM(P311:P313)</f>
        <v>0</v>
      </c>
      <c r="Q310" s="180"/>
      <c r="R310" s="181">
        <f>SUM(R311:R313)</f>
        <v>0.09290375999999999</v>
      </c>
      <c r="S310" s="180"/>
      <c r="T310" s="182">
        <f>SUM(T311:T313)</f>
        <v>0</v>
      </c>
      <c r="AR310" s="183" t="s">
        <v>80</v>
      </c>
      <c r="AT310" s="184" t="s">
        <v>70</v>
      </c>
      <c r="AU310" s="184" t="s">
        <v>76</v>
      </c>
      <c r="AY310" s="183" t="s">
        <v>132</v>
      </c>
      <c r="BK310" s="185">
        <f>SUM(BK311:BK313)</f>
        <v>0</v>
      </c>
    </row>
    <row r="311" spans="2:65" s="1" customFormat="1" ht="22.5" customHeight="1">
      <c r="B311" s="41"/>
      <c r="C311" s="189" t="s">
        <v>539</v>
      </c>
      <c r="D311" s="189" t="s">
        <v>135</v>
      </c>
      <c r="E311" s="190" t="s">
        <v>540</v>
      </c>
      <c r="F311" s="191" t="s">
        <v>541</v>
      </c>
      <c r="G311" s="192" t="s">
        <v>202</v>
      </c>
      <c r="H311" s="193">
        <v>4.374</v>
      </c>
      <c r="I311" s="194"/>
      <c r="J311" s="195">
        <f>ROUND(I311*H311,2)</f>
        <v>0</v>
      </c>
      <c r="K311" s="191" t="s">
        <v>139</v>
      </c>
      <c r="L311" s="61"/>
      <c r="M311" s="196" t="s">
        <v>21</v>
      </c>
      <c r="N311" s="197" t="s">
        <v>42</v>
      </c>
      <c r="O311" s="42"/>
      <c r="P311" s="198">
        <f>O311*H311</f>
        <v>0</v>
      </c>
      <c r="Q311" s="198">
        <v>0.02124</v>
      </c>
      <c r="R311" s="198">
        <f>Q311*H311</f>
        <v>0.09290375999999999</v>
      </c>
      <c r="S311" s="198">
        <v>0</v>
      </c>
      <c r="T311" s="199">
        <f>S311*H311</f>
        <v>0</v>
      </c>
      <c r="AR311" s="24" t="s">
        <v>242</v>
      </c>
      <c r="AT311" s="24" t="s">
        <v>135</v>
      </c>
      <c r="AU311" s="24" t="s">
        <v>80</v>
      </c>
      <c r="AY311" s="24" t="s">
        <v>132</v>
      </c>
      <c r="BE311" s="200">
        <f>IF(N311="základní",J311,0)</f>
        <v>0</v>
      </c>
      <c r="BF311" s="200">
        <f>IF(N311="snížená",J311,0)</f>
        <v>0</v>
      </c>
      <c r="BG311" s="200">
        <f>IF(N311="zákl. přenesená",J311,0)</f>
        <v>0</v>
      </c>
      <c r="BH311" s="200">
        <f>IF(N311="sníž. přenesená",J311,0)</f>
        <v>0</v>
      </c>
      <c r="BI311" s="200">
        <f>IF(N311="nulová",J311,0)</f>
        <v>0</v>
      </c>
      <c r="BJ311" s="24" t="s">
        <v>76</v>
      </c>
      <c r="BK311" s="200">
        <f>ROUND(I311*H311,2)</f>
        <v>0</v>
      </c>
      <c r="BL311" s="24" t="s">
        <v>242</v>
      </c>
      <c r="BM311" s="24" t="s">
        <v>542</v>
      </c>
    </row>
    <row r="312" spans="2:51" s="11" customFormat="1" ht="13.5">
      <c r="B312" s="201"/>
      <c r="C312" s="202"/>
      <c r="D312" s="203" t="s">
        <v>150</v>
      </c>
      <c r="E312" s="204" t="s">
        <v>21</v>
      </c>
      <c r="F312" s="205" t="s">
        <v>543</v>
      </c>
      <c r="G312" s="202"/>
      <c r="H312" s="206">
        <v>4.374</v>
      </c>
      <c r="I312" s="207"/>
      <c r="J312" s="202"/>
      <c r="K312" s="202"/>
      <c r="L312" s="208"/>
      <c r="M312" s="209"/>
      <c r="N312" s="210"/>
      <c r="O312" s="210"/>
      <c r="P312" s="210"/>
      <c r="Q312" s="210"/>
      <c r="R312" s="210"/>
      <c r="S312" s="210"/>
      <c r="T312" s="211"/>
      <c r="AT312" s="212" t="s">
        <v>150</v>
      </c>
      <c r="AU312" s="212" t="s">
        <v>80</v>
      </c>
      <c r="AV312" s="11" t="s">
        <v>80</v>
      </c>
      <c r="AW312" s="11" t="s">
        <v>35</v>
      </c>
      <c r="AX312" s="11" t="s">
        <v>71</v>
      </c>
      <c r="AY312" s="212" t="s">
        <v>132</v>
      </c>
    </row>
    <row r="313" spans="2:51" s="12" customFormat="1" ht="13.5">
      <c r="B313" s="213"/>
      <c r="C313" s="214"/>
      <c r="D313" s="203" t="s">
        <v>150</v>
      </c>
      <c r="E313" s="240" t="s">
        <v>21</v>
      </c>
      <c r="F313" s="241" t="s">
        <v>153</v>
      </c>
      <c r="G313" s="214"/>
      <c r="H313" s="242">
        <v>4.374</v>
      </c>
      <c r="I313" s="219"/>
      <c r="J313" s="214"/>
      <c r="K313" s="214"/>
      <c r="L313" s="220"/>
      <c r="M313" s="221"/>
      <c r="N313" s="222"/>
      <c r="O313" s="222"/>
      <c r="P313" s="222"/>
      <c r="Q313" s="222"/>
      <c r="R313" s="222"/>
      <c r="S313" s="222"/>
      <c r="T313" s="223"/>
      <c r="AT313" s="224" t="s">
        <v>150</v>
      </c>
      <c r="AU313" s="224" t="s">
        <v>80</v>
      </c>
      <c r="AV313" s="12" t="s">
        <v>140</v>
      </c>
      <c r="AW313" s="12" t="s">
        <v>35</v>
      </c>
      <c r="AX313" s="12" t="s">
        <v>76</v>
      </c>
      <c r="AY313" s="224" t="s">
        <v>132</v>
      </c>
    </row>
    <row r="314" spans="2:63" s="10" customFormat="1" ht="37.35" customHeight="1">
      <c r="B314" s="172"/>
      <c r="C314" s="173"/>
      <c r="D314" s="174" t="s">
        <v>70</v>
      </c>
      <c r="E314" s="175" t="s">
        <v>544</v>
      </c>
      <c r="F314" s="175" t="s">
        <v>545</v>
      </c>
      <c r="G314" s="173"/>
      <c r="H314" s="173"/>
      <c r="I314" s="176"/>
      <c r="J314" s="177">
        <f>BK314</f>
        <v>0</v>
      </c>
      <c r="K314" s="173"/>
      <c r="L314" s="178"/>
      <c r="M314" s="179"/>
      <c r="N314" s="180"/>
      <c r="O314" s="180"/>
      <c r="P314" s="181">
        <f>P315+P317</f>
        <v>0</v>
      </c>
      <c r="Q314" s="180"/>
      <c r="R314" s="181">
        <f>R315+R317</f>
        <v>0</v>
      </c>
      <c r="S314" s="180"/>
      <c r="T314" s="182">
        <f>T315+T317</f>
        <v>0</v>
      </c>
      <c r="AR314" s="183" t="s">
        <v>375</v>
      </c>
      <c r="AT314" s="184" t="s">
        <v>70</v>
      </c>
      <c r="AU314" s="184" t="s">
        <v>71</v>
      </c>
      <c r="AY314" s="183" t="s">
        <v>132</v>
      </c>
      <c r="BK314" s="185">
        <f>BK315+BK317</f>
        <v>0</v>
      </c>
    </row>
    <row r="315" spans="2:63" s="10" customFormat="1" ht="19.9" customHeight="1">
      <c r="B315" s="172"/>
      <c r="C315" s="173"/>
      <c r="D315" s="186" t="s">
        <v>70</v>
      </c>
      <c r="E315" s="187" t="s">
        <v>546</v>
      </c>
      <c r="F315" s="187" t="s">
        <v>547</v>
      </c>
      <c r="G315" s="173"/>
      <c r="H315" s="173"/>
      <c r="I315" s="176"/>
      <c r="J315" s="188">
        <f>BK315</f>
        <v>0</v>
      </c>
      <c r="K315" s="173"/>
      <c r="L315" s="178"/>
      <c r="M315" s="179"/>
      <c r="N315" s="180"/>
      <c r="O315" s="180"/>
      <c r="P315" s="181">
        <f>P316</f>
        <v>0</v>
      </c>
      <c r="Q315" s="180"/>
      <c r="R315" s="181">
        <f>R316</f>
        <v>0</v>
      </c>
      <c r="S315" s="180"/>
      <c r="T315" s="182">
        <f>T316</f>
        <v>0</v>
      </c>
      <c r="AR315" s="183" t="s">
        <v>375</v>
      </c>
      <c r="AT315" s="184" t="s">
        <v>70</v>
      </c>
      <c r="AU315" s="184" t="s">
        <v>76</v>
      </c>
      <c r="AY315" s="183" t="s">
        <v>132</v>
      </c>
      <c r="BK315" s="185">
        <f>BK316</f>
        <v>0</v>
      </c>
    </row>
    <row r="316" spans="2:65" s="1" customFormat="1" ht="22.5" customHeight="1">
      <c r="B316" s="41"/>
      <c r="C316" s="189" t="s">
        <v>548</v>
      </c>
      <c r="D316" s="189" t="s">
        <v>135</v>
      </c>
      <c r="E316" s="190" t="s">
        <v>549</v>
      </c>
      <c r="F316" s="191" t="s">
        <v>547</v>
      </c>
      <c r="G316" s="192" t="s">
        <v>324</v>
      </c>
      <c r="H316" s="193">
        <v>1</v>
      </c>
      <c r="I316" s="194"/>
      <c r="J316" s="195">
        <f>ROUND(I316*H316,2)</f>
        <v>0</v>
      </c>
      <c r="K316" s="191" t="s">
        <v>139</v>
      </c>
      <c r="L316" s="61"/>
      <c r="M316" s="196" t="s">
        <v>21</v>
      </c>
      <c r="N316" s="197" t="s">
        <v>42</v>
      </c>
      <c r="O316" s="42"/>
      <c r="P316" s="198">
        <f>O316*H316</f>
        <v>0</v>
      </c>
      <c r="Q316" s="198">
        <v>0</v>
      </c>
      <c r="R316" s="198">
        <f>Q316*H316</f>
        <v>0</v>
      </c>
      <c r="S316" s="198">
        <v>0</v>
      </c>
      <c r="T316" s="199">
        <f>S316*H316</f>
        <v>0</v>
      </c>
      <c r="AR316" s="24" t="s">
        <v>550</v>
      </c>
      <c r="AT316" s="24" t="s">
        <v>135</v>
      </c>
      <c r="AU316" s="24" t="s">
        <v>80</v>
      </c>
      <c r="AY316" s="24" t="s">
        <v>132</v>
      </c>
      <c r="BE316" s="200">
        <f>IF(N316="základní",J316,0)</f>
        <v>0</v>
      </c>
      <c r="BF316" s="200">
        <f>IF(N316="snížená",J316,0)</f>
        <v>0</v>
      </c>
      <c r="BG316" s="200">
        <f>IF(N316="zákl. přenesená",J316,0)</f>
        <v>0</v>
      </c>
      <c r="BH316" s="200">
        <f>IF(N316="sníž. přenesená",J316,0)</f>
        <v>0</v>
      </c>
      <c r="BI316" s="200">
        <f>IF(N316="nulová",J316,0)</f>
        <v>0</v>
      </c>
      <c r="BJ316" s="24" t="s">
        <v>76</v>
      </c>
      <c r="BK316" s="200">
        <f>ROUND(I316*H316,2)</f>
        <v>0</v>
      </c>
      <c r="BL316" s="24" t="s">
        <v>550</v>
      </c>
      <c r="BM316" s="24" t="s">
        <v>551</v>
      </c>
    </row>
    <row r="317" spans="2:63" s="10" customFormat="1" ht="29.85" customHeight="1">
      <c r="B317" s="172"/>
      <c r="C317" s="173"/>
      <c r="D317" s="186" t="s">
        <v>70</v>
      </c>
      <c r="E317" s="187" t="s">
        <v>552</v>
      </c>
      <c r="F317" s="187" t="s">
        <v>553</v>
      </c>
      <c r="G317" s="173"/>
      <c r="H317" s="173"/>
      <c r="I317" s="176"/>
      <c r="J317" s="188">
        <f>BK317</f>
        <v>0</v>
      </c>
      <c r="K317" s="173"/>
      <c r="L317" s="178"/>
      <c r="M317" s="179"/>
      <c r="N317" s="180"/>
      <c r="O317" s="180"/>
      <c r="P317" s="181">
        <f>P318</f>
        <v>0</v>
      </c>
      <c r="Q317" s="180"/>
      <c r="R317" s="181">
        <f>R318</f>
        <v>0</v>
      </c>
      <c r="S317" s="180"/>
      <c r="T317" s="182">
        <f>T318</f>
        <v>0</v>
      </c>
      <c r="AR317" s="183" t="s">
        <v>375</v>
      </c>
      <c r="AT317" s="184" t="s">
        <v>70</v>
      </c>
      <c r="AU317" s="184" t="s">
        <v>76</v>
      </c>
      <c r="AY317" s="183" t="s">
        <v>132</v>
      </c>
      <c r="BK317" s="185">
        <f>BK318</f>
        <v>0</v>
      </c>
    </row>
    <row r="318" spans="2:65" s="1" customFormat="1" ht="22.5" customHeight="1">
      <c r="B318" s="41"/>
      <c r="C318" s="189" t="s">
        <v>554</v>
      </c>
      <c r="D318" s="189" t="s">
        <v>135</v>
      </c>
      <c r="E318" s="190" t="s">
        <v>555</v>
      </c>
      <c r="F318" s="191" t="s">
        <v>553</v>
      </c>
      <c r="G318" s="192" t="s">
        <v>324</v>
      </c>
      <c r="H318" s="193">
        <v>1</v>
      </c>
      <c r="I318" s="194"/>
      <c r="J318" s="195">
        <f>ROUND(I318*H318,2)</f>
        <v>0</v>
      </c>
      <c r="K318" s="191" t="s">
        <v>139</v>
      </c>
      <c r="L318" s="61"/>
      <c r="M318" s="196" t="s">
        <v>21</v>
      </c>
      <c r="N318" s="266" t="s">
        <v>42</v>
      </c>
      <c r="O318" s="267"/>
      <c r="P318" s="268">
        <f>O318*H318</f>
        <v>0</v>
      </c>
      <c r="Q318" s="268">
        <v>0</v>
      </c>
      <c r="R318" s="268">
        <f>Q318*H318</f>
        <v>0</v>
      </c>
      <c r="S318" s="268">
        <v>0</v>
      </c>
      <c r="T318" s="269">
        <f>S318*H318</f>
        <v>0</v>
      </c>
      <c r="AR318" s="24" t="s">
        <v>550</v>
      </c>
      <c r="AT318" s="24" t="s">
        <v>135</v>
      </c>
      <c r="AU318" s="24" t="s">
        <v>80</v>
      </c>
      <c r="AY318" s="24" t="s">
        <v>132</v>
      </c>
      <c r="BE318" s="200">
        <f>IF(N318="základní",J318,0)</f>
        <v>0</v>
      </c>
      <c r="BF318" s="200">
        <f>IF(N318="snížená",J318,0)</f>
        <v>0</v>
      </c>
      <c r="BG318" s="200">
        <f>IF(N318="zákl. přenesená",J318,0)</f>
        <v>0</v>
      </c>
      <c r="BH318" s="200">
        <f>IF(N318="sníž. přenesená",J318,0)</f>
        <v>0</v>
      </c>
      <c r="BI318" s="200">
        <f>IF(N318="nulová",J318,0)</f>
        <v>0</v>
      </c>
      <c r="BJ318" s="24" t="s">
        <v>76</v>
      </c>
      <c r="BK318" s="200">
        <f>ROUND(I318*H318,2)</f>
        <v>0</v>
      </c>
      <c r="BL318" s="24" t="s">
        <v>550</v>
      </c>
      <c r="BM318" s="24" t="s">
        <v>556</v>
      </c>
    </row>
    <row r="319" spans="2:12" s="1" customFormat="1" ht="6.95" customHeight="1">
      <c r="B319" s="56"/>
      <c r="C319" s="57"/>
      <c r="D319" s="57"/>
      <c r="E319" s="57"/>
      <c r="F319" s="57"/>
      <c r="G319" s="57"/>
      <c r="H319" s="57"/>
      <c r="I319" s="135"/>
      <c r="J319" s="57"/>
      <c r="K319" s="57"/>
      <c r="L319" s="61"/>
    </row>
  </sheetData>
  <sheetProtection password="CC35" sheet="1" objects="1" scenarios="1" formatCells="0" formatColumns="0" formatRows="0" sort="0" autoFilter="0"/>
  <autoFilter ref="C97:K318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0" customWidth="1"/>
    <col min="2" max="2" width="1.66796875" style="270" customWidth="1"/>
    <col min="3" max="4" width="5" style="270" customWidth="1"/>
    <col min="5" max="5" width="11.66015625" style="270" customWidth="1"/>
    <col min="6" max="6" width="9.16015625" style="270" customWidth="1"/>
    <col min="7" max="7" width="5" style="270" customWidth="1"/>
    <col min="8" max="8" width="77.83203125" style="270" customWidth="1"/>
    <col min="9" max="10" width="20" style="270" customWidth="1"/>
    <col min="11" max="11" width="1.66796875" style="270" customWidth="1"/>
  </cols>
  <sheetData>
    <row r="1" ht="37.5" customHeight="1"/>
    <row r="2" spans="2:1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5" customFormat="1" ht="45" customHeight="1">
      <c r="B3" s="274"/>
      <c r="C3" s="397" t="s">
        <v>557</v>
      </c>
      <c r="D3" s="397"/>
      <c r="E3" s="397"/>
      <c r="F3" s="397"/>
      <c r="G3" s="397"/>
      <c r="H3" s="397"/>
      <c r="I3" s="397"/>
      <c r="J3" s="397"/>
      <c r="K3" s="275"/>
    </row>
    <row r="4" spans="2:11" ht="25.5" customHeight="1">
      <c r="B4" s="276"/>
      <c r="C4" s="401" t="s">
        <v>558</v>
      </c>
      <c r="D4" s="401"/>
      <c r="E4" s="401"/>
      <c r="F4" s="401"/>
      <c r="G4" s="401"/>
      <c r="H4" s="401"/>
      <c r="I4" s="401"/>
      <c r="J4" s="401"/>
      <c r="K4" s="277"/>
    </row>
    <row r="5" spans="2:11" ht="5.25" customHeight="1">
      <c r="B5" s="276"/>
      <c r="C5" s="278"/>
      <c r="D5" s="278"/>
      <c r="E5" s="278"/>
      <c r="F5" s="278"/>
      <c r="G5" s="278"/>
      <c r="H5" s="278"/>
      <c r="I5" s="278"/>
      <c r="J5" s="278"/>
      <c r="K5" s="277"/>
    </row>
    <row r="6" spans="2:11" ht="15" customHeight="1">
      <c r="B6" s="276"/>
      <c r="C6" s="400" t="s">
        <v>559</v>
      </c>
      <c r="D6" s="400"/>
      <c r="E6" s="400"/>
      <c r="F6" s="400"/>
      <c r="G6" s="400"/>
      <c r="H6" s="400"/>
      <c r="I6" s="400"/>
      <c r="J6" s="400"/>
      <c r="K6" s="277"/>
    </row>
    <row r="7" spans="2:11" ht="15" customHeight="1">
      <c r="B7" s="280"/>
      <c r="C7" s="400" t="s">
        <v>560</v>
      </c>
      <c r="D7" s="400"/>
      <c r="E7" s="400"/>
      <c r="F7" s="400"/>
      <c r="G7" s="400"/>
      <c r="H7" s="400"/>
      <c r="I7" s="400"/>
      <c r="J7" s="400"/>
      <c r="K7" s="277"/>
    </row>
    <row r="8" spans="2:1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ht="15" customHeight="1">
      <c r="B9" s="280"/>
      <c r="C9" s="400" t="s">
        <v>561</v>
      </c>
      <c r="D9" s="400"/>
      <c r="E9" s="400"/>
      <c r="F9" s="400"/>
      <c r="G9" s="400"/>
      <c r="H9" s="400"/>
      <c r="I9" s="400"/>
      <c r="J9" s="400"/>
      <c r="K9" s="277"/>
    </row>
    <row r="10" spans="2:11" ht="15" customHeight="1">
      <c r="B10" s="280"/>
      <c r="C10" s="279"/>
      <c r="D10" s="400" t="s">
        <v>562</v>
      </c>
      <c r="E10" s="400"/>
      <c r="F10" s="400"/>
      <c r="G10" s="400"/>
      <c r="H10" s="400"/>
      <c r="I10" s="400"/>
      <c r="J10" s="400"/>
      <c r="K10" s="277"/>
    </row>
    <row r="11" spans="2:11" ht="15" customHeight="1">
      <c r="B11" s="280"/>
      <c r="C11" s="281"/>
      <c r="D11" s="400" t="s">
        <v>563</v>
      </c>
      <c r="E11" s="400"/>
      <c r="F11" s="400"/>
      <c r="G11" s="400"/>
      <c r="H11" s="400"/>
      <c r="I11" s="400"/>
      <c r="J11" s="400"/>
      <c r="K11" s="277"/>
    </row>
    <row r="12" spans="2:11" ht="12.75" customHeight="1">
      <c r="B12" s="280"/>
      <c r="C12" s="281"/>
      <c r="D12" s="281"/>
      <c r="E12" s="281"/>
      <c r="F12" s="281"/>
      <c r="G12" s="281"/>
      <c r="H12" s="281"/>
      <c r="I12" s="281"/>
      <c r="J12" s="281"/>
      <c r="K12" s="277"/>
    </row>
    <row r="13" spans="2:11" ht="15" customHeight="1">
      <c r="B13" s="280"/>
      <c r="C13" s="281"/>
      <c r="D13" s="400" t="s">
        <v>564</v>
      </c>
      <c r="E13" s="400"/>
      <c r="F13" s="400"/>
      <c r="G13" s="400"/>
      <c r="H13" s="400"/>
      <c r="I13" s="400"/>
      <c r="J13" s="400"/>
      <c r="K13" s="277"/>
    </row>
    <row r="14" spans="2:11" ht="15" customHeight="1">
      <c r="B14" s="280"/>
      <c r="C14" s="281"/>
      <c r="D14" s="400" t="s">
        <v>565</v>
      </c>
      <c r="E14" s="400"/>
      <c r="F14" s="400"/>
      <c r="G14" s="400"/>
      <c r="H14" s="400"/>
      <c r="I14" s="400"/>
      <c r="J14" s="400"/>
      <c r="K14" s="277"/>
    </row>
    <row r="15" spans="2:11" ht="15" customHeight="1">
      <c r="B15" s="280"/>
      <c r="C15" s="281"/>
      <c r="D15" s="400" t="s">
        <v>566</v>
      </c>
      <c r="E15" s="400"/>
      <c r="F15" s="400"/>
      <c r="G15" s="400"/>
      <c r="H15" s="400"/>
      <c r="I15" s="400"/>
      <c r="J15" s="400"/>
      <c r="K15" s="277"/>
    </row>
    <row r="16" spans="2:11" ht="15" customHeight="1">
      <c r="B16" s="280"/>
      <c r="C16" s="281"/>
      <c r="D16" s="281"/>
      <c r="E16" s="282" t="s">
        <v>78</v>
      </c>
      <c r="F16" s="400" t="s">
        <v>567</v>
      </c>
      <c r="G16" s="400"/>
      <c r="H16" s="400"/>
      <c r="I16" s="400"/>
      <c r="J16" s="400"/>
      <c r="K16" s="277"/>
    </row>
    <row r="17" spans="2:11" ht="15" customHeight="1">
      <c r="B17" s="280"/>
      <c r="C17" s="281"/>
      <c r="D17" s="281"/>
      <c r="E17" s="282" t="s">
        <v>568</v>
      </c>
      <c r="F17" s="400" t="s">
        <v>569</v>
      </c>
      <c r="G17" s="400"/>
      <c r="H17" s="400"/>
      <c r="I17" s="400"/>
      <c r="J17" s="400"/>
      <c r="K17" s="277"/>
    </row>
    <row r="18" spans="2:11" ht="15" customHeight="1">
      <c r="B18" s="280"/>
      <c r="C18" s="281"/>
      <c r="D18" s="281"/>
      <c r="E18" s="282" t="s">
        <v>570</v>
      </c>
      <c r="F18" s="400" t="s">
        <v>571</v>
      </c>
      <c r="G18" s="400"/>
      <c r="H18" s="400"/>
      <c r="I18" s="400"/>
      <c r="J18" s="400"/>
      <c r="K18" s="277"/>
    </row>
    <row r="19" spans="2:11" ht="15" customHeight="1">
      <c r="B19" s="280"/>
      <c r="C19" s="281"/>
      <c r="D19" s="281"/>
      <c r="E19" s="282" t="s">
        <v>572</v>
      </c>
      <c r="F19" s="400" t="s">
        <v>573</v>
      </c>
      <c r="G19" s="400"/>
      <c r="H19" s="400"/>
      <c r="I19" s="400"/>
      <c r="J19" s="400"/>
      <c r="K19" s="277"/>
    </row>
    <row r="20" spans="2:11" ht="15" customHeight="1">
      <c r="B20" s="280"/>
      <c r="C20" s="281"/>
      <c r="D20" s="281"/>
      <c r="E20" s="282" t="s">
        <v>574</v>
      </c>
      <c r="F20" s="400" t="s">
        <v>575</v>
      </c>
      <c r="G20" s="400"/>
      <c r="H20" s="400"/>
      <c r="I20" s="400"/>
      <c r="J20" s="400"/>
      <c r="K20" s="277"/>
    </row>
    <row r="21" spans="2:11" ht="15" customHeight="1">
      <c r="B21" s="280"/>
      <c r="C21" s="281"/>
      <c r="D21" s="281"/>
      <c r="E21" s="282" t="s">
        <v>576</v>
      </c>
      <c r="F21" s="400" t="s">
        <v>577</v>
      </c>
      <c r="G21" s="400"/>
      <c r="H21" s="400"/>
      <c r="I21" s="400"/>
      <c r="J21" s="400"/>
      <c r="K21" s="277"/>
    </row>
    <row r="22" spans="2:11" ht="12.75" customHeight="1">
      <c r="B22" s="280"/>
      <c r="C22" s="281"/>
      <c r="D22" s="281"/>
      <c r="E22" s="281"/>
      <c r="F22" s="281"/>
      <c r="G22" s="281"/>
      <c r="H22" s="281"/>
      <c r="I22" s="281"/>
      <c r="J22" s="281"/>
      <c r="K22" s="277"/>
    </row>
    <row r="23" spans="2:11" ht="15" customHeight="1">
      <c r="B23" s="280"/>
      <c r="C23" s="400" t="s">
        <v>578</v>
      </c>
      <c r="D23" s="400"/>
      <c r="E23" s="400"/>
      <c r="F23" s="400"/>
      <c r="G23" s="400"/>
      <c r="H23" s="400"/>
      <c r="I23" s="400"/>
      <c r="J23" s="400"/>
      <c r="K23" s="277"/>
    </row>
    <row r="24" spans="2:11" ht="15" customHeight="1">
      <c r="B24" s="280"/>
      <c r="C24" s="400" t="s">
        <v>579</v>
      </c>
      <c r="D24" s="400"/>
      <c r="E24" s="400"/>
      <c r="F24" s="400"/>
      <c r="G24" s="400"/>
      <c r="H24" s="400"/>
      <c r="I24" s="400"/>
      <c r="J24" s="400"/>
      <c r="K24" s="277"/>
    </row>
    <row r="25" spans="2:11" ht="15" customHeight="1">
      <c r="B25" s="280"/>
      <c r="C25" s="279"/>
      <c r="D25" s="400" t="s">
        <v>580</v>
      </c>
      <c r="E25" s="400"/>
      <c r="F25" s="400"/>
      <c r="G25" s="400"/>
      <c r="H25" s="400"/>
      <c r="I25" s="400"/>
      <c r="J25" s="400"/>
      <c r="K25" s="277"/>
    </row>
    <row r="26" spans="2:11" ht="15" customHeight="1">
      <c r="B26" s="280"/>
      <c r="C26" s="281"/>
      <c r="D26" s="400" t="s">
        <v>581</v>
      </c>
      <c r="E26" s="400"/>
      <c r="F26" s="400"/>
      <c r="G26" s="400"/>
      <c r="H26" s="400"/>
      <c r="I26" s="400"/>
      <c r="J26" s="400"/>
      <c r="K26" s="277"/>
    </row>
    <row r="27" spans="2:11" ht="12.75" customHeight="1">
      <c r="B27" s="280"/>
      <c r="C27" s="281"/>
      <c r="D27" s="281"/>
      <c r="E27" s="281"/>
      <c r="F27" s="281"/>
      <c r="G27" s="281"/>
      <c r="H27" s="281"/>
      <c r="I27" s="281"/>
      <c r="J27" s="281"/>
      <c r="K27" s="277"/>
    </row>
    <row r="28" spans="2:11" ht="15" customHeight="1">
      <c r="B28" s="280"/>
      <c r="C28" s="281"/>
      <c r="D28" s="400" t="s">
        <v>582</v>
      </c>
      <c r="E28" s="400"/>
      <c r="F28" s="400"/>
      <c r="G28" s="400"/>
      <c r="H28" s="400"/>
      <c r="I28" s="400"/>
      <c r="J28" s="400"/>
      <c r="K28" s="277"/>
    </row>
    <row r="29" spans="2:11" ht="15" customHeight="1">
      <c r="B29" s="280"/>
      <c r="C29" s="281"/>
      <c r="D29" s="400" t="s">
        <v>583</v>
      </c>
      <c r="E29" s="400"/>
      <c r="F29" s="400"/>
      <c r="G29" s="400"/>
      <c r="H29" s="400"/>
      <c r="I29" s="400"/>
      <c r="J29" s="400"/>
      <c r="K29" s="277"/>
    </row>
    <row r="30" spans="2:11" ht="12.75" customHeight="1">
      <c r="B30" s="280"/>
      <c r="C30" s="281"/>
      <c r="D30" s="281"/>
      <c r="E30" s="281"/>
      <c r="F30" s="281"/>
      <c r="G30" s="281"/>
      <c r="H30" s="281"/>
      <c r="I30" s="281"/>
      <c r="J30" s="281"/>
      <c r="K30" s="277"/>
    </row>
    <row r="31" spans="2:11" ht="15" customHeight="1">
      <c r="B31" s="280"/>
      <c r="C31" s="281"/>
      <c r="D31" s="400" t="s">
        <v>584</v>
      </c>
      <c r="E31" s="400"/>
      <c r="F31" s="400"/>
      <c r="G31" s="400"/>
      <c r="H31" s="400"/>
      <c r="I31" s="400"/>
      <c r="J31" s="400"/>
      <c r="K31" s="277"/>
    </row>
    <row r="32" spans="2:11" ht="15" customHeight="1">
      <c r="B32" s="280"/>
      <c r="C32" s="281"/>
      <c r="D32" s="400" t="s">
        <v>585</v>
      </c>
      <c r="E32" s="400"/>
      <c r="F32" s="400"/>
      <c r="G32" s="400"/>
      <c r="H32" s="400"/>
      <c r="I32" s="400"/>
      <c r="J32" s="400"/>
      <c r="K32" s="277"/>
    </row>
    <row r="33" spans="2:11" ht="15" customHeight="1">
      <c r="B33" s="280"/>
      <c r="C33" s="281"/>
      <c r="D33" s="400" t="s">
        <v>586</v>
      </c>
      <c r="E33" s="400"/>
      <c r="F33" s="400"/>
      <c r="G33" s="400"/>
      <c r="H33" s="400"/>
      <c r="I33" s="400"/>
      <c r="J33" s="400"/>
      <c r="K33" s="277"/>
    </row>
    <row r="34" spans="2:11" ht="15" customHeight="1">
      <c r="B34" s="280"/>
      <c r="C34" s="281"/>
      <c r="D34" s="279"/>
      <c r="E34" s="283" t="s">
        <v>117</v>
      </c>
      <c r="F34" s="279"/>
      <c r="G34" s="400" t="s">
        <v>587</v>
      </c>
      <c r="H34" s="400"/>
      <c r="I34" s="400"/>
      <c r="J34" s="400"/>
      <c r="K34" s="277"/>
    </row>
    <row r="35" spans="2:11" ht="30.75" customHeight="1">
      <c r="B35" s="280"/>
      <c r="C35" s="281"/>
      <c r="D35" s="279"/>
      <c r="E35" s="283" t="s">
        <v>588</v>
      </c>
      <c r="F35" s="279"/>
      <c r="G35" s="400" t="s">
        <v>589</v>
      </c>
      <c r="H35" s="400"/>
      <c r="I35" s="400"/>
      <c r="J35" s="400"/>
      <c r="K35" s="277"/>
    </row>
    <row r="36" spans="2:11" ht="15" customHeight="1">
      <c r="B36" s="280"/>
      <c r="C36" s="281"/>
      <c r="D36" s="279"/>
      <c r="E36" s="283" t="s">
        <v>52</v>
      </c>
      <c r="F36" s="279"/>
      <c r="G36" s="400" t="s">
        <v>590</v>
      </c>
      <c r="H36" s="400"/>
      <c r="I36" s="400"/>
      <c r="J36" s="400"/>
      <c r="K36" s="277"/>
    </row>
    <row r="37" spans="2:11" ht="15" customHeight="1">
      <c r="B37" s="280"/>
      <c r="C37" s="281"/>
      <c r="D37" s="279"/>
      <c r="E37" s="283" t="s">
        <v>118</v>
      </c>
      <c r="F37" s="279"/>
      <c r="G37" s="400" t="s">
        <v>591</v>
      </c>
      <c r="H37" s="400"/>
      <c r="I37" s="400"/>
      <c r="J37" s="400"/>
      <c r="K37" s="277"/>
    </row>
    <row r="38" spans="2:11" ht="15" customHeight="1">
      <c r="B38" s="280"/>
      <c r="C38" s="281"/>
      <c r="D38" s="279"/>
      <c r="E38" s="283" t="s">
        <v>119</v>
      </c>
      <c r="F38" s="279"/>
      <c r="G38" s="400" t="s">
        <v>592</v>
      </c>
      <c r="H38" s="400"/>
      <c r="I38" s="400"/>
      <c r="J38" s="400"/>
      <c r="K38" s="277"/>
    </row>
    <row r="39" spans="2:11" ht="15" customHeight="1">
      <c r="B39" s="280"/>
      <c r="C39" s="281"/>
      <c r="D39" s="279"/>
      <c r="E39" s="283" t="s">
        <v>120</v>
      </c>
      <c r="F39" s="279"/>
      <c r="G39" s="400" t="s">
        <v>593</v>
      </c>
      <c r="H39" s="400"/>
      <c r="I39" s="400"/>
      <c r="J39" s="400"/>
      <c r="K39" s="277"/>
    </row>
    <row r="40" spans="2:11" ht="15" customHeight="1">
      <c r="B40" s="280"/>
      <c r="C40" s="281"/>
      <c r="D40" s="279"/>
      <c r="E40" s="283" t="s">
        <v>594</v>
      </c>
      <c r="F40" s="279"/>
      <c r="G40" s="400" t="s">
        <v>595</v>
      </c>
      <c r="H40" s="400"/>
      <c r="I40" s="400"/>
      <c r="J40" s="400"/>
      <c r="K40" s="277"/>
    </row>
    <row r="41" spans="2:11" ht="15" customHeight="1">
      <c r="B41" s="280"/>
      <c r="C41" s="281"/>
      <c r="D41" s="279"/>
      <c r="E41" s="283"/>
      <c r="F41" s="279"/>
      <c r="G41" s="400" t="s">
        <v>596</v>
      </c>
      <c r="H41" s="400"/>
      <c r="I41" s="400"/>
      <c r="J41" s="400"/>
      <c r="K41" s="277"/>
    </row>
    <row r="42" spans="2:11" ht="15" customHeight="1">
      <c r="B42" s="280"/>
      <c r="C42" s="281"/>
      <c r="D42" s="279"/>
      <c r="E42" s="283" t="s">
        <v>597</v>
      </c>
      <c r="F42" s="279"/>
      <c r="G42" s="400" t="s">
        <v>598</v>
      </c>
      <c r="H42" s="400"/>
      <c r="I42" s="400"/>
      <c r="J42" s="400"/>
      <c r="K42" s="277"/>
    </row>
    <row r="43" spans="2:11" ht="15" customHeight="1">
      <c r="B43" s="280"/>
      <c r="C43" s="281"/>
      <c r="D43" s="279"/>
      <c r="E43" s="283" t="s">
        <v>122</v>
      </c>
      <c r="F43" s="279"/>
      <c r="G43" s="400" t="s">
        <v>599</v>
      </c>
      <c r="H43" s="400"/>
      <c r="I43" s="400"/>
      <c r="J43" s="400"/>
      <c r="K43" s="277"/>
    </row>
    <row r="44" spans="2:11" ht="12.75" customHeight="1">
      <c r="B44" s="280"/>
      <c r="C44" s="281"/>
      <c r="D44" s="279"/>
      <c r="E44" s="279"/>
      <c r="F44" s="279"/>
      <c r="G44" s="279"/>
      <c r="H44" s="279"/>
      <c r="I44" s="279"/>
      <c r="J44" s="279"/>
      <c r="K44" s="277"/>
    </row>
    <row r="45" spans="2:11" ht="15" customHeight="1">
      <c r="B45" s="280"/>
      <c r="C45" s="281"/>
      <c r="D45" s="400" t="s">
        <v>600</v>
      </c>
      <c r="E45" s="400"/>
      <c r="F45" s="400"/>
      <c r="G45" s="400"/>
      <c r="H45" s="400"/>
      <c r="I45" s="400"/>
      <c r="J45" s="400"/>
      <c r="K45" s="277"/>
    </row>
    <row r="46" spans="2:11" ht="15" customHeight="1">
      <c r="B46" s="280"/>
      <c r="C46" s="281"/>
      <c r="D46" s="281"/>
      <c r="E46" s="400" t="s">
        <v>601</v>
      </c>
      <c r="F46" s="400"/>
      <c r="G46" s="400"/>
      <c r="H46" s="400"/>
      <c r="I46" s="400"/>
      <c r="J46" s="400"/>
      <c r="K46" s="277"/>
    </row>
    <row r="47" spans="2:11" ht="15" customHeight="1">
      <c r="B47" s="280"/>
      <c r="C47" s="281"/>
      <c r="D47" s="281"/>
      <c r="E47" s="400" t="s">
        <v>602</v>
      </c>
      <c r="F47" s="400"/>
      <c r="G47" s="400"/>
      <c r="H47" s="400"/>
      <c r="I47" s="400"/>
      <c r="J47" s="400"/>
      <c r="K47" s="277"/>
    </row>
    <row r="48" spans="2:11" ht="15" customHeight="1">
      <c r="B48" s="280"/>
      <c r="C48" s="281"/>
      <c r="D48" s="281"/>
      <c r="E48" s="400" t="s">
        <v>603</v>
      </c>
      <c r="F48" s="400"/>
      <c r="G48" s="400"/>
      <c r="H48" s="400"/>
      <c r="I48" s="400"/>
      <c r="J48" s="400"/>
      <c r="K48" s="277"/>
    </row>
    <row r="49" spans="2:11" ht="15" customHeight="1">
      <c r="B49" s="280"/>
      <c r="C49" s="281"/>
      <c r="D49" s="400" t="s">
        <v>604</v>
      </c>
      <c r="E49" s="400"/>
      <c r="F49" s="400"/>
      <c r="G49" s="400"/>
      <c r="H49" s="400"/>
      <c r="I49" s="400"/>
      <c r="J49" s="400"/>
      <c r="K49" s="277"/>
    </row>
    <row r="50" spans="2:11" ht="25.5" customHeight="1">
      <c r="B50" s="276"/>
      <c r="C50" s="401" t="s">
        <v>605</v>
      </c>
      <c r="D50" s="401"/>
      <c r="E50" s="401"/>
      <c r="F50" s="401"/>
      <c r="G50" s="401"/>
      <c r="H50" s="401"/>
      <c r="I50" s="401"/>
      <c r="J50" s="401"/>
      <c r="K50" s="277"/>
    </row>
    <row r="51" spans="2:11" ht="5.25" customHeight="1">
      <c r="B51" s="276"/>
      <c r="C51" s="278"/>
      <c r="D51" s="278"/>
      <c r="E51" s="278"/>
      <c r="F51" s="278"/>
      <c r="G51" s="278"/>
      <c r="H51" s="278"/>
      <c r="I51" s="278"/>
      <c r="J51" s="278"/>
      <c r="K51" s="277"/>
    </row>
    <row r="52" spans="2:11" ht="15" customHeight="1">
      <c r="B52" s="276"/>
      <c r="C52" s="400" t="s">
        <v>606</v>
      </c>
      <c r="D52" s="400"/>
      <c r="E52" s="400"/>
      <c r="F52" s="400"/>
      <c r="G52" s="400"/>
      <c r="H52" s="400"/>
      <c r="I52" s="400"/>
      <c r="J52" s="400"/>
      <c r="K52" s="277"/>
    </row>
    <row r="53" spans="2:11" ht="15" customHeight="1">
      <c r="B53" s="276"/>
      <c r="C53" s="400" t="s">
        <v>607</v>
      </c>
      <c r="D53" s="400"/>
      <c r="E53" s="400"/>
      <c r="F53" s="400"/>
      <c r="G53" s="400"/>
      <c r="H53" s="400"/>
      <c r="I53" s="400"/>
      <c r="J53" s="400"/>
      <c r="K53" s="277"/>
    </row>
    <row r="54" spans="2:11" ht="12.75" customHeight="1">
      <c r="B54" s="276"/>
      <c r="C54" s="279"/>
      <c r="D54" s="279"/>
      <c r="E54" s="279"/>
      <c r="F54" s="279"/>
      <c r="G54" s="279"/>
      <c r="H54" s="279"/>
      <c r="I54" s="279"/>
      <c r="J54" s="279"/>
      <c r="K54" s="277"/>
    </row>
    <row r="55" spans="2:11" ht="15" customHeight="1">
      <c r="B55" s="276"/>
      <c r="C55" s="400" t="s">
        <v>608</v>
      </c>
      <c r="D55" s="400"/>
      <c r="E55" s="400"/>
      <c r="F55" s="400"/>
      <c r="G55" s="400"/>
      <c r="H55" s="400"/>
      <c r="I55" s="400"/>
      <c r="J55" s="400"/>
      <c r="K55" s="277"/>
    </row>
    <row r="56" spans="2:11" ht="15" customHeight="1">
      <c r="B56" s="276"/>
      <c r="C56" s="281"/>
      <c r="D56" s="400" t="s">
        <v>609</v>
      </c>
      <c r="E56" s="400"/>
      <c r="F56" s="400"/>
      <c r="G56" s="400"/>
      <c r="H56" s="400"/>
      <c r="I56" s="400"/>
      <c r="J56" s="400"/>
      <c r="K56" s="277"/>
    </row>
    <row r="57" spans="2:11" ht="15" customHeight="1">
      <c r="B57" s="276"/>
      <c r="C57" s="281"/>
      <c r="D57" s="400" t="s">
        <v>610</v>
      </c>
      <c r="E57" s="400"/>
      <c r="F57" s="400"/>
      <c r="G57" s="400"/>
      <c r="H57" s="400"/>
      <c r="I57" s="400"/>
      <c r="J57" s="400"/>
      <c r="K57" s="277"/>
    </row>
    <row r="58" spans="2:11" ht="15" customHeight="1">
      <c r="B58" s="276"/>
      <c r="C58" s="281"/>
      <c r="D58" s="400" t="s">
        <v>611</v>
      </c>
      <c r="E58" s="400"/>
      <c r="F58" s="400"/>
      <c r="G58" s="400"/>
      <c r="H58" s="400"/>
      <c r="I58" s="400"/>
      <c r="J58" s="400"/>
      <c r="K58" s="277"/>
    </row>
    <row r="59" spans="2:11" ht="15" customHeight="1">
      <c r="B59" s="276"/>
      <c r="C59" s="281"/>
      <c r="D59" s="400" t="s">
        <v>612</v>
      </c>
      <c r="E59" s="400"/>
      <c r="F59" s="400"/>
      <c r="G59" s="400"/>
      <c r="H59" s="400"/>
      <c r="I59" s="400"/>
      <c r="J59" s="400"/>
      <c r="K59" s="277"/>
    </row>
    <row r="60" spans="2:11" ht="15" customHeight="1">
      <c r="B60" s="276"/>
      <c r="C60" s="281"/>
      <c r="D60" s="399" t="s">
        <v>613</v>
      </c>
      <c r="E60" s="399"/>
      <c r="F60" s="399"/>
      <c r="G60" s="399"/>
      <c r="H60" s="399"/>
      <c r="I60" s="399"/>
      <c r="J60" s="399"/>
      <c r="K60" s="277"/>
    </row>
    <row r="61" spans="2:11" ht="15" customHeight="1">
      <c r="B61" s="276"/>
      <c r="C61" s="281"/>
      <c r="D61" s="400" t="s">
        <v>614</v>
      </c>
      <c r="E61" s="400"/>
      <c r="F61" s="400"/>
      <c r="G61" s="400"/>
      <c r="H61" s="400"/>
      <c r="I61" s="400"/>
      <c r="J61" s="400"/>
      <c r="K61" s="277"/>
    </row>
    <row r="62" spans="2:11" ht="12.75" customHeight="1">
      <c r="B62" s="276"/>
      <c r="C62" s="281"/>
      <c r="D62" s="281"/>
      <c r="E62" s="284"/>
      <c r="F62" s="281"/>
      <c r="G62" s="281"/>
      <c r="H62" s="281"/>
      <c r="I62" s="281"/>
      <c r="J62" s="281"/>
      <c r="K62" s="277"/>
    </row>
    <row r="63" spans="2:11" ht="15" customHeight="1">
      <c r="B63" s="276"/>
      <c r="C63" s="281"/>
      <c r="D63" s="400" t="s">
        <v>615</v>
      </c>
      <c r="E63" s="400"/>
      <c r="F63" s="400"/>
      <c r="G63" s="400"/>
      <c r="H63" s="400"/>
      <c r="I63" s="400"/>
      <c r="J63" s="400"/>
      <c r="K63" s="277"/>
    </row>
    <row r="64" spans="2:11" ht="15" customHeight="1">
      <c r="B64" s="276"/>
      <c r="C64" s="281"/>
      <c r="D64" s="399" t="s">
        <v>616</v>
      </c>
      <c r="E64" s="399"/>
      <c r="F64" s="399"/>
      <c r="G64" s="399"/>
      <c r="H64" s="399"/>
      <c r="I64" s="399"/>
      <c r="J64" s="399"/>
      <c r="K64" s="277"/>
    </row>
    <row r="65" spans="2:11" ht="15" customHeight="1">
      <c r="B65" s="276"/>
      <c r="C65" s="281"/>
      <c r="D65" s="400" t="s">
        <v>617</v>
      </c>
      <c r="E65" s="400"/>
      <c r="F65" s="400"/>
      <c r="G65" s="400"/>
      <c r="H65" s="400"/>
      <c r="I65" s="400"/>
      <c r="J65" s="400"/>
      <c r="K65" s="277"/>
    </row>
    <row r="66" spans="2:11" ht="15" customHeight="1">
      <c r="B66" s="276"/>
      <c r="C66" s="281"/>
      <c r="D66" s="400" t="s">
        <v>618</v>
      </c>
      <c r="E66" s="400"/>
      <c r="F66" s="400"/>
      <c r="G66" s="400"/>
      <c r="H66" s="400"/>
      <c r="I66" s="400"/>
      <c r="J66" s="400"/>
      <c r="K66" s="277"/>
    </row>
    <row r="67" spans="2:11" ht="15" customHeight="1">
      <c r="B67" s="276"/>
      <c r="C67" s="281"/>
      <c r="D67" s="400" t="s">
        <v>619</v>
      </c>
      <c r="E67" s="400"/>
      <c r="F67" s="400"/>
      <c r="G67" s="400"/>
      <c r="H67" s="400"/>
      <c r="I67" s="400"/>
      <c r="J67" s="400"/>
      <c r="K67" s="277"/>
    </row>
    <row r="68" spans="2:11" ht="15" customHeight="1">
      <c r="B68" s="276"/>
      <c r="C68" s="281"/>
      <c r="D68" s="400" t="s">
        <v>620</v>
      </c>
      <c r="E68" s="400"/>
      <c r="F68" s="400"/>
      <c r="G68" s="400"/>
      <c r="H68" s="400"/>
      <c r="I68" s="400"/>
      <c r="J68" s="400"/>
      <c r="K68" s="277"/>
    </row>
    <row r="69" spans="2:11" ht="12.75" customHeight="1">
      <c r="B69" s="285"/>
      <c r="C69" s="286"/>
      <c r="D69" s="286"/>
      <c r="E69" s="286"/>
      <c r="F69" s="286"/>
      <c r="G69" s="286"/>
      <c r="H69" s="286"/>
      <c r="I69" s="286"/>
      <c r="J69" s="286"/>
      <c r="K69" s="287"/>
    </row>
    <row r="70" spans="2:11" ht="18.75" customHeight="1">
      <c r="B70" s="288"/>
      <c r="C70" s="288"/>
      <c r="D70" s="288"/>
      <c r="E70" s="288"/>
      <c r="F70" s="288"/>
      <c r="G70" s="288"/>
      <c r="H70" s="288"/>
      <c r="I70" s="288"/>
      <c r="J70" s="288"/>
      <c r="K70" s="289"/>
    </row>
    <row r="71" spans="2:11" ht="18.75" customHeight="1">
      <c r="B71" s="289"/>
      <c r="C71" s="289"/>
      <c r="D71" s="289"/>
      <c r="E71" s="289"/>
      <c r="F71" s="289"/>
      <c r="G71" s="289"/>
      <c r="H71" s="289"/>
      <c r="I71" s="289"/>
      <c r="J71" s="289"/>
      <c r="K71" s="289"/>
    </row>
    <row r="72" spans="2:11" ht="7.5" customHeight="1">
      <c r="B72" s="290"/>
      <c r="C72" s="291"/>
      <c r="D72" s="291"/>
      <c r="E72" s="291"/>
      <c r="F72" s="291"/>
      <c r="G72" s="291"/>
      <c r="H72" s="291"/>
      <c r="I72" s="291"/>
      <c r="J72" s="291"/>
      <c r="K72" s="292"/>
    </row>
    <row r="73" spans="2:11" ht="45" customHeight="1">
      <c r="B73" s="293"/>
      <c r="C73" s="398" t="s">
        <v>85</v>
      </c>
      <c r="D73" s="398"/>
      <c r="E73" s="398"/>
      <c r="F73" s="398"/>
      <c r="G73" s="398"/>
      <c r="H73" s="398"/>
      <c r="I73" s="398"/>
      <c r="J73" s="398"/>
      <c r="K73" s="294"/>
    </row>
    <row r="74" spans="2:11" ht="17.25" customHeight="1">
      <c r="B74" s="293"/>
      <c r="C74" s="295" t="s">
        <v>621</v>
      </c>
      <c r="D74" s="295"/>
      <c r="E74" s="295"/>
      <c r="F74" s="295" t="s">
        <v>622</v>
      </c>
      <c r="G74" s="296"/>
      <c r="H74" s="295" t="s">
        <v>118</v>
      </c>
      <c r="I74" s="295" t="s">
        <v>56</v>
      </c>
      <c r="J74" s="295" t="s">
        <v>623</v>
      </c>
      <c r="K74" s="294"/>
    </row>
    <row r="75" spans="2:11" ht="17.25" customHeight="1">
      <c r="B75" s="293"/>
      <c r="C75" s="297" t="s">
        <v>624</v>
      </c>
      <c r="D75" s="297"/>
      <c r="E75" s="297"/>
      <c r="F75" s="298" t="s">
        <v>625</v>
      </c>
      <c r="G75" s="299"/>
      <c r="H75" s="297"/>
      <c r="I75" s="297"/>
      <c r="J75" s="297" t="s">
        <v>626</v>
      </c>
      <c r="K75" s="294"/>
    </row>
    <row r="76" spans="2:11" ht="5.25" customHeight="1">
      <c r="B76" s="293"/>
      <c r="C76" s="300"/>
      <c r="D76" s="300"/>
      <c r="E76" s="300"/>
      <c r="F76" s="300"/>
      <c r="G76" s="301"/>
      <c r="H76" s="300"/>
      <c r="I76" s="300"/>
      <c r="J76" s="300"/>
      <c r="K76" s="294"/>
    </row>
    <row r="77" spans="2:11" ht="15" customHeight="1">
      <c r="B77" s="293"/>
      <c r="C77" s="283" t="s">
        <v>52</v>
      </c>
      <c r="D77" s="300"/>
      <c r="E77" s="300"/>
      <c r="F77" s="302" t="s">
        <v>627</v>
      </c>
      <c r="G77" s="301"/>
      <c r="H77" s="283" t="s">
        <v>628</v>
      </c>
      <c r="I77" s="283" t="s">
        <v>629</v>
      </c>
      <c r="J77" s="283">
        <v>20</v>
      </c>
      <c r="K77" s="294"/>
    </row>
    <row r="78" spans="2:11" ht="15" customHeight="1">
      <c r="B78" s="293"/>
      <c r="C78" s="283" t="s">
        <v>630</v>
      </c>
      <c r="D78" s="283"/>
      <c r="E78" s="283"/>
      <c r="F78" s="302" t="s">
        <v>627</v>
      </c>
      <c r="G78" s="301"/>
      <c r="H78" s="283" t="s">
        <v>631</v>
      </c>
      <c r="I78" s="283" t="s">
        <v>629</v>
      </c>
      <c r="J78" s="283">
        <v>120</v>
      </c>
      <c r="K78" s="294"/>
    </row>
    <row r="79" spans="2:11" ht="15" customHeight="1">
      <c r="B79" s="303"/>
      <c r="C79" s="283" t="s">
        <v>632</v>
      </c>
      <c r="D79" s="283"/>
      <c r="E79" s="283"/>
      <c r="F79" s="302" t="s">
        <v>633</v>
      </c>
      <c r="G79" s="301"/>
      <c r="H79" s="283" t="s">
        <v>634</v>
      </c>
      <c r="I79" s="283" t="s">
        <v>629</v>
      </c>
      <c r="J79" s="283">
        <v>50</v>
      </c>
      <c r="K79" s="294"/>
    </row>
    <row r="80" spans="2:11" ht="15" customHeight="1">
      <c r="B80" s="303"/>
      <c r="C80" s="283" t="s">
        <v>635</v>
      </c>
      <c r="D80" s="283"/>
      <c r="E80" s="283"/>
      <c r="F80" s="302" t="s">
        <v>627</v>
      </c>
      <c r="G80" s="301"/>
      <c r="H80" s="283" t="s">
        <v>636</v>
      </c>
      <c r="I80" s="283" t="s">
        <v>637</v>
      </c>
      <c r="J80" s="283"/>
      <c r="K80" s="294"/>
    </row>
    <row r="81" spans="2:11" ht="15" customHeight="1">
      <c r="B81" s="303"/>
      <c r="C81" s="304" t="s">
        <v>638</v>
      </c>
      <c r="D81" s="304"/>
      <c r="E81" s="304"/>
      <c r="F81" s="305" t="s">
        <v>633</v>
      </c>
      <c r="G81" s="304"/>
      <c r="H81" s="304" t="s">
        <v>639</v>
      </c>
      <c r="I81" s="304" t="s">
        <v>629</v>
      </c>
      <c r="J81" s="304">
        <v>15</v>
      </c>
      <c r="K81" s="294"/>
    </row>
    <row r="82" spans="2:11" ht="15" customHeight="1">
      <c r="B82" s="303"/>
      <c r="C82" s="304" t="s">
        <v>640</v>
      </c>
      <c r="D82" s="304"/>
      <c r="E82" s="304"/>
      <c r="F82" s="305" t="s">
        <v>633</v>
      </c>
      <c r="G82" s="304"/>
      <c r="H82" s="304" t="s">
        <v>641</v>
      </c>
      <c r="I82" s="304" t="s">
        <v>629</v>
      </c>
      <c r="J82" s="304">
        <v>15</v>
      </c>
      <c r="K82" s="294"/>
    </row>
    <row r="83" spans="2:11" ht="15" customHeight="1">
      <c r="B83" s="303"/>
      <c r="C83" s="304" t="s">
        <v>642</v>
      </c>
      <c r="D83" s="304"/>
      <c r="E83" s="304"/>
      <c r="F83" s="305" t="s">
        <v>633</v>
      </c>
      <c r="G83" s="304"/>
      <c r="H83" s="304" t="s">
        <v>643</v>
      </c>
      <c r="I83" s="304" t="s">
        <v>629</v>
      </c>
      <c r="J83" s="304">
        <v>20</v>
      </c>
      <c r="K83" s="294"/>
    </row>
    <row r="84" spans="2:11" ht="15" customHeight="1">
      <c r="B84" s="303"/>
      <c r="C84" s="304" t="s">
        <v>644</v>
      </c>
      <c r="D84" s="304"/>
      <c r="E84" s="304"/>
      <c r="F84" s="305" t="s">
        <v>633</v>
      </c>
      <c r="G84" s="304"/>
      <c r="H84" s="304" t="s">
        <v>645</v>
      </c>
      <c r="I84" s="304" t="s">
        <v>629</v>
      </c>
      <c r="J84" s="304">
        <v>20</v>
      </c>
      <c r="K84" s="294"/>
    </row>
    <row r="85" spans="2:11" ht="15" customHeight="1">
      <c r="B85" s="303"/>
      <c r="C85" s="283" t="s">
        <v>646</v>
      </c>
      <c r="D85" s="283"/>
      <c r="E85" s="283"/>
      <c r="F85" s="302" t="s">
        <v>633</v>
      </c>
      <c r="G85" s="301"/>
      <c r="H85" s="283" t="s">
        <v>647</v>
      </c>
      <c r="I85" s="283" t="s">
        <v>629</v>
      </c>
      <c r="J85" s="283">
        <v>50</v>
      </c>
      <c r="K85" s="294"/>
    </row>
    <row r="86" spans="2:11" ht="15" customHeight="1">
      <c r="B86" s="303"/>
      <c r="C86" s="283" t="s">
        <v>648</v>
      </c>
      <c r="D86" s="283"/>
      <c r="E86" s="283"/>
      <c r="F86" s="302" t="s">
        <v>633</v>
      </c>
      <c r="G86" s="301"/>
      <c r="H86" s="283" t="s">
        <v>649</v>
      </c>
      <c r="I86" s="283" t="s">
        <v>629</v>
      </c>
      <c r="J86" s="283">
        <v>20</v>
      </c>
      <c r="K86" s="294"/>
    </row>
    <row r="87" spans="2:11" ht="15" customHeight="1">
      <c r="B87" s="303"/>
      <c r="C87" s="283" t="s">
        <v>650</v>
      </c>
      <c r="D87" s="283"/>
      <c r="E87" s="283"/>
      <c r="F87" s="302" t="s">
        <v>633</v>
      </c>
      <c r="G87" s="301"/>
      <c r="H87" s="283" t="s">
        <v>651</v>
      </c>
      <c r="I87" s="283" t="s">
        <v>629</v>
      </c>
      <c r="J87" s="283">
        <v>20</v>
      </c>
      <c r="K87" s="294"/>
    </row>
    <row r="88" spans="2:11" ht="15" customHeight="1">
      <c r="B88" s="303"/>
      <c r="C88" s="283" t="s">
        <v>652</v>
      </c>
      <c r="D88" s="283"/>
      <c r="E88" s="283"/>
      <c r="F88" s="302" t="s">
        <v>633</v>
      </c>
      <c r="G88" s="301"/>
      <c r="H88" s="283" t="s">
        <v>653</v>
      </c>
      <c r="I88" s="283" t="s">
        <v>629</v>
      </c>
      <c r="J88" s="283">
        <v>50</v>
      </c>
      <c r="K88" s="294"/>
    </row>
    <row r="89" spans="2:11" ht="15" customHeight="1">
      <c r="B89" s="303"/>
      <c r="C89" s="283" t="s">
        <v>654</v>
      </c>
      <c r="D89" s="283"/>
      <c r="E89" s="283"/>
      <c r="F89" s="302" t="s">
        <v>633</v>
      </c>
      <c r="G89" s="301"/>
      <c r="H89" s="283" t="s">
        <v>654</v>
      </c>
      <c r="I89" s="283" t="s">
        <v>629</v>
      </c>
      <c r="J89" s="283">
        <v>50</v>
      </c>
      <c r="K89" s="294"/>
    </row>
    <row r="90" spans="2:11" ht="15" customHeight="1">
      <c r="B90" s="303"/>
      <c r="C90" s="283" t="s">
        <v>123</v>
      </c>
      <c r="D90" s="283"/>
      <c r="E90" s="283"/>
      <c r="F90" s="302" t="s">
        <v>633</v>
      </c>
      <c r="G90" s="301"/>
      <c r="H90" s="283" t="s">
        <v>655</v>
      </c>
      <c r="I90" s="283" t="s">
        <v>629</v>
      </c>
      <c r="J90" s="283">
        <v>255</v>
      </c>
      <c r="K90" s="294"/>
    </row>
    <row r="91" spans="2:11" ht="15" customHeight="1">
      <c r="B91" s="303"/>
      <c r="C91" s="283" t="s">
        <v>656</v>
      </c>
      <c r="D91" s="283"/>
      <c r="E91" s="283"/>
      <c r="F91" s="302" t="s">
        <v>627</v>
      </c>
      <c r="G91" s="301"/>
      <c r="H91" s="283" t="s">
        <v>657</v>
      </c>
      <c r="I91" s="283" t="s">
        <v>658</v>
      </c>
      <c r="J91" s="283"/>
      <c r="K91" s="294"/>
    </row>
    <row r="92" spans="2:11" ht="15" customHeight="1">
      <c r="B92" s="303"/>
      <c r="C92" s="283" t="s">
        <v>659</v>
      </c>
      <c r="D92" s="283"/>
      <c r="E92" s="283"/>
      <c r="F92" s="302" t="s">
        <v>627</v>
      </c>
      <c r="G92" s="301"/>
      <c r="H92" s="283" t="s">
        <v>660</v>
      </c>
      <c r="I92" s="283" t="s">
        <v>661</v>
      </c>
      <c r="J92" s="283"/>
      <c r="K92" s="294"/>
    </row>
    <row r="93" spans="2:11" ht="15" customHeight="1">
      <c r="B93" s="303"/>
      <c r="C93" s="283" t="s">
        <v>662</v>
      </c>
      <c r="D93" s="283"/>
      <c r="E93" s="283"/>
      <c r="F93" s="302" t="s">
        <v>627</v>
      </c>
      <c r="G93" s="301"/>
      <c r="H93" s="283" t="s">
        <v>662</v>
      </c>
      <c r="I93" s="283" t="s">
        <v>661</v>
      </c>
      <c r="J93" s="283"/>
      <c r="K93" s="294"/>
    </row>
    <row r="94" spans="2:11" ht="15" customHeight="1">
      <c r="B94" s="303"/>
      <c r="C94" s="283" t="s">
        <v>37</v>
      </c>
      <c r="D94" s="283"/>
      <c r="E94" s="283"/>
      <c r="F94" s="302" t="s">
        <v>627</v>
      </c>
      <c r="G94" s="301"/>
      <c r="H94" s="283" t="s">
        <v>663</v>
      </c>
      <c r="I94" s="283" t="s">
        <v>661</v>
      </c>
      <c r="J94" s="283"/>
      <c r="K94" s="294"/>
    </row>
    <row r="95" spans="2:11" ht="15" customHeight="1">
      <c r="B95" s="303"/>
      <c r="C95" s="283" t="s">
        <v>47</v>
      </c>
      <c r="D95" s="283"/>
      <c r="E95" s="283"/>
      <c r="F95" s="302" t="s">
        <v>627</v>
      </c>
      <c r="G95" s="301"/>
      <c r="H95" s="283" t="s">
        <v>664</v>
      </c>
      <c r="I95" s="283" t="s">
        <v>661</v>
      </c>
      <c r="J95" s="283"/>
      <c r="K95" s="294"/>
    </row>
    <row r="96" spans="2:11" ht="15" customHeight="1">
      <c r="B96" s="306"/>
      <c r="C96" s="307"/>
      <c r="D96" s="307"/>
      <c r="E96" s="307"/>
      <c r="F96" s="307"/>
      <c r="G96" s="307"/>
      <c r="H96" s="307"/>
      <c r="I96" s="307"/>
      <c r="J96" s="307"/>
      <c r="K96" s="308"/>
    </row>
    <row r="97" spans="2:11" ht="18.75" customHeight="1">
      <c r="B97" s="309"/>
      <c r="C97" s="310"/>
      <c r="D97" s="310"/>
      <c r="E97" s="310"/>
      <c r="F97" s="310"/>
      <c r="G97" s="310"/>
      <c r="H97" s="310"/>
      <c r="I97" s="310"/>
      <c r="J97" s="310"/>
      <c r="K97" s="309"/>
    </row>
    <row r="98" spans="2:11" ht="18.75" customHeight="1">
      <c r="B98" s="289"/>
      <c r="C98" s="289"/>
      <c r="D98" s="289"/>
      <c r="E98" s="289"/>
      <c r="F98" s="289"/>
      <c r="G98" s="289"/>
      <c r="H98" s="289"/>
      <c r="I98" s="289"/>
      <c r="J98" s="289"/>
      <c r="K98" s="289"/>
    </row>
    <row r="99" spans="2:11" ht="7.5" customHeight="1">
      <c r="B99" s="290"/>
      <c r="C99" s="291"/>
      <c r="D99" s="291"/>
      <c r="E99" s="291"/>
      <c r="F99" s="291"/>
      <c r="G99" s="291"/>
      <c r="H99" s="291"/>
      <c r="I99" s="291"/>
      <c r="J99" s="291"/>
      <c r="K99" s="292"/>
    </row>
    <row r="100" spans="2:11" ht="45" customHeight="1">
      <c r="B100" s="293"/>
      <c r="C100" s="398" t="s">
        <v>665</v>
      </c>
      <c r="D100" s="398"/>
      <c r="E100" s="398"/>
      <c r="F100" s="398"/>
      <c r="G100" s="398"/>
      <c r="H100" s="398"/>
      <c r="I100" s="398"/>
      <c r="J100" s="398"/>
      <c r="K100" s="294"/>
    </row>
    <row r="101" spans="2:11" ht="17.25" customHeight="1">
      <c r="B101" s="293"/>
      <c r="C101" s="295" t="s">
        <v>621</v>
      </c>
      <c r="D101" s="295"/>
      <c r="E101" s="295"/>
      <c r="F101" s="295" t="s">
        <v>622</v>
      </c>
      <c r="G101" s="296"/>
      <c r="H101" s="295" t="s">
        <v>118</v>
      </c>
      <c r="I101" s="295" t="s">
        <v>56</v>
      </c>
      <c r="J101" s="295" t="s">
        <v>623</v>
      </c>
      <c r="K101" s="294"/>
    </row>
    <row r="102" spans="2:11" ht="17.25" customHeight="1">
      <c r="B102" s="293"/>
      <c r="C102" s="297" t="s">
        <v>624</v>
      </c>
      <c r="D102" s="297"/>
      <c r="E102" s="297"/>
      <c r="F102" s="298" t="s">
        <v>625</v>
      </c>
      <c r="G102" s="299"/>
      <c r="H102" s="297"/>
      <c r="I102" s="297"/>
      <c r="J102" s="297" t="s">
        <v>626</v>
      </c>
      <c r="K102" s="294"/>
    </row>
    <row r="103" spans="2:11" ht="5.25" customHeight="1">
      <c r="B103" s="293"/>
      <c r="C103" s="295"/>
      <c r="D103" s="295"/>
      <c r="E103" s="295"/>
      <c r="F103" s="295"/>
      <c r="G103" s="311"/>
      <c r="H103" s="295"/>
      <c r="I103" s="295"/>
      <c r="J103" s="295"/>
      <c r="K103" s="294"/>
    </row>
    <row r="104" spans="2:11" ht="15" customHeight="1">
      <c r="B104" s="293"/>
      <c r="C104" s="283" t="s">
        <v>52</v>
      </c>
      <c r="D104" s="300"/>
      <c r="E104" s="300"/>
      <c r="F104" s="302" t="s">
        <v>627</v>
      </c>
      <c r="G104" s="311"/>
      <c r="H104" s="283" t="s">
        <v>666</v>
      </c>
      <c r="I104" s="283" t="s">
        <v>629</v>
      </c>
      <c r="J104" s="283">
        <v>20</v>
      </c>
      <c r="K104" s="294"/>
    </row>
    <row r="105" spans="2:11" ht="15" customHeight="1">
      <c r="B105" s="293"/>
      <c r="C105" s="283" t="s">
        <v>630</v>
      </c>
      <c r="D105" s="283"/>
      <c r="E105" s="283"/>
      <c r="F105" s="302" t="s">
        <v>627</v>
      </c>
      <c r="G105" s="283"/>
      <c r="H105" s="283" t="s">
        <v>666</v>
      </c>
      <c r="I105" s="283" t="s">
        <v>629</v>
      </c>
      <c r="J105" s="283">
        <v>120</v>
      </c>
      <c r="K105" s="294"/>
    </row>
    <row r="106" spans="2:11" ht="15" customHeight="1">
      <c r="B106" s="303"/>
      <c r="C106" s="283" t="s">
        <v>632</v>
      </c>
      <c r="D106" s="283"/>
      <c r="E106" s="283"/>
      <c r="F106" s="302" t="s">
        <v>633</v>
      </c>
      <c r="G106" s="283"/>
      <c r="H106" s="283" t="s">
        <v>666</v>
      </c>
      <c r="I106" s="283" t="s">
        <v>629</v>
      </c>
      <c r="J106" s="283">
        <v>50</v>
      </c>
      <c r="K106" s="294"/>
    </row>
    <row r="107" spans="2:11" ht="15" customHeight="1">
      <c r="B107" s="303"/>
      <c r="C107" s="283" t="s">
        <v>635</v>
      </c>
      <c r="D107" s="283"/>
      <c r="E107" s="283"/>
      <c r="F107" s="302" t="s">
        <v>627</v>
      </c>
      <c r="G107" s="283"/>
      <c r="H107" s="283" t="s">
        <v>666</v>
      </c>
      <c r="I107" s="283" t="s">
        <v>637</v>
      </c>
      <c r="J107" s="283"/>
      <c r="K107" s="294"/>
    </row>
    <row r="108" spans="2:11" ht="15" customHeight="1">
      <c r="B108" s="303"/>
      <c r="C108" s="283" t="s">
        <v>646</v>
      </c>
      <c r="D108" s="283"/>
      <c r="E108" s="283"/>
      <c r="F108" s="302" t="s">
        <v>633</v>
      </c>
      <c r="G108" s="283"/>
      <c r="H108" s="283" t="s">
        <v>666</v>
      </c>
      <c r="I108" s="283" t="s">
        <v>629</v>
      </c>
      <c r="J108" s="283">
        <v>50</v>
      </c>
      <c r="K108" s="294"/>
    </row>
    <row r="109" spans="2:11" ht="15" customHeight="1">
      <c r="B109" s="303"/>
      <c r="C109" s="283" t="s">
        <v>654</v>
      </c>
      <c r="D109" s="283"/>
      <c r="E109" s="283"/>
      <c r="F109" s="302" t="s">
        <v>633</v>
      </c>
      <c r="G109" s="283"/>
      <c r="H109" s="283" t="s">
        <v>666</v>
      </c>
      <c r="I109" s="283" t="s">
        <v>629</v>
      </c>
      <c r="J109" s="283">
        <v>50</v>
      </c>
      <c r="K109" s="294"/>
    </row>
    <row r="110" spans="2:11" ht="15" customHeight="1">
      <c r="B110" s="303"/>
      <c r="C110" s="283" t="s">
        <v>652</v>
      </c>
      <c r="D110" s="283"/>
      <c r="E110" s="283"/>
      <c r="F110" s="302" t="s">
        <v>633</v>
      </c>
      <c r="G110" s="283"/>
      <c r="H110" s="283" t="s">
        <v>666</v>
      </c>
      <c r="I110" s="283" t="s">
        <v>629</v>
      </c>
      <c r="J110" s="283">
        <v>50</v>
      </c>
      <c r="K110" s="294"/>
    </row>
    <row r="111" spans="2:11" ht="15" customHeight="1">
      <c r="B111" s="303"/>
      <c r="C111" s="283" t="s">
        <v>52</v>
      </c>
      <c r="D111" s="283"/>
      <c r="E111" s="283"/>
      <c r="F111" s="302" t="s">
        <v>627</v>
      </c>
      <c r="G111" s="283"/>
      <c r="H111" s="283" t="s">
        <v>667</v>
      </c>
      <c r="I111" s="283" t="s">
        <v>629</v>
      </c>
      <c r="J111" s="283">
        <v>20</v>
      </c>
      <c r="K111" s="294"/>
    </row>
    <row r="112" spans="2:11" ht="15" customHeight="1">
      <c r="B112" s="303"/>
      <c r="C112" s="283" t="s">
        <v>668</v>
      </c>
      <c r="D112" s="283"/>
      <c r="E112" s="283"/>
      <c r="F112" s="302" t="s">
        <v>627</v>
      </c>
      <c r="G112" s="283"/>
      <c r="H112" s="283" t="s">
        <v>669</v>
      </c>
      <c r="I112" s="283" t="s">
        <v>629</v>
      </c>
      <c r="J112" s="283">
        <v>120</v>
      </c>
      <c r="K112" s="294"/>
    </row>
    <row r="113" spans="2:11" ht="15" customHeight="1">
      <c r="B113" s="303"/>
      <c r="C113" s="283" t="s">
        <v>37</v>
      </c>
      <c r="D113" s="283"/>
      <c r="E113" s="283"/>
      <c r="F113" s="302" t="s">
        <v>627</v>
      </c>
      <c r="G113" s="283"/>
      <c r="H113" s="283" t="s">
        <v>670</v>
      </c>
      <c r="I113" s="283" t="s">
        <v>661</v>
      </c>
      <c r="J113" s="283"/>
      <c r="K113" s="294"/>
    </row>
    <row r="114" spans="2:11" ht="15" customHeight="1">
      <c r="B114" s="303"/>
      <c r="C114" s="283" t="s">
        <v>47</v>
      </c>
      <c r="D114" s="283"/>
      <c r="E114" s="283"/>
      <c r="F114" s="302" t="s">
        <v>627</v>
      </c>
      <c r="G114" s="283"/>
      <c r="H114" s="283" t="s">
        <v>671</v>
      </c>
      <c r="I114" s="283" t="s">
        <v>661</v>
      </c>
      <c r="J114" s="283"/>
      <c r="K114" s="294"/>
    </row>
    <row r="115" spans="2:11" ht="15" customHeight="1">
      <c r="B115" s="303"/>
      <c r="C115" s="283" t="s">
        <v>56</v>
      </c>
      <c r="D115" s="283"/>
      <c r="E115" s="283"/>
      <c r="F115" s="302" t="s">
        <v>627</v>
      </c>
      <c r="G115" s="283"/>
      <c r="H115" s="283" t="s">
        <v>672</v>
      </c>
      <c r="I115" s="283" t="s">
        <v>673</v>
      </c>
      <c r="J115" s="283"/>
      <c r="K115" s="294"/>
    </row>
    <row r="116" spans="2:11" ht="15" customHeight="1">
      <c r="B116" s="306"/>
      <c r="C116" s="312"/>
      <c r="D116" s="312"/>
      <c r="E116" s="312"/>
      <c r="F116" s="312"/>
      <c r="G116" s="312"/>
      <c r="H116" s="312"/>
      <c r="I116" s="312"/>
      <c r="J116" s="312"/>
      <c r="K116" s="308"/>
    </row>
    <row r="117" spans="2:11" ht="18.75" customHeight="1">
      <c r="B117" s="313"/>
      <c r="C117" s="279"/>
      <c r="D117" s="279"/>
      <c r="E117" s="279"/>
      <c r="F117" s="314"/>
      <c r="G117" s="279"/>
      <c r="H117" s="279"/>
      <c r="I117" s="279"/>
      <c r="J117" s="279"/>
      <c r="K117" s="313"/>
    </row>
    <row r="118" spans="2:11" ht="18.75" customHeight="1"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</row>
    <row r="119" spans="2:11" ht="7.5" customHeight="1">
      <c r="B119" s="315"/>
      <c r="C119" s="316"/>
      <c r="D119" s="316"/>
      <c r="E119" s="316"/>
      <c r="F119" s="316"/>
      <c r="G119" s="316"/>
      <c r="H119" s="316"/>
      <c r="I119" s="316"/>
      <c r="J119" s="316"/>
      <c r="K119" s="317"/>
    </row>
    <row r="120" spans="2:11" ht="45" customHeight="1">
      <c r="B120" s="318"/>
      <c r="C120" s="397" t="s">
        <v>674</v>
      </c>
      <c r="D120" s="397"/>
      <c r="E120" s="397"/>
      <c r="F120" s="397"/>
      <c r="G120" s="397"/>
      <c r="H120" s="397"/>
      <c r="I120" s="397"/>
      <c r="J120" s="397"/>
      <c r="K120" s="319"/>
    </row>
    <row r="121" spans="2:11" ht="17.25" customHeight="1">
      <c r="B121" s="320"/>
      <c r="C121" s="295" t="s">
        <v>621</v>
      </c>
      <c r="D121" s="295"/>
      <c r="E121" s="295"/>
      <c r="F121" s="295" t="s">
        <v>622</v>
      </c>
      <c r="G121" s="296"/>
      <c r="H121" s="295" t="s">
        <v>118</v>
      </c>
      <c r="I121" s="295" t="s">
        <v>56</v>
      </c>
      <c r="J121" s="295" t="s">
        <v>623</v>
      </c>
      <c r="K121" s="321"/>
    </row>
    <row r="122" spans="2:11" ht="17.25" customHeight="1">
      <c r="B122" s="320"/>
      <c r="C122" s="297" t="s">
        <v>624</v>
      </c>
      <c r="D122" s="297"/>
      <c r="E122" s="297"/>
      <c r="F122" s="298" t="s">
        <v>625</v>
      </c>
      <c r="G122" s="299"/>
      <c r="H122" s="297"/>
      <c r="I122" s="297"/>
      <c r="J122" s="297" t="s">
        <v>626</v>
      </c>
      <c r="K122" s="321"/>
    </row>
    <row r="123" spans="2:11" ht="5.25" customHeight="1">
      <c r="B123" s="322"/>
      <c r="C123" s="300"/>
      <c r="D123" s="300"/>
      <c r="E123" s="300"/>
      <c r="F123" s="300"/>
      <c r="G123" s="283"/>
      <c r="H123" s="300"/>
      <c r="I123" s="300"/>
      <c r="J123" s="300"/>
      <c r="K123" s="323"/>
    </row>
    <row r="124" spans="2:11" ht="15" customHeight="1">
      <c r="B124" s="322"/>
      <c r="C124" s="283" t="s">
        <v>630</v>
      </c>
      <c r="D124" s="300"/>
      <c r="E124" s="300"/>
      <c r="F124" s="302" t="s">
        <v>627</v>
      </c>
      <c r="G124" s="283"/>
      <c r="H124" s="283" t="s">
        <v>666</v>
      </c>
      <c r="I124" s="283" t="s">
        <v>629</v>
      </c>
      <c r="J124" s="283">
        <v>120</v>
      </c>
      <c r="K124" s="324"/>
    </row>
    <row r="125" spans="2:11" ht="15" customHeight="1">
      <c r="B125" s="322"/>
      <c r="C125" s="283" t="s">
        <v>675</v>
      </c>
      <c r="D125" s="283"/>
      <c r="E125" s="283"/>
      <c r="F125" s="302" t="s">
        <v>627</v>
      </c>
      <c r="G125" s="283"/>
      <c r="H125" s="283" t="s">
        <v>676</v>
      </c>
      <c r="I125" s="283" t="s">
        <v>629</v>
      </c>
      <c r="J125" s="283" t="s">
        <v>677</v>
      </c>
      <c r="K125" s="324"/>
    </row>
    <row r="126" spans="2:11" ht="15" customHeight="1">
      <c r="B126" s="322"/>
      <c r="C126" s="283" t="s">
        <v>576</v>
      </c>
      <c r="D126" s="283"/>
      <c r="E126" s="283"/>
      <c r="F126" s="302" t="s">
        <v>627</v>
      </c>
      <c r="G126" s="283"/>
      <c r="H126" s="283" t="s">
        <v>678</v>
      </c>
      <c r="I126" s="283" t="s">
        <v>629</v>
      </c>
      <c r="J126" s="283" t="s">
        <v>677</v>
      </c>
      <c r="K126" s="324"/>
    </row>
    <row r="127" spans="2:11" ht="15" customHeight="1">
      <c r="B127" s="322"/>
      <c r="C127" s="283" t="s">
        <v>638</v>
      </c>
      <c r="D127" s="283"/>
      <c r="E127" s="283"/>
      <c r="F127" s="302" t="s">
        <v>633</v>
      </c>
      <c r="G127" s="283"/>
      <c r="H127" s="283" t="s">
        <v>639</v>
      </c>
      <c r="I127" s="283" t="s">
        <v>629</v>
      </c>
      <c r="J127" s="283">
        <v>15</v>
      </c>
      <c r="K127" s="324"/>
    </row>
    <row r="128" spans="2:11" ht="15" customHeight="1">
      <c r="B128" s="322"/>
      <c r="C128" s="304" t="s">
        <v>640</v>
      </c>
      <c r="D128" s="304"/>
      <c r="E128" s="304"/>
      <c r="F128" s="305" t="s">
        <v>633</v>
      </c>
      <c r="G128" s="304"/>
      <c r="H128" s="304" t="s">
        <v>641</v>
      </c>
      <c r="I128" s="304" t="s">
        <v>629</v>
      </c>
      <c r="J128" s="304">
        <v>15</v>
      </c>
      <c r="K128" s="324"/>
    </row>
    <row r="129" spans="2:11" ht="15" customHeight="1">
      <c r="B129" s="322"/>
      <c r="C129" s="304" t="s">
        <v>642</v>
      </c>
      <c r="D129" s="304"/>
      <c r="E129" s="304"/>
      <c r="F129" s="305" t="s">
        <v>633</v>
      </c>
      <c r="G129" s="304"/>
      <c r="H129" s="304" t="s">
        <v>643</v>
      </c>
      <c r="I129" s="304" t="s">
        <v>629</v>
      </c>
      <c r="J129" s="304">
        <v>20</v>
      </c>
      <c r="K129" s="324"/>
    </row>
    <row r="130" spans="2:11" ht="15" customHeight="1">
      <c r="B130" s="322"/>
      <c r="C130" s="304" t="s">
        <v>644</v>
      </c>
      <c r="D130" s="304"/>
      <c r="E130" s="304"/>
      <c r="F130" s="305" t="s">
        <v>633</v>
      </c>
      <c r="G130" s="304"/>
      <c r="H130" s="304" t="s">
        <v>645</v>
      </c>
      <c r="I130" s="304" t="s">
        <v>629</v>
      </c>
      <c r="J130" s="304">
        <v>20</v>
      </c>
      <c r="K130" s="324"/>
    </row>
    <row r="131" spans="2:11" ht="15" customHeight="1">
      <c r="B131" s="322"/>
      <c r="C131" s="283" t="s">
        <v>632</v>
      </c>
      <c r="D131" s="283"/>
      <c r="E131" s="283"/>
      <c r="F131" s="302" t="s">
        <v>633</v>
      </c>
      <c r="G131" s="283"/>
      <c r="H131" s="283" t="s">
        <v>666</v>
      </c>
      <c r="I131" s="283" t="s">
        <v>629</v>
      </c>
      <c r="J131" s="283">
        <v>50</v>
      </c>
      <c r="K131" s="324"/>
    </row>
    <row r="132" spans="2:11" ht="15" customHeight="1">
      <c r="B132" s="322"/>
      <c r="C132" s="283" t="s">
        <v>646</v>
      </c>
      <c r="D132" s="283"/>
      <c r="E132" s="283"/>
      <c r="F132" s="302" t="s">
        <v>633</v>
      </c>
      <c r="G132" s="283"/>
      <c r="H132" s="283" t="s">
        <v>666</v>
      </c>
      <c r="I132" s="283" t="s">
        <v>629</v>
      </c>
      <c r="J132" s="283">
        <v>50</v>
      </c>
      <c r="K132" s="324"/>
    </row>
    <row r="133" spans="2:11" ht="15" customHeight="1">
      <c r="B133" s="322"/>
      <c r="C133" s="283" t="s">
        <v>652</v>
      </c>
      <c r="D133" s="283"/>
      <c r="E133" s="283"/>
      <c r="F133" s="302" t="s">
        <v>633</v>
      </c>
      <c r="G133" s="283"/>
      <c r="H133" s="283" t="s">
        <v>666</v>
      </c>
      <c r="I133" s="283" t="s">
        <v>629</v>
      </c>
      <c r="J133" s="283">
        <v>50</v>
      </c>
      <c r="K133" s="324"/>
    </row>
    <row r="134" spans="2:11" ht="15" customHeight="1">
      <c r="B134" s="322"/>
      <c r="C134" s="283" t="s">
        <v>654</v>
      </c>
      <c r="D134" s="283"/>
      <c r="E134" s="283"/>
      <c r="F134" s="302" t="s">
        <v>633</v>
      </c>
      <c r="G134" s="283"/>
      <c r="H134" s="283" t="s">
        <v>666</v>
      </c>
      <c r="I134" s="283" t="s">
        <v>629</v>
      </c>
      <c r="J134" s="283">
        <v>50</v>
      </c>
      <c r="K134" s="324"/>
    </row>
    <row r="135" spans="2:11" ht="15" customHeight="1">
      <c r="B135" s="322"/>
      <c r="C135" s="283" t="s">
        <v>123</v>
      </c>
      <c r="D135" s="283"/>
      <c r="E135" s="283"/>
      <c r="F135" s="302" t="s">
        <v>633</v>
      </c>
      <c r="G135" s="283"/>
      <c r="H135" s="283" t="s">
        <v>679</v>
      </c>
      <c r="I135" s="283" t="s">
        <v>629</v>
      </c>
      <c r="J135" s="283">
        <v>255</v>
      </c>
      <c r="K135" s="324"/>
    </row>
    <row r="136" spans="2:11" ht="15" customHeight="1">
      <c r="B136" s="322"/>
      <c r="C136" s="283" t="s">
        <v>656</v>
      </c>
      <c r="D136" s="283"/>
      <c r="E136" s="283"/>
      <c r="F136" s="302" t="s">
        <v>627</v>
      </c>
      <c r="G136" s="283"/>
      <c r="H136" s="283" t="s">
        <v>680</v>
      </c>
      <c r="I136" s="283" t="s">
        <v>658</v>
      </c>
      <c r="J136" s="283"/>
      <c r="K136" s="324"/>
    </row>
    <row r="137" spans="2:11" ht="15" customHeight="1">
      <c r="B137" s="322"/>
      <c r="C137" s="283" t="s">
        <v>659</v>
      </c>
      <c r="D137" s="283"/>
      <c r="E137" s="283"/>
      <c r="F137" s="302" t="s">
        <v>627</v>
      </c>
      <c r="G137" s="283"/>
      <c r="H137" s="283" t="s">
        <v>681</v>
      </c>
      <c r="I137" s="283" t="s">
        <v>661</v>
      </c>
      <c r="J137" s="283"/>
      <c r="K137" s="324"/>
    </row>
    <row r="138" spans="2:11" ht="15" customHeight="1">
      <c r="B138" s="322"/>
      <c r="C138" s="283" t="s">
        <v>662</v>
      </c>
      <c r="D138" s="283"/>
      <c r="E138" s="283"/>
      <c r="F138" s="302" t="s">
        <v>627</v>
      </c>
      <c r="G138" s="283"/>
      <c r="H138" s="283" t="s">
        <v>662</v>
      </c>
      <c r="I138" s="283" t="s">
        <v>661</v>
      </c>
      <c r="J138" s="283"/>
      <c r="K138" s="324"/>
    </row>
    <row r="139" spans="2:11" ht="15" customHeight="1">
      <c r="B139" s="322"/>
      <c r="C139" s="283" t="s">
        <v>37</v>
      </c>
      <c r="D139" s="283"/>
      <c r="E139" s="283"/>
      <c r="F139" s="302" t="s">
        <v>627</v>
      </c>
      <c r="G139" s="283"/>
      <c r="H139" s="283" t="s">
        <v>682</v>
      </c>
      <c r="I139" s="283" t="s">
        <v>661</v>
      </c>
      <c r="J139" s="283"/>
      <c r="K139" s="324"/>
    </row>
    <row r="140" spans="2:11" ht="15" customHeight="1">
      <c r="B140" s="322"/>
      <c r="C140" s="283" t="s">
        <v>683</v>
      </c>
      <c r="D140" s="283"/>
      <c r="E140" s="283"/>
      <c r="F140" s="302" t="s">
        <v>627</v>
      </c>
      <c r="G140" s="283"/>
      <c r="H140" s="283" t="s">
        <v>684</v>
      </c>
      <c r="I140" s="283" t="s">
        <v>661</v>
      </c>
      <c r="J140" s="283"/>
      <c r="K140" s="324"/>
    </row>
    <row r="141" spans="2:11" ht="15" customHeight="1">
      <c r="B141" s="325"/>
      <c r="C141" s="326"/>
      <c r="D141" s="326"/>
      <c r="E141" s="326"/>
      <c r="F141" s="326"/>
      <c r="G141" s="326"/>
      <c r="H141" s="326"/>
      <c r="I141" s="326"/>
      <c r="J141" s="326"/>
      <c r="K141" s="327"/>
    </row>
    <row r="142" spans="2:11" ht="18.75" customHeight="1">
      <c r="B142" s="279"/>
      <c r="C142" s="279"/>
      <c r="D142" s="279"/>
      <c r="E142" s="279"/>
      <c r="F142" s="314"/>
      <c r="G142" s="279"/>
      <c r="H142" s="279"/>
      <c r="I142" s="279"/>
      <c r="J142" s="279"/>
      <c r="K142" s="279"/>
    </row>
    <row r="143" spans="2:11" ht="18.75" customHeight="1"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</row>
    <row r="144" spans="2:11" ht="7.5" customHeight="1">
      <c r="B144" s="290"/>
      <c r="C144" s="291"/>
      <c r="D144" s="291"/>
      <c r="E144" s="291"/>
      <c r="F144" s="291"/>
      <c r="G144" s="291"/>
      <c r="H144" s="291"/>
      <c r="I144" s="291"/>
      <c r="J144" s="291"/>
      <c r="K144" s="292"/>
    </row>
    <row r="145" spans="2:11" ht="45" customHeight="1">
      <c r="B145" s="293"/>
      <c r="C145" s="398" t="s">
        <v>685</v>
      </c>
      <c r="D145" s="398"/>
      <c r="E145" s="398"/>
      <c r="F145" s="398"/>
      <c r="G145" s="398"/>
      <c r="H145" s="398"/>
      <c r="I145" s="398"/>
      <c r="J145" s="398"/>
      <c r="K145" s="294"/>
    </row>
    <row r="146" spans="2:11" ht="17.25" customHeight="1">
      <c r="B146" s="293"/>
      <c r="C146" s="295" t="s">
        <v>621</v>
      </c>
      <c r="D146" s="295"/>
      <c r="E146" s="295"/>
      <c r="F146" s="295" t="s">
        <v>622</v>
      </c>
      <c r="G146" s="296"/>
      <c r="H146" s="295" t="s">
        <v>118</v>
      </c>
      <c r="I146" s="295" t="s">
        <v>56</v>
      </c>
      <c r="J146" s="295" t="s">
        <v>623</v>
      </c>
      <c r="K146" s="294"/>
    </row>
    <row r="147" spans="2:11" ht="17.25" customHeight="1">
      <c r="B147" s="293"/>
      <c r="C147" s="297" t="s">
        <v>624</v>
      </c>
      <c r="D147" s="297"/>
      <c r="E147" s="297"/>
      <c r="F147" s="298" t="s">
        <v>625</v>
      </c>
      <c r="G147" s="299"/>
      <c r="H147" s="297"/>
      <c r="I147" s="297"/>
      <c r="J147" s="297" t="s">
        <v>626</v>
      </c>
      <c r="K147" s="294"/>
    </row>
    <row r="148" spans="2:11" ht="5.25" customHeight="1">
      <c r="B148" s="303"/>
      <c r="C148" s="300"/>
      <c r="D148" s="300"/>
      <c r="E148" s="300"/>
      <c r="F148" s="300"/>
      <c r="G148" s="301"/>
      <c r="H148" s="300"/>
      <c r="I148" s="300"/>
      <c r="J148" s="300"/>
      <c r="K148" s="324"/>
    </row>
    <row r="149" spans="2:11" ht="15" customHeight="1">
      <c r="B149" s="303"/>
      <c r="C149" s="328" t="s">
        <v>630</v>
      </c>
      <c r="D149" s="283"/>
      <c r="E149" s="283"/>
      <c r="F149" s="329" t="s">
        <v>627</v>
      </c>
      <c r="G149" s="283"/>
      <c r="H149" s="328" t="s">
        <v>666</v>
      </c>
      <c r="I149" s="328" t="s">
        <v>629</v>
      </c>
      <c r="J149" s="328">
        <v>120</v>
      </c>
      <c r="K149" s="324"/>
    </row>
    <row r="150" spans="2:11" ht="15" customHeight="1">
      <c r="B150" s="303"/>
      <c r="C150" s="328" t="s">
        <v>675</v>
      </c>
      <c r="D150" s="283"/>
      <c r="E150" s="283"/>
      <c r="F150" s="329" t="s">
        <v>627</v>
      </c>
      <c r="G150" s="283"/>
      <c r="H150" s="328" t="s">
        <v>686</v>
      </c>
      <c r="I150" s="328" t="s">
        <v>629</v>
      </c>
      <c r="J150" s="328" t="s">
        <v>677</v>
      </c>
      <c r="K150" s="324"/>
    </row>
    <row r="151" spans="2:11" ht="15" customHeight="1">
      <c r="B151" s="303"/>
      <c r="C151" s="328" t="s">
        <v>576</v>
      </c>
      <c r="D151" s="283"/>
      <c r="E151" s="283"/>
      <c r="F151" s="329" t="s">
        <v>627</v>
      </c>
      <c r="G151" s="283"/>
      <c r="H151" s="328" t="s">
        <v>687</v>
      </c>
      <c r="I151" s="328" t="s">
        <v>629</v>
      </c>
      <c r="J151" s="328" t="s">
        <v>677</v>
      </c>
      <c r="K151" s="324"/>
    </row>
    <row r="152" spans="2:11" ht="15" customHeight="1">
      <c r="B152" s="303"/>
      <c r="C152" s="328" t="s">
        <v>632</v>
      </c>
      <c r="D152" s="283"/>
      <c r="E152" s="283"/>
      <c r="F152" s="329" t="s">
        <v>633</v>
      </c>
      <c r="G152" s="283"/>
      <c r="H152" s="328" t="s">
        <v>666</v>
      </c>
      <c r="I152" s="328" t="s">
        <v>629</v>
      </c>
      <c r="J152" s="328">
        <v>50</v>
      </c>
      <c r="K152" s="324"/>
    </row>
    <row r="153" spans="2:11" ht="15" customHeight="1">
      <c r="B153" s="303"/>
      <c r="C153" s="328" t="s">
        <v>635</v>
      </c>
      <c r="D153" s="283"/>
      <c r="E153" s="283"/>
      <c r="F153" s="329" t="s">
        <v>627</v>
      </c>
      <c r="G153" s="283"/>
      <c r="H153" s="328" t="s">
        <v>666</v>
      </c>
      <c r="I153" s="328" t="s">
        <v>637</v>
      </c>
      <c r="J153" s="328"/>
      <c r="K153" s="324"/>
    </row>
    <row r="154" spans="2:11" ht="15" customHeight="1">
      <c r="B154" s="303"/>
      <c r="C154" s="328" t="s">
        <v>646</v>
      </c>
      <c r="D154" s="283"/>
      <c r="E154" s="283"/>
      <c r="F154" s="329" t="s">
        <v>633</v>
      </c>
      <c r="G154" s="283"/>
      <c r="H154" s="328" t="s">
        <v>666</v>
      </c>
      <c r="I154" s="328" t="s">
        <v>629</v>
      </c>
      <c r="J154" s="328">
        <v>50</v>
      </c>
      <c r="K154" s="324"/>
    </row>
    <row r="155" spans="2:11" ht="15" customHeight="1">
      <c r="B155" s="303"/>
      <c r="C155" s="328" t="s">
        <v>654</v>
      </c>
      <c r="D155" s="283"/>
      <c r="E155" s="283"/>
      <c r="F155" s="329" t="s">
        <v>633</v>
      </c>
      <c r="G155" s="283"/>
      <c r="H155" s="328" t="s">
        <v>666</v>
      </c>
      <c r="I155" s="328" t="s">
        <v>629</v>
      </c>
      <c r="J155" s="328">
        <v>50</v>
      </c>
      <c r="K155" s="324"/>
    </row>
    <row r="156" spans="2:11" ht="15" customHeight="1">
      <c r="B156" s="303"/>
      <c r="C156" s="328" t="s">
        <v>652</v>
      </c>
      <c r="D156" s="283"/>
      <c r="E156" s="283"/>
      <c r="F156" s="329" t="s">
        <v>633</v>
      </c>
      <c r="G156" s="283"/>
      <c r="H156" s="328" t="s">
        <v>666</v>
      </c>
      <c r="I156" s="328" t="s">
        <v>629</v>
      </c>
      <c r="J156" s="328">
        <v>50</v>
      </c>
      <c r="K156" s="324"/>
    </row>
    <row r="157" spans="2:11" ht="15" customHeight="1">
      <c r="B157" s="303"/>
      <c r="C157" s="328" t="s">
        <v>90</v>
      </c>
      <c r="D157" s="283"/>
      <c r="E157" s="283"/>
      <c r="F157" s="329" t="s">
        <v>627</v>
      </c>
      <c r="G157" s="283"/>
      <c r="H157" s="328" t="s">
        <v>688</v>
      </c>
      <c r="I157" s="328" t="s">
        <v>629</v>
      </c>
      <c r="J157" s="328" t="s">
        <v>689</v>
      </c>
      <c r="K157" s="324"/>
    </row>
    <row r="158" spans="2:11" ht="15" customHeight="1">
      <c r="B158" s="303"/>
      <c r="C158" s="328" t="s">
        <v>690</v>
      </c>
      <c r="D158" s="283"/>
      <c r="E158" s="283"/>
      <c r="F158" s="329" t="s">
        <v>627</v>
      </c>
      <c r="G158" s="283"/>
      <c r="H158" s="328" t="s">
        <v>691</v>
      </c>
      <c r="I158" s="328" t="s">
        <v>661</v>
      </c>
      <c r="J158" s="328"/>
      <c r="K158" s="324"/>
    </row>
    <row r="159" spans="2:11" ht="15" customHeight="1">
      <c r="B159" s="330"/>
      <c r="C159" s="312"/>
      <c r="D159" s="312"/>
      <c r="E159" s="312"/>
      <c r="F159" s="312"/>
      <c r="G159" s="312"/>
      <c r="H159" s="312"/>
      <c r="I159" s="312"/>
      <c r="J159" s="312"/>
      <c r="K159" s="331"/>
    </row>
    <row r="160" spans="2:11" ht="18.75" customHeight="1">
      <c r="B160" s="279"/>
      <c r="C160" s="283"/>
      <c r="D160" s="283"/>
      <c r="E160" s="283"/>
      <c r="F160" s="302"/>
      <c r="G160" s="283"/>
      <c r="H160" s="283"/>
      <c r="I160" s="283"/>
      <c r="J160" s="283"/>
      <c r="K160" s="279"/>
    </row>
    <row r="161" spans="2:11" ht="18.75" customHeight="1"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</row>
    <row r="162" spans="2:11" ht="7.5" customHeight="1">
      <c r="B162" s="271"/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spans="2:11" ht="45" customHeight="1">
      <c r="B163" s="274"/>
      <c r="C163" s="397" t="s">
        <v>692</v>
      </c>
      <c r="D163" s="397"/>
      <c r="E163" s="397"/>
      <c r="F163" s="397"/>
      <c r="G163" s="397"/>
      <c r="H163" s="397"/>
      <c r="I163" s="397"/>
      <c r="J163" s="397"/>
      <c r="K163" s="275"/>
    </row>
    <row r="164" spans="2:11" ht="17.25" customHeight="1">
      <c r="B164" s="274"/>
      <c r="C164" s="295" t="s">
        <v>621</v>
      </c>
      <c r="D164" s="295"/>
      <c r="E164" s="295"/>
      <c r="F164" s="295" t="s">
        <v>622</v>
      </c>
      <c r="G164" s="332"/>
      <c r="H164" s="333" t="s">
        <v>118</v>
      </c>
      <c r="I164" s="333" t="s">
        <v>56</v>
      </c>
      <c r="J164" s="295" t="s">
        <v>623</v>
      </c>
      <c r="K164" s="275"/>
    </row>
    <row r="165" spans="2:11" ht="17.25" customHeight="1">
      <c r="B165" s="276"/>
      <c r="C165" s="297" t="s">
        <v>624</v>
      </c>
      <c r="D165" s="297"/>
      <c r="E165" s="297"/>
      <c r="F165" s="298" t="s">
        <v>625</v>
      </c>
      <c r="G165" s="334"/>
      <c r="H165" s="335"/>
      <c r="I165" s="335"/>
      <c r="J165" s="297" t="s">
        <v>626</v>
      </c>
      <c r="K165" s="277"/>
    </row>
    <row r="166" spans="2:11" ht="5.25" customHeight="1">
      <c r="B166" s="303"/>
      <c r="C166" s="300"/>
      <c r="D166" s="300"/>
      <c r="E166" s="300"/>
      <c r="F166" s="300"/>
      <c r="G166" s="301"/>
      <c r="H166" s="300"/>
      <c r="I166" s="300"/>
      <c r="J166" s="300"/>
      <c r="K166" s="324"/>
    </row>
    <row r="167" spans="2:11" ht="15" customHeight="1">
      <c r="B167" s="303"/>
      <c r="C167" s="283" t="s">
        <v>630</v>
      </c>
      <c r="D167" s="283"/>
      <c r="E167" s="283"/>
      <c r="F167" s="302" t="s">
        <v>627</v>
      </c>
      <c r="G167" s="283"/>
      <c r="H167" s="283" t="s">
        <v>666</v>
      </c>
      <c r="I167" s="283" t="s">
        <v>629</v>
      </c>
      <c r="J167" s="283">
        <v>120</v>
      </c>
      <c r="K167" s="324"/>
    </row>
    <row r="168" spans="2:11" ht="15" customHeight="1">
      <c r="B168" s="303"/>
      <c r="C168" s="283" t="s">
        <v>675</v>
      </c>
      <c r="D168" s="283"/>
      <c r="E168" s="283"/>
      <c r="F168" s="302" t="s">
        <v>627</v>
      </c>
      <c r="G168" s="283"/>
      <c r="H168" s="283" t="s">
        <v>676</v>
      </c>
      <c r="I168" s="283" t="s">
        <v>629</v>
      </c>
      <c r="J168" s="283" t="s">
        <v>677</v>
      </c>
      <c r="K168" s="324"/>
    </row>
    <row r="169" spans="2:11" ht="15" customHeight="1">
      <c r="B169" s="303"/>
      <c r="C169" s="283" t="s">
        <v>576</v>
      </c>
      <c r="D169" s="283"/>
      <c r="E169" s="283"/>
      <c r="F169" s="302" t="s">
        <v>627</v>
      </c>
      <c r="G169" s="283"/>
      <c r="H169" s="283" t="s">
        <v>693</v>
      </c>
      <c r="I169" s="283" t="s">
        <v>629</v>
      </c>
      <c r="J169" s="283" t="s">
        <v>677</v>
      </c>
      <c r="K169" s="324"/>
    </row>
    <row r="170" spans="2:11" ht="15" customHeight="1">
      <c r="B170" s="303"/>
      <c r="C170" s="283" t="s">
        <v>632</v>
      </c>
      <c r="D170" s="283"/>
      <c r="E170" s="283"/>
      <c r="F170" s="302" t="s">
        <v>633</v>
      </c>
      <c r="G170" s="283"/>
      <c r="H170" s="283" t="s">
        <v>693</v>
      </c>
      <c r="I170" s="283" t="s">
        <v>629</v>
      </c>
      <c r="J170" s="283">
        <v>50</v>
      </c>
      <c r="K170" s="324"/>
    </row>
    <row r="171" spans="2:11" ht="15" customHeight="1">
      <c r="B171" s="303"/>
      <c r="C171" s="283" t="s">
        <v>635</v>
      </c>
      <c r="D171" s="283"/>
      <c r="E171" s="283"/>
      <c r="F171" s="302" t="s">
        <v>627</v>
      </c>
      <c r="G171" s="283"/>
      <c r="H171" s="283" t="s">
        <v>693</v>
      </c>
      <c r="I171" s="283" t="s">
        <v>637</v>
      </c>
      <c r="J171" s="283"/>
      <c r="K171" s="324"/>
    </row>
    <row r="172" spans="2:11" ht="15" customHeight="1">
      <c r="B172" s="303"/>
      <c r="C172" s="283" t="s">
        <v>646</v>
      </c>
      <c r="D172" s="283"/>
      <c r="E172" s="283"/>
      <c r="F172" s="302" t="s">
        <v>633</v>
      </c>
      <c r="G172" s="283"/>
      <c r="H172" s="283" t="s">
        <v>693</v>
      </c>
      <c r="I172" s="283" t="s">
        <v>629</v>
      </c>
      <c r="J172" s="283">
        <v>50</v>
      </c>
      <c r="K172" s="324"/>
    </row>
    <row r="173" spans="2:11" ht="15" customHeight="1">
      <c r="B173" s="303"/>
      <c r="C173" s="283" t="s">
        <v>654</v>
      </c>
      <c r="D173" s="283"/>
      <c r="E173" s="283"/>
      <c r="F173" s="302" t="s">
        <v>633</v>
      </c>
      <c r="G173" s="283"/>
      <c r="H173" s="283" t="s">
        <v>693</v>
      </c>
      <c r="I173" s="283" t="s">
        <v>629</v>
      </c>
      <c r="J173" s="283">
        <v>50</v>
      </c>
      <c r="K173" s="324"/>
    </row>
    <row r="174" spans="2:11" ht="15" customHeight="1">
      <c r="B174" s="303"/>
      <c r="C174" s="283" t="s">
        <v>652</v>
      </c>
      <c r="D174" s="283"/>
      <c r="E174" s="283"/>
      <c r="F174" s="302" t="s">
        <v>633</v>
      </c>
      <c r="G174" s="283"/>
      <c r="H174" s="283" t="s">
        <v>693</v>
      </c>
      <c r="I174" s="283" t="s">
        <v>629</v>
      </c>
      <c r="J174" s="283">
        <v>50</v>
      </c>
      <c r="K174" s="324"/>
    </row>
    <row r="175" spans="2:11" ht="15" customHeight="1">
      <c r="B175" s="303"/>
      <c r="C175" s="283" t="s">
        <v>117</v>
      </c>
      <c r="D175" s="283"/>
      <c r="E175" s="283"/>
      <c r="F175" s="302" t="s">
        <v>627</v>
      </c>
      <c r="G175" s="283"/>
      <c r="H175" s="283" t="s">
        <v>694</v>
      </c>
      <c r="I175" s="283" t="s">
        <v>695</v>
      </c>
      <c r="J175" s="283"/>
      <c r="K175" s="324"/>
    </row>
    <row r="176" spans="2:11" ht="15" customHeight="1">
      <c r="B176" s="303"/>
      <c r="C176" s="283" t="s">
        <v>56</v>
      </c>
      <c r="D176" s="283"/>
      <c r="E176" s="283"/>
      <c r="F176" s="302" t="s">
        <v>627</v>
      </c>
      <c r="G176" s="283"/>
      <c r="H176" s="283" t="s">
        <v>696</v>
      </c>
      <c r="I176" s="283" t="s">
        <v>697</v>
      </c>
      <c r="J176" s="283">
        <v>1</v>
      </c>
      <c r="K176" s="324"/>
    </row>
    <row r="177" spans="2:11" ht="15" customHeight="1">
      <c r="B177" s="303"/>
      <c r="C177" s="283" t="s">
        <v>52</v>
      </c>
      <c r="D177" s="283"/>
      <c r="E177" s="283"/>
      <c r="F177" s="302" t="s">
        <v>627</v>
      </c>
      <c r="G177" s="283"/>
      <c r="H177" s="283" t="s">
        <v>698</v>
      </c>
      <c r="I177" s="283" t="s">
        <v>629</v>
      </c>
      <c r="J177" s="283">
        <v>20</v>
      </c>
      <c r="K177" s="324"/>
    </row>
    <row r="178" spans="2:11" ht="15" customHeight="1">
      <c r="B178" s="303"/>
      <c r="C178" s="283" t="s">
        <v>118</v>
      </c>
      <c r="D178" s="283"/>
      <c r="E178" s="283"/>
      <c r="F178" s="302" t="s">
        <v>627</v>
      </c>
      <c r="G178" s="283"/>
      <c r="H178" s="283" t="s">
        <v>699</v>
      </c>
      <c r="I178" s="283" t="s">
        <v>629</v>
      </c>
      <c r="J178" s="283">
        <v>255</v>
      </c>
      <c r="K178" s="324"/>
    </row>
    <row r="179" spans="2:11" ht="15" customHeight="1">
      <c r="B179" s="303"/>
      <c r="C179" s="283" t="s">
        <v>119</v>
      </c>
      <c r="D179" s="283"/>
      <c r="E179" s="283"/>
      <c r="F179" s="302" t="s">
        <v>627</v>
      </c>
      <c r="G179" s="283"/>
      <c r="H179" s="283" t="s">
        <v>592</v>
      </c>
      <c r="I179" s="283" t="s">
        <v>629</v>
      </c>
      <c r="J179" s="283">
        <v>10</v>
      </c>
      <c r="K179" s="324"/>
    </row>
    <row r="180" spans="2:11" ht="15" customHeight="1">
      <c r="B180" s="303"/>
      <c r="C180" s="283" t="s">
        <v>120</v>
      </c>
      <c r="D180" s="283"/>
      <c r="E180" s="283"/>
      <c r="F180" s="302" t="s">
        <v>627</v>
      </c>
      <c r="G180" s="283"/>
      <c r="H180" s="283" t="s">
        <v>700</v>
      </c>
      <c r="I180" s="283" t="s">
        <v>661</v>
      </c>
      <c r="J180" s="283"/>
      <c r="K180" s="324"/>
    </row>
    <row r="181" spans="2:11" ht="15" customHeight="1">
      <c r="B181" s="303"/>
      <c r="C181" s="283" t="s">
        <v>701</v>
      </c>
      <c r="D181" s="283"/>
      <c r="E181" s="283"/>
      <c r="F181" s="302" t="s">
        <v>627</v>
      </c>
      <c r="G181" s="283"/>
      <c r="H181" s="283" t="s">
        <v>702</v>
      </c>
      <c r="I181" s="283" t="s">
        <v>661</v>
      </c>
      <c r="J181" s="283"/>
      <c r="K181" s="324"/>
    </row>
    <row r="182" spans="2:11" ht="15" customHeight="1">
      <c r="B182" s="303"/>
      <c r="C182" s="283" t="s">
        <v>690</v>
      </c>
      <c r="D182" s="283"/>
      <c r="E182" s="283"/>
      <c r="F182" s="302" t="s">
        <v>627</v>
      </c>
      <c r="G182" s="283"/>
      <c r="H182" s="283" t="s">
        <v>703</v>
      </c>
      <c r="I182" s="283" t="s">
        <v>661</v>
      </c>
      <c r="J182" s="283"/>
      <c r="K182" s="324"/>
    </row>
    <row r="183" spans="2:11" ht="15" customHeight="1">
      <c r="B183" s="303"/>
      <c r="C183" s="283" t="s">
        <v>122</v>
      </c>
      <c r="D183" s="283"/>
      <c r="E183" s="283"/>
      <c r="F183" s="302" t="s">
        <v>633</v>
      </c>
      <c r="G183" s="283"/>
      <c r="H183" s="283" t="s">
        <v>704</v>
      </c>
      <c r="I183" s="283" t="s">
        <v>629</v>
      </c>
      <c r="J183" s="283">
        <v>50</v>
      </c>
      <c r="K183" s="324"/>
    </row>
    <row r="184" spans="2:11" ht="15" customHeight="1">
      <c r="B184" s="303"/>
      <c r="C184" s="283" t="s">
        <v>705</v>
      </c>
      <c r="D184" s="283"/>
      <c r="E184" s="283"/>
      <c r="F184" s="302" t="s">
        <v>633</v>
      </c>
      <c r="G184" s="283"/>
      <c r="H184" s="283" t="s">
        <v>706</v>
      </c>
      <c r="I184" s="283" t="s">
        <v>707</v>
      </c>
      <c r="J184" s="283"/>
      <c r="K184" s="324"/>
    </row>
    <row r="185" spans="2:11" ht="15" customHeight="1">
      <c r="B185" s="303"/>
      <c r="C185" s="283" t="s">
        <v>708</v>
      </c>
      <c r="D185" s="283"/>
      <c r="E185" s="283"/>
      <c r="F185" s="302" t="s">
        <v>633</v>
      </c>
      <c r="G185" s="283"/>
      <c r="H185" s="283" t="s">
        <v>709</v>
      </c>
      <c r="I185" s="283" t="s">
        <v>707</v>
      </c>
      <c r="J185" s="283"/>
      <c r="K185" s="324"/>
    </row>
    <row r="186" spans="2:11" ht="15" customHeight="1">
      <c r="B186" s="303"/>
      <c r="C186" s="283" t="s">
        <v>710</v>
      </c>
      <c r="D186" s="283"/>
      <c r="E186" s="283"/>
      <c r="F186" s="302" t="s">
        <v>633</v>
      </c>
      <c r="G186" s="283"/>
      <c r="H186" s="283" t="s">
        <v>711</v>
      </c>
      <c r="I186" s="283" t="s">
        <v>707</v>
      </c>
      <c r="J186" s="283"/>
      <c r="K186" s="324"/>
    </row>
    <row r="187" spans="2:11" ht="15" customHeight="1">
      <c r="B187" s="303"/>
      <c r="C187" s="336" t="s">
        <v>712</v>
      </c>
      <c r="D187" s="283"/>
      <c r="E187" s="283"/>
      <c r="F187" s="302" t="s">
        <v>633</v>
      </c>
      <c r="G187" s="283"/>
      <c r="H187" s="283" t="s">
        <v>713</v>
      </c>
      <c r="I187" s="283" t="s">
        <v>714</v>
      </c>
      <c r="J187" s="337" t="s">
        <v>715</v>
      </c>
      <c r="K187" s="324"/>
    </row>
    <row r="188" spans="2:11" ht="15" customHeight="1">
      <c r="B188" s="303"/>
      <c r="C188" s="288" t="s">
        <v>41</v>
      </c>
      <c r="D188" s="283"/>
      <c r="E188" s="283"/>
      <c r="F188" s="302" t="s">
        <v>627</v>
      </c>
      <c r="G188" s="283"/>
      <c r="H188" s="279" t="s">
        <v>716</v>
      </c>
      <c r="I188" s="283" t="s">
        <v>717</v>
      </c>
      <c r="J188" s="283"/>
      <c r="K188" s="324"/>
    </row>
    <row r="189" spans="2:11" ht="15" customHeight="1">
      <c r="B189" s="303"/>
      <c r="C189" s="288" t="s">
        <v>718</v>
      </c>
      <c r="D189" s="283"/>
      <c r="E189" s="283"/>
      <c r="F189" s="302" t="s">
        <v>627</v>
      </c>
      <c r="G189" s="283"/>
      <c r="H189" s="283" t="s">
        <v>719</v>
      </c>
      <c r="I189" s="283" t="s">
        <v>661</v>
      </c>
      <c r="J189" s="283"/>
      <c r="K189" s="324"/>
    </row>
    <row r="190" spans="2:11" ht="15" customHeight="1">
      <c r="B190" s="303"/>
      <c r="C190" s="288" t="s">
        <v>720</v>
      </c>
      <c r="D190" s="283"/>
      <c r="E190" s="283"/>
      <c r="F190" s="302" t="s">
        <v>627</v>
      </c>
      <c r="G190" s="283"/>
      <c r="H190" s="283" t="s">
        <v>721</v>
      </c>
      <c r="I190" s="283" t="s">
        <v>661</v>
      </c>
      <c r="J190" s="283"/>
      <c r="K190" s="324"/>
    </row>
    <row r="191" spans="2:11" ht="15" customHeight="1">
      <c r="B191" s="303"/>
      <c r="C191" s="288" t="s">
        <v>722</v>
      </c>
      <c r="D191" s="283"/>
      <c r="E191" s="283"/>
      <c r="F191" s="302" t="s">
        <v>633</v>
      </c>
      <c r="G191" s="283"/>
      <c r="H191" s="283" t="s">
        <v>723</v>
      </c>
      <c r="I191" s="283" t="s">
        <v>661</v>
      </c>
      <c r="J191" s="283"/>
      <c r="K191" s="324"/>
    </row>
    <row r="192" spans="2:11" ht="15" customHeight="1">
      <c r="B192" s="330"/>
      <c r="C192" s="338"/>
      <c r="D192" s="312"/>
      <c r="E192" s="312"/>
      <c r="F192" s="312"/>
      <c r="G192" s="312"/>
      <c r="H192" s="312"/>
      <c r="I192" s="312"/>
      <c r="J192" s="312"/>
      <c r="K192" s="331"/>
    </row>
    <row r="193" spans="2:11" ht="18.75" customHeight="1">
      <c r="B193" s="279"/>
      <c r="C193" s="283"/>
      <c r="D193" s="283"/>
      <c r="E193" s="283"/>
      <c r="F193" s="302"/>
      <c r="G193" s="283"/>
      <c r="H193" s="283"/>
      <c r="I193" s="283"/>
      <c r="J193" s="283"/>
      <c r="K193" s="279"/>
    </row>
    <row r="194" spans="2:11" ht="18.75" customHeight="1">
      <c r="B194" s="279"/>
      <c r="C194" s="283"/>
      <c r="D194" s="283"/>
      <c r="E194" s="283"/>
      <c r="F194" s="302"/>
      <c r="G194" s="283"/>
      <c r="H194" s="283"/>
      <c r="I194" s="283"/>
      <c r="J194" s="283"/>
      <c r="K194" s="279"/>
    </row>
    <row r="195" spans="2:11" ht="18.75" customHeight="1"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</row>
    <row r="196" spans="2:11" ht="13.5">
      <c r="B196" s="271"/>
      <c r="C196" s="272"/>
      <c r="D196" s="272"/>
      <c r="E196" s="272"/>
      <c r="F196" s="272"/>
      <c r="G196" s="272"/>
      <c r="H196" s="272"/>
      <c r="I196" s="272"/>
      <c r="J196" s="272"/>
      <c r="K196" s="273"/>
    </row>
    <row r="197" spans="2:11" ht="21">
      <c r="B197" s="274"/>
      <c r="C197" s="397" t="s">
        <v>724</v>
      </c>
      <c r="D197" s="397"/>
      <c r="E197" s="397"/>
      <c r="F197" s="397"/>
      <c r="G197" s="397"/>
      <c r="H197" s="397"/>
      <c r="I197" s="397"/>
      <c r="J197" s="397"/>
      <c r="K197" s="275"/>
    </row>
    <row r="198" spans="2:11" ht="25.5" customHeight="1">
      <c r="B198" s="274"/>
      <c r="C198" s="339" t="s">
        <v>725</v>
      </c>
      <c r="D198" s="339"/>
      <c r="E198" s="339"/>
      <c r="F198" s="339" t="s">
        <v>726</v>
      </c>
      <c r="G198" s="340"/>
      <c r="H198" s="396" t="s">
        <v>727</v>
      </c>
      <c r="I198" s="396"/>
      <c r="J198" s="396"/>
      <c r="K198" s="275"/>
    </row>
    <row r="199" spans="2:11" ht="5.25" customHeight="1">
      <c r="B199" s="303"/>
      <c r="C199" s="300"/>
      <c r="D199" s="300"/>
      <c r="E199" s="300"/>
      <c r="F199" s="300"/>
      <c r="G199" s="283"/>
      <c r="H199" s="300"/>
      <c r="I199" s="300"/>
      <c r="J199" s="300"/>
      <c r="K199" s="324"/>
    </row>
    <row r="200" spans="2:11" ht="15" customHeight="1">
      <c r="B200" s="303"/>
      <c r="C200" s="283" t="s">
        <v>717</v>
      </c>
      <c r="D200" s="283"/>
      <c r="E200" s="283"/>
      <c r="F200" s="302" t="s">
        <v>42</v>
      </c>
      <c r="G200" s="283"/>
      <c r="H200" s="394" t="s">
        <v>728</v>
      </c>
      <c r="I200" s="394"/>
      <c r="J200" s="394"/>
      <c r="K200" s="324"/>
    </row>
    <row r="201" spans="2:11" ht="15" customHeight="1">
      <c r="B201" s="303"/>
      <c r="C201" s="309"/>
      <c r="D201" s="283"/>
      <c r="E201" s="283"/>
      <c r="F201" s="302" t="s">
        <v>43</v>
      </c>
      <c r="G201" s="283"/>
      <c r="H201" s="394" t="s">
        <v>729</v>
      </c>
      <c r="I201" s="394"/>
      <c r="J201" s="394"/>
      <c r="K201" s="324"/>
    </row>
    <row r="202" spans="2:11" ht="15" customHeight="1">
      <c r="B202" s="303"/>
      <c r="C202" s="309"/>
      <c r="D202" s="283"/>
      <c r="E202" s="283"/>
      <c r="F202" s="302" t="s">
        <v>46</v>
      </c>
      <c r="G202" s="283"/>
      <c r="H202" s="394" t="s">
        <v>730</v>
      </c>
      <c r="I202" s="394"/>
      <c r="J202" s="394"/>
      <c r="K202" s="324"/>
    </row>
    <row r="203" spans="2:11" ht="15" customHeight="1">
      <c r="B203" s="303"/>
      <c r="C203" s="283"/>
      <c r="D203" s="283"/>
      <c r="E203" s="283"/>
      <c r="F203" s="302" t="s">
        <v>44</v>
      </c>
      <c r="G203" s="283"/>
      <c r="H203" s="394" t="s">
        <v>731</v>
      </c>
      <c r="I203" s="394"/>
      <c r="J203" s="394"/>
      <c r="K203" s="324"/>
    </row>
    <row r="204" spans="2:11" ht="15" customHeight="1">
      <c r="B204" s="303"/>
      <c r="C204" s="283"/>
      <c r="D204" s="283"/>
      <c r="E204" s="283"/>
      <c r="F204" s="302" t="s">
        <v>45</v>
      </c>
      <c r="G204" s="283"/>
      <c r="H204" s="394" t="s">
        <v>732</v>
      </c>
      <c r="I204" s="394"/>
      <c r="J204" s="394"/>
      <c r="K204" s="324"/>
    </row>
    <row r="205" spans="2:11" ht="15" customHeight="1">
      <c r="B205" s="303"/>
      <c r="C205" s="283"/>
      <c r="D205" s="283"/>
      <c r="E205" s="283"/>
      <c r="F205" s="302"/>
      <c r="G205" s="283"/>
      <c r="H205" s="283"/>
      <c r="I205" s="283"/>
      <c r="J205" s="283"/>
      <c r="K205" s="324"/>
    </row>
    <row r="206" spans="2:11" ht="15" customHeight="1">
      <c r="B206" s="303"/>
      <c r="C206" s="283" t="s">
        <v>673</v>
      </c>
      <c r="D206" s="283"/>
      <c r="E206" s="283"/>
      <c r="F206" s="302" t="s">
        <v>78</v>
      </c>
      <c r="G206" s="283"/>
      <c r="H206" s="394" t="s">
        <v>733</v>
      </c>
      <c r="I206" s="394"/>
      <c r="J206" s="394"/>
      <c r="K206" s="324"/>
    </row>
    <row r="207" spans="2:11" ht="15" customHeight="1">
      <c r="B207" s="303"/>
      <c r="C207" s="309"/>
      <c r="D207" s="283"/>
      <c r="E207" s="283"/>
      <c r="F207" s="302" t="s">
        <v>570</v>
      </c>
      <c r="G207" s="283"/>
      <c r="H207" s="394" t="s">
        <v>571</v>
      </c>
      <c r="I207" s="394"/>
      <c r="J207" s="394"/>
      <c r="K207" s="324"/>
    </row>
    <row r="208" spans="2:11" ht="15" customHeight="1">
      <c r="B208" s="303"/>
      <c r="C208" s="283"/>
      <c r="D208" s="283"/>
      <c r="E208" s="283"/>
      <c r="F208" s="302" t="s">
        <v>568</v>
      </c>
      <c r="G208" s="283"/>
      <c r="H208" s="394" t="s">
        <v>734</v>
      </c>
      <c r="I208" s="394"/>
      <c r="J208" s="394"/>
      <c r="K208" s="324"/>
    </row>
    <row r="209" spans="2:11" ht="15" customHeight="1">
      <c r="B209" s="341"/>
      <c r="C209" s="309"/>
      <c r="D209" s="309"/>
      <c r="E209" s="309"/>
      <c r="F209" s="302" t="s">
        <v>572</v>
      </c>
      <c r="G209" s="288"/>
      <c r="H209" s="395" t="s">
        <v>573</v>
      </c>
      <c r="I209" s="395"/>
      <c r="J209" s="395"/>
      <c r="K209" s="342"/>
    </row>
    <row r="210" spans="2:11" ht="15" customHeight="1">
      <c r="B210" s="341"/>
      <c r="C210" s="309"/>
      <c r="D210" s="309"/>
      <c r="E210" s="309"/>
      <c r="F210" s="302" t="s">
        <v>574</v>
      </c>
      <c r="G210" s="288"/>
      <c r="H210" s="395" t="s">
        <v>735</v>
      </c>
      <c r="I210" s="395"/>
      <c r="J210" s="395"/>
      <c r="K210" s="342"/>
    </row>
    <row r="211" spans="2:11" ht="15" customHeight="1">
      <c r="B211" s="341"/>
      <c r="C211" s="309"/>
      <c r="D211" s="309"/>
      <c r="E211" s="309"/>
      <c r="F211" s="343"/>
      <c r="G211" s="288"/>
      <c r="H211" s="344"/>
      <c r="I211" s="344"/>
      <c r="J211" s="344"/>
      <c r="K211" s="342"/>
    </row>
    <row r="212" spans="2:11" ht="15" customHeight="1">
      <c r="B212" s="341"/>
      <c r="C212" s="283" t="s">
        <v>697</v>
      </c>
      <c r="D212" s="309"/>
      <c r="E212" s="309"/>
      <c r="F212" s="302">
        <v>1</v>
      </c>
      <c r="G212" s="288"/>
      <c r="H212" s="395" t="s">
        <v>736</v>
      </c>
      <c r="I212" s="395"/>
      <c r="J212" s="395"/>
      <c r="K212" s="342"/>
    </row>
    <row r="213" spans="2:11" ht="15" customHeight="1">
      <c r="B213" s="341"/>
      <c r="C213" s="309"/>
      <c r="D213" s="309"/>
      <c r="E213" s="309"/>
      <c r="F213" s="302">
        <v>2</v>
      </c>
      <c r="G213" s="288"/>
      <c r="H213" s="395" t="s">
        <v>737</v>
      </c>
      <c r="I213" s="395"/>
      <c r="J213" s="395"/>
      <c r="K213" s="342"/>
    </row>
    <row r="214" spans="2:11" ht="15" customHeight="1">
      <c r="B214" s="341"/>
      <c r="C214" s="309"/>
      <c r="D214" s="309"/>
      <c r="E214" s="309"/>
      <c r="F214" s="302">
        <v>3</v>
      </c>
      <c r="G214" s="288"/>
      <c r="H214" s="395" t="s">
        <v>738</v>
      </c>
      <c r="I214" s="395"/>
      <c r="J214" s="395"/>
      <c r="K214" s="342"/>
    </row>
    <row r="215" spans="2:11" ht="15" customHeight="1">
      <c r="B215" s="341"/>
      <c r="C215" s="309"/>
      <c r="D215" s="309"/>
      <c r="E215" s="309"/>
      <c r="F215" s="302">
        <v>4</v>
      </c>
      <c r="G215" s="288"/>
      <c r="H215" s="395" t="s">
        <v>739</v>
      </c>
      <c r="I215" s="395"/>
      <c r="J215" s="395"/>
      <c r="K215" s="342"/>
    </row>
    <row r="216" spans="2:11" ht="12.75" customHeight="1">
      <c r="B216" s="345"/>
      <c r="C216" s="346"/>
      <c r="D216" s="346"/>
      <c r="E216" s="346"/>
      <c r="F216" s="346"/>
      <c r="G216" s="346"/>
      <c r="H216" s="346"/>
      <c r="I216" s="346"/>
      <c r="J216" s="346"/>
      <c r="K216" s="347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jana-note\Jana</dc:creator>
  <cp:keywords/>
  <dc:description/>
  <cp:lastModifiedBy>Jana</cp:lastModifiedBy>
  <dcterms:created xsi:type="dcterms:W3CDTF">2018-06-28T06:07:20Z</dcterms:created>
  <dcterms:modified xsi:type="dcterms:W3CDTF">2018-06-28T06:07:32Z</dcterms:modified>
  <cp:category/>
  <cp:version/>
  <cp:contentType/>
  <cp:contentStatus/>
</cp:coreProperties>
</file>