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6a - Elektroinstalace (zp..." sheetId="2" r:id="rId2"/>
    <sheet name="6b - Elektroinstalace (ne..." sheetId="3" r:id="rId3"/>
    <sheet name="6a - Elektroinstalace (zp..._01" sheetId="4" r:id="rId4"/>
    <sheet name="6b - Elektroinstalace (ne..._01" sheetId="5" r:id="rId5"/>
    <sheet name="6a - Elektroinstalace (zp..._02" sheetId="6" r:id="rId6"/>
    <sheet name="6b - Elektroinstalace (ne..._02" sheetId="7" r:id="rId7"/>
    <sheet name="Pokyny pro vyplnění" sheetId="8" r:id="rId8"/>
  </sheets>
  <definedNames>
    <definedName name="_xlnm.Print_Area" localSheetId="0">'Rekapitulace stavby'!$D$4:$AO$36,'Rekapitulace stavby'!$C$42:$AQ$64</definedName>
    <definedName name="_xlnm._FilterDatabase" localSheetId="1" hidden="1">'6a - Elektroinstalace (zp...'!$C$96:$K$207</definedName>
    <definedName name="_xlnm.Print_Area" localSheetId="1">'6a - Elektroinstalace (zp...'!$C$4:$J$41,'6a - Elektroinstalace (zp...'!$C$47:$J$76,'6a - Elektroinstalace (zp...'!$C$82:$K$207</definedName>
    <definedName name="_xlnm._FilterDatabase" localSheetId="2" hidden="1">'6b - Elektroinstalace (ne...'!$C$106:$K$254</definedName>
    <definedName name="_xlnm.Print_Area" localSheetId="2">'6b - Elektroinstalace (ne...'!$C$4:$J$41,'6b - Elektroinstalace (ne...'!$C$47:$J$86,'6b - Elektroinstalace (ne...'!$C$92:$K$254</definedName>
    <definedName name="_xlnm._FilterDatabase" localSheetId="3" hidden="1">'6a - Elektroinstalace (zp..._01'!$C$96:$K$187</definedName>
    <definedName name="_xlnm.Print_Area" localSheetId="3">'6a - Elektroinstalace (zp..._01'!$C$4:$J$41,'6a - Elektroinstalace (zp..._01'!$C$47:$J$76,'6a - Elektroinstalace (zp..._01'!$C$82:$K$187</definedName>
    <definedName name="_xlnm._FilterDatabase" localSheetId="4" hidden="1">'6b - Elektroinstalace (ne..._01'!$C$101:$K$193</definedName>
    <definedName name="_xlnm.Print_Area" localSheetId="4">'6b - Elektroinstalace (ne..._01'!$C$4:$J$41,'6b - Elektroinstalace (ne..._01'!$C$47:$J$81,'6b - Elektroinstalace (ne..._01'!$C$87:$K$193</definedName>
    <definedName name="_xlnm._FilterDatabase" localSheetId="5" hidden="1">'6a - Elektroinstalace (zp..._02'!$C$96:$K$191</definedName>
    <definedName name="_xlnm.Print_Area" localSheetId="5">'6a - Elektroinstalace (zp..._02'!$C$4:$J$41,'6a - Elektroinstalace (zp..._02'!$C$47:$J$76,'6a - Elektroinstalace (zp..._02'!$C$82:$K$191</definedName>
    <definedName name="_xlnm._FilterDatabase" localSheetId="6" hidden="1">'6b - Elektroinstalace (ne..._02'!$C$101:$K$188</definedName>
    <definedName name="_xlnm.Print_Area" localSheetId="6">'6b - Elektroinstalace (ne..._02'!$C$4:$J$41,'6b - Elektroinstalace (ne..._02'!$C$47:$J$81,'6b - Elektroinstalace (ne..._02'!$C$87:$K$188</definedName>
    <definedName name="_xlnm.Print_Area" localSheetId="7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'6a - Elektroinstalace (zp...'!$96:$96</definedName>
    <definedName name="_xlnm.Print_Titles" localSheetId="2">'6b - Elektroinstalace (ne...'!$106:$106</definedName>
    <definedName name="_xlnm.Print_Titles" localSheetId="3">'6a - Elektroinstalace (zp..._01'!$96:$96</definedName>
    <definedName name="_xlnm.Print_Titles" localSheetId="4">'6b - Elektroinstalace (ne..._01'!$101:$101</definedName>
    <definedName name="_xlnm.Print_Titles" localSheetId="5">'6a - Elektroinstalace (zp..._02'!$96:$96</definedName>
    <definedName name="_xlnm.Print_Titles" localSheetId="6">'6b - Elektroinstalace (ne..._02'!$101:$101</definedName>
  </definedNames>
  <calcPr fullCalcOnLoad="1"/>
</workbook>
</file>

<file path=xl/sharedStrings.xml><?xml version="1.0" encoding="utf-8"?>
<sst xmlns="http://schemas.openxmlformats.org/spreadsheetml/2006/main" count="8617" uniqueCount="897">
  <si>
    <t>Export Komplet</t>
  </si>
  <si>
    <t>VZ</t>
  </si>
  <si>
    <t>2.0</t>
  </si>
  <si>
    <t>ZAMOK</t>
  </si>
  <si>
    <t>False</t>
  </si>
  <si>
    <t>{72297224-ce9d-4e6e-9591-dd30f233fad5}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</si>
  <si>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</si>
  <si>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</si>
  <si>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</si>
  <si>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</si>
  <si>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</si>
  <si>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</si>
  <si>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0,0001</t>
  </si>
  <si>
    <t>Kód:</t>
  </si>
  <si>
    <t>201815ei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</si>
  <si>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</si>
  <si>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</si>
  <si>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U Stadionu - snížení energetické náročnosti budovy</t>
  </si>
  <si>
    <t>KSO:</t>
  </si>
  <si>
    <t/>
  </si>
  <si>
    <t>CC-CZ:</t>
  </si>
  <si>
    <t>Místo:</t>
  </si>
  <si>
    <t xml:space="preserve"> </t>
  </si>
  <si>
    <t>Datum:</t>
  </si>
  <si>
    <t>11. 8. 2018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</si>
  <si>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</si>
  <si>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</si>
  <si>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</si>
  <si>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</si>
  <si>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</si>
  <si>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</si>
  <si>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</si>
  <si>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</si>
  <si>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</si>
  <si>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Délky vodičů, elektroinstalačních trubek a žlabů  jsou stanoveny jen pro určitou orientaci, neboť záleží na skutečně vybrané trase, na způsobu montáže a na ostatních vlivech.Jednotlivé typy svítidel,vypínačů, zásuvek a ostatních nedefinovaných prvků určí investor ze vzorků navržených a předložených zhotovitelem.
Rozvaděče budou zahrnovat:
- kompletní vnitřní prodrátování vodiči s předepsanou zkratovou odolností včetně  potřebného upevňovacího materiálu
- potřebné přístrojové svorkovnice včetně svorek pro nulový a ochranný vodič  
- připojení všech příchozích a odchozích vodičů v rozvaděčích a na přístrojích 
- Na vnitřní straně dveří rozvaděčů budou v ochranném pouzdru kvalitního provedení uloženy výkresy -schema zapojení a popisy pro zvlášní přístroje.
- Popisy jednotlivých přístrojů, svorek a pod. v rozvaděčích budou provedeny v trvanlivém provedení.
Svítidla včetně uchycení a světelných zdrojů 
Kabely včetně vytyčení a protažení v trasách,  ukončení vodičů a označení, úchytného a pomocného materiálu.  Jmenovité napětí = 0,6kV, zkušební napětí = 4kV. Barevné označení dle ČSN IEC 446.
 Elektromontářní materiál včetně úchytného a pomocného materiálu, krabicové rozvodky včetně svorek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</si>
  <si>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</si>
  <si>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</si>
  <si>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</si>
  <si>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</si>
  <si>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</si>
  <si>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</si>
  <si>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</si>
  <si>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</si>
  <si>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</si>
  <si>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</si>
  <si>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</si>
  <si>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</si>
  <si>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</si>
  <si>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</si>
  <si>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</si>
  <si>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</si>
  <si>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</si>
  <si>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</si>
  <si>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</si>
  <si>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</si>
  <si>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</si>
  <si>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</si>
  <si>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</si>
  <si>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</si>
  <si>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</si>
  <si>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</si>
  <si>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</si>
  <si>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</si>
  <si>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</si>
  <si>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</si>
  <si>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</si>
  <si>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</si>
  <si>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</si>
  <si>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</si>
  <si>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</si>
  <si>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</si>
  <si>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</si>
  <si>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</si>
  <si>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</si>
  <si>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Hospodářský objekt</t>
  </si>
  <si>
    <t>STA</t>
  </si>
  <si>
    <t>1</t>
  </si>
  <si>
    <t>{0ae3308b-426f-499e-a0b0-2ebf5c36d6d0}</t>
  </si>
  <si>
    <t>2</t>
  </si>
  <si>
    <t>/</t>
  </si>
  <si>
    <t>6a</t>
  </si>
  <si>
    <t>Elektroinstalace (způsobilé výdaje)</t>
  </si>
  <si>
    <t>Soupis</t>
  </si>
  <si>
    <t>{4ff6455e-c19a-40ac-ad83-5cfd18c9d9c7}</t>
  </si>
  <si>
    <t>6b</t>
  </si>
  <si>
    <t>Elektroinstalace (nezpůsobilé výdaje)</t>
  </si>
  <si>
    <t>{965e46af-cb92-40f7-ad88-48237e09a0fc}</t>
  </si>
  <si>
    <t>02</t>
  </si>
  <si>
    <t>Objekt MŠ</t>
  </si>
  <si>
    <t>{9c360a4d-85c4-4f7d-9dbd-aa9520f4707c}</t>
  </si>
  <si>
    <t>{12e764a1-b216-4140-babe-dc628187794b}</t>
  </si>
  <si>
    <t>{0d9ecce4-8746-4f33-b3a8-d27580c042ee}</t>
  </si>
  <si>
    <t>03</t>
  </si>
  <si>
    <t>Objekt bývalých jeslí</t>
  </si>
  <si>
    <t>{5cccabf8-2d3d-486f-90a9-3553eba39544}</t>
  </si>
  <si>
    <t>{63ba8a0a-853c-4228-8cee-9a107bd9c254}</t>
  </si>
  <si>
    <t>{6a463528-5fee-496d-969b-85755a2f60d8}</t>
  </si>
  <si>
    <t>KRYCÍ LIST SOUPISU PRACÍ</t>
  </si>
  <si>
    <t>Objekt:</t>
  </si>
  <si>
    <t>01 - Hospodářský objekt</t>
  </si>
  <si>
    <t>Soupis:</t>
  </si>
  <si>
    <t>6a - Elektroinstalace (způsobilé výdaje)</t>
  </si>
  <si>
    <t>REKAPITULACE ČLENĚNÍ SOUPISU PRACÍ</t>
  </si>
  <si>
    <t>Kód dílu - Popis</t>
  </si>
  <si>
    <t>Cena celkem [CZK]</t>
  </si>
  <si>
    <t>-1</t>
  </si>
  <si>
    <t>D1 - Materiál</t>
  </si>
  <si>
    <t xml:space="preserve">    D2 - ELEKTROINSTALACNÍ PRÍSTROJE</t>
  </si>
  <si>
    <t xml:space="preserve">    D3 - KRABICE, TRUBKY A  MONTÁŽNÍ MATERIÁL</t>
  </si>
  <si>
    <t xml:space="preserve">    D4 - SILOVÉ KABELY A VODICE</t>
  </si>
  <si>
    <t xml:space="preserve">    D5 - OSVETLOVACÍ TELESA VC. ZDROJU</t>
  </si>
  <si>
    <t xml:space="preserve">    D6 - SPOTREBNÍ MATERIÁL</t>
  </si>
  <si>
    <t>D7 - Montáž a revize</t>
  </si>
  <si>
    <t xml:space="preserve">    D8 - Revize elektro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</si>
  <si>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</si>
  <si>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</si>
  <si>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</si>
  <si>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</si>
  <si>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</si>
  <si>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</si>
  <si>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</si>
  <si>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</si>
  <si>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</si>
  <si>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</si>
  <si>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</si>
  <si>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</si>
  <si>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</si>
  <si>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</si>
  <si>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Materiál</t>
  </si>
  <si>
    <t>ROZPOCET</t>
  </si>
  <si>
    <t>D2</t>
  </si>
  <si>
    <t>ELEKTROINSTALACNÍ PRÍSTROJE</t>
  </si>
  <si>
    <t>K</t>
  </si>
  <si>
    <t>Pol1</t>
  </si>
  <si>
    <t>V 1 - spínac jednopólový vestavný 250V,10A,50Hz</t>
  </si>
  <si>
    <t>ks</t>
  </si>
  <si>
    <t>16</t>
  </si>
  <si>
    <t>Pol2</t>
  </si>
  <si>
    <t>V 2 - spínac strídavý vestavný 250V,10A,50Hz</t>
  </si>
  <si>
    <t>4</t>
  </si>
  <si>
    <t>3</t>
  </si>
  <si>
    <t>Pol3</t>
  </si>
  <si>
    <t>V 3 - spínac sériový vestavný 250V,10A,50Hz</t>
  </si>
  <si>
    <t>6</t>
  </si>
  <si>
    <t>Pol4</t>
  </si>
  <si>
    <t>V13 - spínac sériový vestavný 250V,10A,50Hz,IP44</t>
  </si>
  <si>
    <t>8</t>
  </si>
  <si>
    <t>5</t>
  </si>
  <si>
    <t>Pol5</t>
  </si>
  <si>
    <t>V 5 - prepínac strídavý dvojnásobný vestavný - 250V,10A,50Hz</t>
  </si>
  <si>
    <t>10</t>
  </si>
  <si>
    <t>Pol6</t>
  </si>
  <si>
    <t>V15 - prepínac strídavý dvojnásobný vestavný - 250V,10A,50Hz,IP44</t>
  </si>
  <si>
    <t>12</t>
  </si>
  <si>
    <t>7</t>
  </si>
  <si>
    <t>Pol7</t>
  </si>
  <si>
    <t>V 6 - ovladac zapínací vestavný s orientacní doutnavkou</t>
  </si>
  <si>
    <t>14</t>
  </si>
  <si>
    <t>D3</t>
  </si>
  <si>
    <t>KRABICE, TRUBKY A  MONTÁŽNÍ MATERIÁL</t>
  </si>
  <si>
    <t>Pol8</t>
  </si>
  <si>
    <t>Elektroinstalacní lišta LV 22*24</t>
  </si>
  <si>
    <t>m</t>
  </si>
  <si>
    <t>9</t>
  </si>
  <si>
    <t>Pol9</t>
  </si>
  <si>
    <t>Elektroinstalacní lišta LV 40*40</t>
  </si>
  <si>
    <t>18</t>
  </si>
  <si>
    <t>Pol10</t>
  </si>
  <si>
    <t>Hluboká elektroinstalacní krabice pro instalaci prvku do zateplených venkovních sten, hloubka 18cm</t>
  </si>
  <si>
    <t>20</t>
  </si>
  <si>
    <t>D4</t>
  </si>
  <si>
    <t>SILOVÉ KABELY A VODICE</t>
  </si>
  <si>
    <t>11</t>
  </si>
  <si>
    <t>Pol11</t>
  </si>
  <si>
    <t>Kabel CYKY 5Cx1,5</t>
  </si>
  <si>
    <t>22</t>
  </si>
  <si>
    <t>Pol12</t>
  </si>
  <si>
    <t>Kabel CYKY 3C*1,5</t>
  </si>
  <si>
    <t>24</t>
  </si>
  <si>
    <t>13</t>
  </si>
  <si>
    <t>Pol13</t>
  </si>
  <si>
    <t>Kabel CYKY 3A*1,5</t>
  </si>
  <si>
    <t>26</t>
  </si>
  <si>
    <t>Pol14</t>
  </si>
  <si>
    <t>Kabel CYKY 2A*1,5</t>
  </si>
  <si>
    <t>28</t>
  </si>
  <si>
    <t>D5</t>
  </si>
  <si>
    <t>OSVETLOVACÍ TELESA VC. ZDROJU</t>
  </si>
  <si>
    <t>Pol15</t>
  </si>
  <si>
    <t>E 1 - svítidlo nástropní prumyslové LED 27W, 3650lm,230V,50Hz, IP66</t>
  </si>
  <si>
    <t>30</t>
  </si>
  <si>
    <t>P</t>
  </si>
  <si>
    <t>Poznámka k položce:
PRIMA LED 1.5 ft PC 4000/840, 27W,3650lm</t>
  </si>
  <si>
    <t>Pol16</t>
  </si>
  <si>
    <t>E 2 - svítidlo nástropní prumyslové LED 37W, 5040lm,230V,50Hz, IP66</t>
  </si>
  <si>
    <t>32</t>
  </si>
  <si>
    <t>Poznámka k položce:
PRIMA LED 1.5 ft PC 5500/840, 37W,5040lm</t>
  </si>
  <si>
    <t>17</t>
  </si>
  <si>
    <t>Pol17</t>
  </si>
  <si>
    <t>E 3 - svítidlo nástropní prumyslové LED 18W, 2390lm,230V,50Hz, IP66</t>
  </si>
  <si>
    <t>34</t>
  </si>
  <si>
    <t>Poznámka k položce:
PRIMA LED 1.4 ft PC 2600/840, 18W,2390lm</t>
  </si>
  <si>
    <t>Pol18</t>
  </si>
  <si>
    <t>E 4 - svítidlo nástropní interiérové LED 13W, 1490lm,230V,50Hz, IP54</t>
  </si>
  <si>
    <t>36</t>
  </si>
  <si>
    <t>Poznámka k položce:
LINEA SQUARE 1800/840, 13W,1490lm</t>
  </si>
  <si>
    <t>19</t>
  </si>
  <si>
    <t>Pol19</t>
  </si>
  <si>
    <t>E 5 - svítidlo nástropní prumyslové LED 58W, 7350lm,230V,50Hz, IP66</t>
  </si>
  <si>
    <t>38</t>
  </si>
  <si>
    <t>Poznámka k položce:
PRIMA LED 1.5 ft PC 8000/840, 58W,7350lm</t>
  </si>
  <si>
    <t>Pol20</t>
  </si>
  <si>
    <t>E 6 - svítidlo nástropní interiérové LED 35W, 3770lm,230V,50Hz, IP40</t>
  </si>
  <si>
    <t>40</t>
  </si>
  <si>
    <t>Poznámka k položce:
BELTR LED 2.4ft 5200/840, 35W,3770lm</t>
  </si>
  <si>
    <t>Pol21</t>
  </si>
  <si>
    <t>E 7 - svítidlo nástropní prumyslové LED 22W, 2930lm,230V,50Hz, IP66</t>
  </si>
  <si>
    <t>42</t>
  </si>
  <si>
    <t>Poznámka k položce:
PRIMA LED 1.5 ft PC 3250/840, 22W,2930lm</t>
  </si>
  <si>
    <t>Pol22</t>
  </si>
  <si>
    <t>E 8 - svítidlo nástropní prumyslové LED 46W, 5880lm,230V,50Hz, IP66</t>
  </si>
  <si>
    <t>44</t>
  </si>
  <si>
    <t>Poznámka k položce:
PRIMA LED 1.4 ft PC 6400/840, 46W,5880lm</t>
  </si>
  <si>
    <t>23</t>
  </si>
  <si>
    <t>Pol23</t>
  </si>
  <si>
    <t>E 9 - svítidlo nástropní prumyslové LED 15W, 1970lm,230V,50Hz, IP66</t>
  </si>
  <si>
    <t>46</t>
  </si>
  <si>
    <t>Poznámka k položce:
PRIMA LED 1.2 ft PC 2200/840, 15W,1970lm</t>
  </si>
  <si>
    <t>Pol24</t>
  </si>
  <si>
    <t>E10 - svítidlo závesné interiérové LED 44W, 5610lm,230V,50Hz, IP20</t>
  </si>
  <si>
    <t>48</t>
  </si>
  <si>
    <t>Poznámka k položce:
NAOS 2,5ft 6500/840, 44W, 5610lm</t>
  </si>
  <si>
    <t>25</t>
  </si>
  <si>
    <t>Pol25</t>
  </si>
  <si>
    <t>E11 - svítidlo nástropní interiérové LED 42W, 4630lm,230V,50Hz, IP40</t>
  </si>
  <si>
    <t>50</t>
  </si>
  <si>
    <t>Poznámka k položce:
BELTR LED 2.4ft 6400/840, 42W,4630lm</t>
  </si>
  <si>
    <t>Pol26</t>
  </si>
  <si>
    <t>E12 - svítidlo závesné interiérové LED 35W, 4400lm,230V,50Hz, IP20</t>
  </si>
  <si>
    <t>52</t>
  </si>
  <si>
    <t>Poznámka k položce:
NAOS 2,4ft 5200/840, 35W, 4400lm</t>
  </si>
  <si>
    <t>27</t>
  </si>
  <si>
    <t>Pol27</t>
  </si>
  <si>
    <t>E13 - svítidlo závesné interiérové LED 53W, 6760lm,230V,50Hz, IP20</t>
  </si>
  <si>
    <t>54</t>
  </si>
  <si>
    <t>Poznámka k položce:
NAOS 2,5ft 8000/840, 53W, 6760 lm</t>
  </si>
  <si>
    <t>Pol28</t>
  </si>
  <si>
    <t>E14 - svítidlo nástropní interiérové LED 18W, 2040lm,230V,50Hz, IP54</t>
  </si>
  <si>
    <t>56</t>
  </si>
  <si>
    <t>Poznámka k položce:
LINEA ROUND 2400/840, 18W,2040lm</t>
  </si>
  <si>
    <t>29</t>
  </si>
  <si>
    <t>Pol29</t>
  </si>
  <si>
    <t>E15 - svítidlo nástenné venkovní LED se senzorem , 13W, 1500lm, 230V,50Hz, IP54</t>
  </si>
  <si>
    <t>58</t>
  </si>
  <si>
    <t>Poznámka k položce:
LINEA ROUND SNS 1800/840, 13W, 1500lm</t>
  </si>
  <si>
    <t>Pol30</t>
  </si>
  <si>
    <t>E16 - svítidlo nástropní venkovní LED se senzorem 24W, 230V,50Hz, IP65</t>
  </si>
  <si>
    <t>60</t>
  </si>
  <si>
    <t>Poznámka k položce:
FULGUR MELISSA maxi B, LED 24W/4000k se senzorem</t>
  </si>
  <si>
    <t>31</t>
  </si>
  <si>
    <t>Pol31</t>
  </si>
  <si>
    <t>N 1 - nouzové osvetlení nástenné LED 1hod, 230V, IP65</t>
  </si>
  <si>
    <t>62</t>
  </si>
  <si>
    <t>Poznámka k položce:
Helios LED IP65 NM1h</t>
  </si>
  <si>
    <t>D6</t>
  </si>
  <si>
    <t>SPOTREBNÍ MATERIÁL</t>
  </si>
  <si>
    <t>Pol32</t>
  </si>
  <si>
    <t>Spotrební materiál</t>
  </si>
  <si>
    <t>kpl</t>
  </si>
  <si>
    <t>64</t>
  </si>
  <si>
    <t>D7</t>
  </si>
  <si>
    <t>Montáž a revize</t>
  </si>
  <si>
    <t>33</t>
  </si>
  <si>
    <t>Pol33</t>
  </si>
  <si>
    <t>66</t>
  </si>
  <si>
    <t>Pol34</t>
  </si>
  <si>
    <t>68</t>
  </si>
  <si>
    <t>35</t>
  </si>
  <si>
    <t>Pol35</t>
  </si>
  <si>
    <t>70</t>
  </si>
  <si>
    <t>Pol36</t>
  </si>
  <si>
    <t>72</t>
  </si>
  <si>
    <t>37</t>
  </si>
  <si>
    <t>Pol37</t>
  </si>
  <si>
    <t>74</t>
  </si>
  <si>
    <t>Pol38</t>
  </si>
  <si>
    <t>76</t>
  </si>
  <si>
    <t>39</t>
  </si>
  <si>
    <t>Pol39</t>
  </si>
  <si>
    <t>78</t>
  </si>
  <si>
    <t>Pol40</t>
  </si>
  <si>
    <t>80</t>
  </si>
  <si>
    <t>41</t>
  </si>
  <si>
    <t>Pol41</t>
  </si>
  <si>
    <t>82</t>
  </si>
  <si>
    <t>Pol42</t>
  </si>
  <si>
    <t>84</t>
  </si>
  <si>
    <t>43</t>
  </si>
  <si>
    <t>Pol43</t>
  </si>
  <si>
    <t>86</t>
  </si>
  <si>
    <t>Pol44</t>
  </si>
  <si>
    <t>88</t>
  </si>
  <si>
    <t>45</t>
  </si>
  <si>
    <t>Pol45</t>
  </si>
  <si>
    <t>90</t>
  </si>
  <si>
    <t>Pol46</t>
  </si>
  <si>
    <t>92</t>
  </si>
  <si>
    <t>47</t>
  </si>
  <si>
    <t>Pol47</t>
  </si>
  <si>
    <t>94</t>
  </si>
  <si>
    <t>Pol48</t>
  </si>
  <si>
    <t>96</t>
  </si>
  <si>
    <t>49</t>
  </si>
  <si>
    <t>Pol49</t>
  </si>
  <si>
    <t>98</t>
  </si>
  <si>
    <t>Pol50</t>
  </si>
  <si>
    <t>100</t>
  </si>
  <si>
    <t>51</t>
  </si>
  <si>
    <t>Pol51</t>
  </si>
  <si>
    <t>102</t>
  </si>
  <si>
    <t>Pol52</t>
  </si>
  <si>
    <t>104</t>
  </si>
  <si>
    <t>53</t>
  </si>
  <si>
    <t>Pol53</t>
  </si>
  <si>
    <t>106</t>
  </si>
  <si>
    <t>Pol54</t>
  </si>
  <si>
    <t>108</t>
  </si>
  <si>
    <t>55</t>
  </si>
  <si>
    <t>Pol55</t>
  </si>
  <si>
    <t>110</t>
  </si>
  <si>
    <t>Pol56</t>
  </si>
  <si>
    <t>112</t>
  </si>
  <si>
    <t>57</t>
  </si>
  <si>
    <t>Pol57</t>
  </si>
  <si>
    <t>114</t>
  </si>
  <si>
    <t>Pol58</t>
  </si>
  <si>
    <t>116</t>
  </si>
  <si>
    <t>59</t>
  </si>
  <si>
    <t>Pol59</t>
  </si>
  <si>
    <t>118</t>
  </si>
  <si>
    <t>Pol60</t>
  </si>
  <si>
    <t>120</t>
  </si>
  <si>
    <t>61</t>
  </si>
  <si>
    <t>Pol61</t>
  </si>
  <si>
    <t>122</t>
  </si>
  <si>
    <t>Pol62</t>
  </si>
  <si>
    <t>124</t>
  </si>
  <si>
    <t>63</t>
  </si>
  <si>
    <t>Pol63</t>
  </si>
  <si>
    <t>126</t>
  </si>
  <si>
    <t>D8</t>
  </si>
  <si>
    <t>Revize elektro</t>
  </si>
  <si>
    <t>Pol64</t>
  </si>
  <si>
    <t>Revize silové elektroinstalace</t>
  </si>
  <si>
    <t>128</t>
  </si>
  <si>
    <t>6b - Elektroinstalace (nezpůsobilé výdaje)</t>
  </si>
  <si>
    <t xml:space="preserve">    D5 - ROZVADECE SILNOPROUD</t>
  </si>
  <si>
    <t xml:space="preserve">      D6 - RH - hlavní rozvadec</t>
  </si>
  <si>
    <t xml:space="preserve">      D7 - RE - Elektromerný rozvadec</t>
  </si>
  <si>
    <t xml:space="preserve">      D8 - RP - Podružný rozvadec</t>
  </si>
  <si>
    <t xml:space="preserve">      D9 - RB - Rozvodnice samostatného oddelení</t>
  </si>
  <si>
    <t xml:space="preserve">    D10 - Ostatní elektromontážní práce</t>
  </si>
  <si>
    <t xml:space="preserve">    D11 - SPOTREBNÍ MATERIÁL</t>
  </si>
  <si>
    <t>D12 - Montáž</t>
  </si>
  <si>
    <t xml:space="preserve">    D13 - Zednické práce</t>
  </si>
  <si>
    <t>Pol65</t>
  </si>
  <si>
    <t>X1 - zásuvka vestaná jednoduchá 250V,16A,50Hz</t>
  </si>
  <si>
    <t>Pol66</t>
  </si>
  <si>
    <t>X11 - zásuvka vestavná interiérová - 250V,10A,50Hz, IP44</t>
  </si>
  <si>
    <t>Pol67</t>
  </si>
  <si>
    <t>X12 - zásuvka interiérová s bezpecnostními clonkami , 250V,10A,50Hz</t>
  </si>
  <si>
    <t>Pol68</t>
  </si>
  <si>
    <t>X 2 - dvojzásuvka interiérová s bezpecnostními clonkami , 2* 250V,10A,50Hz</t>
  </si>
  <si>
    <t>Pol69</t>
  </si>
  <si>
    <t>X20 - zásuvka vestaná dvojnásobná 2*250V,16A,50Hz, rámecek dvojnásobný vodorovný</t>
  </si>
  <si>
    <t>Pol70</t>
  </si>
  <si>
    <t>X21 - zásuvka interiérová dvojnásobná 2*250V,16A,50Hz, IP44, rámecek dvojnásobný vodorovný</t>
  </si>
  <si>
    <t>Pol71</t>
  </si>
  <si>
    <t>X3 - elektroinstalacní krabice 400V, 16A,50hz</t>
  </si>
  <si>
    <t>Pol72</t>
  </si>
  <si>
    <t>X4 - zásuvka vestavná pod omítku 5P - 400V,16A,50hz, IP44</t>
  </si>
  <si>
    <t>Pol73</t>
  </si>
  <si>
    <t>X40 - zásuvka vestaná ctyrnásobná 4*250V,16A,50Hz, rámecek ctyrnásobný vodorovný</t>
  </si>
  <si>
    <t>Pol74</t>
  </si>
  <si>
    <t>X41 - zásuvka vestaná ctyrnásobná 4*250V,16A,50Hz, IP44, rámecek ctyrnásobný vodorovný</t>
  </si>
  <si>
    <t>Pol75</t>
  </si>
  <si>
    <t>X 5 - el.inst. krabice pro osazení LED zdroje pro svetelný pásek</t>
  </si>
  <si>
    <t>Pol76</t>
  </si>
  <si>
    <t>X 6 - kabelový vývod 1m</t>
  </si>
  <si>
    <t>Pol77</t>
  </si>
  <si>
    <t>V 8 - ovladac vzduchotechniky -</t>
  </si>
  <si>
    <t>Poznámka k položce:
dodávka VZT</t>
  </si>
  <si>
    <t>Pol78</t>
  </si>
  <si>
    <t>MaR - rozvadec MaR</t>
  </si>
  <si>
    <t>Poznámka k položce:
dodávka MaR</t>
  </si>
  <si>
    <t>Pol79</t>
  </si>
  <si>
    <t>M 1 - digestor nad sporák s osvetlením - 230V,50hz</t>
  </si>
  <si>
    <t>Pol80</t>
  </si>
  <si>
    <t>M 2 - odvetrávací ventilátor s casovým dobehem 46W, 230V,50Hz</t>
  </si>
  <si>
    <t>Pol81</t>
  </si>
  <si>
    <t>EOV - elektrický ohrívac vody 200l ,2,2kW,230V,50Hz</t>
  </si>
  <si>
    <t>Poznámka k položce:
dodávka ZTI</t>
  </si>
  <si>
    <t>Pol82</t>
  </si>
  <si>
    <t>EOP - prutokový ohrev TUV - 4,4kW,230V,50hz</t>
  </si>
  <si>
    <t>Pol83</t>
  </si>
  <si>
    <t>V16- vypínac nástenný v krabici 400V,16A,50Hz,IP54</t>
  </si>
  <si>
    <t>Pol84</t>
  </si>
  <si>
    <t>V32- vypínac nástenný v krabici 400V,32A,50Hz,IP54</t>
  </si>
  <si>
    <t>Pol85</t>
  </si>
  <si>
    <t>V63- vypínac nástenný v krabici 400V,63A,50Hz,IP54</t>
  </si>
  <si>
    <t>Pol86</t>
  </si>
  <si>
    <t>ZT - zvonkové tlacítko - ovladac zapínací se symbolem zvonku</t>
  </si>
  <si>
    <t>Pol87</t>
  </si>
  <si>
    <t>ZV - zvonek nástenný interiérový 8V,AC</t>
  </si>
  <si>
    <t>Pol88</t>
  </si>
  <si>
    <t>MET - ochranná prípojnice</t>
  </si>
  <si>
    <t>Pol89</t>
  </si>
  <si>
    <t>Pojistka nožová PN2, 100A gG</t>
  </si>
  <si>
    <t>Pol90</t>
  </si>
  <si>
    <t>Elektroinstalacní krabice pod omítku vestavná 5P,400V,16A,50hz</t>
  </si>
  <si>
    <t>Pol91</t>
  </si>
  <si>
    <t>Ochrana proti prepetí T3 do zásuvky</t>
  </si>
  <si>
    <t>Pol92</t>
  </si>
  <si>
    <t>Kabelový žlab MARS - NKZI 100x250x0.80, vcetne víka, nosných, spojovacích prvku</t>
  </si>
  <si>
    <t>Pol93</t>
  </si>
  <si>
    <t>Kabelový žlab MARS - NKZI 100x125x0.80, vcetne víka, nosných, spojovacích prvku</t>
  </si>
  <si>
    <t>Pol94</t>
  </si>
  <si>
    <t>Kabelový žlab MARS - NKZI 50x62x0.70, vcetne víka, nosných, spojovacích prvku</t>
  </si>
  <si>
    <t>Pol95</t>
  </si>
  <si>
    <t>Elektroinstalacní trubka 1220</t>
  </si>
  <si>
    <t>Pol96</t>
  </si>
  <si>
    <t>Elektroinstalacní trubka 1225</t>
  </si>
  <si>
    <t>Pol97</t>
  </si>
  <si>
    <t>Kabel CYKY-J 4*70</t>
  </si>
  <si>
    <t>Pol98</t>
  </si>
  <si>
    <t>Kabel CYKY 5C*35</t>
  </si>
  <si>
    <t>Pol99</t>
  </si>
  <si>
    <t>Kabel CYKY 5Cx10</t>
  </si>
  <si>
    <t>Pol100</t>
  </si>
  <si>
    <t>Kabel CYKY 5Cx6</t>
  </si>
  <si>
    <t>Pol101</t>
  </si>
  <si>
    <t>Kabel CYKY 5Cx4</t>
  </si>
  <si>
    <t>Pol102</t>
  </si>
  <si>
    <t>Kabel CYKY 5Cx2,5</t>
  </si>
  <si>
    <t>Pol103</t>
  </si>
  <si>
    <t>Kabel CYKY 3Cx2,5</t>
  </si>
  <si>
    <t>Pol104</t>
  </si>
  <si>
    <t>Kabel CGSG 5C*10</t>
  </si>
  <si>
    <t>Pol105</t>
  </si>
  <si>
    <t>Kabel CGSG 5C*6</t>
  </si>
  <si>
    <t>Pol106</t>
  </si>
  <si>
    <t>Kabel CGSG 5C*4</t>
  </si>
  <si>
    <t>Pol107</t>
  </si>
  <si>
    <t>Kabel CGSG 5C*2,5</t>
  </si>
  <si>
    <t>Pol108</t>
  </si>
  <si>
    <t>Kabel SYKFY 2*2,0,5</t>
  </si>
  <si>
    <t>Pol109</t>
  </si>
  <si>
    <t>Vodic CYA 25</t>
  </si>
  <si>
    <t>Pol110</t>
  </si>
  <si>
    <t>Vodic CYA 6</t>
  </si>
  <si>
    <t>Pol111</t>
  </si>
  <si>
    <t>Datový kabel CAT 6</t>
  </si>
  <si>
    <t>ROZVADECE SILNOPROUD</t>
  </si>
  <si>
    <t>RH - hlavní rozvadec</t>
  </si>
  <si>
    <t>Pol112</t>
  </si>
  <si>
    <t>oceloplechový typový rozvadec , vcetne prístrojového vybavení, svorek a vnitrního propojení, povrchové úpravy</t>
  </si>
  <si>
    <t>Poznámka k položce:
Rozvádec, montáž POD omítku, šedá, požár.klasifikace EI30DP1-S, ŠxV=826x1554,IP40; Bocnice, V=1450; DIN lišta hliníková, šírka skríne = 800, šírka lišty = 688, 9ks; Upevnovací úchytka s vodivým propojení (zelená) 5ks; Upevnovací úchytka celoplastová (bílá) 5ks; Krycí deska, bez výrezu, plechová, šedá, Š=800, V=150, 3ks; Krycí deska, s výrezem 45mm, plechová, šedá, Š=800, V=150, 6ks; Krycí deska, bez výrezu, plechová, šedá, Š=800, V=100; Zaslepovací pás max. délka 1m, pro výrezy 45mm, šedý, 2ks; Hlavní vypínac, 3-pól, In=125A; Svodic prepetí trídy T1+T2 (B+C), 3pól+N/PE, TN-S, TT; Jistic PL7, char B, 3-pólový, Icn=10kA, In=50A; Jistic PL7, char B, 3-pólový, Icn=10kA, In=20A, 4ks; Jistic PL7, char B, 3-pólový, Icn=10kA, In=40A, 2ks; Jistic PL7, char B, 3-pólový, Icn=10kA, In=63A; Jistic PL7, char B, 1-pólový, Icn=10kA, In=2A, 4ks; Jistic PL7, char B, 1-pólový, Icn=10kA, In=10A, 8ks; Poj odpínace pro válc pojistky do 50 A, 3-pól; Chránic s nadproudovou ochranou, Ir=250A, AC, 1+N, 10kA, char.B, Idn=0.03A, In=16A; Elektromer cejchovaný MID 3×230/400V, prímý do 65A, 1-sazba, 3ks; Pojistkový odpínac 3P, 125A; Jistic PL7, char B, 3-pólový, Icn=10kA, In=25A, 4ks; Jistic PL7, char B, 3-pólový, Icn=10kA, In=16A, 2ks; Jistic PL7, char B, 3-pólový, Icn=10kA, In=10A, 3ks; Pojistkový odpínac pro Z-C10, 3p, 7ks; Jistic PL7, char B, 1-pólový, Icn=10kA, In=16A, 20ks; Chránic Ir=250A, typ AC, 4-pól, Idn=0.03A, In=40A; Chránic Ir=250A, typ AC, 4-pól, Idn=0.03A, In=25A, 3ks; Jistic PL7, char B, 3-pólový, Icn=10kA, In=6A; Impulsní relé, tlacítko+LED, 230 V~, 2zap.kont.; Zvonkový transformátor Un2=4/8/12V, 8VA; Instalacní stykac, 230V~, 25A, 2zap. kont., 2ks; Jistic PL7, char B, 1-pólový, Icn=10kA, In=13A</t>
  </si>
  <si>
    <t>RE - Elektromerný rozvadec</t>
  </si>
  <si>
    <t>Pol113</t>
  </si>
  <si>
    <t>oceloplechový typový rozvadec , vcetne prístrojového vybavení, svorek a vnitrního propojení, povrchové úpravy, zapojení dle pripojovacích podmínek CEZ Distribuce a.s.</t>
  </si>
  <si>
    <t>Poznámka k položce:
Rozvádec, montáž POD omítku, šedá, požár.klasifikace EI30DP1-S, ŠxV=626x1554,IP40; Bocnice, V=1450; DIN lišta hliníková, šírka skríne = 600, šírka lišty = 488, 4ks; Upevnovací úchytka s vodivým propojení (zelená), 2ks; Upevnovací úchytka celoplastová (bílá), 2ks; Elektromer.vana, 2elmer, Š=600, V=400, 2ks; Elektromerová deska, 4ks; Krycí deska, bez výrezu, plechová, šedá, Š=600, V=150, 3ks; Krycí deska, s výrezem 45mm, plechová, šedá, Š=600, V=150; Krycí deska, bez výrezu, plechová, šedá, Š=600, V=50; Záslepka pro výrezy 45mm (10TE) bílá plombovatelná, 2ks; Jistic PLHT, char B, 3-pólový, Icn=20kA, In=80A; Jistic PL7, char B, 1-pólový, Icn=10kA, In=2A</t>
  </si>
  <si>
    <t>RP - Podružný rozvadec</t>
  </si>
  <si>
    <t>Pol114</t>
  </si>
  <si>
    <t>Poznámka k položce:
Rozvádec, montáž POD omítku, šedá, požár.klasifikace EI30DP1-S, ŠxV=626x1054,IP40; Bocnice, V=950; DIN lišta hliníková, šírka skríne = 600, šírka lišty = 488, 6ks; Upevnovací úchytka s vodivým propojení (zelená), 3ks; Upevnovací úchytka celoplastová (bílá), 3ks; Krycí deska, bez výrezu, plechová, šedá, Š=600, V=150, 3ks; Krycí deska, s výrezem 45mm, plechová, šedá, Š=600, V=150, 3ks; Krycí deska, bez výrezu, plechová, šedá, Š=600, V=50; Zaslepovací pás max. délka 1m, pro výrezy 45mm, šedý; Hlavní vypínac, 3-pól, In=80A; Svodic prepetí trídy T1+T2 (B+C), 3pól+N/PE, TN-S, TT; Jistic PL7, char B, 3-pólový, Icn=10kA, In=25A, 8ks; Jistic PL7, char B, 2-pólový, Icn=10kA, In=6A, 5ks; Jistic pomocných obvodu, char.B, 1-pól, Icn=10kA, In=4A; Jistic PL7, char B, 1-pólový, Icn=10kA, In=16A, 4ks; Jistic PL7, char B, 1-pólový, Icn=10kA, In=6A, 4ks; Jistic PL7, char B, 1-pólový, Icn=10kA, In=10A; Pojistkový odpínac pro Z-C10, 1p; Pojistkový odpínac pro Z-C10, 3p, 2ks; Chránic Ir=250A, typ AC, 4-pól, Idn=0.03A, In=25A; Impulsní relé, tlacítko+LED, 230 V~, 2zap.kont., 5ks; Zásuvka na DIN lištu s clonkami a kolíkem</t>
  </si>
  <si>
    <t>D9</t>
  </si>
  <si>
    <t>RB - Rozvodnice samostatného oddelení</t>
  </si>
  <si>
    <t>Pol115</t>
  </si>
  <si>
    <t>Poznámka k položce:
Rozvodnice KLV, pod omítku, plech.dvere, šroubová svorkovnice, rad 3, modulu 42; Vypínac, 3-pól, In=40A; Svodic prepetí trídy T2 (II, C), modulový, TN-S,TT; 3+Npól, Un=280V; Jistic PL7, char B, 1-pólový, Icn=10kA, In=4A, 2ks; Jistic PL7, char B, 1-pólový, Icn=10kA, In=10A, 2ks; Jistic PL7, char B, 1-pólový, Icn=10kA, In=16A, 6ks; Jistic PL7, char B, 3-pólový, Icn=10kA, In=16A; Instalacní stykac, 230V~, 25A, 2zap. kont.; Chránic Ir=250A, typ AC, 4-pól, Idn=0.03A, In=25A; Zvonkový transformátor Un2=4/8/12V, 18VA</t>
  </si>
  <si>
    <t>D10</t>
  </si>
  <si>
    <t>Ostatní elektromontážní práce</t>
  </si>
  <si>
    <t>Pol116</t>
  </si>
  <si>
    <t>Podání žádosti a predložení závazného stanoviska TICR</t>
  </si>
  <si>
    <t>D11</t>
  </si>
  <si>
    <t>Pol117</t>
  </si>
  <si>
    <t>D12</t>
  </si>
  <si>
    <t>Montáž</t>
  </si>
  <si>
    <t>Pol118</t>
  </si>
  <si>
    <t>Pol119</t>
  </si>
  <si>
    <t>Pol120</t>
  </si>
  <si>
    <t>Pol121</t>
  </si>
  <si>
    <t>Pol122</t>
  </si>
  <si>
    <t>Pol123</t>
  </si>
  <si>
    <t>Pol124</t>
  </si>
  <si>
    <t>Pol125</t>
  </si>
  <si>
    <t>Pol126</t>
  </si>
  <si>
    <t>Pol127</t>
  </si>
  <si>
    <t>Pol128</t>
  </si>
  <si>
    <t>65</t>
  </si>
  <si>
    <t>Pol129</t>
  </si>
  <si>
    <t>130</t>
  </si>
  <si>
    <t>132</t>
  </si>
  <si>
    <t>67</t>
  </si>
  <si>
    <t>134</t>
  </si>
  <si>
    <t>Pol130</t>
  </si>
  <si>
    <t>136</t>
  </si>
  <si>
    <t>69</t>
  </si>
  <si>
    <t>Pol131</t>
  </si>
  <si>
    <t>138</t>
  </si>
  <si>
    <t>Pol132</t>
  </si>
  <si>
    <t>140</t>
  </si>
  <si>
    <t>71</t>
  </si>
  <si>
    <t>Pol133</t>
  </si>
  <si>
    <t>142</t>
  </si>
  <si>
    <t>Pol134</t>
  </si>
  <si>
    <t>144</t>
  </si>
  <si>
    <t>73</t>
  </si>
  <si>
    <t>Pol135</t>
  </si>
  <si>
    <t>146</t>
  </si>
  <si>
    <t>Pol136</t>
  </si>
  <si>
    <t>148</t>
  </si>
  <si>
    <t>75</t>
  </si>
  <si>
    <t>Pol137</t>
  </si>
  <si>
    <t>150</t>
  </si>
  <si>
    <t>Pol138</t>
  </si>
  <si>
    <t>152</t>
  </si>
  <si>
    <t>77</t>
  </si>
  <si>
    <t>Pol139</t>
  </si>
  <si>
    <t>154</t>
  </si>
  <si>
    <t>Pol140</t>
  </si>
  <si>
    <t>156</t>
  </si>
  <si>
    <t>79</t>
  </si>
  <si>
    <t>Pol141</t>
  </si>
  <si>
    <t>158</t>
  </si>
  <si>
    <t>Pol142</t>
  </si>
  <si>
    <t>160</t>
  </si>
  <si>
    <t>81</t>
  </si>
  <si>
    <t>Pol143</t>
  </si>
  <si>
    <t>162</t>
  </si>
  <si>
    <t>Pol144</t>
  </si>
  <si>
    <t>164</t>
  </si>
  <si>
    <t>83</t>
  </si>
  <si>
    <t>Pol145</t>
  </si>
  <si>
    <t>166</t>
  </si>
  <si>
    <t>Pol146</t>
  </si>
  <si>
    <t>168</t>
  </si>
  <si>
    <t>85</t>
  </si>
  <si>
    <t>Pol147</t>
  </si>
  <si>
    <t>170</t>
  </si>
  <si>
    <t>Pol148</t>
  </si>
  <si>
    <t>172</t>
  </si>
  <si>
    <t>87</t>
  </si>
  <si>
    <t>Pol149</t>
  </si>
  <si>
    <t>174</t>
  </si>
  <si>
    <t>Pol150</t>
  </si>
  <si>
    <t>176</t>
  </si>
  <si>
    <t>89</t>
  </si>
  <si>
    <t>Pol151</t>
  </si>
  <si>
    <t>178</t>
  </si>
  <si>
    <t>Pol152</t>
  </si>
  <si>
    <t>180</t>
  </si>
  <si>
    <t>91</t>
  </si>
  <si>
    <t>Pol153</t>
  </si>
  <si>
    <t>182</t>
  </si>
  <si>
    <t>Pol154</t>
  </si>
  <si>
    <t>184</t>
  </si>
  <si>
    <t>93</t>
  </si>
  <si>
    <t>Pol155</t>
  </si>
  <si>
    <t>186</t>
  </si>
  <si>
    <t>Pol156</t>
  </si>
  <si>
    <t>188</t>
  </si>
  <si>
    <t>95</t>
  </si>
  <si>
    <t>Pol157</t>
  </si>
  <si>
    <t>190</t>
  </si>
  <si>
    <t>Pol158</t>
  </si>
  <si>
    <t>192</t>
  </si>
  <si>
    <t>97</t>
  </si>
  <si>
    <t>Pol159</t>
  </si>
  <si>
    <t>194</t>
  </si>
  <si>
    <t>Pol160</t>
  </si>
  <si>
    <t>196</t>
  </si>
  <si>
    <t>99</t>
  </si>
  <si>
    <t>Pol161</t>
  </si>
  <si>
    <t>198</t>
  </si>
  <si>
    <t>Pol162</t>
  </si>
  <si>
    <t>200</t>
  </si>
  <si>
    <t>101</t>
  </si>
  <si>
    <t>Pol163</t>
  </si>
  <si>
    <t>202</t>
  </si>
  <si>
    <t>Pol164</t>
  </si>
  <si>
    <t>204</t>
  </si>
  <si>
    <t>103</t>
  </si>
  <si>
    <t>Pol165</t>
  </si>
  <si>
    <t>206</t>
  </si>
  <si>
    <t>Pol166</t>
  </si>
  <si>
    <t>208</t>
  </si>
  <si>
    <t>105</t>
  </si>
  <si>
    <t>Pol167</t>
  </si>
  <si>
    <t>Demontáž stávající silové elektroinstalace</t>
  </si>
  <si>
    <t>hod</t>
  </si>
  <si>
    <t>210</t>
  </si>
  <si>
    <t>Pol168</t>
  </si>
  <si>
    <t>Opetovná montáž kuchynských spotrebicu</t>
  </si>
  <si>
    <t>212</t>
  </si>
  <si>
    <t>107</t>
  </si>
  <si>
    <t>Pol169</t>
  </si>
  <si>
    <t>Napojení, kontrola a revize stávající VZT kuchyne</t>
  </si>
  <si>
    <t>214</t>
  </si>
  <si>
    <t>Pol170</t>
  </si>
  <si>
    <t>Preložení a napojení stávajícího telefonního rozvadece R-TEL</t>
  </si>
  <si>
    <t>216</t>
  </si>
  <si>
    <t>109</t>
  </si>
  <si>
    <t>Pol171</t>
  </si>
  <si>
    <t>Demontáž a opetovná montáž slaboproudých rozvodu v prípade možné kolize</t>
  </si>
  <si>
    <t>218</t>
  </si>
  <si>
    <t>Pol172</t>
  </si>
  <si>
    <t>Napojení stávající centrály EZS</t>
  </si>
  <si>
    <t>220</t>
  </si>
  <si>
    <t>D13</t>
  </si>
  <si>
    <t>Zednické práce</t>
  </si>
  <si>
    <t>111</t>
  </si>
  <si>
    <t>Pol173</t>
  </si>
  <si>
    <t>Dozdení otvoru pomocí plynosilikátových tvárnic kolem nových rozvadecu RH, RE</t>
  </si>
  <si>
    <t>m2</t>
  </si>
  <si>
    <t>222</t>
  </si>
  <si>
    <t>Pol174</t>
  </si>
  <si>
    <t>Vysekání kapsy pro rozvadec RB</t>
  </si>
  <si>
    <t>224</t>
  </si>
  <si>
    <t>113</t>
  </si>
  <si>
    <t>Pol175</t>
  </si>
  <si>
    <t>Rezání drážky ve stenách a stropech pro nové kabely uložené, pod omítkou</t>
  </si>
  <si>
    <t>226</t>
  </si>
  <si>
    <t>02 - Objekt MŠ</t>
  </si>
  <si>
    <t>Pol176</t>
  </si>
  <si>
    <t>OJ - ovládací jenotka venkovních žaluzií místní - 230V,50hz, s blokováním pri ovládání centrální jednotkou</t>
  </si>
  <si>
    <t>Poznámka k položce:
Dodavatel žaluzií</t>
  </si>
  <si>
    <t>Pol177</t>
  </si>
  <si>
    <t>CJ - ovládací jenotka venkovních žaluzií centrální - 230V,50hz</t>
  </si>
  <si>
    <t>Pol178</t>
  </si>
  <si>
    <t>Venkovní žaluzie</t>
  </si>
  <si>
    <t>Pol179</t>
  </si>
  <si>
    <t>Nástenný parapetní žlab 110*70</t>
  </si>
  <si>
    <t>Pol180</t>
  </si>
  <si>
    <t>E18 - svítidlo nástropní interiérové LED 53W, 6760lm,230V,50Hz, IP20</t>
  </si>
  <si>
    <t>Pol181</t>
  </si>
  <si>
    <t>E19 - svítidlo nástropní interiérové LED 20W,1990lm,230V,50Hz, IP44</t>
  </si>
  <si>
    <t>Poznámka k položce:
DLN 2130 BARI LED 2770/840, 20W, 1990lm</t>
  </si>
  <si>
    <t>Pol182</t>
  </si>
  <si>
    <t>Svetelný LED pásek délky 5m</t>
  </si>
  <si>
    <t>Pol183</t>
  </si>
  <si>
    <t>Pol184</t>
  </si>
  <si>
    <t>Pol185</t>
  </si>
  <si>
    <t>Pol186</t>
  </si>
  <si>
    <t>Pol187</t>
  </si>
  <si>
    <t>Pol188</t>
  </si>
  <si>
    <t>Pol189</t>
  </si>
  <si>
    <t>Pol190</t>
  </si>
  <si>
    <t>Pol191</t>
  </si>
  <si>
    <t xml:space="preserve">      D6 - RO3, RO5 - rozvodnice oddelení 3 a 5</t>
  </si>
  <si>
    <t xml:space="preserve">      D7 - RO4, RO6 - rozvodnice oddelení 4 a 6</t>
  </si>
  <si>
    <t xml:space="preserve">    D8 - SPOTREBNÍ MATERIÁL</t>
  </si>
  <si>
    <t>D9 - Montáž</t>
  </si>
  <si>
    <t xml:space="preserve">    D11 - Zednické práce</t>
  </si>
  <si>
    <t>Pol192</t>
  </si>
  <si>
    <t>X22 - zásuvka interiérová dvojnásobná s bezpecnostními clonkami 2*250V,16A,50Hz, IP44, , rámecek dvojnásobný vodorovný</t>
  </si>
  <si>
    <t>Pol193</t>
  </si>
  <si>
    <t>X42 - zásuvka interiérová ctyrnásobná s bezpecnostními clonkami 4*250V,16A,50Hz, rámecek ctyrnásobný vodorovný</t>
  </si>
  <si>
    <t>Pol194</t>
  </si>
  <si>
    <t>X 7 - vývod pospojení, svorka ochranného pospojení</t>
  </si>
  <si>
    <t>Pol195</t>
  </si>
  <si>
    <t>V 9 - tlacítko VZT vestavné VZT - 250V,16A,50Hz</t>
  </si>
  <si>
    <t>Pol196</t>
  </si>
  <si>
    <t>CO - cidlo CO vzduchotechniky - dodávka VZT</t>
  </si>
  <si>
    <t>Pol197</t>
  </si>
  <si>
    <t>MaR - rozvadec MaR - dodávka MaR</t>
  </si>
  <si>
    <t>Pol198</t>
  </si>
  <si>
    <t>Kabel CYKY 5C*10</t>
  </si>
  <si>
    <t>Pol199</t>
  </si>
  <si>
    <t>Kabel SYKFY 2*2*0,5</t>
  </si>
  <si>
    <t>RO3, RO5 - rozvodnice oddelení 3 a 5</t>
  </si>
  <si>
    <t>Pol200</t>
  </si>
  <si>
    <t>Poznámka k položce:
Rozvádec, montáž POD omítku, bílá, požár.klasifikace EI30DP1-S, ŠxV=626x754,IP40; Bocnice, V=650; DIN lišta hliníková, šírka skríne = 600, šírka lišty = 488, 4ks; Upevnovací úchytka s vodivým propojení (zelená), 2ks; Upevnovací úchytka celoplastová (bílá), 2ks; Krycí deska, bez výrezu, plechová, bílá, Š=600, V=150, 2ks; Krycí deska, s výrezem 45mm, plechová, bílá, Š=600, V=150, 2ks; Krycí deska, bez výrezu, plechová, bílá, Š=600, V=50; Zaslepovací pás max. délka 1m, pro výrezy 45mm, šedý; Vypínac, 3-pól, In=40A; Svodic prepetí trídy T2 (II, C), modulový, TN-S,TT; 3+Npól, Un=280V; Jistic PL7, char B, 1-pólový, Icn=10kA, In=10A, 4ks; Jistic PL7, char B, 1-pólový, Icn=10kA, In=16A, 10ks; Chránic Ir=250A, typ AC, 4-pól, Idn=0.03A, In=25A, 2ks; Chránic s nadproudovou ochranou, Ir=250A, AC, 1+N, 10kA, char.B, Idn=0.03A, In=10A; Pojistkový odpínac pro Z-C10, 3p; Pojistkový odpínac pro Z-C10, 1p; Svorkovnice ELEKTRO Becov nad Teplou, 2.5-10 mm2, 4ks; Svorkovnice PE, propojení lištou, ELEKTRO Becov nad Teplou, 2.5-10mm2; Svorkovnice ELEKTRO Becov nad Teplou, 0.5-4 mm2, 44ks; Svorkovnice PE, propojení lištou, ELEKTRO Becov nad Teplou, 0.5-4mm2, 19ks; Jistic PL7, char B, 3-pólový, Icn=10kA, In=16A</t>
  </si>
  <si>
    <t>RO4, RO6 - rozvodnice oddelení 4 a 6</t>
  </si>
  <si>
    <t>Pol201</t>
  </si>
  <si>
    <t>Poznámka k položce:
Rozvádec, montáž POD omítku, bílá, požár.klasifikace EI30DP1-S, ŠxV=626x754,IP40; Bocnice, V=650; DIN lišta hliníková, šírka skríne = 600, šírka lišty = 488, 4ks; Upevnovací úchytka s vodivým propojení (zelená), 2ks; Upevnovací úchytka celoplastová (bílá), 2ks; Krycí deska, bez výrezu, plechová, bílá, Š=600, V=150, 2ks; Krycí deska, s výrezem 45mm, plechová, bílá, Š=600, V=150, 2ks; Krycí deska, bez výrezu, plechová, bílá, Š=600, V=50; Zaslepovací pás max. délka 1m, pro výrezy 45mm, šedý; Vypínac, 3-pól, In=40A; Svodic prepetí trídy T2 (II, C), modulový, TN-S,TT; 3+Npól, Un=280V; Jistic PL7, char B, 1-pólový, Icn=10kA, In=10A, 4ks; Jistic PL7, char B, 1-pólový, Icn=10kA, In=6A; Jistic PL7, char B, 1-pólový, Icn=10kA, In=16A, 9ks; Chránic Ir=250A, typ AC, 4-pól, Idn=0.03A, In=25A, 2ks; Chránic s nadproudovou ochranou, Ir=250A, AC, 1+N, 10kA, char.B, Idn=0.03A, In=10A; Pojistkový odpínac pro Z-C10, 3p, 2ks; Pojistkový odpínac pro Z-C10, 1p; Svorkovnice ELEKTRO Becov nad Teplou, 2.5-10 mm2, 4ks; Svorkovnice PE, propojení lištou, ELEKTRO Becov nad Teplou, 2.5-10mm2; Svorkovnice ELEKTRO Becov nad Teplou, 0.5-4 mm2, 44ks; Svorkovnice PE, propojení lištou, ELEKTRO Becov nad Teplou, 0.5-4mm2, 19ks; Jistic PL7, char B, 3-pólový, Icn=10kA, In=16A</t>
  </si>
  <si>
    <t>Pol202</t>
  </si>
  <si>
    <t>Pol203</t>
  </si>
  <si>
    <t>Pol204</t>
  </si>
  <si>
    <t>Pol205</t>
  </si>
  <si>
    <t>Pol206</t>
  </si>
  <si>
    <t>Pol207</t>
  </si>
  <si>
    <t>Pol208</t>
  </si>
  <si>
    <t>Pol209</t>
  </si>
  <si>
    <t>Pol210</t>
  </si>
  <si>
    <t>Napojení stávajícího rozvadece výtahu RV</t>
  </si>
  <si>
    <t>Pol211</t>
  </si>
  <si>
    <t>Napojení stávajícího rozvadece R EOP výmeníkové stanice</t>
  </si>
  <si>
    <t>Pol212</t>
  </si>
  <si>
    <t>Ekologická likvidace demontovaných elektrických zarízení</t>
  </si>
  <si>
    <t>Poznámka k položce:
Ostatní elektromontážní práce urcí montážní organizace</t>
  </si>
  <si>
    <t>Pol213</t>
  </si>
  <si>
    <t>Dozdení otvoru pomocí plynosilikátových tvárnic kolem nových rozvadecu RO a zazdení otvoru po starých prípojkových skríních</t>
  </si>
  <si>
    <t>03 - Objekt bývalých jeslí</t>
  </si>
  <si>
    <t>Pol214</t>
  </si>
  <si>
    <t xml:space="preserve">      D6 - RO1 - rozvodnice oddelení 1</t>
  </si>
  <si>
    <t xml:space="preserve">      D7 - RO2 - rozvodnice oddelení 2</t>
  </si>
  <si>
    <t>RO1 - rozvodnice oddelení 1</t>
  </si>
  <si>
    <t>Pol215</t>
  </si>
  <si>
    <t>RO2 - rozvodnice oddelení 2</t>
  </si>
  <si>
    <t>Pol216</t>
  </si>
  <si>
    <t>Pol217</t>
  </si>
  <si>
    <t>Pol218</t>
  </si>
  <si>
    <t>Dozdení otvoru pomocí plynosilikátových tvárnic kolem nových rozvadecu RO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</si>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</sst>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0"/>
  </numFmts>
  <fonts count="4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5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19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19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19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19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22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19</v>
      </c>
      <c r="AO17" s="19"/>
      <c r="AP17" s="19"/>
      <c r="AQ17" s="19"/>
      <c r="AR17" s="17"/>
      <c r="BE17" s="28"/>
      <c r="BS17" s="14" t="s">
        <v>31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19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22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19</v>
      </c>
      <c r="AO20" s="19"/>
      <c r="AP20" s="19"/>
      <c r="AQ20" s="19"/>
      <c r="AR20" s="17"/>
      <c r="BE20" s="28"/>
      <c r="BS20" s="14" t="s">
        <v>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91.25" customHeight="1">
      <c r="B23" s="18"/>
      <c r="C23" s="19"/>
      <c r="D23" s="19"/>
      <c r="E23" s="33" t="s">
        <v>34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36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37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38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39</v>
      </c>
      <c r="E29" s="43"/>
      <c r="F29" s="29" t="s">
        <v>40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41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42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43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44" s="2" customFormat="1" ht="14.4" customHeight="1" hidden="1">
      <c r="B33" s="42"/>
      <c r="C33" s="43"/>
      <c r="D33" s="43"/>
      <c r="E33" s="43"/>
      <c r="F33" s="29" t="s">
        <v>44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</row>
    <row r="34" spans="2:44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</row>
    <row r="35" spans="2:44" s="1" customFormat="1" ht="25.9" customHeight="1">
      <c r="B35" s="35"/>
      <c r="C35" s="47"/>
      <c r="D35" s="48" t="s">
        <v>45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46</v>
      </c>
      <c r="U35" s="49"/>
      <c r="V35" s="49"/>
      <c r="W35" s="49"/>
      <c r="X35" s="51" t="s">
        <v>47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201815ei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MŠ U Stadionu - snížení energetické náročnosti budovy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64" t="str">
        <f>IF(AN8="","",AN8)</f>
        <v>11. 8. 2018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3.65" customHeight="1"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49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65" t="str">
        <f>IF(E20="","",E20)</f>
        <v xml:space="preserve"> 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50</v>
      </c>
      <c r="D52" s="79"/>
      <c r="E52" s="79"/>
      <c r="F52" s="79"/>
      <c r="G52" s="79"/>
      <c r="H52" s="80"/>
      <c r="I52" s="81" t="s">
        <v>51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52</v>
      </c>
      <c r="AH52" s="79"/>
      <c r="AI52" s="79"/>
      <c r="AJ52" s="79"/>
      <c r="AK52" s="79"/>
      <c r="AL52" s="79"/>
      <c r="AM52" s="79"/>
      <c r="AN52" s="81" t="s">
        <v>53</v>
      </c>
      <c r="AO52" s="79"/>
      <c r="AP52" s="79"/>
      <c r="AQ52" s="83" t="s">
        <v>54</v>
      </c>
      <c r="AR52" s="40"/>
      <c r="AS52" s="84" t="s">
        <v>55</v>
      </c>
      <c r="AT52" s="85" t="s">
        <v>56</v>
      </c>
      <c r="AU52" s="85" t="s">
        <v>57</v>
      </c>
      <c r="AV52" s="85" t="s">
        <v>58</v>
      </c>
      <c r="AW52" s="85" t="s">
        <v>59</v>
      </c>
      <c r="AX52" s="85" t="s">
        <v>60</v>
      </c>
      <c r="AY52" s="85" t="s">
        <v>61</v>
      </c>
      <c r="AZ52" s="85" t="s">
        <v>62</v>
      </c>
      <c r="BA52" s="85" t="s">
        <v>63</v>
      </c>
      <c r="BB52" s="85" t="s">
        <v>64</v>
      </c>
      <c r="BC52" s="85" t="s">
        <v>65</v>
      </c>
      <c r="BD52" s="86" t="s">
        <v>66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pans="2:90" s="4" customFormat="1" ht="32.4" customHeight="1">
      <c r="B54" s="90"/>
      <c r="C54" s="91" t="s">
        <v>67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ROUND(AG55+AG58+AG61,2)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19</v>
      </c>
      <c r="AR54" s="96"/>
      <c r="AS54" s="97">
        <f>ROUND(AS55+AS58+AS61,2)</f>
        <v>0</v>
      </c>
      <c r="AT54" s="98">
        <f>ROUND(SUM(AV54:AW54),2)</f>
        <v>0</v>
      </c>
      <c r="AU54" s="99">
        <f>ROUND(AU55+AU58+AU61,5)</f>
        <v>0</v>
      </c>
      <c r="AV54" s="98">
        <f>ROUND(AZ54*L29,2)</f>
        <v>0</v>
      </c>
      <c r="AW54" s="98">
        <f>ROUND(BA54*L30,2)</f>
        <v>0</v>
      </c>
      <c r="AX54" s="98">
        <f>ROUND(BB54*L29,2)</f>
        <v>0</v>
      </c>
      <c r="AY54" s="98">
        <f>ROUND(BC54*L30,2)</f>
        <v>0</v>
      </c>
      <c r="AZ54" s="98">
        <f>ROUND(AZ55+AZ58+AZ61,2)</f>
        <v>0</v>
      </c>
      <c r="BA54" s="98">
        <f>ROUND(BA55+BA58+BA61,2)</f>
        <v>0</v>
      </c>
      <c r="BB54" s="98">
        <f>ROUND(BB55+BB58+BB61,2)</f>
        <v>0</v>
      </c>
      <c r="BC54" s="98">
        <f>ROUND(BC55+BC58+BC61,2)</f>
        <v>0</v>
      </c>
      <c r="BD54" s="100">
        <f>ROUND(BD55+BD58+BD61,2)</f>
        <v>0</v>
      </c>
      <c r="BS54" s="101" t="s">
        <v>68</v>
      </c>
      <c r="BT54" s="101" t="s">
        <v>69</v>
      </c>
      <c r="BU54" s="102" t="s">
        <v>70</v>
      </c>
      <c r="BV54" s="101" t="s">
        <v>71</v>
      </c>
      <c r="BW54" s="101" t="s">
        <v>5</v>
      </c>
      <c r="BX54" s="101" t="s">
        <v>72</v>
      </c>
      <c r="CL54" s="101" t="s">
        <v>19</v>
      </c>
    </row>
    <row r="55" spans="2:91" s="5" customFormat="1" ht="16.5" customHeight="1">
      <c r="B55" s="103"/>
      <c r="C55" s="104"/>
      <c r="D55" s="105" t="s">
        <v>73</v>
      </c>
      <c r="E55" s="105"/>
      <c r="F55" s="105"/>
      <c r="G55" s="105"/>
      <c r="H55" s="105"/>
      <c r="I55" s="106"/>
      <c r="J55" s="105" t="s">
        <v>74</v>
      </c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7">
        <f>ROUND(SUM(AG56:AG57),2)</f>
        <v>0</v>
      </c>
      <c r="AH55" s="106"/>
      <c r="AI55" s="106"/>
      <c r="AJ55" s="106"/>
      <c r="AK55" s="106"/>
      <c r="AL55" s="106"/>
      <c r="AM55" s="106"/>
      <c r="AN55" s="108">
        <f>SUM(AG55,AT55)</f>
        <v>0</v>
      </c>
      <c r="AO55" s="106"/>
      <c r="AP55" s="106"/>
      <c r="AQ55" s="109" t="s">
        <v>75</v>
      </c>
      <c r="AR55" s="110"/>
      <c r="AS55" s="111">
        <f>ROUND(SUM(AS56:AS57),2)</f>
        <v>0</v>
      </c>
      <c r="AT55" s="112">
        <f>ROUND(SUM(AV55:AW55),2)</f>
        <v>0</v>
      </c>
      <c r="AU55" s="113">
        <f>ROUND(SUM(AU56:AU57),5)</f>
        <v>0</v>
      </c>
      <c r="AV55" s="112">
        <f>ROUND(AZ55*L29,2)</f>
        <v>0</v>
      </c>
      <c r="AW55" s="112">
        <f>ROUND(BA55*L30,2)</f>
        <v>0</v>
      </c>
      <c r="AX55" s="112">
        <f>ROUND(BB55*L29,2)</f>
        <v>0</v>
      </c>
      <c r="AY55" s="112">
        <f>ROUND(BC55*L30,2)</f>
        <v>0</v>
      </c>
      <c r="AZ55" s="112">
        <f>ROUND(SUM(AZ56:AZ57),2)</f>
        <v>0</v>
      </c>
      <c r="BA55" s="112">
        <f>ROUND(SUM(BA56:BA57),2)</f>
        <v>0</v>
      </c>
      <c r="BB55" s="112">
        <f>ROUND(SUM(BB56:BB57),2)</f>
        <v>0</v>
      </c>
      <c r="BC55" s="112">
        <f>ROUND(SUM(BC56:BC57),2)</f>
        <v>0</v>
      </c>
      <c r="BD55" s="114">
        <f>ROUND(SUM(BD56:BD57),2)</f>
        <v>0</v>
      </c>
      <c r="BS55" s="115" t="s">
        <v>68</v>
      </c>
      <c r="BT55" s="115" t="s">
        <v>76</v>
      </c>
      <c r="BU55" s="115" t="s">
        <v>70</v>
      </c>
      <c r="BV55" s="115" t="s">
        <v>71</v>
      </c>
      <c r="BW55" s="115" t="s">
        <v>77</v>
      </c>
      <c r="BX55" s="115" t="s">
        <v>5</v>
      </c>
      <c r="CL55" s="115" t="s">
        <v>19</v>
      </c>
      <c r="CM55" s="115" t="s">
        <v>78</v>
      </c>
    </row>
    <row r="56" spans="1:90" s="6" customFormat="1" ht="16.5" customHeight="1">
      <c r="A56" s="116" t="s">
        <v>79</v>
      </c>
      <c r="B56" s="117"/>
      <c r="C56" s="118"/>
      <c r="D56" s="118"/>
      <c r="E56" s="119" t="s">
        <v>80</v>
      </c>
      <c r="F56" s="119"/>
      <c r="G56" s="119"/>
      <c r="H56" s="119"/>
      <c r="I56" s="119"/>
      <c r="J56" s="118"/>
      <c r="K56" s="119" t="s">
        <v>81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20">
        <f>'6a - Elektroinstalace (zp...'!J32</f>
        <v>0</v>
      </c>
      <c r="AH56" s="118"/>
      <c r="AI56" s="118"/>
      <c r="AJ56" s="118"/>
      <c r="AK56" s="118"/>
      <c r="AL56" s="118"/>
      <c r="AM56" s="118"/>
      <c r="AN56" s="120">
        <f>SUM(AG56,AT56)</f>
        <v>0</v>
      </c>
      <c r="AO56" s="118"/>
      <c r="AP56" s="118"/>
      <c r="AQ56" s="121" t="s">
        <v>82</v>
      </c>
      <c r="AR56" s="122"/>
      <c r="AS56" s="123">
        <v>0</v>
      </c>
      <c r="AT56" s="124">
        <f>ROUND(SUM(AV56:AW56),2)</f>
        <v>0</v>
      </c>
      <c r="AU56" s="125">
        <f>'6a - Elektroinstalace (zp...'!P97</f>
        <v>0</v>
      </c>
      <c r="AV56" s="124">
        <f>'6a - Elektroinstalace (zp...'!J35</f>
        <v>0</v>
      </c>
      <c r="AW56" s="124">
        <f>'6a - Elektroinstalace (zp...'!J36</f>
        <v>0</v>
      </c>
      <c r="AX56" s="124">
        <f>'6a - Elektroinstalace (zp...'!J37</f>
        <v>0</v>
      </c>
      <c r="AY56" s="124">
        <f>'6a - Elektroinstalace (zp...'!J38</f>
        <v>0</v>
      </c>
      <c r="AZ56" s="124">
        <f>'6a - Elektroinstalace (zp...'!F35</f>
        <v>0</v>
      </c>
      <c r="BA56" s="124">
        <f>'6a - Elektroinstalace (zp...'!F36</f>
        <v>0</v>
      </c>
      <c r="BB56" s="124">
        <f>'6a - Elektroinstalace (zp...'!F37</f>
        <v>0</v>
      </c>
      <c r="BC56" s="124">
        <f>'6a - Elektroinstalace (zp...'!F38</f>
        <v>0</v>
      </c>
      <c r="BD56" s="126">
        <f>'6a - Elektroinstalace (zp...'!F39</f>
        <v>0</v>
      </c>
      <c r="BT56" s="127" t="s">
        <v>78</v>
      </c>
      <c r="BV56" s="127" t="s">
        <v>71</v>
      </c>
      <c r="BW56" s="127" t="s">
        <v>83</v>
      </c>
      <c r="BX56" s="127" t="s">
        <v>77</v>
      </c>
      <c r="CL56" s="127" t="s">
        <v>19</v>
      </c>
    </row>
    <row r="57" spans="1:90" s="6" customFormat="1" ht="16.5" customHeight="1">
      <c r="A57" s="116" t="s">
        <v>79</v>
      </c>
      <c r="B57" s="117"/>
      <c r="C57" s="118"/>
      <c r="D57" s="118"/>
      <c r="E57" s="119" t="s">
        <v>84</v>
      </c>
      <c r="F57" s="119"/>
      <c r="G57" s="119"/>
      <c r="H57" s="119"/>
      <c r="I57" s="119"/>
      <c r="J57" s="118"/>
      <c r="K57" s="119" t="s">
        <v>85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20">
        <f>'6b - Elektroinstalace (ne...'!J32</f>
        <v>0</v>
      </c>
      <c r="AH57" s="118"/>
      <c r="AI57" s="118"/>
      <c r="AJ57" s="118"/>
      <c r="AK57" s="118"/>
      <c r="AL57" s="118"/>
      <c r="AM57" s="118"/>
      <c r="AN57" s="120">
        <f>SUM(AG57,AT57)</f>
        <v>0</v>
      </c>
      <c r="AO57" s="118"/>
      <c r="AP57" s="118"/>
      <c r="AQ57" s="121" t="s">
        <v>82</v>
      </c>
      <c r="AR57" s="122"/>
      <c r="AS57" s="123">
        <v>0</v>
      </c>
      <c r="AT57" s="124">
        <f>ROUND(SUM(AV57:AW57),2)</f>
        <v>0</v>
      </c>
      <c r="AU57" s="125">
        <f>'6b - Elektroinstalace (ne...'!P107</f>
        <v>0</v>
      </c>
      <c r="AV57" s="124">
        <f>'6b - Elektroinstalace (ne...'!J35</f>
        <v>0</v>
      </c>
      <c r="AW57" s="124">
        <f>'6b - Elektroinstalace (ne...'!J36</f>
        <v>0</v>
      </c>
      <c r="AX57" s="124">
        <f>'6b - Elektroinstalace (ne...'!J37</f>
        <v>0</v>
      </c>
      <c r="AY57" s="124">
        <f>'6b - Elektroinstalace (ne...'!J38</f>
        <v>0</v>
      </c>
      <c r="AZ57" s="124">
        <f>'6b - Elektroinstalace (ne...'!F35</f>
        <v>0</v>
      </c>
      <c r="BA57" s="124">
        <f>'6b - Elektroinstalace (ne...'!F36</f>
        <v>0</v>
      </c>
      <c r="BB57" s="124">
        <f>'6b - Elektroinstalace (ne...'!F37</f>
        <v>0</v>
      </c>
      <c r="BC57" s="124">
        <f>'6b - Elektroinstalace (ne...'!F38</f>
        <v>0</v>
      </c>
      <c r="BD57" s="126">
        <f>'6b - Elektroinstalace (ne...'!F39</f>
        <v>0</v>
      </c>
      <c r="BT57" s="127" t="s">
        <v>78</v>
      </c>
      <c r="BV57" s="127" t="s">
        <v>71</v>
      </c>
      <c r="BW57" s="127" t="s">
        <v>86</v>
      </c>
      <c r="BX57" s="127" t="s">
        <v>77</v>
      </c>
      <c r="CL57" s="127" t="s">
        <v>19</v>
      </c>
    </row>
    <row r="58" spans="2:91" s="5" customFormat="1" ht="16.5" customHeight="1">
      <c r="B58" s="103"/>
      <c r="C58" s="104"/>
      <c r="D58" s="105" t="s">
        <v>87</v>
      </c>
      <c r="E58" s="105"/>
      <c r="F58" s="105"/>
      <c r="G58" s="105"/>
      <c r="H58" s="105"/>
      <c r="I58" s="106"/>
      <c r="J58" s="105" t="s">
        <v>88</v>
      </c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7">
        <f>ROUND(SUM(AG59:AG60),2)</f>
        <v>0</v>
      </c>
      <c r="AH58" s="106"/>
      <c r="AI58" s="106"/>
      <c r="AJ58" s="106"/>
      <c r="AK58" s="106"/>
      <c r="AL58" s="106"/>
      <c r="AM58" s="106"/>
      <c r="AN58" s="108">
        <f>SUM(AG58,AT58)</f>
        <v>0</v>
      </c>
      <c r="AO58" s="106"/>
      <c r="AP58" s="106"/>
      <c r="AQ58" s="109" t="s">
        <v>75</v>
      </c>
      <c r="AR58" s="110"/>
      <c r="AS58" s="111">
        <f>ROUND(SUM(AS59:AS60),2)</f>
        <v>0</v>
      </c>
      <c r="AT58" s="112">
        <f>ROUND(SUM(AV58:AW58),2)</f>
        <v>0</v>
      </c>
      <c r="AU58" s="113">
        <f>ROUND(SUM(AU59:AU60),5)</f>
        <v>0</v>
      </c>
      <c r="AV58" s="112">
        <f>ROUND(AZ58*L29,2)</f>
        <v>0</v>
      </c>
      <c r="AW58" s="112">
        <f>ROUND(BA58*L30,2)</f>
        <v>0</v>
      </c>
      <c r="AX58" s="112">
        <f>ROUND(BB58*L29,2)</f>
        <v>0</v>
      </c>
      <c r="AY58" s="112">
        <f>ROUND(BC58*L30,2)</f>
        <v>0</v>
      </c>
      <c r="AZ58" s="112">
        <f>ROUND(SUM(AZ59:AZ60),2)</f>
        <v>0</v>
      </c>
      <c r="BA58" s="112">
        <f>ROUND(SUM(BA59:BA60),2)</f>
        <v>0</v>
      </c>
      <c r="BB58" s="112">
        <f>ROUND(SUM(BB59:BB60),2)</f>
        <v>0</v>
      </c>
      <c r="BC58" s="112">
        <f>ROUND(SUM(BC59:BC60),2)</f>
        <v>0</v>
      </c>
      <c r="BD58" s="114">
        <f>ROUND(SUM(BD59:BD60),2)</f>
        <v>0</v>
      </c>
      <c r="BS58" s="115" t="s">
        <v>68</v>
      </c>
      <c r="BT58" s="115" t="s">
        <v>76</v>
      </c>
      <c r="BU58" s="115" t="s">
        <v>70</v>
      </c>
      <c r="BV58" s="115" t="s">
        <v>71</v>
      </c>
      <c r="BW58" s="115" t="s">
        <v>89</v>
      </c>
      <c r="BX58" s="115" t="s">
        <v>5</v>
      </c>
      <c r="CL58" s="115" t="s">
        <v>19</v>
      </c>
      <c r="CM58" s="115" t="s">
        <v>78</v>
      </c>
    </row>
    <row r="59" spans="1:90" s="6" customFormat="1" ht="16.5" customHeight="1">
      <c r="A59" s="116" t="s">
        <v>79</v>
      </c>
      <c r="B59" s="117"/>
      <c r="C59" s="118"/>
      <c r="D59" s="118"/>
      <c r="E59" s="119" t="s">
        <v>80</v>
      </c>
      <c r="F59" s="119"/>
      <c r="G59" s="119"/>
      <c r="H59" s="119"/>
      <c r="I59" s="119"/>
      <c r="J59" s="118"/>
      <c r="K59" s="119" t="s">
        <v>81</v>
      </c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20">
        <f>'6a - Elektroinstalace (zp..._01'!J32</f>
        <v>0</v>
      </c>
      <c r="AH59" s="118"/>
      <c r="AI59" s="118"/>
      <c r="AJ59" s="118"/>
      <c r="AK59" s="118"/>
      <c r="AL59" s="118"/>
      <c r="AM59" s="118"/>
      <c r="AN59" s="120">
        <f>SUM(AG59,AT59)</f>
        <v>0</v>
      </c>
      <c r="AO59" s="118"/>
      <c r="AP59" s="118"/>
      <c r="AQ59" s="121" t="s">
        <v>82</v>
      </c>
      <c r="AR59" s="122"/>
      <c r="AS59" s="123">
        <v>0</v>
      </c>
      <c r="AT59" s="124">
        <f>ROUND(SUM(AV59:AW59),2)</f>
        <v>0</v>
      </c>
      <c r="AU59" s="125">
        <f>'6a - Elektroinstalace (zp..._01'!P97</f>
        <v>0</v>
      </c>
      <c r="AV59" s="124">
        <f>'6a - Elektroinstalace (zp..._01'!J35</f>
        <v>0</v>
      </c>
      <c r="AW59" s="124">
        <f>'6a - Elektroinstalace (zp..._01'!J36</f>
        <v>0</v>
      </c>
      <c r="AX59" s="124">
        <f>'6a - Elektroinstalace (zp..._01'!J37</f>
        <v>0</v>
      </c>
      <c r="AY59" s="124">
        <f>'6a - Elektroinstalace (zp..._01'!J38</f>
        <v>0</v>
      </c>
      <c r="AZ59" s="124">
        <f>'6a - Elektroinstalace (zp..._01'!F35</f>
        <v>0</v>
      </c>
      <c r="BA59" s="124">
        <f>'6a - Elektroinstalace (zp..._01'!F36</f>
        <v>0</v>
      </c>
      <c r="BB59" s="124">
        <f>'6a - Elektroinstalace (zp..._01'!F37</f>
        <v>0</v>
      </c>
      <c r="BC59" s="124">
        <f>'6a - Elektroinstalace (zp..._01'!F38</f>
        <v>0</v>
      </c>
      <c r="BD59" s="126">
        <f>'6a - Elektroinstalace (zp..._01'!F39</f>
        <v>0</v>
      </c>
      <c r="BT59" s="127" t="s">
        <v>78</v>
      </c>
      <c r="BV59" s="127" t="s">
        <v>71</v>
      </c>
      <c r="BW59" s="127" t="s">
        <v>90</v>
      </c>
      <c r="BX59" s="127" t="s">
        <v>89</v>
      </c>
      <c r="CL59" s="127" t="s">
        <v>19</v>
      </c>
    </row>
    <row r="60" spans="1:90" s="6" customFormat="1" ht="16.5" customHeight="1">
      <c r="A60" s="116" t="s">
        <v>79</v>
      </c>
      <c r="B60" s="117"/>
      <c r="C60" s="118"/>
      <c r="D60" s="118"/>
      <c r="E60" s="119" t="s">
        <v>84</v>
      </c>
      <c r="F60" s="119"/>
      <c r="G60" s="119"/>
      <c r="H60" s="119"/>
      <c r="I60" s="119"/>
      <c r="J60" s="118"/>
      <c r="K60" s="119" t="s">
        <v>85</v>
      </c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20">
        <f>'6b - Elektroinstalace (ne..._01'!J32</f>
        <v>0</v>
      </c>
      <c r="AH60" s="118"/>
      <c r="AI60" s="118"/>
      <c r="AJ60" s="118"/>
      <c r="AK60" s="118"/>
      <c r="AL60" s="118"/>
      <c r="AM60" s="118"/>
      <c r="AN60" s="120">
        <f>SUM(AG60,AT60)</f>
        <v>0</v>
      </c>
      <c r="AO60" s="118"/>
      <c r="AP60" s="118"/>
      <c r="AQ60" s="121" t="s">
        <v>82</v>
      </c>
      <c r="AR60" s="122"/>
      <c r="AS60" s="123">
        <v>0</v>
      </c>
      <c r="AT60" s="124">
        <f>ROUND(SUM(AV60:AW60),2)</f>
        <v>0</v>
      </c>
      <c r="AU60" s="125">
        <f>'6b - Elektroinstalace (ne..._01'!P102</f>
        <v>0</v>
      </c>
      <c r="AV60" s="124">
        <f>'6b - Elektroinstalace (ne..._01'!J35</f>
        <v>0</v>
      </c>
      <c r="AW60" s="124">
        <f>'6b - Elektroinstalace (ne..._01'!J36</f>
        <v>0</v>
      </c>
      <c r="AX60" s="124">
        <f>'6b - Elektroinstalace (ne..._01'!J37</f>
        <v>0</v>
      </c>
      <c r="AY60" s="124">
        <f>'6b - Elektroinstalace (ne..._01'!J38</f>
        <v>0</v>
      </c>
      <c r="AZ60" s="124">
        <f>'6b - Elektroinstalace (ne..._01'!F35</f>
        <v>0</v>
      </c>
      <c r="BA60" s="124">
        <f>'6b - Elektroinstalace (ne..._01'!F36</f>
        <v>0</v>
      </c>
      <c r="BB60" s="124">
        <f>'6b - Elektroinstalace (ne..._01'!F37</f>
        <v>0</v>
      </c>
      <c r="BC60" s="124">
        <f>'6b - Elektroinstalace (ne..._01'!F38</f>
        <v>0</v>
      </c>
      <c r="BD60" s="126">
        <f>'6b - Elektroinstalace (ne..._01'!F39</f>
        <v>0</v>
      </c>
      <c r="BT60" s="127" t="s">
        <v>78</v>
      </c>
      <c r="BV60" s="127" t="s">
        <v>71</v>
      </c>
      <c r="BW60" s="127" t="s">
        <v>91</v>
      </c>
      <c r="BX60" s="127" t="s">
        <v>89</v>
      </c>
      <c r="CL60" s="127" t="s">
        <v>19</v>
      </c>
    </row>
    <row r="61" spans="2:91" s="5" customFormat="1" ht="16.5" customHeight="1">
      <c r="B61" s="103"/>
      <c r="C61" s="104"/>
      <c r="D61" s="105" t="s">
        <v>92</v>
      </c>
      <c r="E61" s="105"/>
      <c r="F61" s="105"/>
      <c r="G61" s="105"/>
      <c r="H61" s="105"/>
      <c r="I61" s="106"/>
      <c r="J61" s="105" t="s">
        <v>93</v>
      </c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7">
        <f>ROUND(SUM(AG62:AG63),2)</f>
        <v>0</v>
      </c>
      <c r="AH61" s="106"/>
      <c r="AI61" s="106"/>
      <c r="AJ61" s="106"/>
      <c r="AK61" s="106"/>
      <c r="AL61" s="106"/>
      <c r="AM61" s="106"/>
      <c r="AN61" s="108">
        <f>SUM(AG61,AT61)</f>
        <v>0</v>
      </c>
      <c r="AO61" s="106"/>
      <c r="AP61" s="106"/>
      <c r="AQ61" s="109" t="s">
        <v>75</v>
      </c>
      <c r="AR61" s="110"/>
      <c r="AS61" s="111">
        <f>ROUND(SUM(AS62:AS63),2)</f>
        <v>0</v>
      </c>
      <c r="AT61" s="112">
        <f>ROUND(SUM(AV61:AW61),2)</f>
        <v>0</v>
      </c>
      <c r="AU61" s="113">
        <f>ROUND(SUM(AU62:AU63),5)</f>
        <v>0</v>
      </c>
      <c r="AV61" s="112">
        <f>ROUND(AZ61*L29,2)</f>
        <v>0</v>
      </c>
      <c r="AW61" s="112">
        <f>ROUND(BA61*L30,2)</f>
        <v>0</v>
      </c>
      <c r="AX61" s="112">
        <f>ROUND(BB61*L29,2)</f>
        <v>0</v>
      </c>
      <c r="AY61" s="112">
        <f>ROUND(BC61*L30,2)</f>
        <v>0</v>
      </c>
      <c r="AZ61" s="112">
        <f>ROUND(SUM(AZ62:AZ63),2)</f>
        <v>0</v>
      </c>
      <c r="BA61" s="112">
        <f>ROUND(SUM(BA62:BA63),2)</f>
        <v>0</v>
      </c>
      <c r="BB61" s="112">
        <f>ROUND(SUM(BB62:BB63),2)</f>
        <v>0</v>
      </c>
      <c r="BC61" s="112">
        <f>ROUND(SUM(BC62:BC63),2)</f>
        <v>0</v>
      </c>
      <c r="BD61" s="114">
        <f>ROUND(SUM(BD62:BD63),2)</f>
        <v>0</v>
      </c>
      <c r="BS61" s="115" t="s">
        <v>68</v>
      </c>
      <c r="BT61" s="115" t="s">
        <v>76</v>
      </c>
      <c r="BU61" s="115" t="s">
        <v>70</v>
      </c>
      <c r="BV61" s="115" t="s">
        <v>71</v>
      </c>
      <c r="BW61" s="115" t="s">
        <v>94</v>
      </c>
      <c r="BX61" s="115" t="s">
        <v>5</v>
      </c>
      <c r="CL61" s="115" t="s">
        <v>19</v>
      </c>
      <c r="CM61" s="115" t="s">
        <v>78</v>
      </c>
    </row>
    <row r="62" spans="1:90" s="6" customFormat="1" ht="16.5" customHeight="1">
      <c r="A62" s="116" t="s">
        <v>79</v>
      </c>
      <c r="B62" s="117"/>
      <c r="C62" s="118"/>
      <c r="D62" s="118"/>
      <c r="E62" s="119" t="s">
        <v>80</v>
      </c>
      <c r="F62" s="119"/>
      <c r="G62" s="119"/>
      <c r="H62" s="119"/>
      <c r="I62" s="119"/>
      <c r="J62" s="118"/>
      <c r="K62" s="119" t="s">
        <v>81</v>
      </c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20">
        <f>'6a - Elektroinstalace (zp..._02'!J32</f>
        <v>0</v>
      </c>
      <c r="AH62" s="118"/>
      <c r="AI62" s="118"/>
      <c r="AJ62" s="118"/>
      <c r="AK62" s="118"/>
      <c r="AL62" s="118"/>
      <c r="AM62" s="118"/>
      <c r="AN62" s="120">
        <f>SUM(AG62,AT62)</f>
        <v>0</v>
      </c>
      <c r="AO62" s="118"/>
      <c r="AP62" s="118"/>
      <c r="AQ62" s="121" t="s">
        <v>82</v>
      </c>
      <c r="AR62" s="122"/>
      <c r="AS62" s="123">
        <v>0</v>
      </c>
      <c r="AT62" s="124">
        <f>ROUND(SUM(AV62:AW62),2)</f>
        <v>0</v>
      </c>
      <c r="AU62" s="125">
        <f>'6a - Elektroinstalace (zp..._02'!P97</f>
        <v>0</v>
      </c>
      <c r="AV62" s="124">
        <f>'6a - Elektroinstalace (zp..._02'!J35</f>
        <v>0</v>
      </c>
      <c r="AW62" s="124">
        <f>'6a - Elektroinstalace (zp..._02'!J36</f>
        <v>0</v>
      </c>
      <c r="AX62" s="124">
        <f>'6a - Elektroinstalace (zp..._02'!J37</f>
        <v>0</v>
      </c>
      <c r="AY62" s="124">
        <f>'6a - Elektroinstalace (zp..._02'!J38</f>
        <v>0</v>
      </c>
      <c r="AZ62" s="124">
        <f>'6a - Elektroinstalace (zp..._02'!F35</f>
        <v>0</v>
      </c>
      <c r="BA62" s="124">
        <f>'6a - Elektroinstalace (zp..._02'!F36</f>
        <v>0</v>
      </c>
      <c r="BB62" s="124">
        <f>'6a - Elektroinstalace (zp..._02'!F37</f>
        <v>0</v>
      </c>
      <c r="BC62" s="124">
        <f>'6a - Elektroinstalace (zp..._02'!F38</f>
        <v>0</v>
      </c>
      <c r="BD62" s="126">
        <f>'6a - Elektroinstalace (zp..._02'!F39</f>
        <v>0</v>
      </c>
      <c r="BT62" s="127" t="s">
        <v>78</v>
      </c>
      <c r="BV62" s="127" t="s">
        <v>71</v>
      </c>
      <c r="BW62" s="127" t="s">
        <v>95</v>
      </c>
      <c r="BX62" s="127" t="s">
        <v>94</v>
      </c>
      <c r="CL62" s="127" t="s">
        <v>19</v>
      </c>
    </row>
    <row r="63" spans="1:90" s="6" customFormat="1" ht="16.5" customHeight="1">
      <c r="A63" s="116" t="s">
        <v>79</v>
      </c>
      <c r="B63" s="117"/>
      <c r="C63" s="118"/>
      <c r="D63" s="118"/>
      <c r="E63" s="119" t="s">
        <v>84</v>
      </c>
      <c r="F63" s="119"/>
      <c r="G63" s="119"/>
      <c r="H63" s="119"/>
      <c r="I63" s="119"/>
      <c r="J63" s="118"/>
      <c r="K63" s="119" t="s">
        <v>85</v>
      </c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20">
        <f>'6b - Elektroinstalace (ne..._02'!J32</f>
        <v>0</v>
      </c>
      <c r="AH63" s="118"/>
      <c r="AI63" s="118"/>
      <c r="AJ63" s="118"/>
      <c r="AK63" s="118"/>
      <c r="AL63" s="118"/>
      <c r="AM63" s="118"/>
      <c r="AN63" s="120">
        <f>SUM(AG63,AT63)</f>
        <v>0</v>
      </c>
      <c r="AO63" s="118"/>
      <c r="AP63" s="118"/>
      <c r="AQ63" s="121" t="s">
        <v>82</v>
      </c>
      <c r="AR63" s="122"/>
      <c r="AS63" s="128">
        <v>0</v>
      </c>
      <c r="AT63" s="129">
        <f>ROUND(SUM(AV63:AW63),2)</f>
        <v>0</v>
      </c>
      <c r="AU63" s="130">
        <f>'6b - Elektroinstalace (ne..._02'!P102</f>
        <v>0</v>
      </c>
      <c r="AV63" s="129">
        <f>'6b - Elektroinstalace (ne..._02'!J35</f>
        <v>0</v>
      </c>
      <c r="AW63" s="129">
        <f>'6b - Elektroinstalace (ne..._02'!J36</f>
        <v>0</v>
      </c>
      <c r="AX63" s="129">
        <f>'6b - Elektroinstalace (ne..._02'!J37</f>
        <v>0</v>
      </c>
      <c r="AY63" s="129">
        <f>'6b - Elektroinstalace (ne..._02'!J38</f>
        <v>0</v>
      </c>
      <c r="AZ63" s="129">
        <f>'6b - Elektroinstalace (ne..._02'!F35</f>
        <v>0</v>
      </c>
      <c r="BA63" s="129">
        <f>'6b - Elektroinstalace (ne..._02'!F36</f>
        <v>0</v>
      </c>
      <c r="BB63" s="129">
        <f>'6b - Elektroinstalace (ne..._02'!F37</f>
        <v>0</v>
      </c>
      <c r="BC63" s="129">
        <f>'6b - Elektroinstalace (ne..._02'!F38</f>
        <v>0</v>
      </c>
      <c r="BD63" s="131">
        <f>'6b - Elektroinstalace (ne..._02'!F39</f>
        <v>0</v>
      </c>
      <c r="BT63" s="127" t="s">
        <v>78</v>
      </c>
      <c r="BV63" s="127" t="s">
        <v>71</v>
      </c>
      <c r="BW63" s="127" t="s">
        <v>96</v>
      </c>
      <c r="BX63" s="127" t="s">
        <v>94</v>
      </c>
      <c r="CL63" s="127" t="s">
        <v>19</v>
      </c>
    </row>
    <row r="64" spans="2:44" s="1" customFormat="1" ht="30" customHeight="1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40"/>
    </row>
    <row r="65" spans="2:44" s="1" customFormat="1" ht="6.95" customHeight="1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40"/>
    </row>
  </sheetData>
  <sheetProtection password="CC35" sheet="1" objects="1" scenarios="1" formatColumns="0" formatRows="0"/>
  <mergeCells count="7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E62:I62"/>
    <mergeCell ref="D55:H55"/>
    <mergeCell ref="E56:I56"/>
    <mergeCell ref="E57:I57"/>
    <mergeCell ref="D58:H58"/>
    <mergeCell ref="E59:I59"/>
    <mergeCell ref="E60:I60"/>
    <mergeCell ref="D61:H61"/>
    <mergeCell ref="E63:I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63:AM63"/>
    <mergeCell ref="AG54:AM54"/>
    <mergeCell ref="AN54:AP54"/>
    <mergeCell ref="C52:G52"/>
    <mergeCell ref="I52:AF52"/>
    <mergeCell ref="J55:AF55"/>
    <mergeCell ref="K56:AF56"/>
    <mergeCell ref="K57:AF57"/>
    <mergeCell ref="J58:AF58"/>
    <mergeCell ref="K59:AF59"/>
    <mergeCell ref="K60:AF60"/>
    <mergeCell ref="J61:AF61"/>
    <mergeCell ref="K62:AF62"/>
    <mergeCell ref="K63:AF63"/>
  </mergeCells>
  <hyperlinks>
    <hyperlink ref="A56" location="'6a - Elektroinstalace (zp...'!C2" display="/"/>
    <hyperlink ref="A57" location="'6b - Elektroinstalace (ne...'!C2" display="/"/>
    <hyperlink ref="A59" location="'6a - Elektroinstalace (zp..._01'!C2" display="/"/>
    <hyperlink ref="A60" location="'6b - Elektroinstalace (ne..._01'!C2" display="/"/>
    <hyperlink ref="A62" location="'6a - Elektroinstalace (zp..._02'!C2" display="/"/>
    <hyperlink ref="A63" location="'6b - Elektroinstalace (ne..._02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83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7"/>
      <c r="AT3" s="14" t="s">
        <v>78</v>
      </c>
    </row>
    <row r="4" spans="2:46" ht="24.95" customHeight="1">
      <c r="B4" s="17"/>
      <c r="D4" s="136" t="s">
        <v>97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7" t="s">
        <v>16</v>
      </c>
      <c r="L6" s="17"/>
    </row>
    <row r="7" spans="2:12" ht="16.5" customHeight="1">
      <c r="B7" s="17"/>
      <c r="E7" s="138" t="str">
        <f>'Rekapitulace stavby'!K6</f>
        <v>MŠ U Stadionu - snížení energetické náročnosti budovy</v>
      </c>
      <c r="F7" s="137"/>
      <c r="G7" s="137"/>
      <c r="H7" s="137"/>
      <c r="L7" s="17"/>
    </row>
    <row r="8" spans="2:12" ht="12" customHeight="1">
      <c r="B8" s="17"/>
      <c r="D8" s="137" t="s">
        <v>98</v>
      </c>
      <c r="L8" s="17"/>
    </row>
    <row r="9" spans="2:12" s="1" customFormat="1" ht="16.5" customHeight="1">
      <c r="B9" s="40"/>
      <c r="E9" s="138" t="s">
        <v>99</v>
      </c>
      <c r="F9" s="1"/>
      <c r="G9" s="1"/>
      <c r="H9" s="1"/>
      <c r="I9" s="139"/>
      <c r="L9" s="40"/>
    </row>
    <row r="10" spans="2:12" s="1" customFormat="1" ht="12" customHeight="1">
      <c r="B10" s="40"/>
      <c r="D10" s="137" t="s">
        <v>100</v>
      </c>
      <c r="I10" s="139"/>
      <c r="L10" s="40"/>
    </row>
    <row r="11" spans="2:12" s="1" customFormat="1" ht="36.95" customHeight="1">
      <c r="B11" s="40"/>
      <c r="E11" s="140" t="s">
        <v>101</v>
      </c>
      <c r="F11" s="1"/>
      <c r="G11" s="1"/>
      <c r="H11" s="1"/>
      <c r="I11" s="139"/>
      <c r="L11" s="40"/>
    </row>
    <row r="12" spans="2:12" s="1" customFormat="1" ht="12">
      <c r="B12" s="40"/>
      <c r="I12" s="139"/>
      <c r="L12" s="40"/>
    </row>
    <row r="13" spans="2:12" s="1" customFormat="1" ht="12" customHeight="1">
      <c r="B13" s="40"/>
      <c r="D13" s="137" t="s">
        <v>18</v>
      </c>
      <c r="F13" s="14" t="s">
        <v>19</v>
      </c>
      <c r="I13" s="141" t="s">
        <v>20</v>
      </c>
      <c r="J13" s="14" t="s">
        <v>19</v>
      </c>
      <c r="L13" s="40"/>
    </row>
    <row r="14" spans="2:12" s="1" customFormat="1" ht="12" customHeight="1">
      <c r="B14" s="40"/>
      <c r="D14" s="137" t="s">
        <v>21</v>
      </c>
      <c r="F14" s="14" t="s">
        <v>22</v>
      </c>
      <c r="I14" s="141" t="s">
        <v>23</v>
      </c>
      <c r="J14" s="142" t="str">
        <f>'Rekapitulace stavby'!AN8</f>
        <v>11. 8. 2018</v>
      </c>
      <c r="L14" s="40"/>
    </row>
    <row r="15" spans="2:12" s="1" customFormat="1" ht="10.8" customHeight="1">
      <c r="B15" s="40"/>
      <c r="I15" s="139"/>
      <c r="L15" s="40"/>
    </row>
    <row r="16" spans="2:12" s="1" customFormat="1" ht="12" customHeight="1">
      <c r="B16" s="40"/>
      <c r="D16" s="137" t="s">
        <v>25</v>
      </c>
      <c r="I16" s="141" t="s">
        <v>26</v>
      </c>
      <c r="J16" s="14" t="str">
        <f>IF('Rekapitulace stavby'!AN10="","",'Rekapitulace stavby'!AN10)</f>
        <v/>
      </c>
      <c r="L16" s="40"/>
    </row>
    <row r="17" spans="2:12" s="1" customFormat="1" ht="18" customHeight="1">
      <c r="B17" s="40"/>
      <c r="E17" s="14" t="str">
        <f>IF('Rekapitulace stavby'!E11="","",'Rekapitulace stavby'!E11)</f>
        <v xml:space="preserve"> </v>
      </c>
      <c r="I17" s="141" t="s">
        <v>27</v>
      </c>
      <c r="J17" s="14" t="str">
        <f>IF('Rekapitulace stavby'!AN11="","",'Rekapitulace stavby'!AN11)</f>
        <v/>
      </c>
      <c r="L17" s="40"/>
    </row>
    <row r="18" spans="2:12" s="1" customFormat="1" ht="6.95" customHeight="1">
      <c r="B18" s="40"/>
      <c r="I18" s="139"/>
      <c r="L18" s="40"/>
    </row>
    <row r="19" spans="2:12" s="1" customFormat="1" ht="12" customHeight="1">
      <c r="B19" s="40"/>
      <c r="D19" s="137" t="s">
        <v>28</v>
      </c>
      <c r="I19" s="141" t="s">
        <v>26</v>
      </c>
      <c r="J19" s="30" t="str">
        <f>'Rekapitulace stavby'!AN13</f>
        <v>Vyplň údaj</v>
      </c>
      <c r="L19" s="40"/>
    </row>
    <row r="20" spans="2:12" s="1" customFormat="1" ht="18" customHeight="1">
      <c r="B20" s="40"/>
      <c r="E20" s="30" t="str">
        <f>'Rekapitulace stavby'!E14</f>
        <v>Vyplň údaj</v>
      </c>
      <c r="F20" s="14"/>
      <c r="G20" s="14"/>
      <c r="H20" s="14"/>
      <c r="I20" s="141" t="s">
        <v>27</v>
      </c>
      <c r="J20" s="30" t="str">
        <f>'Rekapitulace stavby'!AN14</f>
        <v>Vyplň údaj</v>
      </c>
      <c r="L20" s="40"/>
    </row>
    <row r="21" spans="2:12" s="1" customFormat="1" ht="6.95" customHeight="1">
      <c r="B21" s="40"/>
      <c r="I21" s="139"/>
      <c r="L21" s="40"/>
    </row>
    <row r="22" spans="2:12" s="1" customFormat="1" ht="12" customHeight="1">
      <c r="B22" s="40"/>
      <c r="D22" s="137" t="s">
        <v>30</v>
      </c>
      <c r="I22" s="141" t="s">
        <v>26</v>
      </c>
      <c r="J22" s="14" t="str">
        <f>IF('Rekapitulace stavby'!AN16="","",'Rekapitulace stavby'!AN16)</f>
        <v/>
      </c>
      <c r="L22" s="40"/>
    </row>
    <row r="23" spans="2:12" s="1" customFormat="1" ht="18" customHeight="1">
      <c r="B23" s="40"/>
      <c r="E23" s="14" t="str">
        <f>IF('Rekapitulace stavby'!E17="","",'Rekapitulace stavby'!E17)</f>
        <v xml:space="preserve"> </v>
      </c>
      <c r="I23" s="141" t="s">
        <v>27</v>
      </c>
      <c r="J23" s="14" t="str">
        <f>IF('Rekapitulace stavby'!AN17="","",'Rekapitulace stavby'!AN17)</f>
        <v/>
      </c>
      <c r="L23" s="40"/>
    </row>
    <row r="24" spans="2:12" s="1" customFormat="1" ht="6.95" customHeight="1">
      <c r="B24" s="40"/>
      <c r="I24" s="139"/>
      <c r="L24" s="40"/>
    </row>
    <row r="25" spans="2:12" s="1" customFormat="1" ht="12" customHeight="1">
      <c r="B25" s="40"/>
      <c r="D25" s="137" t="s">
        <v>32</v>
      </c>
      <c r="I25" s="141" t="s">
        <v>26</v>
      </c>
      <c r="J25" s="14" t="str">
        <f>IF('Rekapitulace stavby'!AN19="","",'Rekapitulace stavby'!AN19)</f>
        <v/>
      </c>
      <c r="L25" s="40"/>
    </row>
    <row r="26" spans="2:12" s="1" customFormat="1" ht="18" customHeight="1">
      <c r="B26" s="40"/>
      <c r="E26" s="14" t="str">
        <f>IF('Rekapitulace stavby'!E20="","",'Rekapitulace stavby'!E20)</f>
        <v xml:space="preserve"> </v>
      </c>
      <c r="I26" s="141" t="s">
        <v>27</v>
      </c>
      <c r="J26" s="14" t="str">
        <f>IF('Rekapitulace stavby'!AN20="","",'Rekapitulace stavby'!AN20)</f>
        <v/>
      </c>
      <c r="L26" s="40"/>
    </row>
    <row r="27" spans="2:12" s="1" customFormat="1" ht="6.95" customHeight="1">
      <c r="B27" s="40"/>
      <c r="I27" s="139"/>
      <c r="L27" s="40"/>
    </row>
    <row r="28" spans="2:12" s="1" customFormat="1" ht="12" customHeight="1">
      <c r="B28" s="40"/>
      <c r="D28" s="137" t="s">
        <v>33</v>
      </c>
      <c r="I28" s="139"/>
      <c r="L28" s="40"/>
    </row>
    <row r="29" spans="2:12" s="7" customFormat="1" ht="16.5" customHeight="1">
      <c r="B29" s="143"/>
      <c r="E29" s="144" t="s">
        <v>19</v>
      </c>
      <c r="F29" s="144"/>
      <c r="G29" s="144"/>
      <c r="H29" s="144"/>
      <c r="I29" s="145"/>
      <c r="L29" s="143"/>
    </row>
    <row r="30" spans="2:12" s="1" customFormat="1" ht="6.95" customHeight="1">
      <c r="B30" s="40"/>
      <c r="I30" s="139"/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46"/>
      <c r="J31" s="68"/>
      <c r="K31" s="68"/>
      <c r="L31" s="40"/>
    </row>
    <row r="32" spans="2:12" s="1" customFormat="1" ht="25.4" customHeight="1">
      <c r="B32" s="40"/>
      <c r="D32" s="147" t="s">
        <v>35</v>
      </c>
      <c r="I32" s="139"/>
      <c r="J32" s="148">
        <f>ROUND(J97,2)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46"/>
      <c r="J33" s="68"/>
      <c r="K33" s="68"/>
      <c r="L33" s="40"/>
    </row>
    <row r="34" spans="2:12" s="1" customFormat="1" ht="14.4" customHeight="1">
      <c r="B34" s="40"/>
      <c r="F34" s="149" t="s">
        <v>37</v>
      </c>
      <c r="I34" s="150" t="s">
        <v>36</v>
      </c>
      <c r="J34" s="149" t="s">
        <v>38</v>
      </c>
      <c r="L34" s="40"/>
    </row>
    <row r="35" spans="2:12" s="1" customFormat="1" ht="14.4" customHeight="1">
      <c r="B35" s="40"/>
      <c r="D35" s="137" t="s">
        <v>39</v>
      </c>
      <c r="E35" s="137" t="s">
        <v>40</v>
      </c>
      <c r="F35" s="151">
        <f>ROUND((SUM(BE97:BE207)),2)</f>
        <v>0</v>
      </c>
      <c r="I35" s="152">
        <v>0.21</v>
      </c>
      <c r="J35" s="151">
        <f>ROUND(((SUM(BE97:BE207))*I35),2)</f>
        <v>0</v>
      </c>
      <c r="L35" s="40"/>
    </row>
    <row r="36" spans="2:12" s="1" customFormat="1" ht="14.4" customHeight="1">
      <c r="B36" s="40"/>
      <c r="E36" s="137" t="s">
        <v>41</v>
      </c>
      <c r="F36" s="151">
        <f>ROUND((SUM(BF97:BF207)),2)</f>
        <v>0</v>
      </c>
      <c r="I36" s="152">
        <v>0.15</v>
      </c>
      <c r="J36" s="151">
        <f>ROUND(((SUM(BF97:BF207))*I36),2)</f>
        <v>0</v>
      </c>
      <c r="L36" s="40"/>
    </row>
    <row r="37" spans="2:12" s="1" customFormat="1" ht="14.4" customHeight="1" hidden="1">
      <c r="B37" s="40"/>
      <c r="E37" s="137" t="s">
        <v>42</v>
      </c>
      <c r="F37" s="151">
        <f>ROUND((SUM(BG97:BG207)),2)</f>
        <v>0</v>
      </c>
      <c r="I37" s="152">
        <v>0.21</v>
      </c>
      <c r="J37" s="151">
        <f>0</f>
        <v>0</v>
      </c>
      <c r="L37" s="40"/>
    </row>
    <row r="38" spans="2:12" s="1" customFormat="1" ht="14.4" customHeight="1" hidden="1">
      <c r="B38" s="40"/>
      <c r="E38" s="137" t="s">
        <v>43</v>
      </c>
      <c r="F38" s="151">
        <f>ROUND((SUM(BH97:BH207)),2)</f>
        <v>0</v>
      </c>
      <c r="I38" s="152">
        <v>0.15</v>
      </c>
      <c r="J38" s="151">
        <f>0</f>
        <v>0</v>
      </c>
      <c r="L38" s="40"/>
    </row>
    <row r="39" spans="2:12" s="1" customFormat="1" ht="14.4" customHeight="1" hidden="1">
      <c r="B39" s="40"/>
      <c r="E39" s="137" t="s">
        <v>44</v>
      </c>
      <c r="F39" s="151">
        <f>ROUND((SUM(BI97:BI207)),2)</f>
        <v>0</v>
      </c>
      <c r="I39" s="152">
        <v>0</v>
      </c>
      <c r="J39" s="151">
        <f>0</f>
        <v>0</v>
      </c>
      <c r="L39" s="40"/>
    </row>
    <row r="40" spans="2:12" s="1" customFormat="1" ht="6.95" customHeight="1">
      <c r="B40" s="40"/>
      <c r="I40" s="139"/>
      <c r="L40" s="40"/>
    </row>
    <row r="41" spans="2:12" s="1" customFormat="1" ht="25.4" customHeight="1">
      <c r="B41" s="40"/>
      <c r="C41" s="153"/>
      <c r="D41" s="154" t="s">
        <v>45</v>
      </c>
      <c r="E41" s="155"/>
      <c r="F41" s="155"/>
      <c r="G41" s="156" t="s">
        <v>46</v>
      </c>
      <c r="H41" s="157" t="s">
        <v>47</v>
      </c>
      <c r="I41" s="158"/>
      <c r="J41" s="159">
        <f>SUM(J32:J39)</f>
        <v>0</v>
      </c>
      <c r="K41" s="160"/>
      <c r="L41" s="40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40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40"/>
    </row>
    <row r="47" spans="2:12" s="1" customFormat="1" ht="24.95" customHeight="1">
      <c r="B47" s="35"/>
      <c r="C47" s="20" t="s">
        <v>102</v>
      </c>
      <c r="D47" s="36"/>
      <c r="E47" s="36"/>
      <c r="F47" s="36"/>
      <c r="G47" s="36"/>
      <c r="H47" s="36"/>
      <c r="I47" s="13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3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39"/>
      <c r="J49" s="36"/>
      <c r="K49" s="36"/>
      <c r="L49" s="40"/>
    </row>
    <row r="50" spans="2:12" s="1" customFormat="1" ht="16.5" customHeight="1">
      <c r="B50" s="35"/>
      <c r="C50" s="36"/>
      <c r="D50" s="36"/>
      <c r="E50" s="167" t="str">
        <f>E7</f>
        <v>MŠ U Stadionu - snížení energetické náročnosti budovy</v>
      </c>
      <c r="F50" s="29"/>
      <c r="G50" s="29"/>
      <c r="H50" s="29"/>
      <c r="I50" s="139"/>
      <c r="J50" s="36"/>
      <c r="K50" s="36"/>
      <c r="L50" s="40"/>
    </row>
    <row r="51" spans="2:12" ht="12" customHeight="1">
      <c r="B51" s="18"/>
      <c r="C51" s="29" t="s">
        <v>98</v>
      </c>
      <c r="D51" s="19"/>
      <c r="E51" s="19"/>
      <c r="F51" s="19"/>
      <c r="G51" s="19"/>
      <c r="H51" s="19"/>
      <c r="I51" s="132"/>
      <c r="J51" s="19"/>
      <c r="K51" s="19"/>
      <c r="L51" s="17"/>
    </row>
    <row r="52" spans="2:12" s="1" customFormat="1" ht="16.5" customHeight="1">
      <c r="B52" s="35"/>
      <c r="C52" s="36"/>
      <c r="D52" s="36"/>
      <c r="E52" s="167" t="s">
        <v>99</v>
      </c>
      <c r="F52" s="36"/>
      <c r="G52" s="36"/>
      <c r="H52" s="36"/>
      <c r="I52" s="139"/>
      <c r="J52" s="36"/>
      <c r="K52" s="36"/>
      <c r="L52" s="40"/>
    </row>
    <row r="53" spans="2:12" s="1" customFormat="1" ht="12" customHeight="1">
      <c r="B53" s="35"/>
      <c r="C53" s="29" t="s">
        <v>100</v>
      </c>
      <c r="D53" s="36"/>
      <c r="E53" s="36"/>
      <c r="F53" s="36"/>
      <c r="G53" s="36"/>
      <c r="H53" s="36"/>
      <c r="I53" s="139"/>
      <c r="J53" s="36"/>
      <c r="K53" s="36"/>
      <c r="L53" s="40"/>
    </row>
    <row r="54" spans="2:12" s="1" customFormat="1" ht="16.5" customHeight="1">
      <c r="B54" s="35"/>
      <c r="C54" s="36"/>
      <c r="D54" s="36"/>
      <c r="E54" s="61" t="str">
        <f>E11</f>
        <v>6a - Elektroinstalace (způsobilé výdaje)</v>
      </c>
      <c r="F54" s="36"/>
      <c r="G54" s="36"/>
      <c r="H54" s="36"/>
      <c r="I54" s="139"/>
      <c r="J54" s="36"/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39"/>
      <c r="J55" s="36"/>
      <c r="K55" s="36"/>
      <c r="L55" s="40"/>
    </row>
    <row r="56" spans="2:12" s="1" customFormat="1" ht="12" customHeight="1">
      <c r="B56" s="35"/>
      <c r="C56" s="29" t="s">
        <v>21</v>
      </c>
      <c r="D56" s="36"/>
      <c r="E56" s="36"/>
      <c r="F56" s="24" t="str">
        <f>F14</f>
        <v xml:space="preserve"> </v>
      </c>
      <c r="G56" s="36"/>
      <c r="H56" s="36"/>
      <c r="I56" s="141" t="s">
        <v>23</v>
      </c>
      <c r="J56" s="64" t="str">
        <f>IF(J14="","",J14)</f>
        <v>11. 8. 2018</v>
      </c>
      <c r="K56" s="36"/>
      <c r="L56" s="40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39"/>
      <c r="J57" s="36"/>
      <c r="K57" s="36"/>
      <c r="L57" s="40"/>
    </row>
    <row r="58" spans="2:12" s="1" customFormat="1" ht="13.65" customHeight="1">
      <c r="B58" s="35"/>
      <c r="C58" s="29" t="s">
        <v>25</v>
      </c>
      <c r="D58" s="36"/>
      <c r="E58" s="36"/>
      <c r="F58" s="24" t="str">
        <f>E17</f>
        <v xml:space="preserve"> </v>
      </c>
      <c r="G58" s="36"/>
      <c r="H58" s="36"/>
      <c r="I58" s="141" t="s">
        <v>30</v>
      </c>
      <c r="J58" s="33" t="str">
        <f>E23</f>
        <v xml:space="preserve"> </v>
      </c>
      <c r="K58" s="36"/>
      <c r="L58" s="40"/>
    </row>
    <row r="59" spans="2:12" s="1" customFormat="1" ht="13.65" customHeight="1">
      <c r="B59" s="35"/>
      <c r="C59" s="29" t="s">
        <v>28</v>
      </c>
      <c r="D59" s="36"/>
      <c r="E59" s="36"/>
      <c r="F59" s="24" t="str">
        <f>IF(E20="","",E20)</f>
        <v>Vyplň údaj</v>
      </c>
      <c r="G59" s="36"/>
      <c r="H59" s="36"/>
      <c r="I59" s="141" t="s">
        <v>32</v>
      </c>
      <c r="J59" s="33" t="str">
        <f>E26</f>
        <v xml:space="preserve"> </v>
      </c>
      <c r="K59" s="36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39"/>
      <c r="J60" s="36"/>
      <c r="K60" s="36"/>
      <c r="L60" s="40"/>
    </row>
    <row r="61" spans="2:12" s="1" customFormat="1" ht="29.25" customHeight="1">
      <c r="B61" s="35"/>
      <c r="C61" s="168" t="s">
        <v>103</v>
      </c>
      <c r="D61" s="169"/>
      <c r="E61" s="169"/>
      <c r="F61" s="169"/>
      <c r="G61" s="169"/>
      <c r="H61" s="169"/>
      <c r="I61" s="170"/>
      <c r="J61" s="171" t="s">
        <v>104</v>
      </c>
      <c r="K61" s="169"/>
      <c r="L61" s="40"/>
    </row>
    <row r="62" spans="2:12" s="1" customFormat="1" ht="10.3" customHeight="1">
      <c r="B62" s="35"/>
      <c r="C62" s="36"/>
      <c r="D62" s="36"/>
      <c r="E62" s="36"/>
      <c r="F62" s="36"/>
      <c r="G62" s="36"/>
      <c r="H62" s="36"/>
      <c r="I62" s="139"/>
      <c r="J62" s="36"/>
      <c r="K62" s="36"/>
      <c r="L62" s="40"/>
    </row>
    <row r="63" spans="2:47" s="1" customFormat="1" ht="22.8" customHeight="1">
      <c r="B63" s="35"/>
      <c r="C63" s="172" t="s">
        <v>67</v>
      </c>
      <c r="D63" s="36"/>
      <c r="E63" s="36"/>
      <c r="F63" s="36"/>
      <c r="G63" s="36"/>
      <c r="H63" s="36"/>
      <c r="I63" s="139"/>
      <c r="J63" s="94">
        <f>J97</f>
        <v>0</v>
      </c>
      <c r="K63" s="36"/>
      <c r="L63" s="40"/>
      <c r="AU63" s="14" t="s">
        <v>105</v>
      </c>
    </row>
    <row r="64" spans="2:12" s="8" customFormat="1" ht="24.95" customHeight="1">
      <c r="B64" s="173"/>
      <c r="C64" s="174"/>
      <c r="D64" s="175" t="s">
        <v>106</v>
      </c>
      <c r="E64" s="176"/>
      <c r="F64" s="176"/>
      <c r="G64" s="176"/>
      <c r="H64" s="176"/>
      <c r="I64" s="177"/>
      <c r="J64" s="178">
        <f>J98</f>
        <v>0</v>
      </c>
      <c r="K64" s="174"/>
      <c r="L64" s="179"/>
    </row>
    <row r="65" spans="2:12" s="9" customFormat="1" ht="19.9" customHeight="1">
      <c r="B65" s="180"/>
      <c r="C65" s="118"/>
      <c r="D65" s="181" t="s">
        <v>107</v>
      </c>
      <c r="E65" s="182"/>
      <c r="F65" s="182"/>
      <c r="G65" s="182"/>
      <c r="H65" s="182"/>
      <c r="I65" s="183"/>
      <c r="J65" s="184">
        <f>J99</f>
        <v>0</v>
      </c>
      <c r="K65" s="118"/>
      <c r="L65" s="185"/>
    </row>
    <row r="66" spans="2:12" s="9" customFormat="1" ht="19.9" customHeight="1">
      <c r="B66" s="180"/>
      <c r="C66" s="118"/>
      <c r="D66" s="181" t="s">
        <v>108</v>
      </c>
      <c r="E66" s="182"/>
      <c r="F66" s="182"/>
      <c r="G66" s="182"/>
      <c r="H66" s="182"/>
      <c r="I66" s="183"/>
      <c r="J66" s="184">
        <f>J107</f>
        <v>0</v>
      </c>
      <c r="K66" s="118"/>
      <c r="L66" s="185"/>
    </row>
    <row r="67" spans="2:12" s="9" customFormat="1" ht="19.9" customHeight="1">
      <c r="B67" s="180"/>
      <c r="C67" s="118"/>
      <c r="D67" s="181" t="s">
        <v>109</v>
      </c>
      <c r="E67" s="182"/>
      <c r="F67" s="182"/>
      <c r="G67" s="182"/>
      <c r="H67" s="182"/>
      <c r="I67" s="183"/>
      <c r="J67" s="184">
        <f>J111</f>
        <v>0</v>
      </c>
      <c r="K67" s="118"/>
      <c r="L67" s="185"/>
    </row>
    <row r="68" spans="2:12" s="9" customFormat="1" ht="19.9" customHeight="1">
      <c r="B68" s="180"/>
      <c r="C68" s="118"/>
      <c r="D68" s="181" t="s">
        <v>110</v>
      </c>
      <c r="E68" s="182"/>
      <c r="F68" s="182"/>
      <c r="G68" s="182"/>
      <c r="H68" s="182"/>
      <c r="I68" s="183"/>
      <c r="J68" s="184">
        <f>J116</f>
        <v>0</v>
      </c>
      <c r="K68" s="118"/>
      <c r="L68" s="185"/>
    </row>
    <row r="69" spans="2:12" s="9" customFormat="1" ht="19.9" customHeight="1">
      <c r="B69" s="180"/>
      <c r="C69" s="118"/>
      <c r="D69" s="181" t="s">
        <v>111</v>
      </c>
      <c r="E69" s="182"/>
      <c r="F69" s="182"/>
      <c r="G69" s="182"/>
      <c r="H69" s="182"/>
      <c r="I69" s="183"/>
      <c r="J69" s="184">
        <f>J151</f>
        <v>0</v>
      </c>
      <c r="K69" s="118"/>
      <c r="L69" s="185"/>
    </row>
    <row r="70" spans="2:12" s="8" customFormat="1" ht="24.95" customHeight="1">
      <c r="B70" s="173"/>
      <c r="C70" s="174"/>
      <c r="D70" s="175" t="s">
        <v>112</v>
      </c>
      <c r="E70" s="176"/>
      <c r="F70" s="176"/>
      <c r="G70" s="176"/>
      <c r="H70" s="176"/>
      <c r="I70" s="177"/>
      <c r="J70" s="178">
        <f>J153</f>
        <v>0</v>
      </c>
      <c r="K70" s="174"/>
      <c r="L70" s="179"/>
    </row>
    <row r="71" spans="2:12" s="9" customFormat="1" ht="19.9" customHeight="1">
      <c r="B71" s="180"/>
      <c r="C71" s="118"/>
      <c r="D71" s="181" t="s">
        <v>107</v>
      </c>
      <c r="E71" s="182"/>
      <c r="F71" s="182"/>
      <c r="G71" s="182"/>
      <c r="H71" s="182"/>
      <c r="I71" s="183"/>
      <c r="J71" s="184">
        <f>J154</f>
        <v>0</v>
      </c>
      <c r="K71" s="118"/>
      <c r="L71" s="185"/>
    </row>
    <row r="72" spans="2:12" s="9" customFormat="1" ht="19.9" customHeight="1">
      <c r="B72" s="180"/>
      <c r="C72" s="118"/>
      <c r="D72" s="181" t="s">
        <v>108</v>
      </c>
      <c r="E72" s="182"/>
      <c r="F72" s="182"/>
      <c r="G72" s="182"/>
      <c r="H72" s="182"/>
      <c r="I72" s="183"/>
      <c r="J72" s="184">
        <f>J162</f>
        <v>0</v>
      </c>
      <c r="K72" s="118"/>
      <c r="L72" s="185"/>
    </row>
    <row r="73" spans="2:12" s="9" customFormat="1" ht="19.9" customHeight="1">
      <c r="B73" s="180"/>
      <c r="C73" s="118"/>
      <c r="D73" s="181" t="s">
        <v>109</v>
      </c>
      <c r="E73" s="182"/>
      <c r="F73" s="182"/>
      <c r="G73" s="182"/>
      <c r="H73" s="182"/>
      <c r="I73" s="183"/>
      <c r="J73" s="184">
        <f>J166</f>
        <v>0</v>
      </c>
      <c r="K73" s="118"/>
      <c r="L73" s="185"/>
    </row>
    <row r="74" spans="2:12" s="9" customFormat="1" ht="19.9" customHeight="1">
      <c r="B74" s="180"/>
      <c r="C74" s="118"/>
      <c r="D74" s="181" t="s">
        <v>110</v>
      </c>
      <c r="E74" s="182"/>
      <c r="F74" s="182"/>
      <c r="G74" s="182"/>
      <c r="H74" s="182"/>
      <c r="I74" s="183"/>
      <c r="J74" s="184">
        <f>J171</f>
        <v>0</v>
      </c>
      <c r="K74" s="118"/>
      <c r="L74" s="185"/>
    </row>
    <row r="75" spans="2:12" s="9" customFormat="1" ht="19.9" customHeight="1">
      <c r="B75" s="180"/>
      <c r="C75" s="118"/>
      <c r="D75" s="181" t="s">
        <v>113</v>
      </c>
      <c r="E75" s="182"/>
      <c r="F75" s="182"/>
      <c r="G75" s="182"/>
      <c r="H75" s="182"/>
      <c r="I75" s="183"/>
      <c r="J75" s="184">
        <f>J206</f>
        <v>0</v>
      </c>
      <c r="K75" s="118"/>
      <c r="L75" s="185"/>
    </row>
    <row r="76" spans="2:12" s="1" customFormat="1" ht="21.8" customHeight="1">
      <c r="B76" s="35"/>
      <c r="C76" s="36"/>
      <c r="D76" s="36"/>
      <c r="E76" s="36"/>
      <c r="F76" s="36"/>
      <c r="G76" s="36"/>
      <c r="H76" s="36"/>
      <c r="I76" s="139"/>
      <c r="J76" s="36"/>
      <c r="K76" s="36"/>
      <c r="L76" s="40"/>
    </row>
    <row r="77" spans="2:12" s="1" customFormat="1" ht="6.95" customHeight="1">
      <c r="B77" s="54"/>
      <c r="C77" s="55"/>
      <c r="D77" s="55"/>
      <c r="E77" s="55"/>
      <c r="F77" s="55"/>
      <c r="G77" s="55"/>
      <c r="H77" s="55"/>
      <c r="I77" s="163"/>
      <c r="J77" s="55"/>
      <c r="K77" s="55"/>
      <c r="L77" s="40"/>
    </row>
    <row r="81" spans="2:12" s="1" customFormat="1" ht="6.95" customHeight="1">
      <c r="B81" s="56"/>
      <c r="C81" s="57"/>
      <c r="D81" s="57"/>
      <c r="E81" s="57"/>
      <c r="F81" s="57"/>
      <c r="G81" s="57"/>
      <c r="H81" s="57"/>
      <c r="I81" s="166"/>
      <c r="J81" s="57"/>
      <c r="K81" s="57"/>
      <c r="L81" s="40"/>
    </row>
    <row r="82" spans="2:12" s="1" customFormat="1" ht="24.95" customHeight="1">
      <c r="B82" s="35"/>
      <c r="C82" s="20" t="s">
        <v>114</v>
      </c>
      <c r="D82" s="36"/>
      <c r="E82" s="36"/>
      <c r="F82" s="36"/>
      <c r="G82" s="36"/>
      <c r="H82" s="36"/>
      <c r="I82" s="139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9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9"/>
      <c r="J84" s="36"/>
      <c r="K84" s="36"/>
      <c r="L84" s="40"/>
    </row>
    <row r="85" spans="2:12" s="1" customFormat="1" ht="16.5" customHeight="1">
      <c r="B85" s="35"/>
      <c r="C85" s="36"/>
      <c r="D85" s="36"/>
      <c r="E85" s="167" t="str">
        <f>E7</f>
        <v>MŠ U Stadionu - snížení energetické náročnosti budovy</v>
      </c>
      <c r="F85" s="29"/>
      <c r="G85" s="29"/>
      <c r="H85" s="29"/>
      <c r="I85" s="139"/>
      <c r="J85" s="36"/>
      <c r="K85" s="36"/>
      <c r="L85" s="40"/>
    </row>
    <row r="86" spans="2:12" ht="12" customHeight="1">
      <c r="B86" s="18"/>
      <c r="C86" s="29" t="s">
        <v>98</v>
      </c>
      <c r="D86" s="19"/>
      <c r="E86" s="19"/>
      <c r="F86" s="19"/>
      <c r="G86" s="19"/>
      <c r="H86" s="19"/>
      <c r="I86" s="132"/>
      <c r="J86" s="19"/>
      <c r="K86" s="19"/>
      <c r="L86" s="17"/>
    </row>
    <row r="87" spans="2:12" s="1" customFormat="1" ht="16.5" customHeight="1">
      <c r="B87" s="35"/>
      <c r="C87" s="36"/>
      <c r="D87" s="36"/>
      <c r="E87" s="167" t="s">
        <v>99</v>
      </c>
      <c r="F87" s="36"/>
      <c r="G87" s="36"/>
      <c r="H87" s="36"/>
      <c r="I87" s="139"/>
      <c r="J87" s="36"/>
      <c r="K87" s="36"/>
      <c r="L87" s="40"/>
    </row>
    <row r="88" spans="2:12" s="1" customFormat="1" ht="12" customHeight="1">
      <c r="B88" s="35"/>
      <c r="C88" s="29" t="s">
        <v>100</v>
      </c>
      <c r="D88" s="36"/>
      <c r="E88" s="36"/>
      <c r="F88" s="36"/>
      <c r="G88" s="36"/>
      <c r="H88" s="36"/>
      <c r="I88" s="139"/>
      <c r="J88" s="36"/>
      <c r="K88" s="36"/>
      <c r="L88" s="40"/>
    </row>
    <row r="89" spans="2:12" s="1" customFormat="1" ht="16.5" customHeight="1">
      <c r="B89" s="35"/>
      <c r="C89" s="36"/>
      <c r="D89" s="36"/>
      <c r="E89" s="61" t="str">
        <f>E11</f>
        <v>6a - Elektroinstalace (způsobilé výdaje)</v>
      </c>
      <c r="F89" s="36"/>
      <c r="G89" s="36"/>
      <c r="H89" s="36"/>
      <c r="I89" s="139"/>
      <c r="J89" s="36"/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9"/>
      <c r="J90" s="36"/>
      <c r="K90" s="36"/>
      <c r="L90" s="40"/>
    </row>
    <row r="91" spans="2:12" s="1" customFormat="1" ht="12" customHeight="1">
      <c r="B91" s="35"/>
      <c r="C91" s="29" t="s">
        <v>21</v>
      </c>
      <c r="D91" s="36"/>
      <c r="E91" s="36"/>
      <c r="F91" s="24" t="str">
        <f>F14</f>
        <v xml:space="preserve"> </v>
      </c>
      <c r="G91" s="36"/>
      <c r="H91" s="36"/>
      <c r="I91" s="141" t="s">
        <v>23</v>
      </c>
      <c r="J91" s="64" t="str">
        <f>IF(J14="","",J14)</f>
        <v>11. 8. 2018</v>
      </c>
      <c r="K91" s="36"/>
      <c r="L91" s="40"/>
    </row>
    <row r="92" spans="2:12" s="1" customFormat="1" ht="6.95" customHeight="1">
      <c r="B92" s="35"/>
      <c r="C92" s="36"/>
      <c r="D92" s="36"/>
      <c r="E92" s="36"/>
      <c r="F92" s="36"/>
      <c r="G92" s="36"/>
      <c r="H92" s="36"/>
      <c r="I92" s="139"/>
      <c r="J92" s="36"/>
      <c r="K92" s="36"/>
      <c r="L92" s="40"/>
    </row>
    <row r="93" spans="2:12" s="1" customFormat="1" ht="13.65" customHeight="1">
      <c r="B93" s="35"/>
      <c r="C93" s="29" t="s">
        <v>25</v>
      </c>
      <c r="D93" s="36"/>
      <c r="E93" s="36"/>
      <c r="F93" s="24" t="str">
        <f>E17</f>
        <v xml:space="preserve"> </v>
      </c>
      <c r="G93" s="36"/>
      <c r="H93" s="36"/>
      <c r="I93" s="141" t="s">
        <v>30</v>
      </c>
      <c r="J93" s="33" t="str">
        <f>E23</f>
        <v xml:space="preserve"> </v>
      </c>
      <c r="K93" s="36"/>
      <c r="L93" s="40"/>
    </row>
    <row r="94" spans="2:12" s="1" customFormat="1" ht="13.65" customHeight="1">
      <c r="B94" s="35"/>
      <c r="C94" s="29" t="s">
        <v>28</v>
      </c>
      <c r="D94" s="36"/>
      <c r="E94" s="36"/>
      <c r="F94" s="24" t="str">
        <f>IF(E20="","",E20)</f>
        <v>Vyplň údaj</v>
      </c>
      <c r="G94" s="36"/>
      <c r="H94" s="36"/>
      <c r="I94" s="141" t="s">
        <v>32</v>
      </c>
      <c r="J94" s="33" t="str">
        <f>E26</f>
        <v xml:space="preserve"> </v>
      </c>
      <c r="K94" s="36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9"/>
      <c r="J95" s="36"/>
      <c r="K95" s="36"/>
      <c r="L95" s="40"/>
    </row>
    <row r="96" spans="2:20" s="10" customFormat="1" ht="29.25" customHeight="1">
      <c r="B96" s="186"/>
      <c r="C96" s="187" t="s">
        <v>115</v>
      </c>
      <c r="D96" s="188" t="s">
        <v>54</v>
      </c>
      <c r="E96" s="188" t="s">
        <v>50</v>
      </c>
      <c r="F96" s="188" t="s">
        <v>51</v>
      </c>
      <c r="G96" s="188" t="s">
        <v>116</v>
      </c>
      <c r="H96" s="188" t="s">
        <v>117</v>
      </c>
      <c r="I96" s="189" t="s">
        <v>118</v>
      </c>
      <c r="J96" s="188" t="s">
        <v>104</v>
      </c>
      <c r="K96" s="190" t="s">
        <v>119</v>
      </c>
      <c r="L96" s="191"/>
      <c r="M96" s="84" t="s">
        <v>19</v>
      </c>
      <c r="N96" s="85" t="s">
        <v>39</v>
      </c>
      <c r="O96" s="85" t="s">
        <v>120</v>
      </c>
      <c r="P96" s="85" t="s">
        <v>121</v>
      </c>
      <c r="Q96" s="85" t="s">
        <v>122</v>
      </c>
      <c r="R96" s="85" t="s">
        <v>123</v>
      </c>
      <c r="S96" s="85" t="s">
        <v>124</v>
      </c>
      <c r="T96" s="86" t="s">
        <v>125</v>
      </c>
    </row>
    <row r="97" spans="2:63" s="1" customFormat="1" ht="22.8" customHeight="1">
      <c r="B97" s="35"/>
      <c r="C97" s="91" t="s">
        <v>126</v>
      </c>
      <c r="D97" s="36"/>
      <c r="E97" s="36"/>
      <c r="F97" s="36"/>
      <c r="G97" s="36"/>
      <c r="H97" s="36"/>
      <c r="I97" s="139"/>
      <c r="J97" s="192">
        <f>BK97</f>
        <v>0</v>
      </c>
      <c r="K97" s="36"/>
      <c r="L97" s="40"/>
      <c r="M97" s="87"/>
      <c r="N97" s="88"/>
      <c r="O97" s="88"/>
      <c r="P97" s="193">
        <f>P98+P153</f>
        <v>0</v>
      </c>
      <c r="Q97" s="88"/>
      <c r="R97" s="193">
        <f>R98+R153</f>
        <v>0</v>
      </c>
      <c r="S97" s="88"/>
      <c r="T97" s="194">
        <f>T98+T153</f>
        <v>0</v>
      </c>
      <c r="AT97" s="14" t="s">
        <v>68</v>
      </c>
      <c r="AU97" s="14" t="s">
        <v>105</v>
      </c>
      <c r="BK97" s="195">
        <f>BK98+BK153</f>
        <v>0</v>
      </c>
    </row>
    <row r="98" spans="2:63" s="11" customFormat="1" ht="25.9" customHeight="1">
      <c r="B98" s="196"/>
      <c r="C98" s="197"/>
      <c r="D98" s="198" t="s">
        <v>68</v>
      </c>
      <c r="E98" s="199" t="s">
        <v>127</v>
      </c>
      <c r="F98" s="199" t="s">
        <v>128</v>
      </c>
      <c r="G98" s="197"/>
      <c r="H98" s="197"/>
      <c r="I98" s="200"/>
      <c r="J98" s="201">
        <f>BK98</f>
        <v>0</v>
      </c>
      <c r="K98" s="197"/>
      <c r="L98" s="202"/>
      <c r="M98" s="203"/>
      <c r="N98" s="204"/>
      <c r="O98" s="204"/>
      <c r="P98" s="205">
        <f>P99+P107+P111+P116+P151</f>
        <v>0</v>
      </c>
      <c r="Q98" s="204"/>
      <c r="R98" s="205">
        <f>R99+R107+R111+R116+R151</f>
        <v>0</v>
      </c>
      <c r="S98" s="204"/>
      <c r="T98" s="206">
        <f>T99+T107+T111+T116+T151</f>
        <v>0</v>
      </c>
      <c r="AR98" s="207" t="s">
        <v>78</v>
      </c>
      <c r="AT98" s="208" t="s">
        <v>68</v>
      </c>
      <c r="AU98" s="208" t="s">
        <v>69</v>
      </c>
      <c r="AY98" s="207" t="s">
        <v>129</v>
      </c>
      <c r="BK98" s="209">
        <f>BK99+BK107+BK111+BK116+BK151</f>
        <v>0</v>
      </c>
    </row>
    <row r="99" spans="2:63" s="11" customFormat="1" ht="22.8" customHeight="1">
      <c r="B99" s="196"/>
      <c r="C99" s="197"/>
      <c r="D99" s="198" t="s">
        <v>68</v>
      </c>
      <c r="E99" s="210" t="s">
        <v>130</v>
      </c>
      <c r="F99" s="210" t="s">
        <v>131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SUM(P100:P106)</f>
        <v>0</v>
      </c>
      <c r="Q99" s="204"/>
      <c r="R99" s="205">
        <f>SUM(R100:R106)</f>
        <v>0</v>
      </c>
      <c r="S99" s="204"/>
      <c r="T99" s="206">
        <f>SUM(T100:T106)</f>
        <v>0</v>
      </c>
      <c r="AR99" s="207" t="s">
        <v>78</v>
      </c>
      <c r="AT99" s="208" t="s">
        <v>68</v>
      </c>
      <c r="AU99" s="208" t="s">
        <v>76</v>
      </c>
      <c r="AY99" s="207" t="s">
        <v>129</v>
      </c>
      <c r="BK99" s="209">
        <f>SUM(BK100:BK106)</f>
        <v>0</v>
      </c>
    </row>
    <row r="100" spans="2:65" s="1" customFormat="1" ht="16.5" customHeight="1">
      <c r="B100" s="35"/>
      <c r="C100" s="212" t="s">
        <v>76</v>
      </c>
      <c r="D100" s="212" t="s">
        <v>132</v>
      </c>
      <c r="E100" s="213" t="s">
        <v>133</v>
      </c>
      <c r="F100" s="214" t="s">
        <v>134</v>
      </c>
      <c r="G100" s="215" t="s">
        <v>135</v>
      </c>
      <c r="H100" s="216">
        <v>17</v>
      </c>
      <c r="I100" s="217"/>
      <c r="J100" s="218">
        <f>ROUND(I100*H100,2)</f>
        <v>0</v>
      </c>
      <c r="K100" s="214" t="s">
        <v>19</v>
      </c>
      <c r="L100" s="40"/>
      <c r="M100" s="219" t="s">
        <v>19</v>
      </c>
      <c r="N100" s="220" t="s">
        <v>40</v>
      </c>
      <c r="O100" s="76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AR100" s="14" t="s">
        <v>136</v>
      </c>
      <c r="AT100" s="14" t="s">
        <v>132</v>
      </c>
      <c r="AU100" s="14" t="s">
        <v>78</v>
      </c>
      <c r="AY100" s="14" t="s">
        <v>129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14" t="s">
        <v>76</v>
      </c>
      <c r="BK100" s="223">
        <f>ROUND(I100*H100,2)</f>
        <v>0</v>
      </c>
      <c r="BL100" s="14" t="s">
        <v>136</v>
      </c>
      <c r="BM100" s="14" t="s">
        <v>78</v>
      </c>
    </row>
    <row r="101" spans="2:65" s="1" customFormat="1" ht="16.5" customHeight="1">
      <c r="B101" s="35"/>
      <c r="C101" s="212" t="s">
        <v>78</v>
      </c>
      <c r="D101" s="212" t="s">
        <v>132</v>
      </c>
      <c r="E101" s="213" t="s">
        <v>137</v>
      </c>
      <c r="F101" s="214" t="s">
        <v>138</v>
      </c>
      <c r="G101" s="215" t="s">
        <v>135</v>
      </c>
      <c r="H101" s="216">
        <v>12</v>
      </c>
      <c r="I101" s="217"/>
      <c r="J101" s="218">
        <f>ROUND(I101*H101,2)</f>
        <v>0</v>
      </c>
      <c r="K101" s="214" t="s">
        <v>19</v>
      </c>
      <c r="L101" s="40"/>
      <c r="M101" s="219" t="s">
        <v>19</v>
      </c>
      <c r="N101" s="220" t="s">
        <v>40</v>
      </c>
      <c r="O101" s="76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AR101" s="14" t="s">
        <v>136</v>
      </c>
      <c r="AT101" s="14" t="s">
        <v>132</v>
      </c>
      <c r="AU101" s="14" t="s">
        <v>78</v>
      </c>
      <c r="AY101" s="14" t="s">
        <v>129</v>
      </c>
      <c r="BE101" s="223">
        <f>IF(N101="základní",J101,0)</f>
        <v>0</v>
      </c>
      <c r="BF101" s="223">
        <f>IF(N101="snížená",J101,0)</f>
        <v>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14" t="s">
        <v>76</v>
      </c>
      <c r="BK101" s="223">
        <f>ROUND(I101*H101,2)</f>
        <v>0</v>
      </c>
      <c r="BL101" s="14" t="s">
        <v>136</v>
      </c>
      <c r="BM101" s="14" t="s">
        <v>139</v>
      </c>
    </row>
    <row r="102" spans="2:65" s="1" customFormat="1" ht="16.5" customHeight="1">
      <c r="B102" s="35"/>
      <c r="C102" s="212" t="s">
        <v>140</v>
      </c>
      <c r="D102" s="212" t="s">
        <v>132</v>
      </c>
      <c r="E102" s="213" t="s">
        <v>141</v>
      </c>
      <c r="F102" s="214" t="s">
        <v>142</v>
      </c>
      <c r="G102" s="215" t="s">
        <v>135</v>
      </c>
      <c r="H102" s="216">
        <v>6</v>
      </c>
      <c r="I102" s="217"/>
      <c r="J102" s="218">
        <f>ROUND(I102*H102,2)</f>
        <v>0</v>
      </c>
      <c r="K102" s="214" t="s">
        <v>19</v>
      </c>
      <c r="L102" s="40"/>
      <c r="M102" s="219" t="s">
        <v>19</v>
      </c>
      <c r="N102" s="220" t="s">
        <v>40</v>
      </c>
      <c r="O102" s="76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AR102" s="14" t="s">
        <v>136</v>
      </c>
      <c r="AT102" s="14" t="s">
        <v>132</v>
      </c>
      <c r="AU102" s="14" t="s">
        <v>78</v>
      </c>
      <c r="AY102" s="14" t="s">
        <v>129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14" t="s">
        <v>76</v>
      </c>
      <c r="BK102" s="223">
        <f>ROUND(I102*H102,2)</f>
        <v>0</v>
      </c>
      <c r="BL102" s="14" t="s">
        <v>136</v>
      </c>
      <c r="BM102" s="14" t="s">
        <v>143</v>
      </c>
    </row>
    <row r="103" spans="2:65" s="1" customFormat="1" ht="16.5" customHeight="1">
      <c r="B103" s="35"/>
      <c r="C103" s="212" t="s">
        <v>139</v>
      </c>
      <c r="D103" s="212" t="s">
        <v>132</v>
      </c>
      <c r="E103" s="213" t="s">
        <v>144</v>
      </c>
      <c r="F103" s="214" t="s">
        <v>145</v>
      </c>
      <c r="G103" s="215" t="s">
        <v>135</v>
      </c>
      <c r="H103" s="216">
        <v>1</v>
      </c>
      <c r="I103" s="217"/>
      <c r="J103" s="218">
        <f>ROUND(I103*H103,2)</f>
        <v>0</v>
      </c>
      <c r="K103" s="214" t="s">
        <v>19</v>
      </c>
      <c r="L103" s="40"/>
      <c r="M103" s="219" t="s">
        <v>19</v>
      </c>
      <c r="N103" s="220" t="s">
        <v>40</v>
      </c>
      <c r="O103" s="76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AR103" s="14" t="s">
        <v>136</v>
      </c>
      <c r="AT103" s="14" t="s">
        <v>132</v>
      </c>
      <c r="AU103" s="14" t="s">
        <v>78</v>
      </c>
      <c r="AY103" s="14" t="s">
        <v>129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14" t="s">
        <v>76</v>
      </c>
      <c r="BK103" s="223">
        <f>ROUND(I103*H103,2)</f>
        <v>0</v>
      </c>
      <c r="BL103" s="14" t="s">
        <v>136</v>
      </c>
      <c r="BM103" s="14" t="s">
        <v>146</v>
      </c>
    </row>
    <row r="104" spans="2:65" s="1" customFormat="1" ht="16.5" customHeight="1">
      <c r="B104" s="35"/>
      <c r="C104" s="212" t="s">
        <v>147</v>
      </c>
      <c r="D104" s="212" t="s">
        <v>132</v>
      </c>
      <c r="E104" s="213" t="s">
        <v>148</v>
      </c>
      <c r="F104" s="214" t="s">
        <v>149</v>
      </c>
      <c r="G104" s="215" t="s">
        <v>135</v>
      </c>
      <c r="H104" s="216">
        <v>8</v>
      </c>
      <c r="I104" s="217"/>
      <c r="J104" s="218">
        <f>ROUND(I104*H104,2)</f>
        <v>0</v>
      </c>
      <c r="K104" s="214" t="s">
        <v>19</v>
      </c>
      <c r="L104" s="40"/>
      <c r="M104" s="219" t="s">
        <v>19</v>
      </c>
      <c r="N104" s="220" t="s">
        <v>40</v>
      </c>
      <c r="O104" s="76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AR104" s="14" t="s">
        <v>136</v>
      </c>
      <c r="AT104" s="14" t="s">
        <v>132</v>
      </c>
      <c r="AU104" s="14" t="s">
        <v>78</v>
      </c>
      <c r="AY104" s="14" t="s">
        <v>129</v>
      </c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14" t="s">
        <v>76</v>
      </c>
      <c r="BK104" s="223">
        <f>ROUND(I104*H104,2)</f>
        <v>0</v>
      </c>
      <c r="BL104" s="14" t="s">
        <v>136</v>
      </c>
      <c r="BM104" s="14" t="s">
        <v>150</v>
      </c>
    </row>
    <row r="105" spans="2:65" s="1" customFormat="1" ht="16.5" customHeight="1">
      <c r="B105" s="35"/>
      <c r="C105" s="212" t="s">
        <v>143</v>
      </c>
      <c r="D105" s="212" t="s">
        <v>132</v>
      </c>
      <c r="E105" s="213" t="s">
        <v>151</v>
      </c>
      <c r="F105" s="214" t="s">
        <v>152</v>
      </c>
      <c r="G105" s="215" t="s">
        <v>135</v>
      </c>
      <c r="H105" s="216">
        <v>2</v>
      </c>
      <c r="I105" s="217"/>
      <c r="J105" s="218">
        <f>ROUND(I105*H105,2)</f>
        <v>0</v>
      </c>
      <c r="K105" s="214" t="s">
        <v>19</v>
      </c>
      <c r="L105" s="40"/>
      <c r="M105" s="219" t="s">
        <v>19</v>
      </c>
      <c r="N105" s="220" t="s">
        <v>40</v>
      </c>
      <c r="O105" s="76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AR105" s="14" t="s">
        <v>136</v>
      </c>
      <c r="AT105" s="14" t="s">
        <v>132</v>
      </c>
      <c r="AU105" s="14" t="s">
        <v>78</v>
      </c>
      <c r="AY105" s="14" t="s">
        <v>129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14" t="s">
        <v>76</v>
      </c>
      <c r="BK105" s="223">
        <f>ROUND(I105*H105,2)</f>
        <v>0</v>
      </c>
      <c r="BL105" s="14" t="s">
        <v>136</v>
      </c>
      <c r="BM105" s="14" t="s">
        <v>153</v>
      </c>
    </row>
    <row r="106" spans="2:65" s="1" customFormat="1" ht="16.5" customHeight="1">
      <c r="B106" s="35"/>
      <c r="C106" s="212" t="s">
        <v>154</v>
      </c>
      <c r="D106" s="212" t="s">
        <v>132</v>
      </c>
      <c r="E106" s="213" t="s">
        <v>155</v>
      </c>
      <c r="F106" s="214" t="s">
        <v>156</v>
      </c>
      <c r="G106" s="215" t="s">
        <v>135</v>
      </c>
      <c r="H106" s="216">
        <v>4</v>
      </c>
      <c r="I106" s="217"/>
      <c r="J106" s="218">
        <f>ROUND(I106*H106,2)</f>
        <v>0</v>
      </c>
      <c r="K106" s="214" t="s">
        <v>19</v>
      </c>
      <c r="L106" s="40"/>
      <c r="M106" s="219" t="s">
        <v>19</v>
      </c>
      <c r="N106" s="220" t="s">
        <v>40</v>
      </c>
      <c r="O106" s="76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AR106" s="14" t="s">
        <v>136</v>
      </c>
      <c r="AT106" s="14" t="s">
        <v>132</v>
      </c>
      <c r="AU106" s="14" t="s">
        <v>78</v>
      </c>
      <c r="AY106" s="14" t="s">
        <v>129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14" t="s">
        <v>76</v>
      </c>
      <c r="BK106" s="223">
        <f>ROUND(I106*H106,2)</f>
        <v>0</v>
      </c>
      <c r="BL106" s="14" t="s">
        <v>136</v>
      </c>
      <c r="BM106" s="14" t="s">
        <v>157</v>
      </c>
    </row>
    <row r="107" spans="2:63" s="11" customFormat="1" ht="22.8" customHeight="1">
      <c r="B107" s="196"/>
      <c r="C107" s="197"/>
      <c r="D107" s="198" t="s">
        <v>68</v>
      </c>
      <c r="E107" s="210" t="s">
        <v>158</v>
      </c>
      <c r="F107" s="210" t="s">
        <v>159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SUM(P108:P110)</f>
        <v>0</v>
      </c>
      <c r="Q107" s="204"/>
      <c r="R107" s="205">
        <f>SUM(R108:R110)</f>
        <v>0</v>
      </c>
      <c r="S107" s="204"/>
      <c r="T107" s="206">
        <f>SUM(T108:T110)</f>
        <v>0</v>
      </c>
      <c r="AR107" s="207" t="s">
        <v>78</v>
      </c>
      <c r="AT107" s="208" t="s">
        <v>68</v>
      </c>
      <c r="AU107" s="208" t="s">
        <v>76</v>
      </c>
      <c r="AY107" s="207" t="s">
        <v>129</v>
      </c>
      <c r="BK107" s="209">
        <f>SUM(BK108:BK110)</f>
        <v>0</v>
      </c>
    </row>
    <row r="108" spans="2:65" s="1" customFormat="1" ht="16.5" customHeight="1">
      <c r="B108" s="35"/>
      <c r="C108" s="212" t="s">
        <v>146</v>
      </c>
      <c r="D108" s="212" t="s">
        <v>132</v>
      </c>
      <c r="E108" s="213" t="s">
        <v>160</v>
      </c>
      <c r="F108" s="214" t="s">
        <v>161</v>
      </c>
      <c r="G108" s="215" t="s">
        <v>162</v>
      </c>
      <c r="H108" s="216">
        <v>80</v>
      </c>
      <c r="I108" s="217"/>
      <c r="J108" s="218">
        <f>ROUND(I108*H108,2)</f>
        <v>0</v>
      </c>
      <c r="K108" s="214" t="s">
        <v>19</v>
      </c>
      <c r="L108" s="40"/>
      <c r="M108" s="219" t="s">
        <v>19</v>
      </c>
      <c r="N108" s="220" t="s">
        <v>40</v>
      </c>
      <c r="O108" s="76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AR108" s="14" t="s">
        <v>136</v>
      </c>
      <c r="AT108" s="14" t="s">
        <v>132</v>
      </c>
      <c r="AU108" s="14" t="s">
        <v>78</v>
      </c>
      <c r="AY108" s="14" t="s">
        <v>129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14" t="s">
        <v>76</v>
      </c>
      <c r="BK108" s="223">
        <f>ROUND(I108*H108,2)</f>
        <v>0</v>
      </c>
      <c r="BL108" s="14" t="s">
        <v>136</v>
      </c>
      <c r="BM108" s="14" t="s">
        <v>136</v>
      </c>
    </row>
    <row r="109" spans="2:65" s="1" customFormat="1" ht="16.5" customHeight="1">
      <c r="B109" s="35"/>
      <c r="C109" s="212" t="s">
        <v>163</v>
      </c>
      <c r="D109" s="212" t="s">
        <v>132</v>
      </c>
      <c r="E109" s="213" t="s">
        <v>164</v>
      </c>
      <c r="F109" s="214" t="s">
        <v>165</v>
      </c>
      <c r="G109" s="215" t="s">
        <v>162</v>
      </c>
      <c r="H109" s="216">
        <v>40</v>
      </c>
      <c r="I109" s="217"/>
      <c r="J109" s="218">
        <f>ROUND(I109*H109,2)</f>
        <v>0</v>
      </c>
      <c r="K109" s="214" t="s">
        <v>19</v>
      </c>
      <c r="L109" s="40"/>
      <c r="M109" s="219" t="s">
        <v>19</v>
      </c>
      <c r="N109" s="220" t="s">
        <v>40</v>
      </c>
      <c r="O109" s="76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14" t="s">
        <v>136</v>
      </c>
      <c r="AT109" s="14" t="s">
        <v>132</v>
      </c>
      <c r="AU109" s="14" t="s">
        <v>78</v>
      </c>
      <c r="AY109" s="14" t="s">
        <v>129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4" t="s">
        <v>76</v>
      </c>
      <c r="BK109" s="223">
        <f>ROUND(I109*H109,2)</f>
        <v>0</v>
      </c>
      <c r="BL109" s="14" t="s">
        <v>136</v>
      </c>
      <c r="BM109" s="14" t="s">
        <v>166</v>
      </c>
    </row>
    <row r="110" spans="2:65" s="1" customFormat="1" ht="16.5" customHeight="1">
      <c r="B110" s="35"/>
      <c r="C110" s="212" t="s">
        <v>150</v>
      </c>
      <c r="D110" s="212" t="s">
        <v>132</v>
      </c>
      <c r="E110" s="213" t="s">
        <v>167</v>
      </c>
      <c r="F110" s="214" t="s">
        <v>168</v>
      </c>
      <c r="G110" s="215" t="s">
        <v>135</v>
      </c>
      <c r="H110" s="216">
        <v>10</v>
      </c>
      <c r="I110" s="217"/>
      <c r="J110" s="218">
        <f>ROUND(I110*H110,2)</f>
        <v>0</v>
      </c>
      <c r="K110" s="214" t="s">
        <v>19</v>
      </c>
      <c r="L110" s="40"/>
      <c r="M110" s="219" t="s">
        <v>19</v>
      </c>
      <c r="N110" s="220" t="s">
        <v>40</v>
      </c>
      <c r="O110" s="76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AR110" s="14" t="s">
        <v>136</v>
      </c>
      <c r="AT110" s="14" t="s">
        <v>132</v>
      </c>
      <c r="AU110" s="14" t="s">
        <v>78</v>
      </c>
      <c r="AY110" s="14" t="s">
        <v>129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14" t="s">
        <v>76</v>
      </c>
      <c r="BK110" s="223">
        <f>ROUND(I110*H110,2)</f>
        <v>0</v>
      </c>
      <c r="BL110" s="14" t="s">
        <v>136</v>
      </c>
      <c r="BM110" s="14" t="s">
        <v>169</v>
      </c>
    </row>
    <row r="111" spans="2:63" s="11" customFormat="1" ht="22.8" customHeight="1">
      <c r="B111" s="196"/>
      <c r="C111" s="197"/>
      <c r="D111" s="198" t="s">
        <v>68</v>
      </c>
      <c r="E111" s="210" t="s">
        <v>170</v>
      </c>
      <c r="F111" s="210" t="s">
        <v>171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SUM(P112:P115)</f>
        <v>0</v>
      </c>
      <c r="Q111" s="204"/>
      <c r="R111" s="205">
        <f>SUM(R112:R115)</f>
        <v>0</v>
      </c>
      <c r="S111" s="204"/>
      <c r="T111" s="206">
        <f>SUM(T112:T115)</f>
        <v>0</v>
      </c>
      <c r="AR111" s="207" t="s">
        <v>78</v>
      </c>
      <c r="AT111" s="208" t="s">
        <v>68</v>
      </c>
      <c r="AU111" s="208" t="s">
        <v>76</v>
      </c>
      <c r="AY111" s="207" t="s">
        <v>129</v>
      </c>
      <c r="BK111" s="209">
        <f>SUM(BK112:BK115)</f>
        <v>0</v>
      </c>
    </row>
    <row r="112" spans="2:65" s="1" customFormat="1" ht="16.5" customHeight="1">
      <c r="B112" s="35"/>
      <c r="C112" s="212" t="s">
        <v>172</v>
      </c>
      <c r="D112" s="212" t="s">
        <v>132</v>
      </c>
      <c r="E112" s="213" t="s">
        <v>173</v>
      </c>
      <c r="F112" s="214" t="s">
        <v>174</v>
      </c>
      <c r="G112" s="215" t="s">
        <v>162</v>
      </c>
      <c r="H112" s="216">
        <v>200</v>
      </c>
      <c r="I112" s="217"/>
      <c r="J112" s="218">
        <f>ROUND(I112*H112,2)</f>
        <v>0</v>
      </c>
      <c r="K112" s="214" t="s">
        <v>19</v>
      </c>
      <c r="L112" s="40"/>
      <c r="M112" s="219" t="s">
        <v>19</v>
      </c>
      <c r="N112" s="220" t="s">
        <v>40</v>
      </c>
      <c r="O112" s="76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AR112" s="14" t="s">
        <v>136</v>
      </c>
      <c r="AT112" s="14" t="s">
        <v>132</v>
      </c>
      <c r="AU112" s="14" t="s">
        <v>78</v>
      </c>
      <c r="AY112" s="14" t="s">
        <v>129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4" t="s">
        <v>76</v>
      </c>
      <c r="BK112" s="223">
        <f>ROUND(I112*H112,2)</f>
        <v>0</v>
      </c>
      <c r="BL112" s="14" t="s">
        <v>136</v>
      </c>
      <c r="BM112" s="14" t="s">
        <v>175</v>
      </c>
    </row>
    <row r="113" spans="2:65" s="1" customFormat="1" ht="16.5" customHeight="1">
      <c r="B113" s="35"/>
      <c r="C113" s="212" t="s">
        <v>153</v>
      </c>
      <c r="D113" s="212" t="s">
        <v>132</v>
      </c>
      <c r="E113" s="213" t="s">
        <v>176</v>
      </c>
      <c r="F113" s="214" t="s">
        <v>177</v>
      </c>
      <c r="G113" s="215" t="s">
        <v>162</v>
      </c>
      <c r="H113" s="216">
        <v>375</v>
      </c>
      <c r="I113" s="217"/>
      <c r="J113" s="218">
        <f>ROUND(I113*H113,2)</f>
        <v>0</v>
      </c>
      <c r="K113" s="214" t="s">
        <v>19</v>
      </c>
      <c r="L113" s="40"/>
      <c r="M113" s="219" t="s">
        <v>19</v>
      </c>
      <c r="N113" s="220" t="s">
        <v>40</v>
      </c>
      <c r="O113" s="76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AR113" s="14" t="s">
        <v>136</v>
      </c>
      <c r="AT113" s="14" t="s">
        <v>132</v>
      </c>
      <c r="AU113" s="14" t="s">
        <v>78</v>
      </c>
      <c r="AY113" s="14" t="s">
        <v>129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14" t="s">
        <v>76</v>
      </c>
      <c r="BK113" s="223">
        <f>ROUND(I113*H113,2)</f>
        <v>0</v>
      </c>
      <c r="BL113" s="14" t="s">
        <v>136</v>
      </c>
      <c r="BM113" s="14" t="s">
        <v>178</v>
      </c>
    </row>
    <row r="114" spans="2:65" s="1" customFormat="1" ht="16.5" customHeight="1">
      <c r="B114" s="35"/>
      <c r="C114" s="212" t="s">
        <v>179</v>
      </c>
      <c r="D114" s="212" t="s">
        <v>132</v>
      </c>
      <c r="E114" s="213" t="s">
        <v>180</v>
      </c>
      <c r="F114" s="214" t="s">
        <v>181</v>
      </c>
      <c r="G114" s="215" t="s">
        <v>162</v>
      </c>
      <c r="H114" s="216">
        <v>160</v>
      </c>
      <c r="I114" s="217"/>
      <c r="J114" s="218">
        <f>ROUND(I114*H114,2)</f>
        <v>0</v>
      </c>
      <c r="K114" s="214" t="s">
        <v>19</v>
      </c>
      <c r="L114" s="40"/>
      <c r="M114" s="219" t="s">
        <v>19</v>
      </c>
      <c r="N114" s="220" t="s">
        <v>40</v>
      </c>
      <c r="O114" s="76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14" t="s">
        <v>136</v>
      </c>
      <c r="AT114" s="14" t="s">
        <v>132</v>
      </c>
      <c r="AU114" s="14" t="s">
        <v>78</v>
      </c>
      <c r="AY114" s="14" t="s">
        <v>129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14" t="s">
        <v>76</v>
      </c>
      <c r="BK114" s="223">
        <f>ROUND(I114*H114,2)</f>
        <v>0</v>
      </c>
      <c r="BL114" s="14" t="s">
        <v>136</v>
      </c>
      <c r="BM114" s="14" t="s">
        <v>182</v>
      </c>
    </row>
    <row r="115" spans="2:65" s="1" customFormat="1" ht="16.5" customHeight="1">
      <c r="B115" s="35"/>
      <c r="C115" s="212" t="s">
        <v>157</v>
      </c>
      <c r="D115" s="212" t="s">
        <v>132</v>
      </c>
      <c r="E115" s="213" t="s">
        <v>183</v>
      </c>
      <c r="F115" s="214" t="s">
        <v>184</v>
      </c>
      <c r="G115" s="215" t="s">
        <v>162</v>
      </c>
      <c r="H115" s="216">
        <v>95</v>
      </c>
      <c r="I115" s="217"/>
      <c r="J115" s="218">
        <f>ROUND(I115*H115,2)</f>
        <v>0</v>
      </c>
      <c r="K115" s="214" t="s">
        <v>19</v>
      </c>
      <c r="L115" s="40"/>
      <c r="M115" s="219" t="s">
        <v>19</v>
      </c>
      <c r="N115" s="220" t="s">
        <v>40</v>
      </c>
      <c r="O115" s="76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AR115" s="14" t="s">
        <v>136</v>
      </c>
      <c r="AT115" s="14" t="s">
        <v>132</v>
      </c>
      <c r="AU115" s="14" t="s">
        <v>78</v>
      </c>
      <c r="AY115" s="14" t="s">
        <v>129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4" t="s">
        <v>76</v>
      </c>
      <c r="BK115" s="223">
        <f>ROUND(I115*H115,2)</f>
        <v>0</v>
      </c>
      <c r="BL115" s="14" t="s">
        <v>136</v>
      </c>
      <c r="BM115" s="14" t="s">
        <v>185</v>
      </c>
    </row>
    <row r="116" spans="2:63" s="11" customFormat="1" ht="22.8" customHeight="1">
      <c r="B116" s="196"/>
      <c r="C116" s="197"/>
      <c r="D116" s="198" t="s">
        <v>68</v>
      </c>
      <c r="E116" s="210" t="s">
        <v>186</v>
      </c>
      <c r="F116" s="210" t="s">
        <v>187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SUM(P117:P150)</f>
        <v>0</v>
      </c>
      <c r="Q116" s="204"/>
      <c r="R116" s="205">
        <f>SUM(R117:R150)</f>
        <v>0</v>
      </c>
      <c r="S116" s="204"/>
      <c r="T116" s="206">
        <f>SUM(T117:T150)</f>
        <v>0</v>
      </c>
      <c r="AR116" s="207" t="s">
        <v>78</v>
      </c>
      <c r="AT116" s="208" t="s">
        <v>68</v>
      </c>
      <c r="AU116" s="208" t="s">
        <v>76</v>
      </c>
      <c r="AY116" s="207" t="s">
        <v>129</v>
      </c>
      <c r="BK116" s="209">
        <f>SUM(BK117:BK150)</f>
        <v>0</v>
      </c>
    </row>
    <row r="117" spans="2:65" s="1" customFormat="1" ht="16.5" customHeight="1">
      <c r="B117" s="35"/>
      <c r="C117" s="212" t="s">
        <v>8</v>
      </c>
      <c r="D117" s="212" t="s">
        <v>132</v>
      </c>
      <c r="E117" s="213" t="s">
        <v>188</v>
      </c>
      <c r="F117" s="214" t="s">
        <v>189</v>
      </c>
      <c r="G117" s="215" t="s">
        <v>135</v>
      </c>
      <c r="H117" s="216">
        <v>4</v>
      </c>
      <c r="I117" s="217"/>
      <c r="J117" s="218">
        <f>ROUND(I117*H117,2)</f>
        <v>0</v>
      </c>
      <c r="K117" s="214" t="s">
        <v>19</v>
      </c>
      <c r="L117" s="40"/>
      <c r="M117" s="219" t="s">
        <v>19</v>
      </c>
      <c r="N117" s="220" t="s">
        <v>40</v>
      </c>
      <c r="O117" s="76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AR117" s="14" t="s">
        <v>136</v>
      </c>
      <c r="AT117" s="14" t="s">
        <v>132</v>
      </c>
      <c r="AU117" s="14" t="s">
        <v>78</v>
      </c>
      <c r="AY117" s="14" t="s">
        <v>129</v>
      </c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14" t="s">
        <v>76</v>
      </c>
      <c r="BK117" s="223">
        <f>ROUND(I117*H117,2)</f>
        <v>0</v>
      </c>
      <c r="BL117" s="14" t="s">
        <v>136</v>
      </c>
      <c r="BM117" s="14" t="s">
        <v>190</v>
      </c>
    </row>
    <row r="118" spans="2:47" s="1" customFormat="1" ht="12">
      <c r="B118" s="35"/>
      <c r="C118" s="36"/>
      <c r="D118" s="224" t="s">
        <v>191</v>
      </c>
      <c r="E118" s="36"/>
      <c r="F118" s="225" t="s">
        <v>192</v>
      </c>
      <c r="G118" s="36"/>
      <c r="H118" s="36"/>
      <c r="I118" s="139"/>
      <c r="J118" s="36"/>
      <c r="K118" s="36"/>
      <c r="L118" s="40"/>
      <c r="M118" s="226"/>
      <c r="N118" s="76"/>
      <c r="O118" s="76"/>
      <c r="P118" s="76"/>
      <c r="Q118" s="76"/>
      <c r="R118" s="76"/>
      <c r="S118" s="76"/>
      <c r="T118" s="77"/>
      <c r="AT118" s="14" t="s">
        <v>191</v>
      </c>
      <c r="AU118" s="14" t="s">
        <v>78</v>
      </c>
    </row>
    <row r="119" spans="2:65" s="1" customFormat="1" ht="16.5" customHeight="1">
      <c r="B119" s="35"/>
      <c r="C119" s="212" t="s">
        <v>136</v>
      </c>
      <c r="D119" s="212" t="s">
        <v>132</v>
      </c>
      <c r="E119" s="213" t="s">
        <v>193</v>
      </c>
      <c r="F119" s="214" t="s">
        <v>194</v>
      </c>
      <c r="G119" s="215" t="s">
        <v>135</v>
      </c>
      <c r="H119" s="216">
        <v>13</v>
      </c>
      <c r="I119" s="217"/>
      <c r="J119" s="218">
        <f>ROUND(I119*H119,2)</f>
        <v>0</v>
      </c>
      <c r="K119" s="214" t="s">
        <v>19</v>
      </c>
      <c r="L119" s="40"/>
      <c r="M119" s="219" t="s">
        <v>19</v>
      </c>
      <c r="N119" s="220" t="s">
        <v>40</v>
      </c>
      <c r="O119" s="76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AR119" s="14" t="s">
        <v>136</v>
      </c>
      <c r="AT119" s="14" t="s">
        <v>132</v>
      </c>
      <c r="AU119" s="14" t="s">
        <v>78</v>
      </c>
      <c r="AY119" s="14" t="s">
        <v>129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4" t="s">
        <v>76</v>
      </c>
      <c r="BK119" s="223">
        <f>ROUND(I119*H119,2)</f>
        <v>0</v>
      </c>
      <c r="BL119" s="14" t="s">
        <v>136</v>
      </c>
      <c r="BM119" s="14" t="s">
        <v>195</v>
      </c>
    </row>
    <row r="120" spans="2:47" s="1" customFormat="1" ht="12">
      <c r="B120" s="35"/>
      <c r="C120" s="36"/>
      <c r="D120" s="224" t="s">
        <v>191</v>
      </c>
      <c r="E120" s="36"/>
      <c r="F120" s="225" t="s">
        <v>196</v>
      </c>
      <c r="G120" s="36"/>
      <c r="H120" s="36"/>
      <c r="I120" s="139"/>
      <c r="J120" s="36"/>
      <c r="K120" s="36"/>
      <c r="L120" s="40"/>
      <c r="M120" s="226"/>
      <c r="N120" s="76"/>
      <c r="O120" s="76"/>
      <c r="P120" s="76"/>
      <c r="Q120" s="76"/>
      <c r="R120" s="76"/>
      <c r="S120" s="76"/>
      <c r="T120" s="77"/>
      <c r="AT120" s="14" t="s">
        <v>191</v>
      </c>
      <c r="AU120" s="14" t="s">
        <v>78</v>
      </c>
    </row>
    <row r="121" spans="2:65" s="1" customFormat="1" ht="16.5" customHeight="1">
      <c r="B121" s="35"/>
      <c r="C121" s="212" t="s">
        <v>197</v>
      </c>
      <c r="D121" s="212" t="s">
        <v>132</v>
      </c>
      <c r="E121" s="213" t="s">
        <v>198</v>
      </c>
      <c r="F121" s="214" t="s">
        <v>199</v>
      </c>
      <c r="G121" s="215" t="s">
        <v>135</v>
      </c>
      <c r="H121" s="216">
        <v>7</v>
      </c>
      <c r="I121" s="217"/>
      <c r="J121" s="218">
        <f>ROUND(I121*H121,2)</f>
        <v>0</v>
      </c>
      <c r="K121" s="214" t="s">
        <v>19</v>
      </c>
      <c r="L121" s="40"/>
      <c r="M121" s="219" t="s">
        <v>19</v>
      </c>
      <c r="N121" s="220" t="s">
        <v>40</v>
      </c>
      <c r="O121" s="76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AR121" s="14" t="s">
        <v>136</v>
      </c>
      <c r="AT121" s="14" t="s">
        <v>132</v>
      </c>
      <c r="AU121" s="14" t="s">
        <v>78</v>
      </c>
      <c r="AY121" s="14" t="s">
        <v>129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4" t="s">
        <v>76</v>
      </c>
      <c r="BK121" s="223">
        <f>ROUND(I121*H121,2)</f>
        <v>0</v>
      </c>
      <c r="BL121" s="14" t="s">
        <v>136</v>
      </c>
      <c r="BM121" s="14" t="s">
        <v>200</v>
      </c>
    </row>
    <row r="122" spans="2:47" s="1" customFormat="1" ht="12">
      <c r="B122" s="35"/>
      <c r="C122" s="36"/>
      <c r="D122" s="224" t="s">
        <v>191</v>
      </c>
      <c r="E122" s="36"/>
      <c r="F122" s="225" t="s">
        <v>201</v>
      </c>
      <c r="G122" s="36"/>
      <c r="H122" s="36"/>
      <c r="I122" s="139"/>
      <c r="J122" s="36"/>
      <c r="K122" s="36"/>
      <c r="L122" s="40"/>
      <c r="M122" s="226"/>
      <c r="N122" s="76"/>
      <c r="O122" s="76"/>
      <c r="P122" s="76"/>
      <c r="Q122" s="76"/>
      <c r="R122" s="76"/>
      <c r="S122" s="76"/>
      <c r="T122" s="77"/>
      <c r="AT122" s="14" t="s">
        <v>191</v>
      </c>
      <c r="AU122" s="14" t="s">
        <v>78</v>
      </c>
    </row>
    <row r="123" spans="2:65" s="1" customFormat="1" ht="16.5" customHeight="1">
      <c r="B123" s="35"/>
      <c r="C123" s="212" t="s">
        <v>166</v>
      </c>
      <c r="D123" s="212" t="s">
        <v>132</v>
      </c>
      <c r="E123" s="213" t="s">
        <v>202</v>
      </c>
      <c r="F123" s="214" t="s">
        <v>203</v>
      </c>
      <c r="G123" s="215" t="s">
        <v>135</v>
      </c>
      <c r="H123" s="216">
        <v>11</v>
      </c>
      <c r="I123" s="217"/>
      <c r="J123" s="218">
        <f>ROUND(I123*H123,2)</f>
        <v>0</v>
      </c>
      <c r="K123" s="214" t="s">
        <v>19</v>
      </c>
      <c r="L123" s="40"/>
      <c r="M123" s="219" t="s">
        <v>19</v>
      </c>
      <c r="N123" s="220" t="s">
        <v>40</v>
      </c>
      <c r="O123" s="76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AR123" s="14" t="s">
        <v>136</v>
      </c>
      <c r="AT123" s="14" t="s">
        <v>132</v>
      </c>
      <c r="AU123" s="14" t="s">
        <v>78</v>
      </c>
      <c r="AY123" s="14" t="s">
        <v>129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4" t="s">
        <v>76</v>
      </c>
      <c r="BK123" s="223">
        <f>ROUND(I123*H123,2)</f>
        <v>0</v>
      </c>
      <c r="BL123" s="14" t="s">
        <v>136</v>
      </c>
      <c r="BM123" s="14" t="s">
        <v>204</v>
      </c>
    </row>
    <row r="124" spans="2:47" s="1" customFormat="1" ht="12">
      <c r="B124" s="35"/>
      <c r="C124" s="36"/>
      <c r="D124" s="224" t="s">
        <v>191</v>
      </c>
      <c r="E124" s="36"/>
      <c r="F124" s="225" t="s">
        <v>205</v>
      </c>
      <c r="G124" s="36"/>
      <c r="H124" s="36"/>
      <c r="I124" s="139"/>
      <c r="J124" s="36"/>
      <c r="K124" s="36"/>
      <c r="L124" s="40"/>
      <c r="M124" s="226"/>
      <c r="N124" s="76"/>
      <c r="O124" s="76"/>
      <c r="P124" s="76"/>
      <c r="Q124" s="76"/>
      <c r="R124" s="76"/>
      <c r="S124" s="76"/>
      <c r="T124" s="77"/>
      <c r="AT124" s="14" t="s">
        <v>191</v>
      </c>
      <c r="AU124" s="14" t="s">
        <v>78</v>
      </c>
    </row>
    <row r="125" spans="2:65" s="1" customFormat="1" ht="16.5" customHeight="1">
      <c r="B125" s="35"/>
      <c r="C125" s="212" t="s">
        <v>206</v>
      </c>
      <c r="D125" s="212" t="s">
        <v>132</v>
      </c>
      <c r="E125" s="213" t="s">
        <v>207</v>
      </c>
      <c r="F125" s="214" t="s">
        <v>208</v>
      </c>
      <c r="G125" s="215" t="s">
        <v>135</v>
      </c>
      <c r="H125" s="216">
        <v>1</v>
      </c>
      <c r="I125" s="217"/>
      <c r="J125" s="218">
        <f>ROUND(I125*H125,2)</f>
        <v>0</v>
      </c>
      <c r="K125" s="214" t="s">
        <v>19</v>
      </c>
      <c r="L125" s="40"/>
      <c r="M125" s="219" t="s">
        <v>19</v>
      </c>
      <c r="N125" s="220" t="s">
        <v>40</v>
      </c>
      <c r="O125" s="76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AR125" s="14" t="s">
        <v>136</v>
      </c>
      <c r="AT125" s="14" t="s">
        <v>132</v>
      </c>
      <c r="AU125" s="14" t="s">
        <v>78</v>
      </c>
      <c r="AY125" s="14" t="s">
        <v>129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4" t="s">
        <v>76</v>
      </c>
      <c r="BK125" s="223">
        <f>ROUND(I125*H125,2)</f>
        <v>0</v>
      </c>
      <c r="BL125" s="14" t="s">
        <v>136</v>
      </c>
      <c r="BM125" s="14" t="s">
        <v>209</v>
      </c>
    </row>
    <row r="126" spans="2:47" s="1" customFormat="1" ht="12">
      <c r="B126" s="35"/>
      <c r="C126" s="36"/>
      <c r="D126" s="224" t="s">
        <v>191</v>
      </c>
      <c r="E126" s="36"/>
      <c r="F126" s="225" t="s">
        <v>210</v>
      </c>
      <c r="G126" s="36"/>
      <c r="H126" s="36"/>
      <c r="I126" s="139"/>
      <c r="J126" s="36"/>
      <c r="K126" s="36"/>
      <c r="L126" s="40"/>
      <c r="M126" s="226"/>
      <c r="N126" s="76"/>
      <c r="O126" s="76"/>
      <c r="P126" s="76"/>
      <c r="Q126" s="76"/>
      <c r="R126" s="76"/>
      <c r="S126" s="76"/>
      <c r="T126" s="77"/>
      <c r="AT126" s="14" t="s">
        <v>191</v>
      </c>
      <c r="AU126" s="14" t="s">
        <v>78</v>
      </c>
    </row>
    <row r="127" spans="2:65" s="1" customFormat="1" ht="16.5" customHeight="1">
      <c r="B127" s="35"/>
      <c r="C127" s="212" t="s">
        <v>169</v>
      </c>
      <c r="D127" s="212" t="s">
        <v>132</v>
      </c>
      <c r="E127" s="213" t="s">
        <v>211</v>
      </c>
      <c r="F127" s="214" t="s">
        <v>212</v>
      </c>
      <c r="G127" s="215" t="s">
        <v>135</v>
      </c>
      <c r="H127" s="216">
        <v>5</v>
      </c>
      <c r="I127" s="217"/>
      <c r="J127" s="218">
        <f>ROUND(I127*H127,2)</f>
        <v>0</v>
      </c>
      <c r="K127" s="214" t="s">
        <v>19</v>
      </c>
      <c r="L127" s="40"/>
      <c r="M127" s="219" t="s">
        <v>19</v>
      </c>
      <c r="N127" s="220" t="s">
        <v>40</v>
      </c>
      <c r="O127" s="76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AR127" s="14" t="s">
        <v>136</v>
      </c>
      <c r="AT127" s="14" t="s">
        <v>132</v>
      </c>
      <c r="AU127" s="14" t="s">
        <v>78</v>
      </c>
      <c r="AY127" s="14" t="s">
        <v>129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4" t="s">
        <v>76</v>
      </c>
      <c r="BK127" s="223">
        <f>ROUND(I127*H127,2)</f>
        <v>0</v>
      </c>
      <c r="BL127" s="14" t="s">
        <v>136</v>
      </c>
      <c r="BM127" s="14" t="s">
        <v>213</v>
      </c>
    </row>
    <row r="128" spans="2:47" s="1" customFormat="1" ht="12">
      <c r="B128" s="35"/>
      <c r="C128" s="36"/>
      <c r="D128" s="224" t="s">
        <v>191</v>
      </c>
      <c r="E128" s="36"/>
      <c r="F128" s="225" t="s">
        <v>214</v>
      </c>
      <c r="G128" s="36"/>
      <c r="H128" s="36"/>
      <c r="I128" s="139"/>
      <c r="J128" s="36"/>
      <c r="K128" s="36"/>
      <c r="L128" s="40"/>
      <c r="M128" s="226"/>
      <c r="N128" s="76"/>
      <c r="O128" s="76"/>
      <c r="P128" s="76"/>
      <c r="Q128" s="76"/>
      <c r="R128" s="76"/>
      <c r="S128" s="76"/>
      <c r="T128" s="77"/>
      <c r="AT128" s="14" t="s">
        <v>191</v>
      </c>
      <c r="AU128" s="14" t="s">
        <v>78</v>
      </c>
    </row>
    <row r="129" spans="2:65" s="1" customFormat="1" ht="16.5" customHeight="1">
      <c r="B129" s="35"/>
      <c r="C129" s="212" t="s">
        <v>7</v>
      </c>
      <c r="D129" s="212" t="s">
        <v>132</v>
      </c>
      <c r="E129" s="213" t="s">
        <v>215</v>
      </c>
      <c r="F129" s="214" t="s">
        <v>216</v>
      </c>
      <c r="G129" s="215" t="s">
        <v>135</v>
      </c>
      <c r="H129" s="216">
        <v>1</v>
      </c>
      <c r="I129" s="217"/>
      <c r="J129" s="218">
        <f>ROUND(I129*H129,2)</f>
        <v>0</v>
      </c>
      <c r="K129" s="214" t="s">
        <v>19</v>
      </c>
      <c r="L129" s="40"/>
      <c r="M129" s="219" t="s">
        <v>19</v>
      </c>
      <c r="N129" s="220" t="s">
        <v>40</v>
      </c>
      <c r="O129" s="76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AR129" s="14" t="s">
        <v>136</v>
      </c>
      <c r="AT129" s="14" t="s">
        <v>132</v>
      </c>
      <c r="AU129" s="14" t="s">
        <v>78</v>
      </c>
      <c r="AY129" s="14" t="s">
        <v>129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4" t="s">
        <v>76</v>
      </c>
      <c r="BK129" s="223">
        <f>ROUND(I129*H129,2)</f>
        <v>0</v>
      </c>
      <c r="BL129" s="14" t="s">
        <v>136</v>
      </c>
      <c r="BM129" s="14" t="s">
        <v>217</v>
      </c>
    </row>
    <row r="130" spans="2:47" s="1" customFormat="1" ht="12">
      <c r="B130" s="35"/>
      <c r="C130" s="36"/>
      <c r="D130" s="224" t="s">
        <v>191</v>
      </c>
      <c r="E130" s="36"/>
      <c r="F130" s="225" t="s">
        <v>218</v>
      </c>
      <c r="G130" s="36"/>
      <c r="H130" s="36"/>
      <c r="I130" s="139"/>
      <c r="J130" s="36"/>
      <c r="K130" s="36"/>
      <c r="L130" s="40"/>
      <c r="M130" s="226"/>
      <c r="N130" s="76"/>
      <c r="O130" s="76"/>
      <c r="P130" s="76"/>
      <c r="Q130" s="76"/>
      <c r="R130" s="76"/>
      <c r="S130" s="76"/>
      <c r="T130" s="77"/>
      <c r="AT130" s="14" t="s">
        <v>191</v>
      </c>
      <c r="AU130" s="14" t="s">
        <v>78</v>
      </c>
    </row>
    <row r="131" spans="2:65" s="1" customFormat="1" ht="16.5" customHeight="1">
      <c r="B131" s="35"/>
      <c r="C131" s="212" t="s">
        <v>175</v>
      </c>
      <c r="D131" s="212" t="s">
        <v>132</v>
      </c>
      <c r="E131" s="213" t="s">
        <v>219</v>
      </c>
      <c r="F131" s="214" t="s">
        <v>220</v>
      </c>
      <c r="G131" s="215" t="s">
        <v>135</v>
      </c>
      <c r="H131" s="216">
        <v>2</v>
      </c>
      <c r="I131" s="217"/>
      <c r="J131" s="218">
        <f>ROUND(I131*H131,2)</f>
        <v>0</v>
      </c>
      <c r="K131" s="214" t="s">
        <v>19</v>
      </c>
      <c r="L131" s="40"/>
      <c r="M131" s="219" t="s">
        <v>19</v>
      </c>
      <c r="N131" s="220" t="s">
        <v>40</v>
      </c>
      <c r="O131" s="76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AR131" s="14" t="s">
        <v>136</v>
      </c>
      <c r="AT131" s="14" t="s">
        <v>132</v>
      </c>
      <c r="AU131" s="14" t="s">
        <v>78</v>
      </c>
      <c r="AY131" s="14" t="s">
        <v>129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4" t="s">
        <v>76</v>
      </c>
      <c r="BK131" s="223">
        <f>ROUND(I131*H131,2)</f>
        <v>0</v>
      </c>
      <c r="BL131" s="14" t="s">
        <v>136</v>
      </c>
      <c r="BM131" s="14" t="s">
        <v>221</v>
      </c>
    </row>
    <row r="132" spans="2:47" s="1" customFormat="1" ht="12">
      <c r="B132" s="35"/>
      <c r="C132" s="36"/>
      <c r="D132" s="224" t="s">
        <v>191</v>
      </c>
      <c r="E132" s="36"/>
      <c r="F132" s="225" t="s">
        <v>222</v>
      </c>
      <c r="G132" s="36"/>
      <c r="H132" s="36"/>
      <c r="I132" s="139"/>
      <c r="J132" s="36"/>
      <c r="K132" s="36"/>
      <c r="L132" s="40"/>
      <c r="M132" s="226"/>
      <c r="N132" s="76"/>
      <c r="O132" s="76"/>
      <c r="P132" s="76"/>
      <c r="Q132" s="76"/>
      <c r="R132" s="76"/>
      <c r="S132" s="76"/>
      <c r="T132" s="77"/>
      <c r="AT132" s="14" t="s">
        <v>191</v>
      </c>
      <c r="AU132" s="14" t="s">
        <v>78</v>
      </c>
    </row>
    <row r="133" spans="2:65" s="1" customFormat="1" ht="16.5" customHeight="1">
      <c r="B133" s="35"/>
      <c r="C133" s="212" t="s">
        <v>223</v>
      </c>
      <c r="D133" s="212" t="s">
        <v>132</v>
      </c>
      <c r="E133" s="213" t="s">
        <v>224</v>
      </c>
      <c r="F133" s="214" t="s">
        <v>225</v>
      </c>
      <c r="G133" s="215" t="s">
        <v>135</v>
      </c>
      <c r="H133" s="216">
        <v>4</v>
      </c>
      <c r="I133" s="217"/>
      <c r="J133" s="218">
        <f>ROUND(I133*H133,2)</f>
        <v>0</v>
      </c>
      <c r="K133" s="214" t="s">
        <v>19</v>
      </c>
      <c r="L133" s="40"/>
      <c r="M133" s="219" t="s">
        <v>19</v>
      </c>
      <c r="N133" s="220" t="s">
        <v>40</v>
      </c>
      <c r="O133" s="76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AR133" s="14" t="s">
        <v>136</v>
      </c>
      <c r="AT133" s="14" t="s">
        <v>132</v>
      </c>
      <c r="AU133" s="14" t="s">
        <v>78</v>
      </c>
      <c r="AY133" s="14" t="s">
        <v>129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4" t="s">
        <v>76</v>
      </c>
      <c r="BK133" s="223">
        <f>ROUND(I133*H133,2)</f>
        <v>0</v>
      </c>
      <c r="BL133" s="14" t="s">
        <v>136</v>
      </c>
      <c r="BM133" s="14" t="s">
        <v>226</v>
      </c>
    </row>
    <row r="134" spans="2:47" s="1" customFormat="1" ht="12">
      <c r="B134" s="35"/>
      <c r="C134" s="36"/>
      <c r="D134" s="224" t="s">
        <v>191</v>
      </c>
      <c r="E134" s="36"/>
      <c r="F134" s="225" t="s">
        <v>227</v>
      </c>
      <c r="G134" s="36"/>
      <c r="H134" s="36"/>
      <c r="I134" s="139"/>
      <c r="J134" s="36"/>
      <c r="K134" s="36"/>
      <c r="L134" s="40"/>
      <c r="M134" s="226"/>
      <c r="N134" s="76"/>
      <c r="O134" s="76"/>
      <c r="P134" s="76"/>
      <c r="Q134" s="76"/>
      <c r="R134" s="76"/>
      <c r="S134" s="76"/>
      <c r="T134" s="77"/>
      <c r="AT134" s="14" t="s">
        <v>191</v>
      </c>
      <c r="AU134" s="14" t="s">
        <v>78</v>
      </c>
    </row>
    <row r="135" spans="2:65" s="1" customFormat="1" ht="16.5" customHeight="1">
      <c r="B135" s="35"/>
      <c r="C135" s="212" t="s">
        <v>178</v>
      </c>
      <c r="D135" s="212" t="s">
        <v>132</v>
      </c>
      <c r="E135" s="213" t="s">
        <v>228</v>
      </c>
      <c r="F135" s="214" t="s">
        <v>229</v>
      </c>
      <c r="G135" s="215" t="s">
        <v>135</v>
      </c>
      <c r="H135" s="216">
        <v>2</v>
      </c>
      <c r="I135" s="217"/>
      <c r="J135" s="218">
        <f>ROUND(I135*H135,2)</f>
        <v>0</v>
      </c>
      <c r="K135" s="214" t="s">
        <v>19</v>
      </c>
      <c r="L135" s="40"/>
      <c r="M135" s="219" t="s">
        <v>19</v>
      </c>
      <c r="N135" s="220" t="s">
        <v>40</v>
      </c>
      <c r="O135" s="76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AR135" s="14" t="s">
        <v>136</v>
      </c>
      <c r="AT135" s="14" t="s">
        <v>132</v>
      </c>
      <c r="AU135" s="14" t="s">
        <v>78</v>
      </c>
      <c r="AY135" s="14" t="s">
        <v>129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4" t="s">
        <v>76</v>
      </c>
      <c r="BK135" s="223">
        <f>ROUND(I135*H135,2)</f>
        <v>0</v>
      </c>
      <c r="BL135" s="14" t="s">
        <v>136</v>
      </c>
      <c r="BM135" s="14" t="s">
        <v>230</v>
      </c>
    </row>
    <row r="136" spans="2:47" s="1" customFormat="1" ht="12">
      <c r="B136" s="35"/>
      <c r="C136" s="36"/>
      <c r="D136" s="224" t="s">
        <v>191</v>
      </c>
      <c r="E136" s="36"/>
      <c r="F136" s="225" t="s">
        <v>231</v>
      </c>
      <c r="G136" s="36"/>
      <c r="H136" s="36"/>
      <c r="I136" s="139"/>
      <c r="J136" s="36"/>
      <c r="K136" s="36"/>
      <c r="L136" s="40"/>
      <c r="M136" s="226"/>
      <c r="N136" s="76"/>
      <c r="O136" s="76"/>
      <c r="P136" s="76"/>
      <c r="Q136" s="76"/>
      <c r="R136" s="76"/>
      <c r="S136" s="76"/>
      <c r="T136" s="77"/>
      <c r="AT136" s="14" t="s">
        <v>191</v>
      </c>
      <c r="AU136" s="14" t="s">
        <v>78</v>
      </c>
    </row>
    <row r="137" spans="2:65" s="1" customFormat="1" ht="16.5" customHeight="1">
      <c r="B137" s="35"/>
      <c r="C137" s="212" t="s">
        <v>232</v>
      </c>
      <c r="D137" s="212" t="s">
        <v>132</v>
      </c>
      <c r="E137" s="213" t="s">
        <v>233</v>
      </c>
      <c r="F137" s="214" t="s">
        <v>234</v>
      </c>
      <c r="G137" s="215" t="s">
        <v>135</v>
      </c>
      <c r="H137" s="216">
        <v>3</v>
      </c>
      <c r="I137" s="217"/>
      <c r="J137" s="218">
        <f>ROUND(I137*H137,2)</f>
        <v>0</v>
      </c>
      <c r="K137" s="214" t="s">
        <v>19</v>
      </c>
      <c r="L137" s="40"/>
      <c r="M137" s="219" t="s">
        <v>19</v>
      </c>
      <c r="N137" s="220" t="s">
        <v>40</v>
      </c>
      <c r="O137" s="76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AR137" s="14" t="s">
        <v>136</v>
      </c>
      <c r="AT137" s="14" t="s">
        <v>132</v>
      </c>
      <c r="AU137" s="14" t="s">
        <v>78</v>
      </c>
      <c r="AY137" s="14" t="s">
        <v>129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4" t="s">
        <v>76</v>
      </c>
      <c r="BK137" s="223">
        <f>ROUND(I137*H137,2)</f>
        <v>0</v>
      </c>
      <c r="BL137" s="14" t="s">
        <v>136</v>
      </c>
      <c r="BM137" s="14" t="s">
        <v>235</v>
      </c>
    </row>
    <row r="138" spans="2:47" s="1" customFormat="1" ht="12">
      <c r="B138" s="35"/>
      <c r="C138" s="36"/>
      <c r="D138" s="224" t="s">
        <v>191</v>
      </c>
      <c r="E138" s="36"/>
      <c r="F138" s="225" t="s">
        <v>236</v>
      </c>
      <c r="G138" s="36"/>
      <c r="H138" s="36"/>
      <c r="I138" s="139"/>
      <c r="J138" s="36"/>
      <c r="K138" s="36"/>
      <c r="L138" s="40"/>
      <c r="M138" s="226"/>
      <c r="N138" s="76"/>
      <c r="O138" s="76"/>
      <c r="P138" s="76"/>
      <c r="Q138" s="76"/>
      <c r="R138" s="76"/>
      <c r="S138" s="76"/>
      <c r="T138" s="77"/>
      <c r="AT138" s="14" t="s">
        <v>191</v>
      </c>
      <c r="AU138" s="14" t="s">
        <v>78</v>
      </c>
    </row>
    <row r="139" spans="2:65" s="1" customFormat="1" ht="16.5" customHeight="1">
      <c r="B139" s="35"/>
      <c r="C139" s="212" t="s">
        <v>182</v>
      </c>
      <c r="D139" s="212" t="s">
        <v>132</v>
      </c>
      <c r="E139" s="213" t="s">
        <v>237</v>
      </c>
      <c r="F139" s="214" t="s">
        <v>238</v>
      </c>
      <c r="G139" s="215" t="s">
        <v>135</v>
      </c>
      <c r="H139" s="216">
        <v>3</v>
      </c>
      <c r="I139" s="217"/>
      <c r="J139" s="218">
        <f>ROUND(I139*H139,2)</f>
        <v>0</v>
      </c>
      <c r="K139" s="214" t="s">
        <v>19</v>
      </c>
      <c r="L139" s="40"/>
      <c r="M139" s="219" t="s">
        <v>19</v>
      </c>
      <c r="N139" s="220" t="s">
        <v>40</v>
      </c>
      <c r="O139" s="76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AR139" s="14" t="s">
        <v>136</v>
      </c>
      <c r="AT139" s="14" t="s">
        <v>132</v>
      </c>
      <c r="AU139" s="14" t="s">
        <v>78</v>
      </c>
      <c r="AY139" s="14" t="s">
        <v>129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4" t="s">
        <v>76</v>
      </c>
      <c r="BK139" s="223">
        <f>ROUND(I139*H139,2)</f>
        <v>0</v>
      </c>
      <c r="BL139" s="14" t="s">
        <v>136</v>
      </c>
      <c r="BM139" s="14" t="s">
        <v>239</v>
      </c>
    </row>
    <row r="140" spans="2:47" s="1" customFormat="1" ht="12">
      <c r="B140" s="35"/>
      <c r="C140" s="36"/>
      <c r="D140" s="224" t="s">
        <v>191</v>
      </c>
      <c r="E140" s="36"/>
      <c r="F140" s="225" t="s">
        <v>240</v>
      </c>
      <c r="G140" s="36"/>
      <c r="H140" s="36"/>
      <c r="I140" s="139"/>
      <c r="J140" s="36"/>
      <c r="K140" s="36"/>
      <c r="L140" s="40"/>
      <c r="M140" s="226"/>
      <c r="N140" s="76"/>
      <c r="O140" s="76"/>
      <c r="P140" s="76"/>
      <c r="Q140" s="76"/>
      <c r="R140" s="76"/>
      <c r="S140" s="76"/>
      <c r="T140" s="77"/>
      <c r="AT140" s="14" t="s">
        <v>191</v>
      </c>
      <c r="AU140" s="14" t="s">
        <v>78</v>
      </c>
    </row>
    <row r="141" spans="2:65" s="1" customFormat="1" ht="16.5" customHeight="1">
      <c r="B141" s="35"/>
      <c r="C141" s="212" t="s">
        <v>241</v>
      </c>
      <c r="D141" s="212" t="s">
        <v>132</v>
      </c>
      <c r="E141" s="213" t="s">
        <v>242</v>
      </c>
      <c r="F141" s="214" t="s">
        <v>243</v>
      </c>
      <c r="G141" s="215" t="s">
        <v>135</v>
      </c>
      <c r="H141" s="216">
        <v>4</v>
      </c>
      <c r="I141" s="217"/>
      <c r="J141" s="218">
        <f>ROUND(I141*H141,2)</f>
        <v>0</v>
      </c>
      <c r="K141" s="214" t="s">
        <v>19</v>
      </c>
      <c r="L141" s="40"/>
      <c r="M141" s="219" t="s">
        <v>19</v>
      </c>
      <c r="N141" s="220" t="s">
        <v>40</v>
      </c>
      <c r="O141" s="76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AR141" s="14" t="s">
        <v>136</v>
      </c>
      <c r="AT141" s="14" t="s">
        <v>132</v>
      </c>
      <c r="AU141" s="14" t="s">
        <v>78</v>
      </c>
      <c r="AY141" s="14" t="s">
        <v>129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4" t="s">
        <v>76</v>
      </c>
      <c r="BK141" s="223">
        <f>ROUND(I141*H141,2)</f>
        <v>0</v>
      </c>
      <c r="BL141" s="14" t="s">
        <v>136</v>
      </c>
      <c r="BM141" s="14" t="s">
        <v>244</v>
      </c>
    </row>
    <row r="142" spans="2:47" s="1" customFormat="1" ht="12">
      <c r="B142" s="35"/>
      <c r="C142" s="36"/>
      <c r="D142" s="224" t="s">
        <v>191</v>
      </c>
      <c r="E142" s="36"/>
      <c r="F142" s="225" t="s">
        <v>245</v>
      </c>
      <c r="G142" s="36"/>
      <c r="H142" s="36"/>
      <c r="I142" s="139"/>
      <c r="J142" s="36"/>
      <c r="K142" s="36"/>
      <c r="L142" s="40"/>
      <c r="M142" s="226"/>
      <c r="N142" s="76"/>
      <c r="O142" s="76"/>
      <c r="P142" s="76"/>
      <c r="Q142" s="76"/>
      <c r="R142" s="76"/>
      <c r="S142" s="76"/>
      <c r="T142" s="77"/>
      <c r="AT142" s="14" t="s">
        <v>191</v>
      </c>
      <c r="AU142" s="14" t="s">
        <v>78</v>
      </c>
    </row>
    <row r="143" spans="2:65" s="1" customFormat="1" ht="16.5" customHeight="1">
      <c r="B143" s="35"/>
      <c r="C143" s="212" t="s">
        <v>185</v>
      </c>
      <c r="D143" s="212" t="s">
        <v>132</v>
      </c>
      <c r="E143" s="213" t="s">
        <v>246</v>
      </c>
      <c r="F143" s="214" t="s">
        <v>247</v>
      </c>
      <c r="G143" s="215" t="s">
        <v>135</v>
      </c>
      <c r="H143" s="216">
        <v>9</v>
      </c>
      <c r="I143" s="217"/>
      <c r="J143" s="218">
        <f>ROUND(I143*H143,2)</f>
        <v>0</v>
      </c>
      <c r="K143" s="214" t="s">
        <v>19</v>
      </c>
      <c r="L143" s="40"/>
      <c r="M143" s="219" t="s">
        <v>19</v>
      </c>
      <c r="N143" s="220" t="s">
        <v>40</v>
      </c>
      <c r="O143" s="76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AR143" s="14" t="s">
        <v>136</v>
      </c>
      <c r="AT143" s="14" t="s">
        <v>132</v>
      </c>
      <c r="AU143" s="14" t="s">
        <v>78</v>
      </c>
      <c r="AY143" s="14" t="s">
        <v>129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4" t="s">
        <v>76</v>
      </c>
      <c r="BK143" s="223">
        <f>ROUND(I143*H143,2)</f>
        <v>0</v>
      </c>
      <c r="BL143" s="14" t="s">
        <v>136</v>
      </c>
      <c r="BM143" s="14" t="s">
        <v>248</v>
      </c>
    </row>
    <row r="144" spans="2:47" s="1" customFormat="1" ht="12">
      <c r="B144" s="35"/>
      <c r="C144" s="36"/>
      <c r="D144" s="224" t="s">
        <v>191</v>
      </c>
      <c r="E144" s="36"/>
      <c r="F144" s="225" t="s">
        <v>249</v>
      </c>
      <c r="G144" s="36"/>
      <c r="H144" s="36"/>
      <c r="I144" s="139"/>
      <c r="J144" s="36"/>
      <c r="K144" s="36"/>
      <c r="L144" s="40"/>
      <c r="M144" s="226"/>
      <c r="N144" s="76"/>
      <c r="O144" s="76"/>
      <c r="P144" s="76"/>
      <c r="Q144" s="76"/>
      <c r="R144" s="76"/>
      <c r="S144" s="76"/>
      <c r="T144" s="77"/>
      <c r="AT144" s="14" t="s">
        <v>191</v>
      </c>
      <c r="AU144" s="14" t="s">
        <v>78</v>
      </c>
    </row>
    <row r="145" spans="2:65" s="1" customFormat="1" ht="16.5" customHeight="1">
      <c r="B145" s="35"/>
      <c r="C145" s="212" t="s">
        <v>250</v>
      </c>
      <c r="D145" s="212" t="s">
        <v>132</v>
      </c>
      <c r="E145" s="213" t="s">
        <v>251</v>
      </c>
      <c r="F145" s="214" t="s">
        <v>252</v>
      </c>
      <c r="G145" s="215" t="s">
        <v>135</v>
      </c>
      <c r="H145" s="216">
        <v>3</v>
      </c>
      <c r="I145" s="217"/>
      <c r="J145" s="218">
        <f>ROUND(I145*H145,2)</f>
        <v>0</v>
      </c>
      <c r="K145" s="214" t="s">
        <v>19</v>
      </c>
      <c r="L145" s="40"/>
      <c r="M145" s="219" t="s">
        <v>19</v>
      </c>
      <c r="N145" s="220" t="s">
        <v>40</v>
      </c>
      <c r="O145" s="76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AR145" s="14" t="s">
        <v>136</v>
      </c>
      <c r="AT145" s="14" t="s">
        <v>132</v>
      </c>
      <c r="AU145" s="14" t="s">
        <v>78</v>
      </c>
      <c r="AY145" s="14" t="s">
        <v>129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4" t="s">
        <v>76</v>
      </c>
      <c r="BK145" s="223">
        <f>ROUND(I145*H145,2)</f>
        <v>0</v>
      </c>
      <c r="BL145" s="14" t="s">
        <v>136</v>
      </c>
      <c r="BM145" s="14" t="s">
        <v>253</v>
      </c>
    </row>
    <row r="146" spans="2:47" s="1" customFormat="1" ht="12">
      <c r="B146" s="35"/>
      <c r="C146" s="36"/>
      <c r="D146" s="224" t="s">
        <v>191</v>
      </c>
      <c r="E146" s="36"/>
      <c r="F146" s="225" t="s">
        <v>254</v>
      </c>
      <c r="G146" s="36"/>
      <c r="H146" s="36"/>
      <c r="I146" s="139"/>
      <c r="J146" s="36"/>
      <c r="K146" s="36"/>
      <c r="L146" s="40"/>
      <c r="M146" s="226"/>
      <c r="N146" s="76"/>
      <c r="O146" s="76"/>
      <c r="P146" s="76"/>
      <c r="Q146" s="76"/>
      <c r="R146" s="76"/>
      <c r="S146" s="76"/>
      <c r="T146" s="77"/>
      <c r="AT146" s="14" t="s">
        <v>191</v>
      </c>
      <c r="AU146" s="14" t="s">
        <v>78</v>
      </c>
    </row>
    <row r="147" spans="2:65" s="1" customFormat="1" ht="16.5" customHeight="1">
      <c r="B147" s="35"/>
      <c r="C147" s="212" t="s">
        <v>190</v>
      </c>
      <c r="D147" s="212" t="s">
        <v>132</v>
      </c>
      <c r="E147" s="213" t="s">
        <v>255</v>
      </c>
      <c r="F147" s="214" t="s">
        <v>256</v>
      </c>
      <c r="G147" s="215" t="s">
        <v>135</v>
      </c>
      <c r="H147" s="216">
        <v>7</v>
      </c>
      <c r="I147" s="217"/>
      <c r="J147" s="218">
        <f>ROUND(I147*H147,2)</f>
        <v>0</v>
      </c>
      <c r="K147" s="214" t="s">
        <v>19</v>
      </c>
      <c r="L147" s="40"/>
      <c r="M147" s="219" t="s">
        <v>19</v>
      </c>
      <c r="N147" s="220" t="s">
        <v>40</v>
      </c>
      <c r="O147" s="76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AR147" s="14" t="s">
        <v>136</v>
      </c>
      <c r="AT147" s="14" t="s">
        <v>132</v>
      </c>
      <c r="AU147" s="14" t="s">
        <v>78</v>
      </c>
      <c r="AY147" s="14" t="s">
        <v>129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4" t="s">
        <v>76</v>
      </c>
      <c r="BK147" s="223">
        <f>ROUND(I147*H147,2)</f>
        <v>0</v>
      </c>
      <c r="BL147" s="14" t="s">
        <v>136</v>
      </c>
      <c r="BM147" s="14" t="s">
        <v>257</v>
      </c>
    </row>
    <row r="148" spans="2:47" s="1" customFormat="1" ht="12">
      <c r="B148" s="35"/>
      <c r="C148" s="36"/>
      <c r="D148" s="224" t="s">
        <v>191</v>
      </c>
      <c r="E148" s="36"/>
      <c r="F148" s="225" t="s">
        <v>258</v>
      </c>
      <c r="G148" s="36"/>
      <c r="H148" s="36"/>
      <c r="I148" s="139"/>
      <c r="J148" s="36"/>
      <c r="K148" s="36"/>
      <c r="L148" s="40"/>
      <c r="M148" s="226"/>
      <c r="N148" s="76"/>
      <c r="O148" s="76"/>
      <c r="P148" s="76"/>
      <c r="Q148" s="76"/>
      <c r="R148" s="76"/>
      <c r="S148" s="76"/>
      <c r="T148" s="77"/>
      <c r="AT148" s="14" t="s">
        <v>191</v>
      </c>
      <c r="AU148" s="14" t="s">
        <v>78</v>
      </c>
    </row>
    <row r="149" spans="2:65" s="1" customFormat="1" ht="16.5" customHeight="1">
      <c r="B149" s="35"/>
      <c r="C149" s="212" t="s">
        <v>259</v>
      </c>
      <c r="D149" s="212" t="s">
        <v>132</v>
      </c>
      <c r="E149" s="213" t="s">
        <v>260</v>
      </c>
      <c r="F149" s="214" t="s">
        <v>261</v>
      </c>
      <c r="G149" s="215" t="s">
        <v>135</v>
      </c>
      <c r="H149" s="216">
        <v>11</v>
      </c>
      <c r="I149" s="217"/>
      <c r="J149" s="218">
        <f>ROUND(I149*H149,2)</f>
        <v>0</v>
      </c>
      <c r="K149" s="214" t="s">
        <v>19</v>
      </c>
      <c r="L149" s="40"/>
      <c r="M149" s="219" t="s">
        <v>19</v>
      </c>
      <c r="N149" s="220" t="s">
        <v>40</v>
      </c>
      <c r="O149" s="76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AR149" s="14" t="s">
        <v>136</v>
      </c>
      <c r="AT149" s="14" t="s">
        <v>132</v>
      </c>
      <c r="AU149" s="14" t="s">
        <v>78</v>
      </c>
      <c r="AY149" s="14" t="s">
        <v>129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4" t="s">
        <v>76</v>
      </c>
      <c r="BK149" s="223">
        <f>ROUND(I149*H149,2)</f>
        <v>0</v>
      </c>
      <c r="BL149" s="14" t="s">
        <v>136</v>
      </c>
      <c r="BM149" s="14" t="s">
        <v>262</v>
      </c>
    </row>
    <row r="150" spans="2:47" s="1" customFormat="1" ht="12">
      <c r="B150" s="35"/>
      <c r="C150" s="36"/>
      <c r="D150" s="224" t="s">
        <v>191</v>
      </c>
      <c r="E150" s="36"/>
      <c r="F150" s="225" t="s">
        <v>263</v>
      </c>
      <c r="G150" s="36"/>
      <c r="H150" s="36"/>
      <c r="I150" s="139"/>
      <c r="J150" s="36"/>
      <c r="K150" s="36"/>
      <c r="L150" s="40"/>
      <c r="M150" s="226"/>
      <c r="N150" s="76"/>
      <c r="O150" s="76"/>
      <c r="P150" s="76"/>
      <c r="Q150" s="76"/>
      <c r="R150" s="76"/>
      <c r="S150" s="76"/>
      <c r="T150" s="77"/>
      <c r="AT150" s="14" t="s">
        <v>191</v>
      </c>
      <c r="AU150" s="14" t="s">
        <v>78</v>
      </c>
    </row>
    <row r="151" spans="2:63" s="11" customFormat="1" ht="22.8" customHeight="1">
      <c r="B151" s="196"/>
      <c r="C151" s="197"/>
      <c r="D151" s="198" t="s">
        <v>68</v>
      </c>
      <c r="E151" s="210" t="s">
        <v>264</v>
      </c>
      <c r="F151" s="210" t="s">
        <v>265</v>
      </c>
      <c r="G151" s="197"/>
      <c r="H151" s="197"/>
      <c r="I151" s="200"/>
      <c r="J151" s="211">
        <f>BK151</f>
        <v>0</v>
      </c>
      <c r="K151" s="197"/>
      <c r="L151" s="202"/>
      <c r="M151" s="203"/>
      <c r="N151" s="204"/>
      <c r="O151" s="204"/>
      <c r="P151" s="205">
        <f>P152</f>
        <v>0</v>
      </c>
      <c r="Q151" s="204"/>
      <c r="R151" s="205">
        <f>R152</f>
        <v>0</v>
      </c>
      <c r="S151" s="204"/>
      <c r="T151" s="206">
        <f>T152</f>
        <v>0</v>
      </c>
      <c r="AR151" s="207" t="s">
        <v>78</v>
      </c>
      <c r="AT151" s="208" t="s">
        <v>68</v>
      </c>
      <c r="AU151" s="208" t="s">
        <v>76</v>
      </c>
      <c r="AY151" s="207" t="s">
        <v>129</v>
      </c>
      <c r="BK151" s="209">
        <f>BK152</f>
        <v>0</v>
      </c>
    </row>
    <row r="152" spans="2:65" s="1" customFormat="1" ht="16.5" customHeight="1">
      <c r="B152" s="35"/>
      <c r="C152" s="212" t="s">
        <v>195</v>
      </c>
      <c r="D152" s="212" t="s">
        <v>132</v>
      </c>
      <c r="E152" s="213" t="s">
        <v>266</v>
      </c>
      <c r="F152" s="214" t="s">
        <v>267</v>
      </c>
      <c r="G152" s="215" t="s">
        <v>268</v>
      </c>
      <c r="H152" s="216">
        <v>1</v>
      </c>
      <c r="I152" s="217"/>
      <c r="J152" s="218">
        <f>ROUND(I152*H152,2)</f>
        <v>0</v>
      </c>
      <c r="K152" s="214" t="s">
        <v>19</v>
      </c>
      <c r="L152" s="40"/>
      <c r="M152" s="219" t="s">
        <v>19</v>
      </c>
      <c r="N152" s="220" t="s">
        <v>40</v>
      </c>
      <c r="O152" s="76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AR152" s="14" t="s">
        <v>136</v>
      </c>
      <c r="AT152" s="14" t="s">
        <v>132</v>
      </c>
      <c r="AU152" s="14" t="s">
        <v>78</v>
      </c>
      <c r="AY152" s="14" t="s">
        <v>129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4" t="s">
        <v>76</v>
      </c>
      <c r="BK152" s="223">
        <f>ROUND(I152*H152,2)</f>
        <v>0</v>
      </c>
      <c r="BL152" s="14" t="s">
        <v>136</v>
      </c>
      <c r="BM152" s="14" t="s">
        <v>269</v>
      </c>
    </row>
    <row r="153" spans="2:63" s="11" customFormat="1" ht="25.9" customHeight="1">
      <c r="B153" s="196"/>
      <c r="C153" s="197"/>
      <c r="D153" s="198" t="s">
        <v>68</v>
      </c>
      <c r="E153" s="199" t="s">
        <v>270</v>
      </c>
      <c r="F153" s="199" t="s">
        <v>271</v>
      </c>
      <c r="G153" s="197"/>
      <c r="H153" s="197"/>
      <c r="I153" s="200"/>
      <c r="J153" s="201">
        <f>BK153</f>
        <v>0</v>
      </c>
      <c r="K153" s="197"/>
      <c r="L153" s="202"/>
      <c r="M153" s="203"/>
      <c r="N153" s="204"/>
      <c r="O153" s="204"/>
      <c r="P153" s="205">
        <f>P154+P162+P166+P171+P206</f>
        <v>0</v>
      </c>
      <c r="Q153" s="204"/>
      <c r="R153" s="205">
        <f>R154+R162+R166+R171+R206</f>
        <v>0</v>
      </c>
      <c r="S153" s="204"/>
      <c r="T153" s="206">
        <f>T154+T162+T166+T171+T206</f>
        <v>0</v>
      </c>
      <c r="AR153" s="207" t="s">
        <v>78</v>
      </c>
      <c r="AT153" s="208" t="s">
        <v>68</v>
      </c>
      <c r="AU153" s="208" t="s">
        <v>69</v>
      </c>
      <c r="AY153" s="207" t="s">
        <v>129</v>
      </c>
      <c r="BK153" s="209">
        <f>BK154+BK162+BK166+BK171+BK206</f>
        <v>0</v>
      </c>
    </row>
    <row r="154" spans="2:63" s="11" customFormat="1" ht="22.8" customHeight="1">
      <c r="B154" s="196"/>
      <c r="C154" s="197"/>
      <c r="D154" s="198" t="s">
        <v>68</v>
      </c>
      <c r="E154" s="210" t="s">
        <v>130</v>
      </c>
      <c r="F154" s="210" t="s">
        <v>131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SUM(P155:P161)</f>
        <v>0</v>
      </c>
      <c r="Q154" s="204"/>
      <c r="R154" s="205">
        <f>SUM(R155:R161)</f>
        <v>0</v>
      </c>
      <c r="S154" s="204"/>
      <c r="T154" s="206">
        <f>SUM(T155:T161)</f>
        <v>0</v>
      </c>
      <c r="AR154" s="207" t="s">
        <v>78</v>
      </c>
      <c r="AT154" s="208" t="s">
        <v>68</v>
      </c>
      <c r="AU154" s="208" t="s">
        <v>76</v>
      </c>
      <c r="AY154" s="207" t="s">
        <v>129</v>
      </c>
      <c r="BK154" s="209">
        <f>SUM(BK155:BK161)</f>
        <v>0</v>
      </c>
    </row>
    <row r="155" spans="2:65" s="1" customFormat="1" ht="16.5" customHeight="1">
      <c r="B155" s="35"/>
      <c r="C155" s="212" t="s">
        <v>272</v>
      </c>
      <c r="D155" s="212" t="s">
        <v>132</v>
      </c>
      <c r="E155" s="213" t="s">
        <v>273</v>
      </c>
      <c r="F155" s="214" t="s">
        <v>134</v>
      </c>
      <c r="G155" s="215" t="s">
        <v>135</v>
      </c>
      <c r="H155" s="216">
        <v>17</v>
      </c>
      <c r="I155" s="217"/>
      <c r="J155" s="218">
        <f>ROUND(I155*H155,2)</f>
        <v>0</v>
      </c>
      <c r="K155" s="214" t="s">
        <v>19</v>
      </c>
      <c r="L155" s="40"/>
      <c r="M155" s="219" t="s">
        <v>19</v>
      </c>
      <c r="N155" s="220" t="s">
        <v>40</v>
      </c>
      <c r="O155" s="76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AR155" s="14" t="s">
        <v>136</v>
      </c>
      <c r="AT155" s="14" t="s">
        <v>132</v>
      </c>
      <c r="AU155" s="14" t="s">
        <v>78</v>
      </c>
      <c r="AY155" s="14" t="s">
        <v>129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4" t="s">
        <v>76</v>
      </c>
      <c r="BK155" s="223">
        <f>ROUND(I155*H155,2)</f>
        <v>0</v>
      </c>
      <c r="BL155" s="14" t="s">
        <v>136</v>
      </c>
      <c r="BM155" s="14" t="s">
        <v>274</v>
      </c>
    </row>
    <row r="156" spans="2:65" s="1" customFormat="1" ht="16.5" customHeight="1">
      <c r="B156" s="35"/>
      <c r="C156" s="212" t="s">
        <v>200</v>
      </c>
      <c r="D156" s="212" t="s">
        <v>132</v>
      </c>
      <c r="E156" s="213" t="s">
        <v>275</v>
      </c>
      <c r="F156" s="214" t="s">
        <v>138</v>
      </c>
      <c r="G156" s="215" t="s">
        <v>135</v>
      </c>
      <c r="H156" s="216">
        <v>12</v>
      </c>
      <c r="I156" s="217"/>
      <c r="J156" s="218">
        <f>ROUND(I156*H156,2)</f>
        <v>0</v>
      </c>
      <c r="K156" s="214" t="s">
        <v>19</v>
      </c>
      <c r="L156" s="40"/>
      <c r="M156" s="219" t="s">
        <v>19</v>
      </c>
      <c r="N156" s="220" t="s">
        <v>40</v>
      </c>
      <c r="O156" s="76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AR156" s="14" t="s">
        <v>136</v>
      </c>
      <c r="AT156" s="14" t="s">
        <v>132</v>
      </c>
      <c r="AU156" s="14" t="s">
        <v>78</v>
      </c>
      <c r="AY156" s="14" t="s">
        <v>129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4" t="s">
        <v>76</v>
      </c>
      <c r="BK156" s="223">
        <f>ROUND(I156*H156,2)</f>
        <v>0</v>
      </c>
      <c r="BL156" s="14" t="s">
        <v>136</v>
      </c>
      <c r="BM156" s="14" t="s">
        <v>276</v>
      </c>
    </row>
    <row r="157" spans="2:65" s="1" customFormat="1" ht="16.5" customHeight="1">
      <c r="B157" s="35"/>
      <c r="C157" s="212" t="s">
        <v>277</v>
      </c>
      <c r="D157" s="212" t="s">
        <v>132</v>
      </c>
      <c r="E157" s="213" t="s">
        <v>278</v>
      </c>
      <c r="F157" s="214" t="s">
        <v>142</v>
      </c>
      <c r="G157" s="215" t="s">
        <v>135</v>
      </c>
      <c r="H157" s="216">
        <v>6</v>
      </c>
      <c r="I157" s="217"/>
      <c r="J157" s="218">
        <f>ROUND(I157*H157,2)</f>
        <v>0</v>
      </c>
      <c r="K157" s="214" t="s">
        <v>19</v>
      </c>
      <c r="L157" s="40"/>
      <c r="M157" s="219" t="s">
        <v>19</v>
      </c>
      <c r="N157" s="220" t="s">
        <v>40</v>
      </c>
      <c r="O157" s="76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AR157" s="14" t="s">
        <v>136</v>
      </c>
      <c r="AT157" s="14" t="s">
        <v>132</v>
      </c>
      <c r="AU157" s="14" t="s">
        <v>78</v>
      </c>
      <c r="AY157" s="14" t="s">
        <v>129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4" t="s">
        <v>76</v>
      </c>
      <c r="BK157" s="223">
        <f>ROUND(I157*H157,2)</f>
        <v>0</v>
      </c>
      <c r="BL157" s="14" t="s">
        <v>136</v>
      </c>
      <c r="BM157" s="14" t="s">
        <v>279</v>
      </c>
    </row>
    <row r="158" spans="2:65" s="1" customFormat="1" ht="16.5" customHeight="1">
      <c r="B158" s="35"/>
      <c r="C158" s="212" t="s">
        <v>204</v>
      </c>
      <c r="D158" s="212" t="s">
        <v>132</v>
      </c>
      <c r="E158" s="213" t="s">
        <v>280</v>
      </c>
      <c r="F158" s="214" t="s">
        <v>145</v>
      </c>
      <c r="G158" s="215" t="s">
        <v>135</v>
      </c>
      <c r="H158" s="216">
        <v>1</v>
      </c>
      <c r="I158" s="217"/>
      <c r="J158" s="218">
        <f>ROUND(I158*H158,2)</f>
        <v>0</v>
      </c>
      <c r="K158" s="214" t="s">
        <v>19</v>
      </c>
      <c r="L158" s="40"/>
      <c r="M158" s="219" t="s">
        <v>19</v>
      </c>
      <c r="N158" s="220" t="s">
        <v>40</v>
      </c>
      <c r="O158" s="76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AR158" s="14" t="s">
        <v>136</v>
      </c>
      <c r="AT158" s="14" t="s">
        <v>132</v>
      </c>
      <c r="AU158" s="14" t="s">
        <v>78</v>
      </c>
      <c r="AY158" s="14" t="s">
        <v>129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4" t="s">
        <v>76</v>
      </c>
      <c r="BK158" s="223">
        <f>ROUND(I158*H158,2)</f>
        <v>0</v>
      </c>
      <c r="BL158" s="14" t="s">
        <v>136</v>
      </c>
      <c r="BM158" s="14" t="s">
        <v>281</v>
      </c>
    </row>
    <row r="159" spans="2:65" s="1" customFormat="1" ht="16.5" customHeight="1">
      <c r="B159" s="35"/>
      <c r="C159" s="212" t="s">
        <v>282</v>
      </c>
      <c r="D159" s="212" t="s">
        <v>132</v>
      </c>
      <c r="E159" s="213" t="s">
        <v>283</v>
      </c>
      <c r="F159" s="214" t="s">
        <v>149</v>
      </c>
      <c r="G159" s="215" t="s">
        <v>135</v>
      </c>
      <c r="H159" s="216">
        <v>8</v>
      </c>
      <c r="I159" s="217"/>
      <c r="J159" s="218">
        <f>ROUND(I159*H159,2)</f>
        <v>0</v>
      </c>
      <c r="K159" s="214" t="s">
        <v>19</v>
      </c>
      <c r="L159" s="40"/>
      <c r="M159" s="219" t="s">
        <v>19</v>
      </c>
      <c r="N159" s="220" t="s">
        <v>40</v>
      </c>
      <c r="O159" s="76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AR159" s="14" t="s">
        <v>136</v>
      </c>
      <c r="AT159" s="14" t="s">
        <v>132</v>
      </c>
      <c r="AU159" s="14" t="s">
        <v>78</v>
      </c>
      <c r="AY159" s="14" t="s">
        <v>129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4" t="s">
        <v>76</v>
      </c>
      <c r="BK159" s="223">
        <f>ROUND(I159*H159,2)</f>
        <v>0</v>
      </c>
      <c r="BL159" s="14" t="s">
        <v>136</v>
      </c>
      <c r="BM159" s="14" t="s">
        <v>284</v>
      </c>
    </row>
    <row r="160" spans="2:65" s="1" customFormat="1" ht="16.5" customHeight="1">
      <c r="B160" s="35"/>
      <c r="C160" s="212" t="s">
        <v>209</v>
      </c>
      <c r="D160" s="212" t="s">
        <v>132</v>
      </c>
      <c r="E160" s="213" t="s">
        <v>285</v>
      </c>
      <c r="F160" s="214" t="s">
        <v>152</v>
      </c>
      <c r="G160" s="215" t="s">
        <v>135</v>
      </c>
      <c r="H160" s="216">
        <v>2</v>
      </c>
      <c r="I160" s="217"/>
      <c r="J160" s="218">
        <f>ROUND(I160*H160,2)</f>
        <v>0</v>
      </c>
      <c r="K160" s="214" t="s">
        <v>19</v>
      </c>
      <c r="L160" s="40"/>
      <c r="M160" s="219" t="s">
        <v>19</v>
      </c>
      <c r="N160" s="220" t="s">
        <v>40</v>
      </c>
      <c r="O160" s="76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AR160" s="14" t="s">
        <v>136</v>
      </c>
      <c r="AT160" s="14" t="s">
        <v>132</v>
      </c>
      <c r="AU160" s="14" t="s">
        <v>78</v>
      </c>
      <c r="AY160" s="14" t="s">
        <v>129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4" t="s">
        <v>76</v>
      </c>
      <c r="BK160" s="223">
        <f>ROUND(I160*H160,2)</f>
        <v>0</v>
      </c>
      <c r="BL160" s="14" t="s">
        <v>136</v>
      </c>
      <c r="BM160" s="14" t="s">
        <v>286</v>
      </c>
    </row>
    <row r="161" spans="2:65" s="1" customFormat="1" ht="16.5" customHeight="1">
      <c r="B161" s="35"/>
      <c r="C161" s="212" t="s">
        <v>287</v>
      </c>
      <c r="D161" s="212" t="s">
        <v>132</v>
      </c>
      <c r="E161" s="213" t="s">
        <v>288</v>
      </c>
      <c r="F161" s="214" t="s">
        <v>156</v>
      </c>
      <c r="G161" s="215" t="s">
        <v>135</v>
      </c>
      <c r="H161" s="216">
        <v>4</v>
      </c>
      <c r="I161" s="217"/>
      <c r="J161" s="218">
        <f>ROUND(I161*H161,2)</f>
        <v>0</v>
      </c>
      <c r="K161" s="214" t="s">
        <v>19</v>
      </c>
      <c r="L161" s="40"/>
      <c r="M161" s="219" t="s">
        <v>19</v>
      </c>
      <c r="N161" s="220" t="s">
        <v>40</v>
      </c>
      <c r="O161" s="76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AR161" s="14" t="s">
        <v>136</v>
      </c>
      <c r="AT161" s="14" t="s">
        <v>132</v>
      </c>
      <c r="AU161" s="14" t="s">
        <v>78</v>
      </c>
      <c r="AY161" s="14" t="s">
        <v>129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4" t="s">
        <v>76</v>
      </c>
      <c r="BK161" s="223">
        <f>ROUND(I161*H161,2)</f>
        <v>0</v>
      </c>
      <c r="BL161" s="14" t="s">
        <v>136</v>
      </c>
      <c r="BM161" s="14" t="s">
        <v>289</v>
      </c>
    </row>
    <row r="162" spans="2:63" s="11" customFormat="1" ht="22.8" customHeight="1">
      <c r="B162" s="196"/>
      <c r="C162" s="197"/>
      <c r="D162" s="198" t="s">
        <v>68</v>
      </c>
      <c r="E162" s="210" t="s">
        <v>158</v>
      </c>
      <c r="F162" s="210" t="s">
        <v>159</v>
      </c>
      <c r="G162" s="197"/>
      <c r="H162" s="197"/>
      <c r="I162" s="200"/>
      <c r="J162" s="211">
        <f>BK162</f>
        <v>0</v>
      </c>
      <c r="K162" s="197"/>
      <c r="L162" s="202"/>
      <c r="M162" s="203"/>
      <c r="N162" s="204"/>
      <c r="O162" s="204"/>
      <c r="P162" s="205">
        <f>SUM(P163:P165)</f>
        <v>0</v>
      </c>
      <c r="Q162" s="204"/>
      <c r="R162" s="205">
        <f>SUM(R163:R165)</f>
        <v>0</v>
      </c>
      <c r="S162" s="204"/>
      <c r="T162" s="206">
        <f>SUM(T163:T165)</f>
        <v>0</v>
      </c>
      <c r="AR162" s="207" t="s">
        <v>78</v>
      </c>
      <c r="AT162" s="208" t="s">
        <v>68</v>
      </c>
      <c r="AU162" s="208" t="s">
        <v>76</v>
      </c>
      <c r="AY162" s="207" t="s">
        <v>129</v>
      </c>
      <c r="BK162" s="209">
        <f>SUM(BK163:BK165)</f>
        <v>0</v>
      </c>
    </row>
    <row r="163" spans="2:65" s="1" customFormat="1" ht="16.5" customHeight="1">
      <c r="B163" s="35"/>
      <c r="C163" s="212" t="s">
        <v>213</v>
      </c>
      <c r="D163" s="212" t="s">
        <v>132</v>
      </c>
      <c r="E163" s="213" t="s">
        <v>290</v>
      </c>
      <c r="F163" s="214" t="s">
        <v>161</v>
      </c>
      <c r="G163" s="215" t="s">
        <v>162</v>
      </c>
      <c r="H163" s="216">
        <v>80</v>
      </c>
      <c r="I163" s="217"/>
      <c r="J163" s="218">
        <f>ROUND(I163*H163,2)</f>
        <v>0</v>
      </c>
      <c r="K163" s="214" t="s">
        <v>19</v>
      </c>
      <c r="L163" s="40"/>
      <c r="M163" s="219" t="s">
        <v>19</v>
      </c>
      <c r="N163" s="220" t="s">
        <v>40</v>
      </c>
      <c r="O163" s="76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14" t="s">
        <v>136</v>
      </c>
      <c r="AT163" s="14" t="s">
        <v>132</v>
      </c>
      <c r="AU163" s="14" t="s">
        <v>78</v>
      </c>
      <c r="AY163" s="14" t="s">
        <v>129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4" t="s">
        <v>76</v>
      </c>
      <c r="BK163" s="223">
        <f>ROUND(I163*H163,2)</f>
        <v>0</v>
      </c>
      <c r="BL163" s="14" t="s">
        <v>136</v>
      </c>
      <c r="BM163" s="14" t="s">
        <v>291</v>
      </c>
    </row>
    <row r="164" spans="2:65" s="1" customFormat="1" ht="16.5" customHeight="1">
      <c r="B164" s="35"/>
      <c r="C164" s="212" t="s">
        <v>292</v>
      </c>
      <c r="D164" s="212" t="s">
        <v>132</v>
      </c>
      <c r="E164" s="213" t="s">
        <v>293</v>
      </c>
      <c r="F164" s="214" t="s">
        <v>165</v>
      </c>
      <c r="G164" s="215" t="s">
        <v>162</v>
      </c>
      <c r="H164" s="216">
        <v>40</v>
      </c>
      <c r="I164" s="217"/>
      <c r="J164" s="218">
        <f>ROUND(I164*H164,2)</f>
        <v>0</v>
      </c>
      <c r="K164" s="214" t="s">
        <v>19</v>
      </c>
      <c r="L164" s="40"/>
      <c r="M164" s="219" t="s">
        <v>19</v>
      </c>
      <c r="N164" s="220" t="s">
        <v>40</v>
      </c>
      <c r="O164" s="76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AR164" s="14" t="s">
        <v>136</v>
      </c>
      <c r="AT164" s="14" t="s">
        <v>132</v>
      </c>
      <c r="AU164" s="14" t="s">
        <v>78</v>
      </c>
      <c r="AY164" s="14" t="s">
        <v>129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4" t="s">
        <v>76</v>
      </c>
      <c r="BK164" s="223">
        <f>ROUND(I164*H164,2)</f>
        <v>0</v>
      </c>
      <c r="BL164" s="14" t="s">
        <v>136</v>
      </c>
      <c r="BM164" s="14" t="s">
        <v>294</v>
      </c>
    </row>
    <row r="165" spans="2:65" s="1" customFormat="1" ht="16.5" customHeight="1">
      <c r="B165" s="35"/>
      <c r="C165" s="212" t="s">
        <v>217</v>
      </c>
      <c r="D165" s="212" t="s">
        <v>132</v>
      </c>
      <c r="E165" s="213" t="s">
        <v>295</v>
      </c>
      <c r="F165" s="214" t="s">
        <v>168</v>
      </c>
      <c r="G165" s="215" t="s">
        <v>135</v>
      </c>
      <c r="H165" s="216">
        <v>10</v>
      </c>
      <c r="I165" s="217"/>
      <c r="J165" s="218">
        <f>ROUND(I165*H165,2)</f>
        <v>0</v>
      </c>
      <c r="K165" s="214" t="s">
        <v>19</v>
      </c>
      <c r="L165" s="40"/>
      <c r="M165" s="219" t="s">
        <v>19</v>
      </c>
      <c r="N165" s="220" t="s">
        <v>40</v>
      </c>
      <c r="O165" s="76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AR165" s="14" t="s">
        <v>136</v>
      </c>
      <c r="AT165" s="14" t="s">
        <v>132</v>
      </c>
      <c r="AU165" s="14" t="s">
        <v>78</v>
      </c>
      <c r="AY165" s="14" t="s">
        <v>129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4" t="s">
        <v>76</v>
      </c>
      <c r="BK165" s="223">
        <f>ROUND(I165*H165,2)</f>
        <v>0</v>
      </c>
      <c r="BL165" s="14" t="s">
        <v>136</v>
      </c>
      <c r="BM165" s="14" t="s">
        <v>296</v>
      </c>
    </row>
    <row r="166" spans="2:63" s="11" customFormat="1" ht="22.8" customHeight="1">
      <c r="B166" s="196"/>
      <c r="C166" s="197"/>
      <c r="D166" s="198" t="s">
        <v>68</v>
      </c>
      <c r="E166" s="210" t="s">
        <v>170</v>
      </c>
      <c r="F166" s="210" t="s">
        <v>171</v>
      </c>
      <c r="G166" s="197"/>
      <c r="H166" s="197"/>
      <c r="I166" s="200"/>
      <c r="J166" s="211">
        <f>BK166</f>
        <v>0</v>
      </c>
      <c r="K166" s="197"/>
      <c r="L166" s="202"/>
      <c r="M166" s="203"/>
      <c r="N166" s="204"/>
      <c r="O166" s="204"/>
      <c r="P166" s="205">
        <f>SUM(P167:P170)</f>
        <v>0</v>
      </c>
      <c r="Q166" s="204"/>
      <c r="R166" s="205">
        <f>SUM(R167:R170)</f>
        <v>0</v>
      </c>
      <c r="S166" s="204"/>
      <c r="T166" s="206">
        <f>SUM(T167:T170)</f>
        <v>0</v>
      </c>
      <c r="AR166" s="207" t="s">
        <v>78</v>
      </c>
      <c r="AT166" s="208" t="s">
        <v>68</v>
      </c>
      <c r="AU166" s="208" t="s">
        <v>76</v>
      </c>
      <c r="AY166" s="207" t="s">
        <v>129</v>
      </c>
      <c r="BK166" s="209">
        <f>SUM(BK167:BK170)</f>
        <v>0</v>
      </c>
    </row>
    <row r="167" spans="2:65" s="1" customFormat="1" ht="16.5" customHeight="1">
      <c r="B167" s="35"/>
      <c r="C167" s="212" t="s">
        <v>297</v>
      </c>
      <c r="D167" s="212" t="s">
        <v>132</v>
      </c>
      <c r="E167" s="213" t="s">
        <v>298</v>
      </c>
      <c r="F167" s="214" t="s">
        <v>174</v>
      </c>
      <c r="G167" s="215" t="s">
        <v>162</v>
      </c>
      <c r="H167" s="216">
        <v>200</v>
      </c>
      <c r="I167" s="217"/>
      <c r="J167" s="218">
        <f>ROUND(I167*H167,2)</f>
        <v>0</v>
      </c>
      <c r="K167" s="214" t="s">
        <v>19</v>
      </c>
      <c r="L167" s="40"/>
      <c r="M167" s="219" t="s">
        <v>19</v>
      </c>
      <c r="N167" s="220" t="s">
        <v>40</v>
      </c>
      <c r="O167" s="76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AR167" s="14" t="s">
        <v>136</v>
      </c>
      <c r="AT167" s="14" t="s">
        <v>132</v>
      </c>
      <c r="AU167" s="14" t="s">
        <v>78</v>
      </c>
      <c r="AY167" s="14" t="s">
        <v>129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4" t="s">
        <v>76</v>
      </c>
      <c r="BK167" s="223">
        <f>ROUND(I167*H167,2)</f>
        <v>0</v>
      </c>
      <c r="BL167" s="14" t="s">
        <v>136</v>
      </c>
      <c r="BM167" s="14" t="s">
        <v>299</v>
      </c>
    </row>
    <row r="168" spans="2:65" s="1" customFormat="1" ht="16.5" customHeight="1">
      <c r="B168" s="35"/>
      <c r="C168" s="212" t="s">
        <v>221</v>
      </c>
      <c r="D168" s="212" t="s">
        <v>132</v>
      </c>
      <c r="E168" s="213" t="s">
        <v>300</v>
      </c>
      <c r="F168" s="214" t="s">
        <v>177</v>
      </c>
      <c r="G168" s="215" t="s">
        <v>162</v>
      </c>
      <c r="H168" s="216">
        <v>375</v>
      </c>
      <c r="I168" s="217"/>
      <c r="J168" s="218">
        <f>ROUND(I168*H168,2)</f>
        <v>0</v>
      </c>
      <c r="K168" s="214" t="s">
        <v>19</v>
      </c>
      <c r="L168" s="40"/>
      <c r="M168" s="219" t="s">
        <v>19</v>
      </c>
      <c r="N168" s="220" t="s">
        <v>40</v>
      </c>
      <c r="O168" s="76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AR168" s="14" t="s">
        <v>136</v>
      </c>
      <c r="AT168" s="14" t="s">
        <v>132</v>
      </c>
      <c r="AU168" s="14" t="s">
        <v>78</v>
      </c>
      <c r="AY168" s="14" t="s">
        <v>129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4" t="s">
        <v>76</v>
      </c>
      <c r="BK168" s="223">
        <f>ROUND(I168*H168,2)</f>
        <v>0</v>
      </c>
      <c r="BL168" s="14" t="s">
        <v>136</v>
      </c>
      <c r="BM168" s="14" t="s">
        <v>301</v>
      </c>
    </row>
    <row r="169" spans="2:65" s="1" customFormat="1" ht="16.5" customHeight="1">
      <c r="B169" s="35"/>
      <c r="C169" s="212" t="s">
        <v>302</v>
      </c>
      <c r="D169" s="212" t="s">
        <v>132</v>
      </c>
      <c r="E169" s="213" t="s">
        <v>303</v>
      </c>
      <c r="F169" s="214" t="s">
        <v>181</v>
      </c>
      <c r="G169" s="215" t="s">
        <v>162</v>
      </c>
      <c r="H169" s="216">
        <v>160</v>
      </c>
      <c r="I169" s="217"/>
      <c r="J169" s="218">
        <f>ROUND(I169*H169,2)</f>
        <v>0</v>
      </c>
      <c r="K169" s="214" t="s">
        <v>19</v>
      </c>
      <c r="L169" s="40"/>
      <c r="M169" s="219" t="s">
        <v>19</v>
      </c>
      <c r="N169" s="220" t="s">
        <v>40</v>
      </c>
      <c r="O169" s="76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AR169" s="14" t="s">
        <v>136</v>
      </c>
      <c r="AT169" s="14" t="s">
        <v>132</v>
      </c>
      <c r="AU169" s="14" t="s">
        <v>78</v>
      </c>
      <c r="AY169" s="14" t="s">
        <v>129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4" t="s">
        <v>76</v>
      </c>
      <c r="BK169" s="223">
        <f>ROUND(I169*H169,2)</f>
        <v>0</v>
      </c>
      <c r="BL169" s="14" t="s">
        <v>136</v>
      </c>
      <c r="BM169" s="14" t="s">
        <v>304</v>
      </c>
    </row>
    <row r="170" spans="2:65" s="1" customFormat="1" ht="16.5" customHeight="1">
      <c r="B170" s="35"/>
      <c r="C170" s="212" t="s">
        <v>226</v>
      </c>
      <c r="D170" s="212" t="s">
        <v>132</v>
      </c>
      <c r="E170" s="213" t="s">
        <v>305</v>
      </c>
      <c r="F170" s="214" t="s">
        <v>184</v>
      </c>
      <c r="G170" s="215" t="s">
        <v>162</v>
      </c>
      <c r="H170" s="216">
        <v>95</v>
      </c>
      <c r="I170" s="217"/>
      <c r="J170" s="218">
        <f>ROUND(I170*H170,2)</f>
        <v>0</v>
      </c>
      <c r="K170" s="214" t="s">
        <v>19</v>
      </c>
      <c r="L170" s="40"/>
      <c r="M170" s="219" t="s">
        <v>19</v>
      </c>
      <c r="N170" s="220" t="s">
        <v>40</v>
      </c>
      <c r="O170" s="76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AR170" s="14" t="s">
        <v>136</v>
      </c>
      <c r="AT170" s="14" t="s">
        <v>132</v>
      </c>
      <c r="AU170" s="14" t="s">
        <v>78</v>
      </c>
      <c r="AY170" s="14" t="s">
        <v>129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4" t="s">
        <v>76</v>
      </c>
      <c r="BK170" s="223">
        <f>ROUND(I170*H170,2)</f>
        <v>0</v>
      </c>
      <c r="BL170" s="14" t="s">
        <v>136</v>
      </c>
      <c r="BM170" s="14" t="s">
        <v>306</v>
      </c>
    </row>
    <row r="171" spans="2:63" s="11" customFormat="1" ht="22.8" customHeight="1">
      <c r="B171" s="196"/>
      <c r="C171" s="197"/>
      <c r="D171" s="198" t="s">
        <v>68</v>
      </c>
      <c r="E171" s="210" t="s">
        <v>186</v>
      </c>
      <c r="F171" s="210" t="s">
        <v>187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SUM(P172:P205)</f>
        <v>0</v>
      </c>
      <c r="Q171" s="204"/>
      <c r="R171" s="205">
        <f>SUM(R172:R205)</f>
        <v>0</v>
      </c>
      <c r="S171" s="204"/>
      <c r="T171" s="206">
        <f>SUM(T172:T205)</f>
        <v>0</v>
      </c>
      <c r="AR171" s="207" t="s">
        <v>78</v>
      </c>
      <c r="AT171" s="208" t="s">
        <v>68</v>
      </c>
      <c r="AU171" s="208" t="s">
        <v>76</v>
      </c>
      <c r="AY171" s="207" t="s">
        <v>129</v>
      </c>
      <c r="BK171" s="209">
        <f>SUM(BK172:BK205)</f>
        <v>0</v>
      </c>
    </row>
    <row r="172" spans="2:65" s="1" customFormat="1" ht="16.5" customHeight="1">
      <c r="B172" s="35"/>
      <c r="C172" s="212" t="s">
        <v>307</v>
      </c>
      <c r="D172" s="212" t="s">
        <v>132</v>
      </c>
      <c r="E172" s="213" t="s">
        <v>308</v>
      </c>
      <c r="F172" s="214" t="s">
        <v>189</v>
      </c>
      <c r="G172" s="215" t="s">
        <v>135</v>
      </c>
      <c r="H172" s="216">
        <v>4</v>
      </c>
      <c r="I172" s="217"/>
      <c r="J172" s="218">
        <f>ROUND(I172*H172,2)</f>
        <v>0</v>
      </c>
      <c r="K172" s="214" t="s">
        <v>19</v>
      </c>
      <c r="L172" s="40"/>
      <c r="M172" s="219" t="s">
        <v>19</v>
      </c>
      <c r="N172" s="220" t="s">
        <v>40</v>
      </c>
      <c r="O172" s="76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AR172" s="14" t="s">
        <v>136</v>
      </c>
      <c r="AT172" s="14" t="s">
        <v>132</v>
      </c>
      <c r="AU172" s="14" t="s">
        <v>78</v>
      </c>
      <c r="AY172" s="14" t="s">
        <v>129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4" t="s">
        <v>76</v>
      </c>
      <c r="BK172" s="223">
        <f>ROUND(I172*H172,2)</f>
        <v>0</v>
      </c>
      <c r="BL172" s="14" t="s">
        <v>136</v>
      </c>
      <c r="BM172" s="14" t="s">
        <v>309</v>
      </c>
    </row>
    <row r="173" spans="2:47" s="1" customFormat="1" ht="12">
      <c r="B173" s="35"/>
      <c r="C173" s="36"/>
      <c r="D173" s="224" t="s">
        <v>191</v>
      </c>
      <c r="E173" s="36"/>
      <c r="F173" s="225" t="s">
        <v>192</v>
      </c>
      <c r="G173" s="36"/>
      <c r="H173" s="36"/>
      <c r="I173" s="139"/>
      <c r="J173" s="36"/>
      <c r="K173" s="36"/>
      <c r="L173" s="40"/>
      <c r="M173" s="226"/>
      <c r="N173" s="76"/>
      <c r="O173" s="76"/>
      <c r="P173" s="76"/>
      <c r="Q173" s="76"/>
      <c r="R173" s="76"/>
      <c r="S173" s="76"/>
      <c r="T173" s="77"/>
      <c r="AT173" s="14" t="s">
        <v>191</v>
      </c>
      <c r="AU173" s="14" t="s">
        <v>78</v>
      </c>
    </row>
    <row r="174" spans="2:65" s="1" customFormat="1" ht="16.5" customHeight="1">
      <c r="B174" s="35"/>
      <c r="C174" s="212" t="s">
        <v>230</v>
      </c>
      <c r="D174" s="212" t="s">
        <v>132</v>
      </c>
      <c r="E174" s="213" t="s">
        <v>310</v>
      </c>
      <c r="F174" s="214" t="s">
        <v>194</v>
      </c>
      <c r="G174" s="215" t="s">
        <v>135</v>
      </c>
      <c r="H174" s="216">
        <v>13</v>
      </c>
      <c r="I174" s="217"/>
      <c r="J174" s="218">
        <f>ROUND(I174*H174,2)</f>
        <v>0</v>
      </c>
      <c r="K174" s="214" t="s">
        <v>19</v>
      </c>
      <c r="L174" s="40"/>
      <c r="M174" s="219" t="s">
        <v>19</v>
      </c>
      <c r="N174" s="220" t="s">
        <v>40</v>
      </c>
      <c r="O174" s="76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AR174" s="14" t="s">
        <v>136</v>
      </c>
      <c r="AT174" s="14" t="s">
        <v>132</v>
      </c>
      <c r="AU174" s="14" t="s">
        <v>78</v>
      </c>
      <c r="AY174" s="14" t="s">
        <v>129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4" t="s">
        <v>76</v>
      </c>
      <c r="BK174" s="223">
        <f>ROUND(I174*H174,2)</f>
        <v>0</v>
      </c>
      <c r="BL174" s="14" t="s">
        <v>136</v>
      </c>
      <c r="BM174" s="14" t="s">
        <v>311</v>
      </c>
    </row>
    <row r="175" spans="2:47" s="1" customFormat="1" ht="12">
      <c r="B175" s="35"/>
      <c r="C175" s="36"/>
      <c r="D175" s="224" t="s">
        <v>191</v>
      </c>
      <c r="E175" s="36"/>
      <c r="F175" s="225" t="s">
        <v>196</v>
      </c>
      <c r="G175" s="36"/>
      <c r="H175" s="36"/>
      <c r="I175" s="139"/>
      <c r="J175" s="36"/>
      <c r="K175" s="36"/>
      <c r="L175" s="40"/>
      <c r="M175" s="226"/>
      <c r="N175" s="76"/>
      <c r="O175" s="76"/>
      <c r="P175" s="76"/>
      <c r="Q175" s="76"/>
      <c r="R175" s="76"/>
      <c r="S175" s="76"/>
      <c r="T175" s="77"/>
      <c r="AT175" s="14" t="s">
        <v>191</v>
      </c>
      <c r="AU175" s="14" t="s">
        <v>78</v>
      </c>
    </row>
    <row r="176" spans="2:65" s="1" customFormat="1" ht="16.5" customHeight="1">
      <c r="B176" s="35"/>
      <c r="C176" s="212" t="s">
        <v>312</v>
      </c>
      <c r="D176" s="212" t="s">
        <v>132</v>
      </c>
      <c r="E176" s="213" t="s">
        <v>313</v>
      </c>
      <c r="F176" s="214" t="s">
        <v>199</v>
      </c>
      <c r="G176" s="215" t="s">
        <v>135</v>
      </c>
      <c r="H176" s="216">
        <v>7</v>
      </c>
      <c r="I176" s="217"/>
      <c r="J176" s="218">
        <f>ROUND(I176*H176,2)</f>
        <v>0</v>
      </c>
      <c r="K176" s="214" t="s">
        <v>19</v>
      </c>
      <c r="L176" s="40"/>
      <c r="M176" s="219" t="s">
        <v>19</v>
      </c>
      <c r="N176" s="220" t="s">
        <v>40</v>
      </c>
      <c r="O176" s="76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AR176" s="14" t="s">
        <v>136</v>
      </c>
      <c r="AT176" s="14" t="s">
        <v>132</v>
      </c>
      <c r="AU176" s="14" t="s">
        <v>78</v>
      </c>
      <c r="AY176" s="14" t="s">
        <v>129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4" t="s">
        <v>76</v>
      </c>
      <c r="BK176" s="223">
        <f>ROUND(I176*H176,2)</f>
        <v>0</v>
      </c>
      <c r="BL176" s="14" t="s">
        <v>136</v>
      </c>
      <c r="BM176" s="14" t="s">
        <v>314</v>
      </c>
    </row>
    <row r="177" spans="2:47" s="1" customFormat="1" ht="12">
      <c r="B177" s="35"/>
      <c r="C177" s="36"/>
      <c r="D177" s="224" t="s">
        <v>191</v>
      </c>
      <c r="E177" s="36"/>
      <c r="F177" s="225" t="s">
        <v>201</v>
      </c>
      <c r="G177" s="36"/>
      <c r="H177" s="36"/>
      <c r="I177" s="139"/>
      <c r="J177" s="36"/>
      <c r="K177" s="36"/>
      <c r="L177" s="40"/>
      <c r="M177" s="226"/>
      <c r="N177" s="76"/>
      <c r="O177" s="76"/>
      <c r="P177" s="76"/>
      <c r="Q177" s="76"/>
      <c r="R177" s="76"/>
      <c r="S177" s="76"/>
      <c r="T177" s="77"/>
      <c r="AT177" s="14" t="s">
        <v>191</v>
      </c>
      <c r="AU177" s="14" t="s">
        <v>78</v>
      </c>
    </row>
    <row r="178" spans="2:65" s="1" customFormat="1" ht="16.5" customHeight="1">
      <c r="B178" s="35"/>
      <c r="C178" s="212" t="s">
        <v>235</v>
      </c>
      <c r="D178" s="212" t="s">
        <v>132</v>
      </c>
      <c r="E178" s="213" t="s">
        <v>315</v>
      </c>
      <c r="F178" s="214" t="s">
        <v>203</v>
      </c>
      <c r="G178" s="215" t="s">
        <v>135</v>
      </c>
      <c r="H178" s="216">
        <v>11</v>
      </c>
      <c r="I178" s="217"/>
      <c r="J178" s="218">
        <f>ROUND(I178*H178,2)</f>
        <v>0</v>
      </c>
      <c r="K178" s="214" t="s">
        <v>19</v>
      </c>
      <c r="L178" s="40"/>
      <c r="M178" s="219" t="s">
        <v>19</v>
      </c>
      <c r="N178" s="220" t="s">
        <v>40</v>
      </c>
      <c r="O178" s="76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AR178" s="14" t="s">
        <v>136</v>
      </c>
      <c r="AT178" s="14" t="s">
        <v>132</v>
      </c>
      <c r="AU178" s="14" t="s">
        <v>78</v>
      </c>
      <c r="AY178" s="14" t="s">
        <v>129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4" t="s">
        <v>76</v>
      </c>
      <c r="BK178" s="223">
        <f>ROUND(I178*H178,2)</f>
        <v>0</v>
      </c>
      <c r="BL178" s="14" t="s">
        <v>136</v>
      </c>
      <c r="BM178" s="14" t="s">
        <v>316</v>
      </c>
    </row>
    <row r="179" spans="2:47" s="1" customFormat="1" ht="12">
      <c r="B179" s="35"/>
      <c r="C179" s="36"/>
      <c r="D179" s="224" t="s">
        <v>191</v>
      </c>
      <c r="E179" s="36"/>
      <c r="F179" s="225" t="s">
        <v>205</v>
      </c>
      <c r="G179" s="36"/>
      <c r="H179" s="36"/>
      <c r="I179" s="139"/>
      <c r="J179" s="36"/>
      <c r="K179" s="36"/>
      <c r="L179" s="40"/>
      <c r="M179" s="226"/>
      <c r="N179" s="76"/>
      <c r="O179" s="76"/>
      <c r="P179" s="76"/>
      <c r="Q179" s="76"/>
      <c r="R179" s="76"/>
      <c r="S179" s="76"/>
      <c r="T179" s="77"/>
      <c r="AT179" s="14" t="s">
        <v>191</v>
      </c>
      <c r="AU179" s="14" t="s">
        <v>78</v>
      </c>
    </row>
    <row r="180" spans="2:65" s="1" customFormat="1" ht="16.5" customHeight="1">
      <c r="B180" s="35"/>
      <c r="C180" s="212" t="s">
        <v>317</v>
      </c>
      <c r="D180" s="212" t="s">
        <v>132</v>
      </c>
      <c r="E180" s="213" t="s">
        <v>318</v>
      </c>
      <c r="F180" s="214" t="s">
        <v>208</v>
      </c>
      <c r="G180" s="215" t="s">
        <v>135</v>
      </c>
      <c r="H180" s="216">
        <v>1</v>
      </c>
      <c r="I180" s="217"/>
      <c r="J180" s="218">
        <f>ROUND(I180*H180,2)</f>
        <v>0</v>
      </c>
      <c r="K180" s="214" t="s">
        <v>19</v>
      </c>
      <c r="L180" s="40"/>
      <c r="M180" s="219" t="s">
        <v>19</v>
      </c>
      <c r="N180" s="220" t="s">
        <v>40</v>
      </c>
      <c r="O180" s="76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AR180" s="14" t="s">
        <v>136</v>
      </c>
      <c r="AT180" s="14" t="s">
        <v>132</v>
      </c>
      <c r="AU180" s="14" t="s">
        <v>78</v>
      </c>
      <c r="AY180" s="14" t="s">
        <v>129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4" t="s">
        <v>76</v>
      </c>
      <c r="BK180" s="223">
        <f>ROUND(I180*H180,2)</f>
        <v>0</v>
      </c>
      <c r="BL180" s="14" t="s">
        <v>136</v>
      </c>
      <c r="BM180" s="14" t="s">
        <v>319</v>
      </c>
    </row>
    <row r="181" spans="2:47" s="1" customFormat="1" ht="12">
      <c r="B181" s="35"/>
      <c r="C181" s="36"/>
      <c r="D181" s="224" t="s">
        <v>191</v>
      </c>
      <c r="E181" s="36"/>
      <c r="F181" s="225" t="s">
        <v>210</v>
      </c>
      <c r="G181" s="36"/>
      <c r="H181" s="36"/>
      <c r="I181" s="139"/>
      <c r="J181" s="36"/>
      <c r="K181" s="36"/>
      <c r="L181" s="40"/>
      <c r="M181" s="226"/>
      <c r="N181" s="76"/>
      <c r="O181" s="76"/>
      <c r="P181" s="76"/>
      <c r="Q181" s="76"/>
      <c r="R181" s="76"/>
      <c r="S181" s="76"/>
      <c r="T181" s="77"/>
      <c r="AT181" s="14" t="s">
        <v>191</v>
      </c>
      <c r="AU181" s="14" t="s">
        <v>78</v>
      </c>
    </row>
    <row r="182" spans="2:65" s="1" customFormat="1" ht="16.5" customHeight="1">
      <c r="B182" s="35"/>
      <c r="C182" s="212" t="s">
        <v>239</v>
      </c>
      <c r="D182" s="212" t="s">
        <v>132</v>
      </c>
      <c r="E182" s="213" t="s">
        <v>320</v>
      </c>
      <c r="F182" s="214" t="s">
        <v>212</v>
      </c>
      <c r="G182" s="215" t="s">
        <v>135</v>
      </c>
      <c r="H182" s="216">
        <v>5</v>
      </c>
      <c r="I182" s="217"/>
      <c r="J182" s="218">
        <f>ROUND(I182*H182,2)</f>
        <v>0</v>
      </c>
      <c r="K182" s="214" t="s">
        <v>19</v>
      </c>
      <c r="L182" s="40"/>
      <c r="M182" s="219" t="s">
        <v>19</v>
      </c>
      <c r="N182" s="220" t="s">
        <v>40</v>
      </c>
      <c r="O182" s="76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AR182" s="14" t="s">
        <v>136</v>
      </c>
      <c r="AT182" s="14" t="s">
        <v>132</v>
      </c>
      <c r="AU182" s="14" t="s">
        <v>78</v>
      </c>
      <c r="AY182" s="14" t="s">
        <v>129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4" t="s">
        <v>76</v>
      </c>
      <c r="BK182" s="223">
        <f>ROUND(I182*H182,2)</f>
        <v>0</v>
      </c>
      <c r="BL182" s="14" t="s">
        <v>136</v>
      </c>
      <c r="BM182" s="14" t="s">
        <v>321</v>
      </c>
    </row>
    <row r="183" spans="2:47" s="1" customFormat="1" ht="12">
      <c r="B183" s="35"/>
      <c r="C183" s="36"/>
      <c r="D183" s="224" t="s">
        <v>191</v>
      </c>
      <c r="E183" s="36"/>
      <c r="F183" s="225" t="s">
        <v>214</v>
      </c>
      <c r="G183" s="36"/>
      <c r="H183" s="36"/>
      <c r="I183" s="139"/>
      <c r="J183" s="36"/>
      <c r="K183" s="36"/>
      <c r="L183" s="40"/>
      <c r="M183" s="226"/>
      <c r="N183" s="76"/>
      <c r="O183" s="76"/>
      <c r="P183" s="76"/>
      <c r="Q183" s="76"/>
      <c r="R183" s="76"/>
      <c r="S183" s="76"/>
      <c r="T183" s="77"/>
      <c r="AT183" s="14" t="s">
        <v>191</v>
      </c>
      <c r="AU183" s="14" t="s">
        <v>78</v>
      </c>
    </row>
    <row r="184" spans="2:65" s="1" customFormat="1" ht="16.5" customHeight="1">
      <c r="B184" s="35"/>
      <c r="C184" s="212" t="s">
        <v>322</v>
      </c>
      <c r="D184" s="212" t="s">
        <v>132</v>
      </c>
      <c r="E184" s="213" t="s">
        <v>323</v>
      </c>
      <c r="F184" s="214" t="s">
        <v>216</v>
      </c>
      <c r="G184" s="215" t="s">
        <v>135</v>
      </c>
      <c r="H184" s="216">
        <v>1</v>
      </c>
      <c r="I184" s="217"/>
      <c r="J184" s="218">
        <f>ROUND(I184*H184,2)</f>
        <v>0</v>
      </c>
      <c r="K184" s="214" t="s">
        <v>19</v>
      </c>
      <c r="L184" s="40"/>
      <c r="M184" s="219" t="s">
        <v>19</v>
      </c>
      <c r="N184" s="220" t="s">
        <v>40</v>
      </c>
      <c r="O184" s="76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AR184" s="14" t="s">
        <v>136</v>
      </c>
      <c r="AT184" s="14" t="s">
        <v>132</v>
      </c>
      <c r="AU184" s="14" t="s">
        <v>78</v>
      </c>
      <c r="AY184" s="14" t="s">
        <v>129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4" t="s">
        <v>76</v>
      </c>
      <c r="BK184" s="223">
        <f>ROUND(I184*H184,2)</f>
        <v>0</v>
      </c>
      <c r="BL184" s="14" t="s">
        <v>136</v>
      </c>
      <c r="BM184" s="14" t="s">
        <v>324</v>
      </c>
    </row>
    <row r="185" spans="2:47" s="1" customFormat="1" ht="12">
      <c r="B185" s="35"/>
      <c r="C185" s="36"/>
      <c r="D185" s="224" t="s">
        <v>191</v>
      </c>
      <c r="E185" s="36"/>
      <c r="F185" s="225" t="s">
        <v>218</v>
      </c>
      <c r="G185" s="36"/>
      <c r="H185" s="36"/>
      <c r="I185" s="139"/>
      <c r="J185" s="36"/>
      <c r="K185" s="36"/>
      <c r="L185" s="40"/>
      <c r="M185" s="226"/>
      <c r="N185" s="76"/>
      <c r="O185" s="76"/>
      <c r="P185" s="76"/>
      <c r="Q185" s="76"/>
      <c r="R185" s="76"/>
      <c r="S185" s="76"/>
      <c r="T185" s="77"/>
      <c r="AT185" s="14" t="s">
        <v>191</v>
      </c>
      <c r="AU185" s="14" t="s">
        <v>78</v>
      </c>
    </row>
    <row r="186" spans="2:65" s="1" customFormat="1" ht="16.5" customHeight="1">
      <c r="B186" s="35"/>
      <c r="C186" s="212" t="s">
        <v>244</v>
      </c>
      <c r="D186" s="212" t="s">
        <v>132</v>
      </c>
      <c r="E186" s="213" t="s">
        <v>325</v>
      </c>
      <c r="F186" s="214" t="s">
        <v>220</v>
      </c>
      <c r="G186" s="215" t="s">
        <v>135</v>
      </c>
      <c r="H186" s="216">
        <v>2</v>
      </c>
      <c r="I186" s="217"/>
      <c r="J186" s="218">
        <f>ROUND(I186*H186,2)</f>
        <v>0</v>
      </c>
      <c r="K186" s="214" t="s">
        <v>19</v>
      </c>
      <c r="L186" s="40"/>
      <c r="M186" s="219" t="s">
        <v>19</v>
      </c>
      <c r="N186" s="220" t="s">
        <v>40</v>
      </c>
      <c r="O186" s="76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AR186" s="14" t="s">
        <v>136</v>
      </c>
      <c r="AT186" s="14" t="s">
        <v>132</v>
      </c>
      <c r="AU186" s="14" t="s">
        <v>78</v>
      </c>
      <c r="AY186" s="14" t="s">
        <v>129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4" t="s">
        <v>76</v>
      </c>
      <c r="BK186" s="223">
        <f>ROUND(I186*H186,2)</f>
        <v>0</v>
      </c>
      <c r="BL186" s="14" t="s">
        <v>136</v>
      </c>
      <c r="BM186" s="14" t="s">
        <v>326</v>
      </c>
    </row>
    <row r="187" spans="2:47" s="1" customFormat="1" ht="12">
      <c r="B187" s="35"/>
      <c r="C187" s="36"/>
      <c r="D187" s="224" t="s">
        <v>191</v>
      </c>
      <c r="E187" s="36"/>
      <c r="F187" s="225" t="s">
        <v>222</v>
      </c>
      <c r="G187" s="36"/>
      <c r="H187" s="36"/>
      <c r="I187" s="139"/>
      <c r="J187" s="36"/>
      <c r="K187" s="36"/>
      <c r="L187" s="40"/>
      <c r="M187" s="226"/>
      <c r="N187" s="76"/>
      <c r="O187" s="76"/>
      <c r="P187" s="76"/>
      <c r="Q187" s="76"/>
      <c r="R187" s="76"/>
      <c r="S187" s="76"/>
      <c r="T187" s="77"/>
      <c r="AT187" s="14" t="s">
        <v>191</v>
      </c>
      <c r="AU187" s="14" t="s">
        <v>78</v>
      </c>
    </row>
    <row r="188" spans="2:65" s="1" customFormat="1" ht="16.5" customHeight="1">
      <c r="B188" s="35"/>
      <c r="C188" s="212" t="s">
        <v>327</v>
      </c>
      <c r="D188" s="212" t="s">
        <v>132</v>
      </c>
      <c r="E188" s="213" t="s">
        <v>328</v>
      </c>
      <c r="F188" s="214" t="s">
        <v>225</v>
      </c>
      <c r="G188" s="215" t="s">
        <v>135</v>
      </c>
      <c r="H188" s="216">
        <v>4</v>
      </c>
      <c r="I188" s="217"/>
      <c r="J188" s="218">
        <f>ROUND(I188*H188,2)</f>
        <v>0</v>
      </c>
      <c r="K188" s="214" t="s">
        <v>19</v>
      </c>
      <c r="L188" s="40"/>
      <c r="M188" s="219" t="s">
        <v>19</v>
      </c>
      <c r="N188" s="220" t="s">
        <v>40</v>
      </c>
      <c r="O188" s="76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AR188" s="14" t="s">
        <v>136</v>
      </c>
      <c r="AT188" s="14" t="s">
        <v>132</v>
      </c>
      <c r="AU188" s="14" t="s">
        <v>78</v>
      </c>
      <c r="AY188" s="14" t="s">
        <v>129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4" t="s">
        <v>76</v>
      </c>
      <c r="BK188" s="223">
        <f>ROUND(I188*H188,2)</f>
        <v>0</v>
      </c>
      <c r="BL188" s="14" t="s">
        <v>136</v>
      </c>
      <c r="BM188" s="14" t="s">
        <v>329</v>
      </c>
    </row>
    <row r="189" spans="2:47" s="1" customFormat="1" ht="12">
      <c r="B189" s="35"/>
      <c r="C189" s="36"/>
      <c r="D189" s="224" t="s">
        <v>191</v>
      </c>
      <c r="E189" s="36"/>
      <c r="F189" s="225" t="s">
        <v>227</v>
      </c>
      <c r="G189" s="36"/>
      <c r="H189" s="36"/>
      <c r="I189" s="139"/>
      <c r="J189" s="36"/>
      <c r="K189" s="36"/>
      <c r="L189" s="40"/>
      <c r="M189" s="226"/>
      <c r="N189" s="76"/>
      <c r="O189" s="76"/>
      <c r="P189" s="76"/>
      <c r="Q189" s="76"/>
      <c r="R189" s="76"/>
      <c r="S189" s="76"/>
      <c r="T189" s="77"/>
      <c r="AT189" s="14" t="s">
        <v>191</v>
      </c>
      <c r="AU189" s="14" t="s">
        <v>78</v>
      </c>
    </row>
    <row r="190" spans="2:65" s="1" customFormat="1" ht="16.5" customHeight="1">
      <c r="B190" s="35"/>
      <c r="C190" s="212" t="s">
        <v>248</v>
      </c>
      <c r="D190" s="212" t="s">
        <v>132</v>
      </c>
      <c r="E190" s="213" t="s">
        <v>330</v>
      </c>
      <c r="F190" s="214" t="s">
        <v>229</v>
      </c>
      <c r="G190" s="215" t="s">
        <v>135</v>
      </c>
      <c r="H190" s="216">
        <v>2</v>
      </c>
      <c r="I190" s="217"/>
      <c r="J190" s="218">
        <f>ROUND(I190*H190,2)</f>
        <v>0</v>
      </c>
      <c r="K190" s="214" t="s">
        <v>19</v>
      </c>
      <c r="L190" s="40"/>
      <c r="M190" s="219" t="s">
        <v>19</v>
      </c>
      <c r="N190" s="220" t="s">
        <v>40</v>
      </c>
      <c r="O190" s="76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AR190" s="14" t="s">
        <v>136</v>
      </c>
      <c r="AT190" s="14" t="s">
        <v>132</v>
      </c>
      <c r="AU190" s="14" t="s">
        <v>78</v>
      </c>
      <c r="AY190" s="14" t="s">
        <v>129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4" t="s">
        <v>76</v>
      </c>
      <c r="BK190" s="223">
        <f>ROUND(I190*H190,2)</f>
        <v>0</v>
      </c>
      <c r="BL190" s="14" t="s">
        <v>136</v>
      </c>
      <c r="BM190" s="14" t="s">
        <v>331</v>
      </c>
    </row>
    <row r="191" spans="2:47" s="1" customFormat="1" ht="12">
      <c r="B191" s="35"/>
      <c r="C191" s="36"/>
      <c r="D191" s="224" t="s">
        <v>191</v>
      </c>
      <c r="E191" s="36"/>
      <c r="F191" s="225" t="s">
        <v>231</v>
      </c>
      <c r="G191" s="36"/>
      <c r="H191" s="36"/>
      <c r="I191" s="139"/>
      <c r="J191" s="36"/>
      <c r="K191" s="36"/>
      <c r="L191" s="40"/>
      <c r="M191" s="226"/>
      <c r="N191" s="76"/>
      <c r="O191" s="76"/>
      <c r="P191" s="76"/>
      <c r="Q191" s="76"/>
      <c r="R191" s="76"/>
      <c r="S191" s="76"/>
      <c r="T191" s="77"/>
      <c r="AT191" s="14" t="s">
        <v>191</v>
      </c>
      <c r="AU191" s="14" t="s">
        <v>78</v>
      </c>
    </row>
    <row r="192" spans="2:65" s="1" customFormat="1" ht="16.5" customHeight="1">
      <c r="B192" s="35"/>
      <c r="C192" s="212" t="s">
        <v>332</v>
      </c>
      <c r="D192" s="212" t="s">
        <v>132</v>
      </c>
      <c r="E192" s="213" t="s">
        <v>333</v>
      </c>
      <c r="F192" s="214" t="s">
        <v>234</v>
      </c>
      <c r="G192" s="215" t="s">
        <v>135</v>
      </c>
      <c r="H192" s="216">
        <v>3</v>
      </c>
      <c r="I192" s="217"/>
      <c r="J192" s="218">
        <f>ROUND(I192*H192,2)</f>
        <v>0</v>
      </c>
      <c r="K192" s="214" t="s">
        <v>19</v>
      </c>
      <c r="L192" s="40"/>
      <c r="M192" s="219" t="s">
        <v>19</v>
      </c>
      <c r="N192" s="220" t="s">
        <v>40</v>
      </c>
      <c r="O192" s="76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AR192" s="14" t="s">
        <v>136</v>
      </c>
      <c r="AT192" s="14" t="s">
        <v>132</v>
      </c>
      <c r="AU192" s="14" t="s">
        <v>78</v>
      </c>
      <c r="AY192" s="14" t="s">
        <v>129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4" t="s">
        <v>76</v>
      </c>
      <c r="BK192" s="223">
        <f>ROUND(I192*H192,2)</f>
        <v>0</v>
      </c>
      <c r="BL192" s="14" t="s">
        <v>136</v>
      </c>
      <c r="BM192" s="14" t="s">
        <v>334</v>
      </c>
    </row>
    <row r="193" spans="2:47" s="1" customFormat="1" ht="12">
      <c r="B193" s="35"/>
      <c r="C193" s="36"/>
      <c r="D193" s="224" t="s">
        <v>191</v>
      </c>
      <c r="E193" s="36"/>
      <c r="F193" s="225" t="s">
        <v>236</v>
      </c>
      <c r="G193" s="36"/>
      <c r="H193" s="36"/>
      <c r="I193" s="139"/>
      <c r="J193" s="36"/>
      <c r="K193" s="36"/>
      <c r="L193" s="40"/>
      <c r="M193" s="226"/>
      <c r="N193" s="76"/>
      <c r="O193" s="76"/>
      <c r="P193" s="76"/>
      <c r="Q193" s="76"/>
      <c r="R193" s="76"/>
      <c r="S193" s="76"/>
      <c r="T193" s="77"/>
      <c r="AT193" s="14" t="s">
        <v>191</v>
      </c>
      <c r="AU193" s="14" t="s">
        <v>78</v>
      </c>
    </row>
    <row r="194" spans="2:65" s="1" customFormat="1" ht="16.5" customHeight="1">
      <c r="B194" s="35"/>
      <c r="C194" s="212" t="s">
        <v>253</v>
      </c>
      <c r="D194" s="212" t="s">
        <v>132</v>
      </c>
      <c r="E194" s="213" t="s">
        <v>335</v>
      </c>
      <c r="F194" s="214" t="s">
        <v>238</v>
      </c>
      <c r="G194" s="215" t="s">
        <v>135</v>
      </c>
      <c r="H194" s="216">
        <v>3</v>
      </c>
      <c r="I194" s="217"/>
      <c r="J194" s="218">
        <f>ROUND(I194*H194,2)</f>
        <v>0</v>
      </c>
      <c r="K194" s="214" t="s">
        <v>19</v>
      </c>
      <c r="L194" s="40"/>
      <c r="M194" s="219" t="s">
        <v>19</v>
      </c>
      <c r="N194" s="220" t="s">
        <v>40</v>
      </c>
      <c r="O194" s="76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AR194" s="14" t="s">
        <v>136</v>
      </c>
      <c r="AT194" s="14" t="s">
        <v>132</v>
      </c>
      <c r="AU194" s="14" t="s">
        <v>78</v>
      </c>
      <c r="AY194" s="14" t="s">
        <v>129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4" t="s">
        <v>76</v>
      </c>
      <c r="BK194" s="223">
        <f>ROUND(I194*H194,2)</f>
        <v>0</v>
      </c>
      <c r="BL194" s="14" t="s">
        <v>136</v>
      </c>
      <c r="BM194" s="14" t="s">
        <v>336</v>
      </c>
    </row>
    <row r="195" spans="2:47" s="1" customFormat="1" ht="12">
      <c r="B195" s="35"/>
      <c r="C195" s="36"/>
      <c r="D195" s="224" t="s">
        <v>191</v>
      </c>
      <c r="E195" s="36"/>
      <c r="F195" s="225" t="s">
        <v>240</v>
      </c>
      <c r="G195" s="36"/>
      <c r="H195" s="36"/>
      <c r="I195" s="139"/>
      <c r="J195" s="36"/>
      <c r="K195" s="36"/>
      <c r="L195" s="40"/>
      <c r="M195" s="226"/>
      <c r="N195" s="76"/>
      <c r="O195" s="76"/>
      <c r="P195" s="76"/>
      <c r="Q195" s="76"/>
      <c r="R195" s="76"/>
      <c r="S195" s="76"/>
      <c r="T195" s="77"/>
      <c r="AT195" s="14" t="s">
        <v>191</v>
      </c>
      <c r="AU195" s="14" t="s">
        <v>78</v>
      </c>
    </row>
    <row r="196" spans="2:65" s="1" customFormat="1" ht="16.5" customHeight="1">
      <c r="B196" s="35"/>
      <c r="C196" s="212" t="s">
        <v>337</v>
      </c>
      <c r="D196" s="212" t="s">
        <v>132</v>
      </c>
      <c r="E196" s="213" t="s">
        <v>338</v>
      </c>
      <c r="F196" s="214" t="s">
        <v>243</v>
      </c>
      <c r="G196" s="215" t="s">
        <v>135</v>
      </c>
      <c r="H196" s="216">
        <v>4</v>
      </c>
      <c r="I196" s="217"/>
      <c r="J196" s="218">
        <f>ROUND(I196*H196,2)</f>
        <v>0</v>
      </c>
      <c r="K196" s="214" t="s">
        <v>19</v>
      </c>
      <c r="L196" s="40"/>
      <c r="M196" s="219" t="s">
        <v>19</v>
      </c>
      <c r="N196" s="220" t="s">
        <v>40</v>
      </c>
      <c r="O196" s="76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AR196" s="14" t="s">
        <v>136</v>
      </c>
      <c r="AT196" s="14" t="s">
        <v>132</v>
      </c>
      <c r="AU196" s="14" t="s">
        <v>78</v>
      </c>
      <c r="AY196" s="14" t="s">
        <v>129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4" t="s">
        <v>76</v>
      </c>
      <c r="BK196" s="223">
        <f>ROUND(I196*H196,2)</f>
        <v>0</v>
      </c>
      <c r="BL196" s="14" t="s">
        <v>136</v>
      </c>
      <c r="BM196" s="14" t="s">
        <v>339</v>
      </c>
    </row>
    <row r="197" spans="2:47" s="1" customFormat="1" ht="12">
      <c r="B197" s="35"/>
      <c r="C197" s="36"/>
      <c r="D197" s="224" t="s">
        <v>191</v>
      </c>
      <c r="E197" s="36"/>
      <c r="F197" s="225" t="s">
        <v>245</v>
      </c>
      <c r="G197" s="36"/>
      <c r="H197" s="36"/>
      <c r="I197" s="139"/>
      <c r="J197" s="36"/>
      <c r="K197" s="36"/>
      <c r="L197" s="40"/>
      <c r="M197" s="226"/>
      <c r="N197" s="76"/>
      <c r="O197" s="76"/>
      <c r="P197" s="76"/>
      <c r="Q197" s="76"/>
      <c r="R197" s="76"/>
      <c r="S197" s="76"/>
      <c r="T197" s="77"/>
      <c r="AT197" s="14" t="s">
        <v>191</v>
      </c>
      <c r="AU197" s="14" t="s">
        <v>78</v>
      </c>
    </row>
    <row r="198" spans="2:65" s="1" customFormat="1" ht="16.5" customHeight="1">
      <c r="B198" s="35"/>
      <c r="C198" s="212" t="s">
        <v>257</v>
      </c>
      <c r="D198" s="212" t="s">
        <v>132</v>
      </c>
      <c r="E198" s="213" t="s">
        <v>340</v>
      </c>
      <c r="F198" s="214" t="s">
        <v>247</v>
      </c>
      <c r="G198" s="215" t="s">
        <v>135</v>
      </c>
      <c r="H198" s="216">
        <v>9</v>
      </c>
      <c r="I198" s="217"/>
      <c r="J198" s="218">
        <f>ROUND(I198*H198,2)</f>
        <v>0</v>
      </c>
      <c r="K198" s="214" t="s">
        <v>19</v>
      </c>
      <c r="L198" s="40"/>
      <c r="M198" s="219" t="s">
        <v>19</v>
      </c>
      <c r="N198" s="220" t="s">
        <v>40</v>
      </c>
      <c r="O198" s="76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AR198" s="14" t="s">
        <v>136</v>
      </c>
      <c r="AT198" s="14" t="s">
        <v>132</v>
      </c>
      <c r="AU198" s="14" t="s">
        <v>78</v>
      </c>
      <c r="AY198" s="14" t="s">
        <v>129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4" t="s">
        <v>76</v>
      </c>
      <c r="BK198" s="223">
        <f>ROUND(I198*H198,2)</f>
        <v>0</v>
      </c>
      <c r="BL198" s="14" t="s">
        <v>136</v>
      </c>
      <c r="BM198" s="14" t="s">
        <v>341</v>
      </c>
    </row>
    <row r="199" spans="2:47" s="1" customFormat="1" ht="12">
      <c r="B199" s="35"/>
      <c r="C199" s="36"/>
      <c r="D199" s="224" t="s">
        <v>191</v>
      </c>
      <c r="E199" s="36"/>
      <c r="F199" s="225" t="s">
        <v>249</v>
      </c>
      <c r="G199" s="36"/>
      <c r="H199" s="36"/>
      <c r="I199" s="139"/>
      <c r="J199" s="36"/>
      <c r="K199" s="36"/>
      <c r="L199" s="40"/>
      <c r="M199" s="226"/>
      <c r="N199" s="76"/>
      <c r="O199" s="76"/>
      <c r="P199" s="76"/>
      <c r="Q199" s="76"/>
      <c r="R199" s="76"/>
      <c r="S199" s="76"/>
      <c r="T199" s="77"/>
      <c r="AT199" s="14" t="s">
        <v>191</v>
      </c>
      <c r="AU199" s="14" t="s">
        <v>78</v>
      </c>
    </row>
    <row r="200" spans="2:65" s="1" customFormat="1" ht="16.5" customHeight="1">
      <c r="B200" s="35"/>
      <c r="C200" s="212" t="s">
        <v>342</v>
      </c>
      <c r="D200" s="212" t="s">
        <v>132</v>
      </c>
      <c r="E200" s="213" t="s">
        <v>343</v>
      </c>
      <c r="F200" s="214" t="s">
        <v>252</v>
      </c>
      <c r="G200" s="215" t="s">
        <v>135</v>
      </c>
      <c r="H200" s="216">
        <v>3</v>
      </c>
      <c r="I200" s="217"/>
      <c r="J200" s="218">
        <f>ROUND(I200*H200,2)</f>
        <v>0</v>
      </c>
      <c r="K200" s="214" t="s">
        <v>19</v>
      </c>
      <c r="L200" s="40"/>
      <c r="M200" s="219" t="s">
        <v>19</v>
      </c>
      <c r="N200" s="220" t="s">
        <v>40</v>
      </c>
      <c r="O200" s="76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AR200" s="14" t="s">
        <v>136</v>
      </c>
      <c r="AT200" s="14" t="s">
        <v>132</v>
      </c>
      <c r="AU200" s="14" t="s">
        <v>78</v>
      </c>
      <c r="AY200" s="14" t="s">
        <v>129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4" t="s">
        <v>76</v>
      </c>
      <c r="BK200" s="223">
        <f>ROUND(I200*H200,2)</f>
        <v>0</v>
      </c>
      <c r="BL200" s="14" t="s">
        <v>136</v>
      </c>
      <c r="BM200" s="14" t="s">
        <v>344</v>
      </c>
    </row>
    <row r="201" spans="2:47" s="1" customFormat="1" ht="12">
      <c r="B201" s="35"/>
      <c r="C201" s="36"/>
      <c r="D201" s="224" t="s">
        <v>191</v>
      </c>
      <c r="E201" s="36"/>
      <c r="F201" s="225" t="s">
        <v>254</v>
      </c>
      <c r="G201" s="36"/>
      <c r="H201" s="36"/>
      <c r="I201" s="139"/>
      <c r="J201" s="36"/>
      <c r="K201" s="36"/>
      <c r="L201" s="40"/>
      <c r="M201" s="226"/>
      <c r="N201" s="76"/>
      <c r="O201" s="76"/>
      <c r="P201" s="76"/>
      <c r="Q201" s="76"/>
      <c r="R201" s="76"/>
      <c r="S201" s="76"/>
      <c r="T201" s="77"/>
      <c r="AT201" s="14" t="s">
        <v>191</v>
      </c>
      <c r="AU201" s="14" t="s">
        <v>78</v>
      </c>
    </row>
    <row r="202" spans="2:65" s="1" customFormat="1" ht="16.5" customHeight="1">
      <c r="B202" s="35"/>
      <c r="C202" s="212" t="s">
        <v>262</v>
      </c>
      <c r="D202" s="212" t="s">
        <v>132</v>
      </c>
      <c r="E202" s="213" t="s">
        <v>345</v>
      </c>
      <c r="F202" s="214" t="s">
        <v>256</v>
      </c>
      <c r="G202" s="215" t="s">
        <v>135</v>
      </c>
      <c r="H202" s="216">
        <v>7</v>
      </c>
      <c r="I202" s="217"/>
      <c r="J202" s="218">
        <f>ROUND(I202*H202,2)</f>
        <v>0</v>
      </c>
      <c r="K202" s="214" t="s">
        <v>19</v>
      </c>
      <c r="L202" s="40"/>
      <c r="M202" s="219" t="s">
        <v>19</v>
      </c>
      <c r="N202" s="220" t="s">
        <v>40</v>
      </c>
      <c r="O202" s="76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AR202" s="14" t="s">
        <v>136</v>
      </c>
      <c r="AT202" s="14" t="s">
        <v>132</v>
      </c>
      <c r="AU202" s="14" t="s">
        <v>78</v>
      </c>
      <c r="AY202" s="14" t="s">
        <v>129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4" t="s">
        <v>76</v>
      </c>
      <c r="BK202" s="223">
        <f>ROUND(I202*H202,2)</f>
        <v>0</v>
      </c>
      <c r="BL202" s="14" t="s">
        <v>136</v>
      </c>
      <c r="BM202" s="14" t="s">
        <v>346</v>
      </c>
    </row>
    <row r="203" spans="2:47" s="1" customFormat="1" ht="12">
      <c r="B203" s="35"/>
      <c r="C203" s="36"/>
      <c r="D203" s="224" t="s">
        <v>191</v>
      </c>
      <c r="E203" s="36"/>
      <c r="F203" s="225" t="s">
        <v>258</v>
      </c>
      <c r="G203" s="36"/>
      <c r="H203" s="36"/>
      <c r="I203" s="139"/>
      <c r="J203" s="36"/>
      <c r="K203" s="36"/>
      <c r="L203" s="40"/>
      <c r="M203" s="226"/>
      <c r="N203" s="76"/>
      <c r="O203" s="76"/>
      <c r="P203" s="76"/>
      <c r="Q203" s="76"/>
      <c r="R203" s="76"/>
      <c r="S203" s="76"/>
      <c r="T203" s="77"/>
      <c r="AT203" s="14" t="s">
        <v>191</v>
      </c>
      <c r="AU203" s="14" t="s">
        <v>78</v>
      </c>
    </row>
    <row r="204" spans="2:65" s="1" customFormat="1" ht="16.5" customHeight="1">
      <c r="B204" s="35"/>
      <c r="C204" s="212" t="s">
        <v>347</v>
      </c>
      <c r="D204" s="212" t="s">
        <v>132</v>
      </c>
      <c r="E204" s="213" t="s">
        <v>348</v>
      </c>
      <c r="F204" s="214" t="s">
        <v>261</v>
      </c>
      <c r="G204" s="215" t="s">
        <v>135</v>
      </c>
      <c r="H204" s="216">
        <v>11</v>
      </c>
      <c r="I204" s="217"/>
      <c r="J204" s="218">
        <f>ROUND(I204*H204,2)</f>
        <v>0</v>
      </c>
      <c r="K204" s="214" t="s">
        <v>19</v>
      </c>
      <c r="L204" s="40"/>
      <c r="M204" s="219" t="s">
        <v>19</v>
      </c>
      <c r="N204" s="220" t="s">
        <v>40</v>
      </c>
      <c r="O204" s="76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AR204" s="14" t="s">
        <v>136</v>
      </c>
      <c r="AT204" s="14" t="s">
        <v>132</v>
      </c>
      <c r="AU204" s="14" t="s">
        <v>78</v>
      </c>
      <c r="AY204" s="14" t="s">
        <v>129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4" t="s">
        <v>76</v>
      </c>
      <c r="BK204" s="223">
        <f>ROUND(I204*H204,2)</f>
        <v>0</v>
      </c>
      <c r="BL204" s="14" t="s">
        <v>136</v>
      </c>
      <c r="BM204" s="14" t="s">
        <v>349</v>
      </c>
    </row>
    <row r="205" spans="2:47" s="1" customFormat="1" ht="12">
      <c r="B205" s="35"/>
      <c r="C205" s="36"/>
      <c r="D205" s="224" t="s">
        <v>191</v>
      </c>
      <c r="E205" s="36"/>
      <c r="F205" s="225" t="s">
        <v>263</v>
      </c>
      <c r="G205" s="36"/>
      <c r="H205" s="36"/>
      <c r="I205" s="139"/>
      <c r="J205" s="36"/>
      <c r="K205" s="36"/>
      <c r="L205" s="40"/>
      <c r="M205" s="226"/>
      <c r="N205" s="76"/>
      <c r="O205" s="76"/>
      <c r="P205" s="76"/>
      <c r="Q205" s="76"/>
      <c r="R205" s="76"/>
      <c r="S205" s="76"/>
      <c r="T205" s="77"/>
      <c r="AT205" s="14" t="s">
        <v>191</v>
      </c>
      <c r="AU205" s="14" t="s">
        <v>78</v>
      </c>
    </row>
    <row r="206" spans="2:63" s="11" customFormat="1" ht="22.8" customHeight="1">
      <c r="B206" s="196"/>
      <c r="C206" s="197"/>
      <c r="D206" s="198" t="s">
        <v>68</v>
      </c>
      <c r="E206" s="210" t="s">
        <v>350</v>
      </c>
      <c r="F206" s="210" t="s">
        <v>351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P207</f>
        <v>0</v>
      </c>
      <c r="Q206" s="204"/>
      <c r="R206" s="205">
        <f>R207</f>
        <v>0</v>
      </c>
      <c r="S206" s="204"/>
      <c r="T206" s="206">
        <f>T207</f>
        <v>0</v>
      </c>
      <c r="AR206" s="207" t="s">
        <v>78</v>
      </c>
      <c r="AT206" s="208" t="s">
        <v>68</v>
      </c>
      <c r="AU206" s="208" t="s">
        <v>76</v>
      </c>
      <c r="AY206" s="207" t="s">
        <v>129</v>
      </c>
      <c r="BK206" s="209">
        <f>BK207</f>
        <v>0</v>
      </c>
    </row>
    <row r="207" spans="2:65" s="1" customFormat="1" ht="16.5" customHeight="1">
      <c r="B207" s="35"/>
      <c r="C207" s="212" t="s">
        <v>269</v>
      </c>
      <c r="D207" s="212" t="s">
        <v>132</v>
      </c>
      <c r="E207" s="213" t="s">
        <v>352</v>
      </c>
      <c r="F207" s="214" t="s">
        <v>353</v>
      </c>
      <c r="G207" s="215" t="s">
        <v>135</v>
      </c>
      <c r="H207" s="216">
        <v>1</v>
      </c>
      <c r="I207" s="217"/>
      <c r="J207" s="218">
        <f>ROUND(I207*H207,2)</f>
        <v>0</v>
      </c>
      <c r="K207" s="214" t="s">
        <v>19</v>
      </c>
      <c r="L207" s="40"/>
      <c r="M207" s="227" t="s">
        <v>19</v>
      </c>
      <c r="N207" s="228" t="s">
        <v>40</v>
      </c>
      <c r="O207" s="229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AR207" s="14" t="s">
        <v>136</v>
      </c>
      <c r="AT207" s="14" t="s">
        <v>132</v>
      </c>
      <c r="AU207" s="14" t="s">
        <v>78</v>
      </c>
      <c r="AY207" s="14" t="s">
        <v>129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4" t="s">
        <v>76</v>
      </c>
      <c r="BK207" s="223">
        <f>ROUND(I207*H207,2)</f>
        <v>0</v>
      </c>
      <c r="BL207" s="14" t="s">
        <v>136</v>
      </c>
      <c r="BM207" s="14" t="s">
        <v>354</v>
      </c>
    </row>
    <row r="208" spans="2:12" s="1" customFormat="1" ht="6.95" customHeight="1">
      <c r="B208" s="54"/>
      <c r="C208" s="55"/>
      <c r="D208" s="55"/>
      <c r="E208" s="55"/>
      <c r="F208" s="55"/>
      <c r="G208" s="55"/>
      <c r="H208" s="55"/>
      <c r="I208" s="163"/>
      <c r="J208" s="55"/>
      <c r="K208" s="55"/>
      <c r="L208" s="40"/>
    </row>
  </sheetData>
  <sheetProtection password="CC35" sheet="1" objects="1" scenarios="1" formatColumns="0" formatRows="0" autoFilter="0"/>
  <autoFilter ref="C96:K20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86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7"/>
      <c r="AT3" s="14" t="s">
        <v>78</v>
      </c>
    </row>
    <row r="4" spans="2:46" ht="24.95" customHeight="1">
      <c r="B4" s="17"/>
      <c r="D4" s="136" t="s">
        <v>97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7" t="s">
        <v>16</v>
      </c>
      <c r="L6" s="17"/>
    </row>
    <row r="7" spans="2:12" ht="16.5" customHeight="1">
      <c r="B7" s="17"/>
      <c r="E7" s="138" t="str">
        <f>'Rekapitulace stavby'!K6</f>
        <v>MŠ U Stadionu - snížení energetické náročnosti budovy</v>
      </c>
      <c r="F7" s="137"/>
      <c r="G7" s="137"/>
      <c r="H7" s="137"/>
      <c r="L7" s="17"/>
    </row>
    <row r="8" spans="2:12" ht="12" customHeight="1">
      <c r="B8" s="17"/>
      <c r="D8" s="137" t="s">
        <v>98</v>
      </c>
      <c r="L8" s="17"/>
    </row>
    <row r="9" spans="2:12" s="1" customFormat="1" ht="16.5" customHeight="1">
      <c r="B9" s="40"/>
      <c r="E9" s="138" t="s">
        <v>99</v>
      </c>
      <c r="F9" s="1"/>
      <c r="G9" s="1"/>
      <c r="H9" s="1"/>
      <c r="I9" s="139"/>
      <c r="L9" s="40"/>
    </row>
    <row r="10" spans="2:12" s="1" customFormat="1" ht="12" customHeight="1">
      <c r="B10" s="40"/>
      <c r="D10" s="137" t="s">
        <v>100</v>
      </c>
      <c r="I10" s="139"/>
      <c r="L10" s="40"/>
    </row>
    <row r="11" spans="2:12" s="1" customFormat="1" ht="36.95" customHeight="1">
      <c r="B11" s="40"/>
      <c r="E11" s="140" t="s">
        <v>355</v>
      </c>
      <c r="F11" s="1"/>
      <c r="G11" s="1"/>
      <c r="H11" s="1"/>
      <c r="I11" s="139"/>
      <c r="L11" s="40"/>
    </row>
    <row r="12" spans="2:12" s="1" customFormat="1" ht="12">
      <c r="B12" s="40"/>
      <c r="I12" s="139"/>
      <c r="L12" s="40"/>
    </row>
    <row r="13" spans="2:12" s="1" customFormat="1" ht="12" customHeight="1">
      <c r="B13" s="40"/>
      <c r="D13" s="137" t="s">
        <v>18</v>
      </c>
      <c r="F13" s="14" t="s">
        <v>19</v>
      </c>
      <c r="I13" s="141" t="s">
        <v>20</v>
      </c>
      <c r="J13" s="14" t="s">
        <v>19</v>
      </c>
      <c r="L13" s="40"/>
    </row>
    <row r="14" spans="2:12" s="1" customFormat="1" ht="12" customHeight="1">
      <c r="B14" s="40"/>
      <c r="D14" s="137" t="s">
        <v>21</v>
      </c>
      <c r="F14" s="14" t="s">
        <v>22</v>
      </c>
      <c r="I14" s="141" t="s">
        <v>23</v>
      </c>
      <c r="J14" s="142" t="str">
        <f>'Rekapitulace stavby'!AN8</f>
        <v>11. 8. 2018</v>
      </c>
      <c r="L14" s="40"/>
    </row>
    <row r="15" spans="2:12" s="1" customFormat="1" ht="10.8" customHeight="1">
      <c r="B15" s="40"/>
      <c r="I15" s="139"/>
      <c r="L15" s="40"/>
    </row>
    <row r="16" spans="2:12" s="1" customFormat="1" ht="12" customHeight="1">
      <c r="B16" s="40"/>
      <c r="D16" s="137" t="s">
        <v>25</v>
      </c>
      <c r="I16" s="141" t="s">
        <v>26</v>
      </c>
      <c r="J16" s="14" t="str">
        <f>IF('Rekapitulace stavby'!AN10="","",'Rekapitulace stavby'!AN10)</f>
        <v/>
      </c>
      <c r="L16" s="40"/>
    </row>
    <row r="17" spans="2:12" s="1" customFormat="1" ht="18" customHeight="1">
      <c r="B17" s="40"/>
      <c r="E17" s="14" t="str">
        <f>IF('Rekapitulace stavby'!E11="","",'Rekapitulace stavby'!E11)</f>
        <v xml:space="preserve"> </v>
      </c>
      <c r="I17" s="141" t="s">
        <v>27</v>
      </c>
      <c r="J17" s="14" t="str">
        <f>IF('Rekapitulace stavby'!AN11="","",'Rekapitulace stavby'!AN11)</f>
        <v/>
      </c>
      <c r="L17" s="40"/>
    </row>
    <row r="18" spans="2:12" s="1" customFormat="1" ht="6.95" customHeight="1">
      <c r="B18" s="40"/>
      <c r="I18" s="139"/>
      <c r="L18" s="40"/>
    </row>
    <row r="19" spans="2:12" s="1" customFormat="1" ht="12" customHeight="1">
      <c r="B19" s="40"/>
      <c r="D19" s="137" t="s">
        <v>28</v>
      </c>
      <c r="I19" s="141" t="s">
        <v>26</v>
      </c>
      <c r="J19" s="30" t="str">
        <f>'Rekapitulace stavby'!AN13</f>
        <v>Vyplň údaj</v>
      </c>
      <c r="L19" s="40"/>
    </row>
    <row r="20" spans="2:12" s="1" customFormat="1" ht="18" customHeight="1">
      <c r="B20" s="40"/>
      <c r="E20" s="30" t="str">
        <f>'Rekapitulace stavby'!E14</f>
        <v>Vyplň údaj</v>
      </c>
      <c r="F20" s="14"/>
      <c r="G20" s="14"/>
      <c r="H20" s="14"/>
      <c r="I20" s="141" t="s">
        <v>27</v>
      </c>
      <c r="J20" s="30" t="str">
        <f>'Rekapitulace stavby'!AN14</f>
        <v>Vyplň údaj</v>
      </c>
      <c r="L20" s="40"/>
    </row>
    <row r="21" spans="2:12" s="1" customFormat="1" ht="6.95" customHeight="1">
      <c r="B21" s="40"/>
      <c r="I21" s="139"/>
      <c r="L21" s="40"/>
    </row>
    <row r="22" spans="2:12" s="1" customFormat="1" ht="12" customHeight="1">
      <c r="B22" s="40"/>
      <c r="D22" s="137" t="s">
        <v>30</v>
      </c>
      <c r="I22" s="141" t="s">
        <v>26</v>
      </c>
      <c r="J22" s="14" t="str">
        <f>IF('Rekapitulace stavby'!AN16="","",'Rekapitulace stavby'!AN16)</f>
        <v/>
      </c>
      <c r="L22" s="40"/>
    </row>
    <row r="23" spans="2:12" s="1" customFormat="1" ht="18" customHeight="1">
      <c r="B23" s="40"/>
      <c r="E23" s="14" t="str">
        <f>IF('Rekapitulace stavby'!E17="","",'Rekapitulace stavby'!E17)</f>
        <v xml:space="preserve"> </v>
      </c>
      <c r="I23" s="141" t="s">
        <v>27</v>
      </c>
      <c r="J23" s="14" t="str">
        <f>IF('Rekapitulace stavby'!AN17="","",'Rekapitulace stavby'!AN17)</f>
        <v/>
      </c>
      <c r="L23" s="40"/>
    </row>
    <row r="24" spans="2:12" s="1" customFormat="1" ht="6.95" customHeight="1">
      <c r="B24" s="40"/>
      <c r="I24" s="139"/>
      <c r="L24" s="40"/>
    </row>
    <row r="25" spans="2:12" s="1" customFormat="1" ht="12" customHeight="1">
      <c r="B25" s="40"/>
      <c r="D25" s="137" t="s">
        <v>32</v>
      </c>
      <c r="I25" s="141" t="s">
        <v>26</v>
      </c>
      <c r="J25" s="14" t="str">
        <f>IF('Rekapitulace stavby'!AN19="","",'Rekapitulace stavby'!AN19)</f>
        <v/>
      </c>
      <c r="L25" s="40"/>
    </row>
    <row r="26" spans="2:12" s="1" customFormat="1" ht="18" customHeight="1">
      <c r="B26" s="40"/>
      <c r="E26" s="14" t="str">
        <f>IF('Rekapitulace stavby'!E20="","",'Rekapitulace stavby'!E20)</f>
        <v xml:space="preserve"> </v>
      </c>
      <c r="I26" s="141" t="s">
        <v>27</v>
      </c>
      <c r="J26" s="14" t="str">
        <f>IF('Rekapitulace stavby'!AN20="","",'Rekapitulace stavby'!AN20)</f>
        <v/>
      </c>
      <c r="L26" s="40"/>
    </row>
    <row r="27" spans="2:12" s="1" customFormat="1" ht="6.95" customHeight="1">
      <c r="B27" s="40"/>
      <c r="I27" s="139"/>
      <c r="L27" s="40"/>
    </row>
    <row r="28" spans="2:12" s="1" customFormat="1" ht="12" customHeight="1">
      <c r="B28" s="40"/>
      <c r="D28" s="137" t="s">
        <v>33</v>
      </c>
      <c r="I28" s="139"/>
      <c r="L28" s="40"/>
    </row>
    <row r="29" spans="2:12" s="7" customFormat="1" ht="16.5" customHeight="1">
      <c r="B29" s="143"/>
      <c r="E29" s="144" t="s">
        <v>19</v>
      </c>
      <c r="F29" s="144"/>
      <c r="G29" s="144"/>
      <c r="H29" s="144"/>
      <c r="I29" s="145"/>
      <c r="L29" s="143"/>
    </row>
    <row r="30" spans="2:12" s="1" customFormat="1" ht="6.95" customHeight="1">
      <c r="B30" s="40"/>
      <c r="I30" s="139"/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46"/>
      <c r="J31" s="68"/>
      <c r="K31" s="68"/>
      <c r="L31" s="40"/>
    </row>
    <row r="32" spans="2:12" s="1" customFormat="1" ht="25.4" customHeight="1">
      <c r="B32" s="40"/>
      <c r="D32" s="147" t="s">
        <v>35</v>
      </c>
      <c r="I32" s="139"/>
      <c r="J32" s="148">
        <f>ROUND(J107,2)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46"/>
      <c r="J33" s="68"/>
      <c r="K33" s="68"/>
      <c r="L33" s="40"/>
    </row>
    <row r="34" spans="2:12" s="1" customFormat="1" ht="14.4" customHeight="1">
      <c r="B34" s="40"/>
      <c r="F34" s="149" t="s">
        <v>37</v>
      </c>
      <c r="I34" s="150" t="s">
        <v>36</v>
      </c>
      <c r="J34" s="149" t="s">
        <v>38</v>
      </c>
      <c r="L34" s="40"/>
    </row>
    <row r="35" spans="2:12" s="1" customFormat="1" ht="14.4" customHeight="1">
      <c r="B35" s="40"/>
      <c r="D35" s="137" t="s">
        <v>39</v>
      </c>
      <c r="E35" s="137" t="s">
        <v>40</v>
      </c>
      <c r="F35" s="151">
        <f>ROUND((SUM(BE107:BE254)),2)</f>
        <v>0</v>
      </c>
      <c r="I35" s="152">
        <v>0.21</v>
      </c>
      <c r="J35" s="151">
        <f>ROUND(((SUM(BE107:BE254))*I35),2)</f>
        <v>0</v>
      </c>
      <c r="L35" s="40"/>
    </row>
    <row r="36" spans="2:12" s="1" customFormat="1" ht="14.4" customHeight="1">
      <c r="B36" s="40"/>
      <c r="E36" s="137" t="s">
        <v>41</v>
      </c>
      <c r="F36" s="151">
        <f>ROUND((SUM(BF107:BF254)),2)</f>
        <v>0</v>
      </c>
      <c r="I36" s="152">
        <v>0.15</v>
      </c>
      <c r="J36" s="151">
        <f>ROUND(((SUM(BF107:BF254))*I36),2)</f>
        <v>0</v>
      </c>
      <c r="L36" s="40"/>
    </row>
    <row r="37" spans="2:12" s="1" customFormat="1" ht="14.4" customHeight="1" hidden="1">
      <c r="B37" s="40"/>
      <c r="E37" s="137" t="s">
        <v>42</v>
      </c>
      <c r="F37" s="151">
        <f>ROUND((SUM(BG107:BG254)),2)</f>
        <v>0</v>
      </c>
      <c r="I37" s="152">
        <v>0.21</v>
      </c>
      <c r="J37" s="151">
        <f>0</f>
        <v>0</v>
      </c>
      <c r="L37" s="40"/>
    </row>
    <row r="38" spans="2:12" s="1" customFormat="1" ht="14.4" customHeight="1" hidden="1">
      <c r="B38" s="40"/>
      <c r="E38" s="137" t="s">
        <v>43</v>
      </c>
      <c r="F38" s="151">
        <f>ROUND((SUM(BH107:BH254)),2)</f>
        <v>0</v>
      </c>
      <c r="I38" s="152">
        <v>0.15</v>
      </c>
      <c r="J38" s="151">
        <f>0</f>
        <v>0</v>
      </c>
      <c r="L38" s="40"/>
    </row>
    <row r="39" spans="2:12" s="1" customFormat="1" ht="14.4" customHeight="1" hidden="1">
      <c r="B39" s="40"/>
      <c r="E39" s="137" t="s">
        <v>44</v>
      </c>
      <c r="F39" s="151">
        <f>ROUND((SUM(BI107:BI254)),2)</f>
        <v>0</v>
      </c>
      <c r="I39" s="152">
        <v>0</v>
      </c>
      <c r="J39" s="151">
        <f>0</f>
        <v>0</v>
      </c>
      <c r="L39" s="40"/>
    </row>
    <row r="40" spans="2:12" s="1" customFormat="1" ht="6.95" customHeight="1">
      <c r="B40" s="40"/>
      <c r="I40" s="139"/>
      <c r="L40" s="40"/>
    </row>
    <row r="41" spans="2:12" s="1" customFormat="1" ht="25.4" customHeight="1">
      <c r="B41" s="40"/>
      <c r="C41" s="153"/>
      <c r="D41" s="154" t="s">
        <v>45</v>
      </c>
      <c r="E41" s="155"/>
      <c r="F41" s="155"/>
      <c r="G41" s="156" t="s">
        <v>46</v>
      </c>
      <c r="H41" s="157" t="s">
        <v>47</v>
      </c>
      <c r="I41" s="158"/>
      <c r="J41" s="159">
        <f>SUM(J32:J39)</f>
        <v>0</v>
      </c>
      <c r="K41" s="160"/>
      <c r="L41" s="40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40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40"/>
    </row>
    <row r="47" spans="2:12" s="1" customFormat="1" ht="24.95" customHeight="1">
      <c r="B47" s="35"/>
      <c r="C47" s="20" t="s">
        <v>102</v>
      </c>
      <c r="D47" s="36"/>
      <c r="E47" s="36"/>
      <c r="F47" s="36"/>
      <c r="G47" s="36"/>
      <c r="H47" s="36"/>
      <c r="I47" s="13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3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39"/>
      <c r="J49" s="36"/>
      <c r="K49" s="36"/>
      <c r="L49" s="40"/>
    </row>
    <row r="50" spans="2:12" s="1" customFormat="1" ht="16.5" customHeight="1">
      <c r="B50" s="35"/>
      <c r="C50" s="36"/>
      <c r="D50" s="36"/>
      <c r="E50" s="167" t="str">
        <f>E7</f>
        <v>MŠ U Stadionu - snížení energetické náročnosti budovy</v>
      </c>
      <c r="F50" s="29"/>
      <c r="G50" s="29"/>
      <c r="H50" s="29"/>
      <c r="I50" s="139"/>
      <c r="J50" s="36"/>
      <c r="K50" s="36"/>
      <c r="L50" s="40"/>
    </row>
    <row r="51" spans="2:12" ht="12" customHeight="1">
      <c r="B51" s="18"/>
      <c r="C51" s="29" t="s">
        <v>98</v>
      </c>
      <c r="D51" s="19"/>
      <c r="E51" s="19"/>
      <c r="F51" s="19"/>
      <c r="G51" s="19"/>
      <c r="H51" s="19"/>
      <c r="I51" s="132"/>
      <c r="J51" s="19"/>
      <c r="K51" s="19"/>
      <c r="L51" s="17"/>
    </row>
    <row r="52" spans="2:12" s="1" customFormat="1" ht="16.5" customHeight="1">
      <c r="B52" s="35"/>
      <c r="C52" s="36"/>
      <c r="D52" s="36"/>
      <c r="E52" s="167" t="s">
        <v>99</v>
      </c>
      <c r="F52" s="36"/>
      <c r="G52" s="36"/>
      <c r="H52" s="36"/>
      <c r="I52" s="139"/>
      <c r="J52" s="36"/>
      <c r="K52" s="36"/>
      <c r="L52" s="40"/>
    </row>
    <row r="53" spans="2:12" s="1" customFormat="1" ht="12" customHeight="1">
      <c r="B53" s="35"/>
      <c r="C53" s="29" t="s">
        <v>100</v>
      </c>
      <c r="D53" s="36"/>
      <c r="E53" s="36"/>
      <c r="F53" s="36"/>
      <c r="G53" s="36"/>
      <c r="H53" s="36"/>
      <c r="I53" s="139"/>
      <c r="J53" s="36"/>
      <c r="K53" s="36"/>
      <c r="L53" s="40"/>
    </row>
    <row r="54" spans="2:12" s="1" customFormat="1" ht="16.5" customHeight="1">
      <c r="B54" s="35"/>
      <c r="C54" s="36"/>
      <c r="D54" s="36"/>
      <c r="E54" s="61" t="str">
        <f>E11</f>
        <v>6b - Elektroinstalace (nezpůsobilé výdaje)</v>
      </c>
      <c r="F54" s="36"/>
      <c r="G54" s="36"/>
      <c r="H54" s="36"/>
      <c r="I54" s="139"/>
      <c r="J54" s="36"/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39"/>
      <c r="J55" s="36"/>
      <c r="K55" s="36"/>
      <c r="L55" s="40"/>
    </row>
    <row r="56" spans="2:12" s="1" customFormat="1" ht="12" customHeight="1">
      <c r="B56" s="35"/>
      <c r="C56" s="29" t="s">
        <v>21</v>
      </c>
      <c r="D56" s="36"/>
      <c r="E56" s="36"/>
      <c r="F56" s="24" t="str">
        <f>F14</f>
        <v xml:space="preserve"> </v>
      </c>
      <c r="G56" s="36"/>
      <c r="H56" s="36"/>
      <c r="I56" s="141" t="s">
        <v>23</v>
      </c>
      <c r="J56" s="64" t="str">
        <f>IF(J14="","",J14)</f>
        <v>11. 8. 2018</v>
      </c>
      <c r="K56" s="36"/>
      <c r="L56" s="40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39"/>
      <c r="J57" s="36"/>
      <c r="K57" s="36"/>
      <c r="L57" s="40"/>
    </row>
    <row r="58" spans="2:12" s="1" customFormat="1" ht="13.65" customHeight="1">
      <c r="B58" s="35"/>
      <c r="C58" s="29" t="s">
        <v>25</v>
      </c>
      <c r="D58" s="36"/>
      <c r="E58" s="36"/>
      <c r="F58" s="24" t="str">
        <f>E17</f>
        <v xml:space="preserve"> </v>
      </c>
      <c r="G58" s="36"/>
      <c r="H58" s="36"/>
      <c r="I58" s="141" t="s">
        <v>30</v>
      </c>
      <c r="J58" s="33" t="str">
        <f>E23</f>
        <v xml:space="preserve"> </v>
      </c>
      <c r="K58" s="36"/>
      <c r="L58" s="40"/>
    </row>
    <row r="59" spans="2:12" s="1" customFormat="1" ht="13.65" customHeight="1">
      <c r="B59" s="35"/>
      <c r="C59" s="29" t="s">
        <v>28</v>
      </c>
      <c r="D59" s="36"/>
      <c r="E59" s="36"/>
      <c r="F59" s="24" t="str">
        <f>IF(E20="","",E20)</f>
        <v>Vyplň údaj</v>
      </c>
      <c r="G59" s="36"/>
      <c r="H59" s="36"/>
      <c r="I59" s="141" t="s">
        <v>32</v>
      </c>
      <c r="J59" s="33" t="str">
        <f>E26</f>
        <v xml:space="preserve"> </v>
      </c>
      <c r="K59" s="36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39"/>
      <c r="J60" s="36"/>
      <c r="K60" s="36"/>
      <c r="L60" s="40"/>
    </row>
    <row r="61" spans="2:12" s="1" customFormat="1" ht="29.25" customHeight="1">
      <c r="B61" s="35"/>
      <c r="C61" s="168" t="s">
        <v>103</v>
      </c>
      <c r="D61" s="169"/>
      <c r="E61" s="169"/>
      <c r="F61" s="169"/>
      <c r="G61" s="169"/>
      <c r="H61" s="169"/>
      <c r="I61" s="170"/>
      <c r="J61" s="171" t="s">
        <v>104</v>
      </c>
      <c r="K61" s="169"/>
      <c r="L61" s="40"/>
    </row>
    <row r="62" spans="2:12" s="1" customFormat="1" ht="10.3" customHeight="1">
      <c r="B62" s="35"/>
      <c r="C62" s="36"/>
      <c r="D62" s="36"/>
      <c r="E62" s="36"/>
      <c r="F62" s="36"/>
      <c r="G62" s="36"/>
      <c r="H62" s="36"/>
      <c r="I62" s="139"/>
      <c r="J62" s="36"/>
      <c r="K62" s="36"/>
      <c r="L62" s="40"/>
    </row>
    <row r="63" spans="2:47" s="1" customFormat="1" ht="22.8" customHeight="1">
      <c r="B63" s="35"/>
      <c r="C63" s="172" t="s">
        <v>67</v>
      </c>
      <c r="D63" s="36"/>
      <c r="E63" s="36"/>
      <c r="F63" s="36"/>
      <c r="G63" s="36"/>
      <c r="H63" s="36"/>
      <c r="I63" s="139"/>
      <c r="J63" s="94">
        <f>J107</f>
        <v>0</v>
      </c>
      <c r="K63" s="36"/>
      <c r="L63" s="40"/>
      <c r="AU63" s="14" t="s">
        <v>105</v>
      </c>
    </row>
    <row r="64" spans="2:12" s="8" customFormat="1" ht="24.95" customHeight="1">
      <c r="B64" s="173"/>
      <c r="C64" s="174"/>
      <c r="D64" s="175" t="s">
        <v>106</v>
      </c>
      <c r="E64" s="176"/>
      <c r="F64" s="176"/>
      <c r="G64" s="176"/>
      <c r="H64" s="176"/>
      <c r="I64" s="177"/>
      <c r="J64" s="178">
        <f>J108</f>
        <v>0</v>
      </c>
      <c r="K64" s="174"/>
      <c r="L64" s="179"/>
    </row>
    <row r="65" spans="2:12" s="9" customFormat="1" ht="19.9" customHeight="1">
      <c r="B65" s="180"/>
      <c r="C65" s="118"/>
      <c r="D65" s="181" t="s">
        <v>107</v>
      </c>
      <c r="E65" s="182"/>
      <c r="F65" s="182"/>
      <c r="G65" s="182"/>
      <c r="H65" s="182"/>
      <c r="I65" s="183"/>
      <c r="J65" s="184">
        <f>J109</f>
        <v>0</v>
      </c>
      <c r="K65" s="118"/>
      <c r="L65" s="185"/>
    </row>
    <row r="66" spans="2:12" s="9" customFormat="1" ht="19.9" customHeight="1">
      <c r="B66" s="180"/>
      <c r="C66" s="118"/>
      <c r="D66" s="181" t="s">
        <v>108</v>
      </c>
      <c r="E66" s="182"/>
      <c r="F66" s="182"/>
      <c r="G66" s="182"/>
      <c r="H66" s="182"/>
      <c r="I66" s="183"/>
      <c r="J66" s="184">
        <f>J141</f>
        <v>0</v>
      </c>
      <c r="K66" s="118"/>
      <c r="L66" s="185"/>
    </row>
    <row r="67" spans="2:12" s="9" customFormat="1" ht="19.9" customHeight="1">
      <c r="B67" s="180"/>
      <c r="C67" s="118"/>
      <c r="D67" s="181" t="s">
        <v>109</v>
      </c>
      <c r="E67" s="182"/>
      <c r="F67" s="182"/>
      <c r="G67" s="182"/>
      <c r="H67" s="182"/>
      <c r="I67" s="183"/>
      <c r="J67" s="184">
        <f>J147</f>
        <v>0</v>
      </c>
      <c r="K67" s="118"/>
      <c r="L67" s="185"/>
    </row>
    <row r="68" spans="2:12" s="9" customFormat="1" ht="19.9" customHeight="1">
      <c r="B68" s="180"/>
      <c r="C68" s="118"/>
      <c r="D68" s="181" t="s">
        <v>356</v>
      </c>
      <c r="E68" s="182"/>
      <c r="F68" s="182"/>
      <c r="G68" s="182"/>
      <c r="H68" s="182"/>
      <c r="I68" s="183"/>
      <c r="J68" s="184">
        <f>J163</f>
        <v>0</v>
      </c>
      <c r="K68" s="118"/>
      <c r="L68" s="185"/>
    </row>
    <row r="69" spans="2:12" s="9" customFormat="1" ht="14.85" customHeight="1">
      <c r="B69" s="180"/>
      <c r="C69" s="118"/>
      <c r="D69" s="181" t="s">
        <v>357</v>
      </c>
      <c r="E69" s="182"/>
      <c r="F69" s="182"/>
      <c r="G69" s="182"/>
      <c r="H69" s="182"/>
      <c r="I69" s="183"/>
      <c r="J69" s="184">
        <f>J164</f>
        <v>0</v>
      </c>
      <c r="K69" s="118"/>
      <c r="L69" s="185"/>
    </row>
    <row r="70" spans="2:12" s="9" customFormat="1" ht="14.85" customHeight="1">
      <c r="B70" s="180"/>
      <c r="C70" s="118"/>
      <c r="D70" s="181" t="s">
        <v>358</v>
      </c>
      <c r="E70" s="182"/>
      <c r="F70" s="182"/>
      <c r="G70" s="182"/>
      <c r="H70" s="182"/>
      <c r="I70" s="183"/>
      <c r="J70" s="184">
        <f>J167</f>
        <v>0</v>
      </c>
      <c r="K70" s="118"/>
      <c r="L70" s="185"/>
    </row>
    <row r="71" spans="2:12" s="9" customFormat="1" ht="14.85" customHeight="1">
      <c r="B71" s="180"/>
      <c r="C71" s="118"/>
      <c r="D71" s="181" t="s">
        <v>359</v>
      </c>
      <c r="E71" s="182"/>
      <c r="F71" s="182"/>
      <c r="G71" s="182"/>
      <c r="H71" s="182"/>
      <c r="I71" s="183"/>
      <c r="J71" s="184">
        <f>J170</f>
        <v>0</v>
      </c>
      <c r="K71" s="118"/>
      <c r="L71" s="185"/>
    </row>
    <row r="72" spans="2:12" s="9" customFormat="1" ht="14.85" customHeight="1">
      <c r="B72" s="180"/>
      <c r="C72" s="118"/>
      <c r="D72" s="181" t="s">
        <v>360</v>
      </c>
      <c r="E72" s="182"/>
      <c r="F72" s="182"/>
      <c r="G72" s="182"/>
      <c r="H72" s="182"/>
      <c r="I72" s="183"/>
      <c r="J72" s="184">
        <f>J173</f>
        <v>0</v>
      </c>
      <c r="K72" s="118"/>
      <c r="L72" s="185"/>
    </row>
    <row r="73" spans="2:12" s="9" customFormat="1" ht="19.9" customHeight="1">
      <c r="B73" s="180"/>
      <c r="C73" s="118"/>
      <c r="D73" s="181" t="s">
        <v>361</v>
      </c>
      <c r="E73" s="182"/>
      <c r="F73" s="182"/>
      <c r="G73" s="182"/>
      <c r="H73" s="182"/>
      <c r="I73" s="183"/>
      <c r="J73" s="184">
        <f>J176</f>
        <v>0</v>
      </c>
      <c r="K73" s="118"/>
      <c r="L73" s="185"/>
    </row>
    <row r="74" spans="2:12" s="9" customFormat="1" ht="19.9" customHeight="1">
      <c r="B74" s="180"/>
      <c r="C74" s="118"/>
      <c r="D74" s="181" t="s">
        <v>362</v>
      </c>
      <c r="E74" s="182"/>
      <c r="F74" s="182"/>
      <c r="G74" s="182"/>
      <c r="H74" s="182"/>
      <c r="I74" s="183"/>
      <c r="J74" s="184">
        <f>J178</f>
        <v>0</v>
      </c>
      <c r="K74" s="118"/>
      <c r="L74" s="185"/>
    </row>
    <row r="75" spans="2:12" s="8" customFormat="1" ht="24.95" customHeight="1">
      <c r="B75" s="173"/>
      <c r="C75" s="174"/>
      <c r="D75" s="175" t="s">
        <v>363</v>
      </c>
      <c r="E75" s="176"/>
      <c r="F75" s="176"/>
      <c r="G75" s="176"/>
      <c r="H75" s="176"/>
      <c r="I75" s="177"/>
      <c r="J75" s="178">
        <f>J180</f>
        <v>0</v>
      </c>
      <c r="K75" s="174"/>
      <c r="L75" s="179"/>
    </row>
    <row r="76" spans="2:12" s="9" customFormat="1" ht="19.9" customHeight="1">
      <c r="B76" s="180"/>
      <c r="C76" s="118"/>
      <c r="D76" s="181" t="s">
        <v>107</v>
      </c>
      <c r="E76" s="182"/>
      <c r="F76" s="182"/>
      <c r="G76" s="182"/>
      <c r="H76" s="182"/>
      <c r="I76" s="183"/>
      <c r="J76" s="184">
        <f>J181</f>
        <v>0</v>
      </c>
      <c r="K76" s="118"/>
      <c r="L76" s="185"/>
    </row>
    <row r="77" spans="2:12" s="9" customFormat="1" ht="19.9" customHeight="1">
      <c r="B77" s="180"/>
      <c r="C77" s="118"/>
      <c r="D77" s="181" t="s">
        <v>108</v>
      </c>
      <c r="E77" s="182"/>
      <c r="F77" s="182"/>
      <c r="G77" s="182"/>
      <c r="H77" s="182"/>
      <c r="I77" s="183"/>
      <c r="J77" s="184">
        <f>J213</f>
        <v>0</v>
      </c>
      <c r="K77" s="118"/>
      <c r="L77" s="185"/>
    </row>
    <row r="78" spans="2:12" s="9" customFormat="1" ht="19.9" customHeight="1">
      <c r="B78" s="180"/>
      <c r="C78" s="118"/>
      <c r="D78" s="181" t="s">
        <v>109</v>
      </c>
      <c r="E78" s="182"/>
      <c r="F78" s="182"/>
      <c r="G78" s="182"/>
      <c r="H78" s="182"/>
      <c r="I78" s="183"/>
      <c r="J78" s="184">
        <f>J219</f>
        <v>0</v>
      </c>
      <c r="K78" s="118"/>
      <c r="L78" s="185"/>
    </row>
    <row r="79" spans="2:12" s="9" customFormat="1" ht="19.9" customHeight="1">
      <c r="B79" s="180"/>
      <c r="C79" s="118"/>
      <c r="D79" s="181" t="s">
        <v>356</v>
      </c>
      <c r="E79" s="182"/>
      <c r="F79" s="182"/>
      <c r="G79" s="182"/>
      <c r="H79" s="182"/>
      <c r="I79" s="183"/>
      <c r="J79" s="184">
        <f>J235</f>
        <v>0</v>
      </c>
      <c r="K79" s="118"/>
      <c r="L79" s="185"/>
    </row>
    <row r="80" spans="2:12" s="9" customFormat="1" ht="14.85" customHeight="1">
      <c r="B80" s="180"/>
      <c r="C80" s="118"/>
      <c r="D80" s="181" t="s">
        <v>357</v>
      </c>
      <c r="E80" s="182"/>
      <c r="F80" s="182"/>
      <c r="G80" s="182"/>
      <c r="H80" s="182"/>
      <c r="I80" s="183"/>
      <c r="J80" s="184">
        <f>J236</f>
        <v>0</v>
      </c>
      <c r="K80" s="118"/>
      <c r="L80" s="185"/>
    </row>
    <row r="81" spans="2:12" s="9" customFormat="1" ht="14.85" customHeight="1">
      <c r="B81" s="180"/>
      <c r="C81" s="118"/>
      <c r="D81" s="181" t="s">
        <v>358</v>
      </c>
      <c r="E81" s="182"/>
      <c r="F81" s="182"/>
      <c r="G81" s="182"/>
      <c r="H81" s="182"/>
      <c r="I81" s="183"/>
      <c r="J81" s="184">
        <f>J238</f>
        <v>0</v>
      </c>
      <c r="K81" s="118"/>
      <c r="L81" s="185"/>
    </row>
    <row r="82" spans="2:12" s="9" customFormat="1" ht="14.85" customHeight="1">
      <c r="B82" s="180"/>
      <c r="C82" s="118"/>
      <c r="D82" s="181" t="s">
        <v>359</v>
      </c>
      <c r="E82" s="182"/>
      <c r="F82" s="182"/>
      <c r="G82" s="182"/>
      <c r="H82" s="182"/>
      <c r="I82" s="183"/>
      <c r="J82" s="184">
        <f>J240</f>
        <v>0</v>
      </c>
      <c r="K82" s="118"/>
      <c r="L82" s="185"/>
    </row>
    <row r="83" spans="2:12" s="9" customFormat="1" ht="14.85" customHeight="1">
      <c r="B83" s="180"/>
      <c r="C83" s="118"/>
      <c r="D83" s="181" t="s">
        <v>360</v>
      </c>
      <c r="E83" s="182"/>
      <c r="F83" s="182"/>
      <c r="G83" s="182"/>
      <c r="H83" s="182"/>
      <c r="I83" s="183"/>
      <c r="J83" s="184">
        <f>J242</f>
        <v>0</v>
      </c>
      <c r="K83" s="118"/>
      <c r="L83" s="185"/>
    </row>
    <row r="84" spans="2:12" s="9" customFormat="1" ht="19.9" customHeight="1">
      <c r="B84" s="180"/>
      <c r="C84" s="118"/>
      <c r="D84" s="181" t="s">
        <v>361</v>
      </c>
      <c r="E84" s="182"/>
      <c r="F84" s="182"/>
      <c r="G84" s="182"/>
      <c r="H84" s="182"/>
      <c r="I84" s="183"/>
      <c r="J84" s="184">
        <f>J244</f>
        <v>0</v>
      </c>
      <c r="K84" s="118"/>
      <c r="L84" s="185"/>
    </row>
    <row r="85" spans="2:12" s="9" customFormat="1" ht="19.9" customHeight="1">
      <c r="B85" s="180"/>
      <c r="C85" s="118"/>
      <c r="D85" s="181" t="s">
        <v>364</v>
      </c>
      <c r="E85" s="182"/>
      <c r="F85" s="182"/>
      <c r="G85" s="182"/>
      <c r="H85" s="182"/>
      <c r="I85" s="183"/>
      <c r="J85" s="184">
        <f>J251</f>
        <v>0</v>
      </c>
      <c r="K85" s="118"/>
      <c r="L85" s="185"/>
    </row>
    <row r="86" spans="2:12" s="1" customFormat="1" ht="21.8" customHeight="1">
      <c r="B86" s="35"/>
      <c r="C86" s="36"/>
      <c r="D86" s="36"/>
      <c r="E86" s="36"/>
      <c r="F86" s="36"/>
      <c r="G86" s="36"/>
      <c r="H86" s="36"/>
      <c r="I86" s="139"/>
      <c r="J86" s="36"/>
      <c r="K86" s="36"/>
      <c r="L86" s="40"/>
    </row>
    <row r="87" spans="2:12" s="1" customFormat="1" ht="6.95" customHeight="1">
      <c r="B87" s="54"/>
      <c r="C87" s="55"/>
      <c r="D87" s="55"/>
      <c r="E87" s="55"/>
      <c r="F87" s="55"/>
      <c r="G87" s="55"/>
      <c r="H87" s="55"/>
      <c r="I87" s="163"/>
      <c r="J87" s="55"/>
      <c r="K87" s="55"/>
      <c r="L87" s="40"/>
    </row>
    <row r="91" spans="2:12" s="1" customFormat="1" ht="6.95" customHeight="1">
      <c r="B91" s="56"/>
      <c r="C91" s="57"/>
      <c r="D91" s="57"/>
      <c r="E91" s="57"/>
      <c r="F91" s="57"/>
      <c r="G91" s="57"/>
      <c r="H91" s="57"/>
      <c r="I91" s="166"/>
      <c r="J91" s="57"/>
      <c r="K91" s="57"/>
      <c r="L91" s="40"/>
    </row>
    <row r="92" spans="2:12" s="1" customFormat="1" ht="24.95" customHeight="1">
      <c r="B92" s="35"/>
      <c r="C92" s="20" t="s">
        <v>114</v>
      </c>
      <c r="D92" s="36"/>
      <c r="E92" s="36"/>
      <c r="F92" s="36"/>
      <c r="G92" s="36"/>
      <c r="H92" s="36"/>
      <c r="I92" s="139"/>
      <c r="J92" s="36"/>
      <c r="K92" s="36"/>
      <c r="L92" s="40"/>
    </row>
    <row r="93" spans="2:12" s="1" customFormat="1" ht="6.95" customHeight="1">
      <c r="B93" s="35"/>
      <c r="C93" s="36"/>
      <c r="D93" s="36"/>
      <c r="E93" s="36"/>
      <c r="F93" s="36"/>
      <c r="G93" s="36"/>
      <c r="H93" s="36"/>
      <c r="I93" s="139"/>
      <c r="J93" s="36"/>
      <c r="K93" s="36"/>
      <c r="L93" s="40"/>
    </row>
    <row r="94" spans="2:12" s="1" customFormat="1" ht="12" customHeight="1">
      <c r="B94" s="35"/>
      <c r="C94" s="29" t="s">
        <v>16</v>
      </c>
      <c r="D94" s="36"/>
      <c r="E94" s="36"/>
      <c r="F94" s="36"/>
      <c r="G94" s="36"/>
      <c r="H94" s="36"/>
      <c r="I94" s="139"/>
      <c r="J94" s="36"/>
      <c r="K94" s="36"/>
      <c r="L94" s="40"/>
    </row>
    <row r="95" spans="2:12" s="1" customFormat="1" ht="16.5" customHeight="1">
      <c r="B95" s="35"/>
      <c r="C95" s="36"/>
      <c r="D95" s="36"/>
      <c r="E95" s="167" t="str">
        <f>E7</f>
        <v>MŠ U Stadionu - snížení energetické náročnosti budovy</v>
      </c>
      <c r="F95" s="29"/>
      <c r="G95" s="29"/>
      <c r="H95" s="29"/>
      <c r="I95" s="139"/>
      <c r="J95" s="36"/>
      <c r="K95" s="36"/>
      <c r="L95" s="40"/>
    </row>
    <row r="96" spans="2:12" ht="12" customHeight="1">
      <c r="B96" s="18"/>
      <c r="C96" s="29" t="s">
        <v>98</v>
      </c>
      <c r="D96" s="19"/>
      <c r="E96" s="19"/>
      <c r="F96" s="19"/>
      <c r="G96" s="19"/>
      <c r="H96" s="19"/>
      <c r="I96" s="132"/>
      <c r="J96" s="19"/>
      <c r="K96" s="19"/>
      <c r="L96" s="17"/>
    </row>
    <row r="97" spans="2:12" s="1" customFormat="1" ht="16.5" customHeight="1">
      <c r="B97" s="35"/>
      <c r="C97" s="36"/>
      <c r="D97" s="36"/>
      <c r="E97" s="167" t="s">
        <v>99</v>
      </c>
      <c r="F97" s="36"/>
      <c r="G97" s="36"/>
      <c r="H97" s="36"/>
      <c r="I97" s="139"/>
      <c r="J97" s="36"/>
      <c r="K97" s="36"/>
      <c r="L97" s="40"/>
    </row>
    <row r="98" spans="2:12" s="1" customFormat="1" ht="12" customHeight="1">
      <c r="B98" s="35"/>
      <c r="C98" s="29" t="s">
        <v>100</v>
      </c>
      <c r="D98" s="36"/>
      <c r="E98" s="36"/>
      <c r="F98" s="36"/>
      <c r="G98" s="36"/>
      <c r="H98" s="36"/>
      <c r="I98" s="139"/>
      <c r="J98" s="36"/>
      <c r="K98" s="36"/>
      <c r="L98" s="40"/>
    </row>
    <row r="99" spans="2:12" s="1" customFormat="1" ht="16.5" customHeight="1">
      <c r="B99" s="35"/>
      <c r="C99" s="36"/>
      <c r="D99" s="36"/>
      <c r="E99" s="61" t="str">
        <f>E11</f>
        <v>6b - Elektroinstalace (nezpůsobilé výdaje)</v>
      </c>
      <c r="F99" s="36"/>
      <c r="G99" s="36"/>
      <c r="H99" s="36"/>
      <c r="I99" s="139"/>
      <c r="J99" s="36"/>
      <c r="K99" s="36"/>
      <c r="L99" s="40"/>
    </row>
    <row r="100" spans="2:12" s="1" customFormat="1" ht="6.95" customHeight="1">
      <c r="B100" s="35"/>
      <c r="C100" s="36"/>
      <c r="D100" s="36"/>
      <c r="E100" s="36"/>
      <c r="F100" s="36"/>
      <c r="G100" s="36"/>
      <c r="H100" s="36"/>
      <c r="I100" s="139"/>
      <c r="J100" s="36"/>
      <c r="K100" s="36"/>
      <c r="L100" s="40"/>
    </row>
    <row r="101" spans="2:12" s="1" customFormat="1" ht="12" customHeight="1">
      <c r="B101" s="35"/>
      <c r="C101" s="29" t="s">
        <v>21</v>
      </c>
      <c r="D101" s="36"/>
      <c r="E101" s="36"/>
      <c r="F101" s="24" t="str">
        <f>F14</f>
        <v xml:space="preserve"> </v>
      </c>
      <c r="G101" s="36"/>
      <c r="H101" s="36"/>
      <c r="I101" s="141" t="s">
        <v>23</v>
      </c>
      <c r="J101" s="64" t="str">
        <f>IF(J14="","",J14)</f>
        <v>11. 8. 2018</v>
      </c>
      <c r="K101" s="36"/>
      <c r="L101" s="40"/>
    </row>
    <row r="102" spans="2:12" s="1" customFormat="1" ht="6.95" customHeight="1">
      <c r="B102" s="35"/>
      <c r="C102" s="36"/>
      <c r="D102" s="36"/>
      <c r="E102" s="36"/>
      <c r="F102" s="36"/>
      <c r="G102" s="36"/>
      <c r="H102" s="36"/>
      <c r="I102" s="139"/>
      <c r="J102" s="36"/>
      <c r="K102" s="36"/>
      <c r="L102" s="40"/>
    </row>
    <row r="103" spans="2:12" s="1" customFormat="1" ht="13.65" customHeight="1">
      <c r="B103" s="35"/>
      <c r="C103" s="29" t="s">
        <v>25</v>
      </c>
      <c r="D103" s="36"/>
      <c r="E103" s="36"/>
      <c r="F103" s="24" t="str">
        <f>E17</f>
        <v xml:space="preserve"> </v>
      </c>
      <c r="G103" s="36"/>
      <c r="H103" s="36"/>
      <c r="I103" s="141" t="s">
        <v>30</v>
      </c>
      <c r="J103" s="33" t="str">
        <f>E23</f>
        <v xml:space="preserve"> </v>
      </c>
      <c r="K103" s="36"/>
      <c r="L103" s="40"/>
    </row>
    <row r="104" spans="2:12" s="1" customFormat="1" ht="13.65" customHeight="1">
      <c r="B104" s="35"/>
      <c r="C104" s="29" t="s">
        <v>28</v>
      </c>
      <c r="D104" s="36"/>
      <c r="E104" s="36"/>
      <c r="F104" s="24" t="str">
        <f>IF(E20="","",E20)</f>
        <v>Vyplň údaj</v>
      </c>
      <c r="G104" s="36"/>
      <c r="H104" s="36"/>
      <c r="I104" s="141" t="s">
        <v>32</v>
      </c>
      <c r="J104" s="33" t="str">
        <f>E26</f>
        <v xml:space="preserve"> </v>
      </c>
      <c r="K104" s="36"/>
      <c r="L104" s="40"/>
    </row>
    <row r="105" spans="2:12" s="1" customFormat="1" ht="10.3" customHeight="1">
      <c r="B105" s="35"/>
      <c r="C105" s="36"/>
      <c r="D105" s="36"/>
      <c r="E105" s="36"/>
      <c r="F105" s="36"/>
      <c r="G105" s="36"/>
      <c r="H105" s="36"/>
      <c r="I105" s="139"/>
      <c r="J105" s="36"/>
      <c r="K105" s="36"/>
      <c r="L105" s="40"/>
    </row>
    <row r="106" spans="2:20" s="10" customFormat="1" ht="29.25" customHeight="1">
      <c r="B106" s="186"/>
      <c r="C106" s="187" t="s">
        <v>115</v>
      </c>
      <c r="D106" s="188" t="s">
        <v>54</v>
      </c>
      <c r="E106" s="188" t="s">
        <v>50</v>
      </c>
      <c r="F106" s="188" t="s">
        <v>51</v>
      </c>
      <c r="G106" s="188" t="s">
        <v>116</v>
      </c>
      <c r="H106" s="188" t="s">
        <v>117</v>
      </c>
      <c r="I106" s="189" t="s">
        <v>118</v>
      </c>
      <c r="J106" s="188" t="s">
        <v>104</v>
      </c>
      <c r="K106" s="190" t="s">
        <v>119</v>
      </c>
      <c r="L106" s="191"/>
      <c r="M106" s="84" t="s">
        <v>19</v>
      </c>
      <c r="N106" s="85" t="s">
        <v>39</v>
      </c>
      <c r="O106" s="85" t="s">
        <v>120</v>
      </c>
      <c r="P106" s="85" t="s">
        <v>121</v>
      </c>
      <c r="Q106" s="85" t="s">
        <v>122</v>
      </c>
      <c r="R106" s="85" t="s">
        <v>123</v>
      </c>
      <c r="S106" s="85" t="s">
        <v>124</v>
      </c>
      <c r="T106" s="86" t="s">
        <v>125</v>
      </c>
    </row>
    <row r="107" spans="2:63" s="1" customFormat="1" ht="22.8" customHeight="1">
      <c r="B107" s="35"/>
      <c r="C107" s="91" t="s">
        <v>126</v>
      </c>
      <c r="D107" s="36"/>
      <c r="E107" s="36"/>
      <c r="F107" s="36"/>
      <c r="G107" s="36"/>
      <c r="H107" s="36"/>
      <c r="I107" s="139"/>
      <c r="J107" s="192">
        <f>BK107</f>
        <v>0</v>
      </c>
      <c r="K107" s="36"/>
      <c r="L107" s="40"/>
      <c r="M107" s="87"/>
      <c r="N107" s="88"/>
      <c r="O107" s="88"/>
      <c r="P107" s="193">
        <f>P108+P180</f>
        <v>0</v>
      </c>
      <c r="Q107" s="88"/>
      <c r="R107" s="193">
        <f>R108+R180</f>
        <v>0</v>
      </c>
      <c r="S107" s="88"/>
      <c r="T107" s="194">
        <f>T108+T180</f>
        <v>0</v>
      </c>
      <c r="AT107" s="14" t="s">
        <v>68</v>
      </c>
      <c r="AU107" s="14" t="s">
        <v>105</v>
      </c>
      <c r="BK107" s="195">
        <f>BK108+BK180</f>
        <v>0</v>
      </c>
    </row>
    <row r="108" spans="2:63" s="11" customFormat="1" ht="25.9" customHeight="1">
      <c r="B108" s="196"/>
      <c r="C108" s="197"/>
      <c r="D108" s="198" t="s">
        <v>68</v>
      </c>
      <c r="E108" s="199" t="s">
        <v>127</v>
      </c>
      <c r="F108" s="199" t="s">
        <v>128</v>
      </c>
      <c r="G108" s="197"/>
      <c r="H108" s="197"/>
      <c r="I108" s="200"/>
      <c r="J108" s="201">
        <f>BK108</f>
        <v>0</v>
      </c>
      <c r="K108" s="197"/>
      <c r="L108" s="202"/>
      <c r="M108" s="203"/>
      <c r="N108" s="204"/>
      <c r="O108" s="204"/>
      <c r="P108" s="205">
        <f>P109+P141+P147+P163+P176+P178</f>
        <v>0</v>
      </c>
      <c r="Q108" s="204"/>
      <c r="R108" s="205">
        <f>R109+R141+R147+R163+R176+R178</f>
        <v>0</v>
      </c>
      <c r="S108" s="204"/>
      <c r="T108" s="206">
        <f>T109+T141+T147+T163+T176+T178</f>
        <v>0</v>
      </c>
      <c r="AR108" s="207" t="s">
        <v>78</v>
      </c>
      <c r="AT108" s="208" t="s">
        <v>68</v>
      </c>
      <c r="AU108" s="208" t="s">
        <v>69</v>
      </c>
      <c r="AY108" s="207" t="s">
        <v>129</v>
      </c>
      <c r="BK108" s="209">
        <f>BK109+BK141+BK147+BK163+BK176+BK178</f>
        <v>0</v>
      </c>
    </row>
    <row r="109" spans="2:63" s="11" customFormat="1" ht="22.8" customHeight="1">
      <c r="B109" s="196"/>
      <c r="C109" s="197"/>
      <c r="D109" s="198" t="s">
        <v>68</v>
      </c>
      <c r="E109" s="210" t="s">
        <v>130</v>
      </c>
      <c r="F109" s="210" t="s">
        <v>131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SUM(P110:P140)</f>
        <v>0</v>
      </c>
      <c r="Q109" s="204"/>
      <c r="R109" s="205">
        <f>SUM(R110:R140)</f>
        <v>0</v>
      </c>
      <c r="S109" s="204"/>
      <c r="T109" s="206">
        <f>SUM(T110:T140)</f>
        <v>0</v>
      </c>
      <c r="AR109" s="207" t="s">
        <v>78</v>
      </c>
      <c r="AT109" s="208" t="s">
        <v>68</v>
      </c>
      <c r="AU109" s="208" t="s">
        <v>76</v>
      </c>
      <c r="AY109" s="207" t="s">
        <v>129</v>
      </c>
      <c r="BK109" s="209">
        <f>SUM(BK110:BK140)</f>
        <v>0</v>
      </c>
    </row>
    <row r="110" spans="2:65" s="1" customFormat="1" ht="16.5" customHeight="1">
      <c r="B110" s="35"/>
      <c r="C110" s="212" t="s">
        <v>76</v>
      </c>
      <c r="D110" s="212" t="s">
        <v>132</v>
      </c>
      <c r="E110" s="213" t="s">
        <v>365</v>
      </c>
      <c r="F110" s="214" t="s">
        <v>366</v>
      </c>
      <c r="G110" s="215" t="s">
        <v>135</v>
      </c>
      <c r="H110" s="216">
        <v>30</v>
      </c>
      <c r="I110" s="217"/>
      <c r="J110" s="218">
        <f>ROUND(I110*H110,2)</f>
        <v>0</v>
      </c>
      <c r="K110" s="214" t="s">
        <v>19</v>
      </c>
      <c r="L110" s="40"/>
      <c r="M110" s="219" t="s">
        <v>19</v>
      </c>
      <c r="N110" s="220" t="s">
        <v>40</v>
      </c>
      <c r="O110" s="76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AR110" s="14" t="s">
        <v>136</v>
      </c>
      <c r="AT110" s="14" t="s">
        <v>132</v>
      </c>
      <c r="AU110" s="14" t="s">
        <v>78</v>
      </c>
      <c r="AY110" s="14" t="s">
        <v>129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14" t="s">
        <v>76</v>
      </c>
      <c r="BK110" s="223">
        <f>ROUND(I110*H110,2)</f>
        <v>0</v>
      </c>
      <c r="BL110" s="14" t="s">
        <v>136</v>
      </c>
      <c r="BM110" s="14" t="s">
        <v>78</v>
      </c>
    </row>
    <row r="111" spans="2:65" s="1" customFormat="1" ht="16.5" customHeight="1">
      <c r="B111" s="35"/>
      <c r="C111" s="212" t="s">
        <v>78</v>
      </c>
      <c r="D111" s="212" t="s">
        <v>132</v>
      </c>
      <c r="E111" s="213" t="s">
        <v>367</v>
      </c>
      <c r="F111" s="214" t="s">
        <v>368</v>
      </c>
      <c r="G111" s="215" t="s">
        <v>135</v>
      </c>
      <c r="H111" s="216">
        <v>15</v>
      </c>
      <c r="I111" s="217"/>
      <c r="J111" s="218">
        <f>ROUND(I111*H111,2)</f>
        <v>0</v>
      </c>
      <c r="K111" s="214" t="s">
        <v>19</v>
      </c>
      <c r="L111" s="40"/>
      <c r="M111" s="219" t="s">
        <v>19</v>
      </c>
      <c r="N111" s="220" t="s">
        <v>40</v>
      </c>
      <c r="O111" s="76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AR111" s="14" t="s">
        <v>136</v>
      </c>
      <c r="AT111" s="14" t="s">
        <v>132</v>
      </c>
      <c r="AU111" s="14" t="s">
        <v>78</v>
      </c>
      <c r="AY111" s="14" t="s">
        <v>129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14" t="s">
        <v>76</v>
      </c>
      <c r="BK111" s="223">
        <f>ROUND(I111*H111,2)</f>
        <v>0</v>
      </c>
      <c r="BL111" s="14" t="s">
        <v>136</v>
      </c>
      <c r="BM111" s="14" t="s">
        <v>139</v>
      </c>
    </row>
    <row r="112" spans="2:65" s="1" customFormat="1" ht="16.5" customHeight="1">
      <c r="B112" s="35"/>
      <c r="C112" s="212" t="s">
        <v>140</v>
      </c>
      <c r="D112" s="212" t="s">
        <v>132</v>
      </c>
      <c r="E112" s="213" t="s">
        <v>369</v>
      </c>
      <c r="F112" s="214" t="s">
        <v>370</v>
      </c>
      <c r="G112" s="215" t="s">
        <v>135</v>
      </c>
      <c r="H112" s="216">
        <v>4</v>
      </c>
      <c r="I112" s="217"/>
      <c r="J112" s="218">
        <f>ROUND(I112*H112,2)</f>
        <v>0</v>
      </c>
      <c r="K112" s="214" t="s">
        <v>19</v>
      </c>
      <c r="L112" s="40"/>
      <c r="M112" s="219" t="s">
        <v>19</v>
      </c>
      <c r="N112" s="220" t="s">
        <v>40</v>
      </c>
      <c r="O112" s="76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AR112" s="14" t="s">
        <v>136</v>
      </c>
      <c r="AT112" s="14" t="s">
        <v>132</v>
      </c>
      <c r="AU112" s="14" t="s">
        <v>78</v>
      </c>
      <c r="AY112" s="14" t="s">
        <v>129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4" t="s">
        <v>76</v>
      </c>
      <c r="BK112" s="223">
        <f>ROUND(I112*H112,2)</f>
        <v>0</v>
      </c>
      <c r="BL112" s="14" t="s">
        <v>136</v>
      </c>
      <c r="BM112" s="14" t="s">
        <v>143</v>
      </c>
    </row>
    <row r="113" spans="2:65" s="1" customFormat="1" ht="16.5" customHeight="1">
      <c r="B113" s="35"/>
      <c r="C113" s="212" t="s">
        <v>139</v>
      </c>
      <c r="D113" s="212" t="s">
        <v>132</v>
      </c>
      <c r="E113" s="213" t="s">
        <v>371</v>
      </c>
      <c r="F113" s="214" t="s">
        <v>372</v>
      </c>
      <c r="G113" s="215" t="s">
        <v>135</v>
      </c>
      <c r="H113" s="216">
        <v>8</v>
      </c>
      <c r="I113" s="217"/>
      <c r="J113" s="218">
        <f>ROUND(I113*H113,2)</f>
        <v>0</v>
      </c>
      <c r="K113" s="214" t="s">
        <v>19</v>
      </c>
      <c r="L113" s="40"/>
      <c r="M113" s="219" t="s">
        <v>19</v>
      </c>
      <c r="N113" s="220" t="s">
        <v>40</v>
      </c>
      <c r="O113" s="76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AR113" s="14" t="s">
        <v>136</v>
      </c>
      <c r="AT113" s="14" t="s">
        <v>132</v>
      </c>
      <c r="AU113" s="14" t="s">
        <v>78</v>
      </c>
      <c r="AY113" s="14" t="s">
        <v>129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14" t="s">
        <v>76</v>
      </c>
      <c r="BK113" s="223">
        <f>ROUND(I113*H113,2)</f>
        <v>0</v>
      </c>
      <c r="BL113" s="14" t="s">
        <v>136</v>
      </c>
      <c r="BM113" s="14" t="s">
        <v>146</v>
      </c>
    </row>
    <row r="114" spans="2:65" s="1" customFormat="1" ht="16.5" customHeight="1">
      <c r="B114" s="35"/>
      <c r="C114" s="212" t="s">
        <v>147</v>
      </c>
      <c r="D114" s="212" t="s">
        <v>132</v>
      </c>
      <c r="E114" s="213" t="s">
        <v>373</v>
      </c>
      <c r="F114" s="214" t="s">
        <v>374</v>
      </c>
      <c r="G114" s="215" t="s">
        <v>135</v>
      </c>
      <c r="H114" s="216">
        <v>13</v>
      </c>
      <c r="I114" s="217"/>
      <c r="J114" s="218">
        <f>ROUND(I114*H114,2)</f>
        <v>0</v>
      </c>
      <c r="K114" s="214" t="s">
        <v>19</v>
      </c>
      <c r="L114" s="40"/>
      <c r="M114" s="219" t="s">
        <v>19</v>
      </c>
      <c r="N114" s="220" t="s">
        <v>40</v>
      </c>
      <c r="O114" s="76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14" t="s">
        <v>136</v>
      </c>
      <c r="AT114" s="14" t="s">
        <v>132</v>
      </c>
      <c r="AU114" s="14" t="s">
        <v>78</v>
      </c>
      <c r="AY114" s="14" t="s">
        <v>129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14" t="s">
        <v>76</v>
      </c>
      <c r="BK114" s="223">
        <f>ROUND(I114*H114,2)</f>
        <v>0</v>
      </c>
      <c r="BL114" s="14" t="s">
        <v>136</v>
      </c>
      <c r="BM114" s="14" t="s">
        <v>150</v>
      </c>
    </row>
    <row r="115" spans="2:65" s="1" customFormat="1" ht="16.5" customHeight="1">
      <c r="B115" s="35"/>
      <c r="C115" s="212" t="s">
        <v>143</v>
      </c>
      <c r="D115" s="212" t="s">
        <v>132</v>
      </c>
      <c r="E115" s="213" t="s">
        <v>375</v>
      </c>
      <c r="F115" s="214" t="s">
        <v>376</v>
      </c>
      <c r="G115" s="215" t="s">
        <v>135</v>
      </c>
      <c r="H115" s="216">
        <v>11</v>
      </c>
      <c r="I115" s="217"/>
      <c r="J115" s="218">
        <f>ROUND(I115*H115,2)</f>
        <v>0</v>
      </c>
      <c r="K115" s="214" t="s">
        <v>19</v>
      </c>
      <c r="L115" s="40"/>
      <c r="M115" s="219" t="s">
        <v>19</v>
      </c>
      <c r="N115" s="220" t="s">
        <v>40</v>
      </c>
      <c r="O115" s="76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AR115" s="14" t="s">
        <v>136</v>
      </c>
      <c r="AT115" s="14" t="s">
        <v>132</v>
      </c>
      <c r="AU115" s="14" t="s">
        <v>78</v>
      </c>
      <c r="AY115" s="14" t="s">
        <v>129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4" t="s">
        <v>76</v>
      </c>
      <c r="BK115" s="223">
        <f>ROUND(I115*H115,2)</f>
        <v>0</v>
      </c>
      <c r="BL115" s="14" t="s">
        <v>136</v>
      </c>
      <c r="BM115" s="14" t="s">
        <v>153</v>
      </c>
    </row>
    <row r="116" spans="2:65" s="1" customFormat="1" ht="16.5" customHeight="1">
      <c r="B116" s="35"/>
      <c r="C116" s="212" t="s">
        <v>154</v>
      </c>
      <c r="D116" s="212" t="s">
        <v>132</v>
      </c>
      <c r="E116" s="213" t="s">
        <v>377</v>
      </c>
      <c r="F116" s="214" t="s">
        <v>378</v>
      </c>
      <c r="G116" s="215" t="s">
        <v>135</v>
      </c>
      <c r="H116" s="216">
        <v>4</v>
      </c>
      <c r="I116" s="217"/>
      <c r="J116" s="218">
        <f>ROUND(I116*H116,2)</f>
        <v>0</v>
      </c>
      <c r="K116" s="214" t="s">
        <v>19</v>
      </c>
      <c r="L116" s="40"/>
      <c r="M116" s="219" t="s">
        <v>19</v>
      </c>
      <c r="N116" s="220" t="s">
        <v>40</v>
      </c>
      <c r="O116" s="76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AR116" s="14" t="s">
        <v>136</v>
      </c>
      <c r="AT116" s="14" t="s">
        <v>132</v>
      </c>
      <c r="AU116" s="14" t="s">
        <v>78</v>
      </c>
      <c r="AY116" s="14" t="s">
        <v>129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14" t="s">
        <v>76</v>
      </c>
      <c r="BK116" s="223">
        <f>ROUND(I116*H116,2)</f>
        <v>0</v>
      </c>
      <c r="BL116" s="14" t="s">
        <v>136</v>
      </c>
      <c r="BM116" s="14" t="s">
        <v>157</v>
      </c>
    </row>
    <row r="117" spans="2:65" s="1" customFormat="1" ht="16.5" customHeight="1">
      <c r="B117" s="35"/>
      <c r="C117" s="212" t="s">
        <v>146</v>
      </c>
      <c r="D117" s="212" t="s">
        <v>132</v>
      </c>
      <c r="E117" s="213" t="s">
        <v>379</v>
      </c>
      <c r="F117" s="214" t="s">
        <v>380</v>
      </c>
      <c r="G117" s="215" t="s">
        <v>135</v>
      </c>
      <c r="H117" s="216">
        <v>1</v>
      </c>
      <c r="I117" s="217"/>
      <c r="J117" s="218">
        <f>ROUND(I117*H117,2)</f>
        <v>0</v>
      </c>
      <c r="K117" s="214" t="s">
        <v>19</v>
      </c>
      <c r="L117" s="40"/>
      <c r="M117" s="219" t="s">
        <v>19</v>
      </c>
      <c r="N117" s="220" t="s">
        <v>40</v>
      </c>
      <c r="O117" s="76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AR117" s="14" t="s">
        <v>136</v>
      </c>
      <c r="AT117" s="14" t="s">
        <v>132</v>
      </c>
      <c r="AU117" s="14" t="s">
        <v>78</v>
      </c>
      <c r="AY117" s="14" t="s">
        <v>129</v>
      </c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14" t="s">
        <v>76</v>
      </c>
      <c r="BK117" s="223">
        <f>ROUND(I117*H117,2)</f>
        <v>0</v>
      </c>
      <c r="BL117" s="14" t="s">
        <v>136</v>
      </c>
      <c r="BM117" s="14" t="s">
        <v>136</v>
      </c>
    </row>
    <row r="118" spans="2:65" s="1" customFormat="1" ht="16.5" customHeight="1">
      <c r="B118" s="35"/>
      <c r="C118" s="212" t="s">
        <v>163</v>
      </c>
      <c r="D118" s="212" t="s">
        <v>132</v>
      </c>
      <c r="E118" s="213" t="s">
        <v>381</v>
      </c>
      <c r="F118" s="214" t="s">
        <v>382</v>
      </c>
      <c r="G118" s="215" t="s">
        <v>135</v>
      </c>
      <c r="H118" s="216">
        <v>4</v>
      </c>
      <c r="I118" s="217"/>
      <c r="J118" s="218">
        <f>ROUND(I118*H118,2)</f>
        <v>0</v>
      </c>
      <c r="K118" s="214" t="s">
        <v>19</v>
      </c>
      <c r="L118" s="40"/>
      <c r="M118" s="219" t="s">
        <v>19</v>
      </c>
      <c r="N118" s="220" t="s">
        <v>40</v>
      </c>
      <c r="O118" s="76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AR118" s="14" t="s">
        <v>136</v>
      </c>
      <c r="AT118" s="14" t="s">
        <v>132</v>
      </c>
      <c r="AU118" s="14" t="s">
        <v>78</v>
      </c>
      <c r="AY118" s="14" t="s">
        <v>129</v>
      </c>
      <c r="BE118" s="223">
        <f>IF(N118="základní",J118,0)</f>
        <v>0</v>
      </c>
      <c r="BF118" s="223">
        <f>IF(N118="snížená",J118,0)</f>
        <v>0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14" t="s">
        <v>76</v>
      </c>
      <c r="BK118" s="223">
        <f>ROUND(I118*H118,2)</f>
        <v>0</v>
      </c>
      <c r="BL118" s="14" t="s">
        <v>136</v>
      </c>
      <c r="BM118" s="14" t="s">
        <v>166</v>
      </c>
    </row>
    <row r="119" spans="2:65" s="1" customFormat="1" ht="16.5" customHeight="1">
      <c r="B119" s="35"/>
      <c r="C119" s="212" t="s">
        <v>150</v>
      </c>
      <c r="D119" s="212" t="s">
        <v>132</v>
      </c>
      <c r="E119" s="213" t="s">
        <v>383</v>
      </c>
      <c r="F119" s="214" t="s">
        <v>384</v>
      </c>
      <c r="G119" s="215" t="s">
        <v>135</v>
      </c>
      <c r="H119" s="216">
        <v>1</v>
      </c>
      <c r="I119" s="217"/>
      <c r="J119" s="218">
        <f>ROUND(I119*H119,2)</f>
        <v>0</v>
      </c>
      <c r="K119" s="214" t="s">
        <v>19</v>
      </c>
      <c r="L119" s="40"/>
      <c r="M119" s="219" t="s">
        <v>19</v>
      </c>
      <c r="N119" s="220" t="s">
        <v>40</v>
      </c>
      <c r="O119" s="76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AR119" s="14" t="s">
        <v>136</v>
      </c>
      <c r="AT119" s="14" t="s">
        <v>132</v>
      </c>
      <c r="AU119" s="14" t="s">
        <v>78</v>
      </c>
      <c r="AY119" s="14" t="s">
        <v>129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4" t="s">
        <v>76</v>
      </c>
      <c r="BK119" s="223">
        <f>ROUND(I119*H119,2)</f>
        <v>0</v>
      </c>
      <c r="BL119" s="14" t="s">
        <v>136</v>
      </c>
      <c r="BM119" s="14" t="s">
        <v>169</v>
      </c>
    </row>
    <row r="120" spans="2:65" s="1" customFormat="1" ht="16.5" customHeight="1">
      <c r="B120" s="35"/>
      <c r="C120" s="212" t="s">
        <v>172</v>
      </c>
      <c r="D120" s="212" t="s">
        <v>132</v>
      </c>
      <c r="E120" s="213" t="s">
        <v>385</v>
      </c>
      <c r="F120" s="214" t="s">
        <v>386</v>
      </c>
      <c r="G120" s="215" t="s">
        <v>135</v>
      </c>
      <c r="H120" s="216">
        <v>1</v>
      </c>
      <c r="I120" s="217"/>
      <c r="J120" s="218">
        <f>ROUND(I120*H120,2)</f>
        <v>0</v>
      </c>
      <c r="K120" s="214" t="s">
        <v>19</v>
      </c>
      <c r="L120" s="40"/>
      <c r="M120" s="219" t="s">
        <v>19</v>
      </c>
      <c r="N120" s="220" t="s">
        <v>40</v>
      </c>
      <c r="O120" s="76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AR120" s="14" t="s">
        <v>136</v>
      </c>
      <c r="AT120" s="14" t="s">
        <v>132</v>
      </c>
      <c r="AU120" s="14" t="s">
        <v>78</v>
      </c>
      <c r="AY120" s="14" t="s">
        <v>129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14" t="s">
        <v>76</v>
      </c>
      <c r="BK120" s="223">
        <f>ROUND(I120*H120,2)</f>
        <v>0</v>
      </c>
      <c r="BL120" s="14" t="s">
        <v>136</v>
      </c>
      <c r="BM120" s="14" t="s">
        <v>175</v>
      </c>
    </row>
    <row r="121" spans="2:65" s="1" customFormat="1" ht="16.5" customHeight="1">
      <c r="B121" s="35"/>
      <c r="C121" s="212" t="s">
        <v>153</v>
      </c>
      <c r="D121" s="212" t="s">
        <v>132</v>
      </c>
      <c r="E121" s="213" t="s">
        <v>387</v>
      </c>
      <c r="F121" s="214" t="s">
        <v>388</v>
      </c>
      <c r="G121" s="215" t="s">
        <v>135</v>
      </c>
      <c r="H121" s="216">
        <v>3</v>
      </c>
      <c r="I121" s="217"/>
      <c r="J121" s="218">
        <f>ROUND(I121*H121,2)</f>
        <v>0</v>
      </c>
      <c r="K121" s="214" t="s">
        <v>19</v>
      </c>
      <c r="L121" s="40"/>
      <c r="M121" s="219" t="s">
        <v>19</v>
      </c>
      <c r="N121" s="220" t="s">
        <v>40</v>
      </c>
      <c r="O121" s="76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AR121" s="14" t="s">
        <v>136</v>
      </c>
      <c r="AT121" s="14" t="s">
        <v>132</v>
      </c>
      <c r="AU121" s="14" t="s">
        <v>78</v>
      </c>
      <c r="AY121" s="14" t="s">
        <v>129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4" t="s">
        <v>76</v>
      </c>
      <c r="BK121" s="223">
        <f>ROUND(I121*H121,2)</f>
        <v>0</v>
      </c>
      <c r="BL121" s="14" t="s">
        <v>136</v>
      </c>
      <c r="BM121" s="14" t="s">
        <v>178</v>
      </c>
    </row>
    <row r="122" spans="2:65" s="1" customFormat="1" ht="16.5" customHeight="1">
      <c r="B122" s="35"/>
      <c r="C122" s="212" t="s">
        <v>179</v>
      </c>
      <c r="D122" s="212" t="s">
        <v>132</v>
      </c>
      <c r="E122" s="213" t="s">
        <v>389</v>
      </c>
      <c r="F122" s="214" t="s">
        <v>390</v>
      </c>
      <c r="G122" s="215" t="s">
        <v>135</v>
      </c>
      <c r="H122" s="216">
        <v>1</v>
      </c>
      <c r="I122" s="217"/>
      <c r="J122" s="218">
        <f>ROUND(I122*H122,2)</f>
        <v>0</v>
      </c>
      <c r="K122" s="214" t="s">
        <v>19</v>
      </c>
      <c r="L122" s="40"/>
      <c r="M122" s="219" t="s">
        <v>19</v>
      </c>
      <c r="N122" s="220" t="s">
        <v>40</v>
      </c>
      <c r="O122" s="76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AR122" s="14" t="s">
        <v>136</v>
      </c>
      <c r="AT122" s="14" t="s">
        <v>132</v>
      </c>
      <c r="AU122" s="14" t="s">
        <v>78</v>
      </c>
      <c r="AY122" s="14" t="s">
        <v>129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4" t="s">
        <v>76</v>
      </c>
      <c r="BK122" s="223">
        <f>ROUND(I122*H122,2)</f>
        <v>0</v>
      </c>
      <c r="BL122" s="14" t="s">
        <v>136</v>
      </c>
      <c r="BM122" s="14" t="s">
        <v>182</v>
      </c>
    </row>
    <row r="123" spans="2:47" s="1" customFormat="1" ht="12">
      <c r="B123" s="35"/>
      <c r="C123" s="36"/>
      <c r="D123" s="224" t="s">
        <v>191</v>
      </c>
      <c r="E123" s="36"/>
      <c r="F123" s="225" t="s">
        <v>391</v>
      </c>
      <c r="G123" s="36"/>
      <c r="H123" s="36"/>
      <c r="I123" s="139"/>
      <c r="J123" s="36"/>
      <c r="K123" s="36"/>
      <c r="L123" s="40"/>
      <c r="M123" s="226"/>
      <c r="N123" s="76"/>
      <c r="O123" s="76"/>
      <c r="P123" s="76"/>
      <c r="Q123" s="76"/>
      <c r="R123" s="76"/>
      <c r="S123" s="76"/>
      <c r="T123" s="77"/>
      <c r="AT123" s="14" t="s">
        <v>191</v>
      </c>
      <c r="AU123" s="14" t="s">
        <v>78</v>
      </c>
    </row>
    <row r="124" spans="2:65" s="1" customFormat="1" ht="16.5" customHeight="1">
      <c r="B124" s="35"/>
      <c r="C124" s="212" t="s">
        <v>157</v>
      </c>
      <c r="D124" s="212" t="s">
        <v>132</v>
      </c>
      <c r="E124" s="213" t="s">
        <v>392</v>
      </c>
      <c r="F124" s="214" t="s">
        <v>393</v>
      </c>
      <c r="G124" s="215" t="s">
        <v>135</v>
      </c>
      <c r="H124" s="216">
        <v>1</v>
      </c>
      <c r="I124" s="217"/>
      <c r="J124" s="218">
        <f>ROUND(I124*H124,2)</f>
        <v>0</v>
      </c>
      <c r="K124" s="214" t="s">
        <v>19</v>
      </c>
      <c r="L124" s="40"/>
      <c r="M124" s="219" t="s">
        <v>19</v>
      </c>
      <c r="N124" s="220" t="s">
        <v>40</v>
      </c>
      <c r="O124" s="76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AR124" s="14" t="s">
        <v>136</v>
      </c>
      <c r="AT124" s="14" t="s">
        <v>132</v>
      </c>
      <c r="AU124" s="14" t="s">
        <v>78</v>
      </c>
      <c r="AY124" s="14" t="s">
        <v>129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4" t="s">
        <v>76</v>
      </c>
      <c r="BK124" s="223">
        <f>ROUND(I124*H124,2)</f>
        <v>0</v>
      </c>
      <c r="BL124" s="14" t="s">
        <v>136</v>
      </c>
      <c r="BM124" s="14" t="s">
        <v>185</v>
      </c>
    </row>
    <row r="125" spans="2:47" s="1" customFormat="1" ht="12">
      <c r="B125" s="35"/>
      <c r="C125" s="36"/>
      <c r="D125" s="224" t="s">
        <v>191</v>
      </c>
      <c r="E125" s="36"/>
      <c r="F125" s="225" t="s">
        <v>394</v>
      </c>
      <c r="G125" s="36"/>
      <c r="H125" s="36"/>
      <c r="I125" s="139"/>
      <c r="J125" s="36"/>
      <c r="K125" s="36"/>
      <c r="L125" s="40"/>
      <c r="M125" s="226"/>
      <c r="N125" s="76"/>
      <c r="O125" s="76"/>
      <c r="P125" s="76"/>
      <c r="Q125" s="76"/>
      <c r="R125" s="76"/>
      <c r="S125" s="76"/>
      <c r="T125" s="77"/>
      <c r="AT125" s="14" t="s">
        <v>191</v>
      </c>
      <c r="AU125" s="14" t="s">
        <v>78</v>
      </c>
    </row>
    <row r="126" spans="2:65" s="1" customFormat="1" ht="16.5" customHeight="1">
      <c r="B126" s="35"/>
      <c r="C126" s="212" t="s">
        <v>8</v>
      </c>
      <c r="D126" s="212" t="s">
        <v>132</v>
      </c>
      <c r="E126" s="213" t="s">
        <v>395</v>
      </c>
      <c r="F126" s="214" t="s">
        <v>396</v>
      </c>
      <c r="G126" s="215" t="s">
        <v>135</v>
      </c>
      <c r="H126" s="216">
        <v>1</v>
      </c>
      <c r="I126" s="217"/>
      <c r="J126" s="218">
        <f>ROUND(I126*H126,2)</f>
        <v>0</v>
      </c>
      <c r="K126" s="214" t="s">
        <v>19</v>
      </c>
      <c r="L126" s="40"/>
      <c r="M126" s="219" t="s">
        <v>19</v>
      </c>
      <c r="N126" s="220" t="s">
        <v>40</v>
      </c>
      <c r="O126" s="76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AR126" s="14" t="s">
        <v>136</v>
      </c>
      <c r="AT126" s="14" t="s">
        <v>132</v>
      </c>
      <c r="AU126" s="14" t="s">
        <v>78</v>
      </c>
      <c r="AY126" s="14" t="s">
        <v>129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4" t="s">
        <v>76</v>
      </c>
      <c r="BK126" s="223">
        <f>ROUND(I126*H126,2)</f>
        <v>0</v>
      </c>
      <c r="BL126" s="14" t="s">
        <v>136</v>
      </c>
      <c r="BM126" s="14" t="s">
        <v>190</v>
      </c>
    </row>
    <row r="127" spans="2:65" s="1" customFormat="1" ht="16.5" customHeight="1">
      <c r="B127" s="35"/>
      <c r="C127" s="212" t="s">
        <v>136</v>
      </c>
      <c r="D127" s="212" t="s">
        <v>132</v>
      </c>
      <c r="E127" s="213" t="s">
        <v>397</v>
      </c>
      <c r="F127" s="214" t="s">
        <v>398</v>
      </c>
      <c r="G127" s="215" t="s">
        <v>135</v>
      </c>
      <c r="H127" s="216">
        <v>4</v>
      </c>
      <c r="I127" s="217"/>
      <c r="J127" s="218">
        <f>ROUND(I127*H127,2)</f>
        <v>0</v>
      </c>
      <c r="K127" s="214" t="s">
        <v>19</v>
      </c>
      <c r="L127" s="40"/>
      <c r="M127" s="219" t="s">
        <v>19</v>
      </c>
      <c r="N127" s="220" t="s">
        <v>40</v>
      </c>
      <c r="O127" s="76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AR127" s="14" t="s">
        <v>136</v>
      </c>
      <c r="AT127" s="14" t="s">
        <v>132</v>
      </c>
      <c r="AU127" s="14" t="s">
        <v>78</v>
      </c>
      <c r="AY127" s="14" t="s">
        <v>129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4" t="s">
        <v>76</v>
      </c>
      <c r="BK127" s="223">
        <f>ROUND(I127*H127,2)</f>
        <v>0</v>
      </c>
      <c r="BL127" s="14" t="s">
        <v>136</v>
      </c>
      <c r="BM127" s="14" t="s">
        <v>195</v>
      </c>
    </row>
    <row r="128" spans="2:65" s="1" customFormat="1" ht="16.5" customHeight="1">
      <c r="B128" s="35"/>
      <c r="C128" s="212" t="s">
        <v>197</v>
      </c>
      <c r="D128" s="212" t="s">
        <v>132</v>
      </c>
      <c r="E128" s="213" t="s">
        <v>399</v>
      </c>
      <c r="F128" s="214" t="s">
        <v>400</v>
      </c>
      <c r="G128" s="215" t="s">
        <v>135</v>
      </c>
      <c r="H128" s="216">
        <v>3</v>
      </c>
      <c r="I128" s="217"/>
      <c r="J128" s="218">
        <f>ROUND(I128*H128,2)</f>
        <v>0</v>
      </c>
      <c r="K128" s="214" t="s">
        <v>19</v>
      </c>
      <c r="L128" s="40"/>
      <c r="M128" s="219" t="s">
        <v>19</v>
      </c>
      <c r="N128" s="220" t="s">
        <v>40</v>
      </c>
      <c r="O128" s="76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AR128" s="14" t="s">
        <v>136</v>
      </c>
      <c r="AT128" s="14" t="s">
        <v>132</v>
      </c>
      <c r="AU128" s="14" t="s">
        <v>78</v>
      </c>
      <c r="AY128" s="14" t="s">
        <v>129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4" t="s">
        <v>76</v>
      </c>
      <c r="BK128" s="223">
        <f>ROUND(I128*H128,2)</f>
        <v>0</v>
      </c>
      <c r="BL128" s="14" t="s">
        <v>136</v>
      </c>
      <c r="BM128" s="14" t="s">
        <v>200</v>
      </c>
    </row>
    <row r="129" spans="2:47" s="1" customFormat="1" ht="12">
      <c r="B129" s="35"/>
      <c r="C129" s="36"/>
      <c r="D129" s="224" t="s">
        <v>191</v>
      </c>
      <c r="E129" s="36"/>
      <c r="F129" s="225" t="s">
        <v>401</v>
      </c>
      <c r="G129" s="36"/>
      <c r="H129" s="36"/>
      <c r="I129" s="139"/>
      <c r="J129" s="36"/>
      <c r="K129" s="36"/>
      <c r="L129" s="40"/>
      <c r="M129" s="226"/>
      <c r="N129" s="76"/>
      <c r="O129" s="76"/>
      <c r="P129" s="76"/>
      <c r="Q129" s="76"/>
      <c r="R129" s="76"/>
      <c r="S129" s="76"/>
      <c r="T129" s="77"/>
      <c r="AT129" s="14" t="s">
        <v>191</v>
      </c>
      <c r="AU129" s="14" t="s">
        <v>78</v>
      </c>
    </row>
    <row r="130" spans="2:65" s="1" customFormat="1" ht="16.5" customHeight="1">
      <c r="B130" s="35"/>
      <c r="C130" s="212" t="s">
        <v>166</v>
      </c>
      <c r="D130" s="212" t="s">
        <v>132</v>
      </c>
      <c r="E130" s="213" t="s">
        <v>402</v>
      </c>
      <c r="F130" s="214" t="s">
        <v>403</v>
      </c>
      <c r="G130" s="215" t="s">
        <v>135</v>
      </c>
      <c r="H130" s="216">
        <v>1</v>
      </c>
      <c r="I130" s="217"/>
      <c r="J130" s="218">
        <f>ROUND(I130*H130,2)</f>
        <v>0</v>
      </c>
      <c r="K130" s="214" t="s">
        <v>19</v>
      </c>
      <c r="L130" s="40"/>
      <c r="M130" s="219" t="s">
        <v>19</v>
      </c>
      <c r="N130" s="220" t="s">
        <v>40</v>
      </c>
      <c r="O130" s="76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AR130" s="14" t="s">
        <v>136</v>
      </c>
      <c r="AT130" s="14" t="s">
        <v>132</v>
      </c>
      <c r="AU130" s="14" t="s">
        <v>78</v>
      </c>
      <c r="AY130" s="14" t="s">
        <v>129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4" t="s">
        <v>76</v>
      </c>
      <c r="BK130" s="223">
        <f>ROUND(I130*H130,2)</f>
        <v>0</v>
      </c>
      <c r="BL130" s="14" t="s">
        <v>136</v>
      </c>
      <c r="BM130" s="14" t="s">
        <v>204</v>
      </c>
    </row>
    <row r="131" spans="2:47" s="1" customFormat="1" ht="12">
      <c r="B131" s="35"/>
      <c r="C131" s="36"/>
      <c r="D131" s="224" t="s">
        <v>191</v>
      </c>
      <c r="E131" s="36"/>
      <c r="F131" s="225" t="s">
        <v>401</v>
      </c>
      <c r="G131" s="36"/>
      <c r="H131" s="36"/>
      <c r="I131" s="139"/>
      <c r="J131" s="36"/>
      <c r="K131" s="36"/>
      <c r="L131" s="40"/>
      <c r="M131" s="226"/>
      <c r="N131" s="76"/>
      <c r="O131" s="76"/>
      <c r="P131" s="76"/>
      <c r="Q131" s="76"/>
      <c r="R131" s="76"/>
      <c r="S131" s="76"/>
      <c r="T131" s="77"/>
      <c r="AT131" s="14" t="s">
        <v>191</v>
      </c>
      <c r="AU131" s="14" t="s">
        <v>78</v>
      </c>
    </row>
    <row r="132" spans="2:65" s="1" customFormat="1" ht="16.5" customHeight="1">
      <c r="B132" s="35"/>
      <c r="C132" s="212" t="s">
        <v>206</v>
      </c>
      <c r="D132" s="212" t="s">
        <v>132</v>
      </c>
      <c r="E132" s="213" t="s">
        <v>404</v>
      </c>
      <c r="F132" s="214" t="s">
        <v>405</v>
      </c>
      <c r="G132" s="215" t="s">
        <v>135</v>
      </c>
      <c r="H132" s="216">
        <v>5</v>
      </c>
      <c r="I132" s="217"/>
      <c r="J132" s="218">
        <f>ROUND(I132*H132,2)</f>
        <v>0</v>
      </c>
      <c r="K132" s="214" t="s">
        <v>19</v>
      </c>
      <c r="L132" s="40"/>
      <c r="M132" s="219" t="s">
        <v>19</v>
      </c>
      <c r="N132" s="220" t="s">
        <v>40</v>
      </c>
      <c r="O132" s="76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AR132" s="14" t="s">
        <v>136</v>
      </c>
      <c r="AT132" s="14" t="s">
        <v>132</v>
      </c>
      <c r="AU132" s="14" t="s">
        <v>78</v>
      </c>
      <c r="AY132" s="14" t="s">
        <v>129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4" t="s">
        <v>76</v>
      </c>
      <c r="BK132" s="223">
        <f>ROUND(I132*H132,2)</f>
        <v>0</v>
      </c>
      <c r="BL132" s="14" t="s">
        <v>136</v>
      </c>
      <c r="BM132" s="14" t="s">
        <v>209</v>
      </c>
    </row>
    <row r="133" spans="2:65" s="1" customFormat="1" ht="16.5" customHeight="1">
      <c r="B133" s="35"/>
      <c r="C133" s="212" t="s">
        <v>169</v>
      </c>
      <c r="D133" s="212" t="s">
        <v>132</v>
      </c>
      <c r="E133" s="213" t="s">
        <v>406</v>
      </c>
      <c r="F133" s="214" t="s">
        <v>407</v>
      </c>
      <c r="G133" s="215" t="s">
        <v>135</v>
      </c>
      <c r="H133" s="216">
        <v>8</v>
      </c>
      <c r="I133" s="217"/>
      <c r="J133" s="218">
        <f>ROUND(I133*H133,2)</f>
        <v>0</v>
      </c>
      <c r="K133" s="214" t="s">
        <v>19</v>
      </c>
      <c r="L133" s="40"/>
      <c r="M133" s="219" t="s">
        <v>19</v>
      </c>
      <c r="N133" s="220" t="s">
        <v>40</v>
      </c>
      <c r="O133" s="76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AR133" s="14" t="s">
        <v>136</v>
      </c>
      <c r="AT133" s="14" t="s">
        <v>132</v>
      </c>
      <c r="AU133" s="14" t="s">
        <v>78</v>
      </c>
      <c r="AY133" s="14" t="s">
        <v>129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4" t="s">
        <v>76</v>
      </c>
      <c r="BK133" s="223">
        <f>ROUND(I133*H133,2)</f>
        <v>0</v>
      </c>
      <c r="BL133" s="14" t="s">
        <v>136</v>
      </c>
      <c r="BM133" s="14" t="s">
        <v>213</v>
      </c>
    </row>
    <row r="134" spans="2:65" s="1" customFormat="1" ht="16.5" customHeight="1">
      <c r="B134" s="35"/>
      <c r="C134" s="212" t="s">
        <v>7</v>
      </c>
      <c r="D134" s="212" t="s">
        <v>132</v>
      </c>
      <c r="E134" s="213" t="s">
        <v>408</v>
      </c>
      <c r="F134" s="214" t="s">
        <v>409</v>
      </c>
      <c r="G134" s="215" t="s">
        <v>135</v>
      </c>
      <c r="H134" s="216">
        <v>1</v>
      </c>
      <c r="I134" s="217"/>
      <c r="J134" s="218">
        <f>ROUND(I134*H134,2)</f>
        <v>0</v>
      </c>
      <c r="K134" s="214" t="s">
        <v>19</v>
      </c>
      <c r="L134" s="40"/>
      <c r="M134" s="219" t="s">
        <v>19</v>
      </c>
      <c r="N134" s="220" t="s">
        <v>40</v>
      </c>
      <c r="O134" s="76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AR134" s="14" t="s">
        <v>136</v>
      </c>
      <c r="AT134" s="14" t="s">
        <v>132</v>
      </c>
      <c r="AU134" s="14" t="s">
        <v>78</v>
      </c>
      <c r="AY134" s="14" t="s">
        <v>129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4" t="s">
        <v>76</v>
      </c>
      <c r="BK134" s="223">
        <f>ROUND(I134*H134,2)</f>
        <v>0</v>
      </c>
      <c r="BL134" s="14" t="s">
        <v>136</v>
      </c>
      <c r="BM134" s="14" t="s">
        <v>217</v>
      </c>
    </row>
    <row r="135" spans="2:65" s="1" customFormat="1" ht="16.5" customHeight="1">
      <c r="B135" s="35"/>
      <c r="C135" s="212" t="s">
        <v>175</v>
      </c>
      <c r="D135" s="212" t="s">
        <v>132</v>
      </c>
      <c r="E135" s="213" t="s">
        <v>410</v>
      </c>
      <c r="F135" s="214" t="s">
        <v>411</v>
      </c>
      <c r="G135" s="215" t="s">
        <v>135</v>
      </c>
      <c r="H135" s="216">
        <v>3</v>
      </c>
      <c r="I135" s="217"/>
      <c r="J135" s="218">
        <f>ROUND(I135*H135,2)</f>
        <v>0</v>
      </c>
      <c r="K135" s="214" t="s">
        <v>19</v>
      </c>
      <c r="L135" s="40"/>
      <c r="M135" s="219" t="s">
        <v>19</v>
      </c>
      <c r="N135" s="220" t="s">
        <v>40</v>
      </c>
      <c r="O135" s="76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AR135" s="14" t="s">
        <v>136</v>
      </c>
      <c r="AT135" s="14" t="s">
        <v>132</v>
      </c>
      <c r="AU135" s="14" t="s">
        <v>78</v>
      </c>
      <c r="AY135" s="14" t="s">
        <v>129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4" t="s">
        <v>76</v>
      </c>
      <c r="BK135" s="223">
        <f>ROUND(I135*H135,2)</f>
        <v>0</v>
      </c>
      <c r="BL135" s="14" t="s">
        <v>136</v>
      </c>
      <c r="BM135" s="14" t="s">
        <v>221</v>
      </c>
    </row>
    <row r="136" spans="2:65" s="1" customFormat="1" ht="16.5" customHeight="1">
      <c r="B136" s="35"/>
      <c r="C136" s="212" t="s">
        <v>223</v>
      </c>
      <c r="D136" s="212" t="s">
        <v>132</v>
      </c>
      <c r="E136" s="213" t="s">
        <v>412</v>
      </c>
      <c r="F136" s="214" t="s">
        <v>413</v>
      </c>
      <c r="G136" s="215" t="s">
        <v>135</v>
      </c>
      <c r="H136" s="216">
        <v>3</v>
      </c>
      <c r="I136" s="217"/>
      <c r="J136" s="218">
        <f>ROUND(I136*H136,2)</f>
        <v>0</v>
      </c>
      <c r="K136" s="214" t="s">
        <v>19</v>
      </c>
      <c r="L136" s="40"/>
      <c r="M136" s="219" t="s">
        <v>19</v>
      </c>
      <c r="N136" s="220" t="s">
        <v>40</v>
      </c>
      <c r="O136" s="76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AR136" s="14" t="s">
        <v>136</v>
      </c>
      <c r="AT136" s="14" t="s">
        <v>132</v>
      </c>
      <c r="AU136" s="14" t="s">
        <v>78</v>
      </c>
      <c r="AY136" s="14" t="s">
        <v>129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4" t="s">
        <v>76</v>
      </c>
      <c r="BK136" s="223">
        <f>ROUND(I136*H136,2)</f>
        <v>0</v>
      </c>
      <c r="BL136" s="14" t="s">
        <v>136</v>
      </c>
      <c r="BM136" s="14" t="s">
        <v>226</v>
      </c>
    </row>
    <row r="137" spans="2:65" s="1" customFormat="1" ht="16.5" customHeight="1">
      <c r="B137" s="35"/>
      <c r="C137" s="212" t="s">
        <v>178</v>
      </c>
      <c r="D137" s="212" t="s">
        <v>132</v>
      </c>
      <c r="E137" s="213" t="s">
        <v>414</v>
      </c>
      <c r="F137" s="214" t="s">
        <v>415</v>
      </c>
      <c r="G137" s="215" t="s">
        <v>135</v>
      </c>
      <c r="H137" s="216">
        <v>1</v>
      </c>
      <c r="I137" s="217"/>
      <c r="J137" s="218">
        <f>ROUND(I137*H137,2)</f>
        <v>0</v>
      </c>
      <c r="K137" s="214" t="s">
        <v>19</v>
      </c>
      <c r="L137" s="40"/>
      <c r="M137" s="219" t="s">
        <v>19</v>
      </c>
      <c r="N137" s="220" t="s">
        <v>40</v>
      </c>
      <c r="O137" s="76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AR137" s="14" t="s">
        <v>136</v>
      </c>
      <c r="AT137" s="14" t="s">
        <v>132</v>
      </c>
      <c r="AU137" s="14" t="s">
        <v>78</v>
      </c>
      <c r="AY137" s="14" t="s">
        <v>129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4" t="s">
        <v>76</v>
      </c>
      <c r="BK137" s="223">
        <f>ROUND(I137*H137,2)</f>
        <v>0</v>
      </c>
      <c r="BL137" s="14" t="s">
        <v>136</v>
      </c>
      <c r="BM137" s="14" t="s">
        <v>230</v>
      </c>
    </row>
    <row r="138" spans="2:65" s="1" customFormat="1" ht="16.5" customHeight="1">
      <c r="B138" s="35"/>
      <c r="C138" s="212" t="s">
        <v>232</v>
      </c>
      <c r="D138" s="212" t="s">
        <v>132</v>
      </c>
      <c r="E138" s="213" t="s">
        <v>416</v>
      </c>
      <c r="F138" s="214" t="s">
        <v>417</v>
      </c>
      <c r="G138" s="215" t="s">
        <v>135</v>
      </c>
      <c r="H138" s="216">
        <v>3</v>
      </c>
      <c r="I138" s="217"/>
      <c r="J138" s="218">
        <f>ROUND(I138*H138,2)</f>
        <v>0</v>
      </c>
      <c r="K138" s="214" t="s">
        <v>19</v>
      </c>
      <c r="L138" s="40"/>
      <c r="M138" s="219" t="s">
        <v>19</v>
      </c>
      <c r="N138" s="220" t="s">
        <v>40</v>
      </c>
      <c r="O138" s="76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AR138" s="14" t="s">
        <v>136</v>
      </c>
      <c r="AT138" s="14" t="s">
        <v>132</v>
      </c>
      <c r="AU138" s="14" t="s">
        <v>78</v>
      </c>
      <c r="AY138" s="14" t="s">
        <v>129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4" t="s">
        <v>76</v>
      </c>
      <c r="BK138" s="223">
        <f>ROUND(I138*H138,2)</f>
        <v>0</v>
      </c>
      <c r="BL138" s="14" t="s">
        <v>136</v>
      </c>
      <c r="BM138" s="14" t="s">
        <v>235</v>
      </c>
    </row>
    <row r="139" spans="2:65" s="1" customFormat="1" ht="16.5" customHeight="1">
      <c r="B139" s="35"/>
      <c r="C139" s="212" t="s">
        <v>182</v>
      </c>
      <c r="D139" s="212" t="s">
        <v>132</v>
      </c>
      <c r="E139" s="213" t="s">
        <v>418</v>
      </c>
      <c r="F139" s="214" t="s">
        <v>419</v>
      </c>
      <c r="G139" s="215" t="s">
        <v>135</v>
      </c>
      <c r="H139" s="216">
        <v>80</v>
      </c>
      <c r="I139" s="217"/>
      <c r="J139" s="218">
        <f>ROUND(I139*H139,2)</f>
        <v>0</v>
      </c>
      <c r="K139" s="214" t="s">
        <v>19</v>
      </c>
      <c r="L139" s="40"/>
      <c r="M139" s="219" t="s">
        <v>19</v>
      </c>
      <c r="N139" s="220" t="s">
        <v>40</v>
      </c>
      <c r="O139" s="76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AR139" s="14" t="s">
        <v>136</v>
      </c>
      <c r="AT139" s="14" t="s">
        <v>132</v>
      </c>
      <c r="AU139" s="14" t="s">
        <v>78</v>
      </c>
      <c r="AY139" s="14" t="s">
        <v>129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4" t="s">
        <v>76</v>
      </c>
      <c r="BK139" s="223">
        <f>ROUND(I139*H139,2)</f>
        <v>0</v>
      </c>
      <c r="BL139" s="14" t="s">
        <v>136</v>
      </c>
      <c r="BM139" s="14" t="s">
        <v>239</v>
      </c>
    </row>
    <row r="140" spans="2:65" s="1" customFormat="1" ht="16.5" customHeight="1">
      <c r="B140" s="35"/>
      <c r="C140" s="212" t="s">
        <v>241</v>
      </c>
      <c r="D140" s="212" t="s">
        <v>132</v>
      </c>
      <c r="E140" s="213" t="s">
        <v>420</v>
      </c>
      <c r="F140" s="214" t="s">
        <v>421</v>
      </c>
      <c r="G140" s="215" t="s">
        <v>135</v>
      </c>
      <c r="H140" s="216">
        <v>3</v>
      </c>
      <c r="I140" s="217"/>
      <c r="J140" s="218">
        <f>ROUND(I140*H140,2)</f>
        <v>0</v>
      </c>
      <c r="K140" s="214" t="s">
        <v>19</v>
      </c>
      <c r="L140" s="40"/>
      <c r="M140" s="219" t="s">
        <v>19</v>
      </c>
      <c r="N140" s="220" t="s">
        <v>40</v>
      </c>
      <c r="O140" s="76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AR140" s="14" t="s">
        <v>136</v>
      </c>
      <c r="AT140" s="14" t="s">
        <v>132</v>
      </c>
      <c r="AU140" s="14" t="s">
        <v>78</v>
      </c>
      <c r="AY140" s="14" t="s">
        <v>129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4" t="s">
        <v>76</v>
      </c>
      <c r="BK140" s="223">
        <f>ROUND(I140*H140,2)</f>
        <v>0</v>
      </c>
      <c r="BL140" s="14" t="s">
        <v>136</v>
      </c>
      <c r="BM140" s="14" t="s">
        <v>244</v>
      </c>
    </row>
    <row r="141" spans="2:63" s="11" customFormat="1" ht="22.8" customHeight="1">
      <c r="B141" s="196"/>
      <c r="C141" s="197"/>
      <c r="D141" s="198" t="s">
        <v>68</v>
      </c>
      <c r="E141" s="210" t="s">
        <v>158</v>
      </c>
      <c r="F141" s="210" t="s">
        <v>159</v>
      </c>
      <c r="G141" s="197"/>
      <c r="H141" s="197"/>
      <c r="I141" s="200"/>
      <c r="J141" s="211">
        <f>BK141</f>
        <v>0</v>
      </c>
      <c r="K141" s="197"/>
      <c r="L141" s="202"/>
      <c r="M141" s="203"/>
      <c r="N141" s="204"/>
      <c r="O141" s="204"/>
      <c r="P141" s="205">
        <f>SUM(P142:P146)</f>
        <v>0</v>
      </c>
      <c r="Q141" s="204"/>
      <c r="R141" s="205">
        <f>SUM(R142:R146)</f>
        <v>0</v>
      </c>
      <c r="S141" s="204"/>
      <c r="T141" s="206">
        <f>SUM(T142:T146)</f>
        <v>0</v>
      </c>
      <c r="AR141" s="207" t="s">
        <v>78</v>
      </c>
      <c r="AT141" s="208" t="s">
        <v>68</v>
      </c>
      <c r="AU141" s="208" t="s">
        <v>76</v>
      </c>
      <c r="AY141" s="207" t="s">
        <v>129</v>
      </c>
      <c r="BK141" s="209">
        <f>SUM(BK142:BK146)</f>
        <v>0</v>
      </c>
    </row>
    <row r="142" spans="2:65" s="1" customFormat="1" ht="16.5" customHeight="1">
      <c r="B142" s="35"/>
      <c r="C142" s="212" t="s">
        <v>185</v>
      </c>
      <c r="D142" s="212" t="s">
        <v>132</v>
      </c>
      <c r="E142" s="213" t="s">
        <v>422</v>
      </c>
      <c r="F142" s="214" t="s">
        <v>423</v>
      </c>
      <c r="G142" s="215" t="s">
        <v>162</v>
      </c>
      <c r="H142" s="216">
        <v>20</v>
      </c>
      <c r="I142" s="217"/>
      <c r="J142" s="218">
        <f>ROUND(I142*H142,2)</f>
        <v>0</v>
      </c>
      <c r="K142" s="214" t="s">
        <v>19</v>
      </c>
      <c r="L142" s="40"/>
      <c r="M142" s="219" t="s">
        <v>19</v>
      </c>
      <c r="N142" s="220" t="s">
        <v>40</v>
      </c>
      <c r="O142" s="76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AR142" s="14" t="s">
        <v>136</v>
      </c>
      <c r="AT142" s="14" t="s">
        <v>132</v>
      </c>
      <c r="AU142" s="14" t="s">
        <v>78</v>
      </c>
      <c r="AY142" s="14" t="s">
        <v>129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4" t="s">
        <v>76</v>
      </c>
      <c r="BK142" s="223">
        <f>ROUND(I142*H142,2)</f>
        <v>0</v>
      </c>
      <c r="BL142" s="14" t="s">
        <v>136</v>
      </c>
      <c r="BM142" s="14" t="s">
        <v>248</v>
      </c>
    </row>
    <row r="143" spans="2:65" s="1" customFormat="1" ht="16.5" customHeight="1">
      <c r="B143" s="35"/>
      <c r="C143" s="212" t="s">
        <v>250</v>
      </c>
      <c r="D143" s="212" t="s">
        <v>132</v>
      </c>
      <c r="E143" s="213" t="s">
        <v>424</v>
      </c>
      <c r="F143" s="214" t="s">
        <v>425</v>
      </c>
      <c r="G143" s="215" t="s">
        <v>162</v>
      </c>
      <c r="H143" s="216">
        <v>20</v>
      </c>
      <c r="I143" s="217"/>
      <c r="J143" s="218">
        <f>ROUND(I143*H143,2)</f>
        <v>0</v>
      </c>
      <c r="K143" s="214" t="s">
        <v>19</v>
      </c>
      <c r="L143" s="40"/>
      <c r="M143" s="219" t="s">
        <v>19</v>
      </c>
      <c r="N143" s="220" t="s">
        <v>40</v>
      </c>
      <c r="O143" s="76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AR143" s="14" t="s">
        <v>136</v>
      </c>
      <c r="AT143" s="14" t="s">
        <v>132</v>
      </c>
      <c r="AU143" s="14" t="s">
        <v>78</v>
      </c>
      <c r="AY143" s="14" t="s">
        <v>129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4" t="s">
        <v>76</v>
      </c>
      <c r="BK143" s="223">
        <f>ROUND(I143*H143,2)</f>
        <v>0</v>
      </c>
      <c r="BL143" s="14" t="s">
        <v>136</v>
      </c>
      <c r="BM143" s="14" t="s">
        <v>253</v>
      </c>
    </row>
    <row r="144" spans="2:65" s="1" customFormat="1" ht="16.5" customHeight="1">
      <c r="B144" s="35"/>
      <c r="C144" s="212" t="s">
        <v>190</v>
      </c>
      <c r="D144" s="212" t="s">
        <v>132</v>
      </c>
      <c r="E144" s="213" t="s">
        <v>426</v>
      </c>
      <c r="F144" s="214" t="s">
        <v>427</v>
      </c>
      <c r="G144" s="215" t="s">
        <v>162</v>
      </c>
      <c r="H144" s="216">
        <v>80</v>
      </c>
      <c r="I144" s="217"/>
      <c r="J144" s="218">
        <f>ROUND(I144*H144,2)</f>
        <v>0</v>
      </c>
      <c r="K144" s="214" t="s">
        <v>19</v>
      </c>
      <c r="L144" s="40"/>
      <c r="M144" s="219" t="s">
        <v>19</v>
      </c>
      <c r="N144" s="220" t="s">
        <v>40</v>
      </c>
      <c r="O144" s="76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AR144" s="14" t="s">
        <v>136</v>
      </c>
      <c r="AT144" s="14" t="s">
        <v>132</v>
      </c>
      <c r="AU144" s="14" t="s">
        <v>78</v>
      </c>
      <c r="AY144" s="14" t="s">
        <v>129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4" t="s">
        <v>76</v>
      </c>
      <c r="BK144" s="223">
        <f>ROUND(I144*H144,2)</f>
        <v>0</v>
      </c>
      <c r="BL144" s="14" t="s">
        <v>136</v>
      </c>
      <c r="BM144" s="14" t="s">
        <v>257</v>
      </c>
    </row>
    <row r="145" spans="2:65" s="1" customFormat="1" ht="16.5" customHeight="1">
      <c r="B145" s="35"/>
      <c r="C145" s="212" t="s">
        <v>259</v>
      </c>
      <c r="D145" s="212" t="s">
        <v>132</v>
      </c>
      <c r="E145" s="213" t="s">
        <v>428</v>
      </c>
      <c r="F145" s="214" t="s">
        <v>429</v>
      </c>
      <c r="G145" s="215" t="s">
        <v>162</v>
      </c>
      <c r="H145" s="216">
        <v>40</v>
      </c>
      <c r="I145" s="217"/>
      <c r="J145" s="218">
        <f>ROUND(I145*H145,2)</f>
        <v>0</v>
      </c>
      <c r="K145" s="214" t="s">
        <v>19</v>
      </c>
      <c r="L145" s="40"/>
      <c r="M145" s="219" t="s">
        <v>19</v>
      </c>
      <c r="N145" s="220" t="s">
        <v>40</v>
      </c>
      <c r="O145" s="76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AR145" s="14" t="s">
        <v>136</v>
      </c>
      <c r="AT145" s="14" t="s">
        <v>132</v>
      </c>
      <c r="AU145" s="14" t="s">
        <v>78</v>
      </c>
      <c r="AY145" s="14" t="s">
        <v>129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4" t="s">
        <v>76</v>
      </c>
      <c r="BK145" s="223">
        <f>ROUND(I145*H145,2)</f>
        <v>0</v>
      </c>
      <c r="BL145" s="14" t="s">
        <v>136</v>
      </c>
      <c r="BM145" s="14" t="s">
        <v>262</v>
      </c>
    </row>
    <row r="146" spans="2:65" s="1" customFormat="1" ht="16.5" customHeight="1">
      <c r="B146" s="35"/>
      <c r="C146" s="212" t="s">
        <v>195</v>
      </c>
      <c r="D146" s="212" t="s">
        <v>132</v>
      </c>
      <c r="E146" s="213" t="s">
        <v>430</v>
      </c>
      <c r="F146" s="214" t="s">
        <v>431</v>
      </c>
      <c r="G146" s="215" t="s">
        <v>162</v>
      </c>
      <c r="H146" s="216">
        <v>30</v>
      </c>
      <c r="I146" s="217"/>
      <c r="J146" s="218">
        <f>ROUND(I146*H146,2)</f>
        <v>0</v>
      </c>
      <c r="K146" s="214" t="s">
        <v>19</v>
      </c>
      <c r="L146" s="40"/>
      <c r="M146" s="219" t="s">
        <v>19</v>
      </c>
      <c r="N146" s="220" t="s">
        <v>40</v>
      </c>
      <c r="O146" s="76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AR146" s="14" t="s">
        <v>136</v>
      </c>
      <c r="AT146" s="14" t="s">
        <v>132</v>
      </c>
      <c r="AU146" s="14" t="s">
        <v>78</v>
      </c>
      <c r="AY146" s="14" t="s">
        <v>129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4" t="s">
        <v>76</v>
      </c>
      <c r="BK146" s="223">
        <f>ROUND(I146*H146,2)</f>
        <v>0</v>
      </c>
      <c r="BL146" s="14" t="s">
        <v>136</v>
      </c>
      <c r="BM146" s="14" t="s">
        <v>269</v>
      </c>
    </row>
    <row r="147" spans="2:63" s="11" customFormat="1" ht="22.8" customHeight="1">
      <c r="B147" s="196"/>
      <c r="C147" s="197"/>
      <c r="D147" s="198" t="s">
        <v>68</v>
      </c>
      <c r="E147" s="210" t="s">
        <v>170</v>
      </c>
      <c r="F147" s="210" t="s">
        <v>171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SUM(P148:P162)</f>
        <v>0</v>
      </c>
      <c r="Q147" s="204"/>
      <c r="R147" s="205">
        <f>SUM(R148:R162)</f>
        <v>0</v>
      </c>
      <c r="S147" s="204"/>
      <c r="T147" s="206">
        <f>SUM(T148:T162)</f>
        <v>0</v>
      </c>
      <c r="AR147" s="207" t="s">
        <v>78</v>
      </c>
      <c r="AT147" s="208" t="s">
        <v>68</v>
      </c>
      <c r="AU147" s="208" t="s">
        <v>76</v>
      </c>
      <c r="AY147" s="207" t="s">
        <v>129</v>
      </c>
      <c r="BK147" s="209">
        <f>SUM(BK148:BK162)</f>
        <v>0</v>
      </c>
    </row>
    <row r="148" spans="2:65" s="1" customFormat="1" ht="16.5" customHeight="1">
      <c r="B148" s="35"/>
      <c r="C148" s="212" t="s">
        <v>272</v>
      </c>
      <c r="D148" s="212" t="s">
        <v>132</v>
      </c>
      <c r="E148" s="213" t="s">
        <v>432</v>
      </c>
      <c r="F148" s="214" t="s">
        <v>433</v>
      </c>
      <c r="G148" s="215" t="s">
        <v>162</v>
      </c>
      <c r="H148" s="216">
        <v>4</v>
      </c>
      <c r="I148" s="217"/>
      <c r="J148" s="218">
        <f>ROUND(I148*H148,2)</f>
        <v>0</v>
      </c>
      <c r="K148" s="214" t="s">
        <v>19</v>
      </c>
      <c r="L148" s="40"/>
      <c r="M148" s="219" t="s">
        <v>19</v>
      </c>
      <c r="N148" s="220" t="s">
        <v>40</v>
      </c>
      <c r="O148" s="76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AR148" s="14" t="s">
        <v>136</v>
      </c>
      <c r="AT148" s="14" t="s">
        <v>132</v>
      </c>
      <c r="AU148" s="14" t="s">
        <v>78</v>
      </c>
      <c r="AY148" s="14" t="s">
        <v>129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4" t="s">
        <v>76</v>
      </c>
      <c r="BK148" s="223">
        <f>ROUND(I148*H148,2)</f>
        <v>0</v>
      </c>
      <c r="BL148" s="14" t="s">
        <v>136</v>
      </c>
      <c r="BM148" s="14" t="s">
        <v>274</v>
      </c>
    </row>
    <row r="149" spans="2:65" s="1" customFormat="1" ht="16.5" customHeight="1">
      <c r="B149" s="35"/>
      <c r="C149" s="212" t="s">
        <v>200</v>
      </c>
      <c r="D149" s="212" t="s">
        <v>132</v>
      </c>
      <c r="E149" s="213" t="s">
        <v>434</v>
      </c>
      <c r="F149" s="214" t="s">
        <v>435</v>
      </c>
      <c r="G149" s="215" t="s">
        <v>162</v>
      </c>
      <c r="H149" s="216">
        <v>48</v>
      </c>
      <c r="I149" s="217"/>
      <c r="J149" s="218">
        <f>ROUND(I149*H149,2)</f>
        <v>0</v>
      </c>
      <c r="K149" s="214" t="s">
        <v>19</v>
      </c>
      <c r="L149" s="40"/>
      <c r="M149" s="219" t="s">
        <v>19</v>
      </c>
      <c r="N149" s="220" t="s">
        <v>40</v>
      </c>
      <c r="O149" s="76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AR149" s="14" t="s">
        <v>136</v>
      </c>
      <c r="AT149" s="14" t="s">
        <v>132</v>
      </c>
      <c r="AU149" s="14" t="s">
        <v>78</v>
      </c>
      <c r="AY149" s="14" t="s">
        <v>129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4" t="s">
        <v>76</v>
      </c>
      <c r="BK149" s="223">
        <f>ROUND(I149*H149,2)</f>
        <v>0</v>
      </c>
      <c r="BL149" s="14" t="s">
        <v>136</v>
      </c>
      <c r="BM149" s="14" t="s">
        <v>276</v>
      </c>
    </row>
    <row r="150" spans="2:65" s="1" customFormat="1" ht="16.5" customHeight="1">
      <c r="B150" s="35"/>
      <c r="C150" s="212" t="s">
        <v>277</v>
      </c>
      <c r="D150" s="212" t="s">
        <v>132</v>
      </c>
      <c r="E150" s="213" t="s">
        <v>436</v>
      </c>
      <c r="F150" s="214" t="s">
        <v>437</v>
      </c>
      <c r="G150" s="215" t="s">
        <v>162</v>
      </c>
      <c r="H150" s="216">
        <v>18</v>
      </c>
      <c r="I150" s="217"/>
      <c r="J150" s="218">
        <f>ROUND(I150*H150,2)</f>
        <v>0</v>
      </c>
      <c r="K150" s="214" t="s">
        <v>19</v>
      </c>
      <c r="L150" s="40"/>
      <c r="M150" s="219" t="s">
        <v>19</v>
      </c>
      <c r="N150" s="220" t="s">
        <v>40</v>
      </c>
      <c r="O150" s="76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AR150" s="14" t="s">
        <v>136</v>
      </c>
      <c r="AT150" s="14" t="s">
        <v>132</v>
      </c>
      <c r="AU150" s="14" t="s">
        <v>78</v>
      </c>
      <c r="AY150" s="14" t="s">
        <v>129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4" t="s">
        <v>76</v>
      </c>
      <c r="BK150" s="223">
        <f>ROUND(I150*H150,2)</f>
        <v>0</v>
      </c>
      <c r="BL150" s="14" t="s">
        <v>136</v>
      </c>
      <c r="BM150" s="14" t="s">
        <v>279</v>
      </c>
    </row>
    <row r="151" spans="2:65" s="1" customFormat="1" ht="16.5" customHeight="1">
      <c r="B151" s="35"/>
      <c r="C151" s="212" t="s">
        <v>204</v>
      </c>
      <c r="D151" s="212" t="s">
        <v>132</v>
      </c>
      <c r="E151" s="213" t="s">
        <v>438</v>
      </c>
      <c r="F151" s="214" t="s">
        <v>439</v>
      </c>
      <c r="G151" s="215" t="s">
        <v>162</v>
      </c>
      <c r="H151" s="216">
        <v>76</v>
      </c>
      <c r="I151" s="217"/>
      <c r="J151" s="218">
        <f>ROUND(I151*H151,2)</f>
        <v>0</v>
      </c>
      <c r="K151" s="214" t="s">
        <v>19</v>
      </c>
      <c r="L151" s="40"/>
      <c r="M151" s="219" t="s">
        <v>19</v>
      </c>
      <c r="N151" s="220" t="s">
        <v>40</v>
      </c>
      <c r="O151" s="76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AR151" s="14" t="s">
        <v>136</v>
      </c>
      <c r="AT151" s="14" t="s">
        <v>132</v>
      </c>
      <c r="AU151" s="14" t="s">
        <v>78</v>
      </c>
      <c r="AY151" s="14" t="s">
        <v>129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4" t="s">
        <v>76</v>
      </c>
      <c r="BK151" s="223">
        <f>ROUND(I151*H151,2)</f>
        <v>0</v>
      </c>
      <c r="BL151" s="14" t="s">
        <v>136</v>
      </c>
      <c r="BM151" s="14" t="s">
        <v>281</v>
      </c>
    </row>
    <row r="152" spans="2:65" s="1" customFormat="1" ht="16.5" customHeight="1">
      <c r="B152" s="35"/>
      <c r="C152" s="212" t="s">
        <v>282</v>
      </c>
      <c r="D152" s="212" t="s">
        <v>132</v>
      </c>
      <c r="E152" s="213" t="s">
        <v>440</v>
      </c>
      <c r="F152" s="214" t="s">
        <v>441</v>
      </c>
      <c r="G152" s="215" t="s">
        <v>162</v>
      </c>
      <c r="H152" s="216">
        <v>113</v>
      </c>
      <c r="I152" s="217"/>
      <c r="J152" s="218">
        <f>ROUND(I152*H152,2)</f>
        <v>0</v>
      </c>
      <c r="K152" s="214" t="s">
        <v>19</v>
      </c>
      <c r="L152" s="40"/>
      <c r="M152" s="219" t="s">
        <v>19</v>
      </c>
      <c r="N152" s="220" t="s">
        <v>40</v>
      </c>
      <c r="O152" s="76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AR152" s="14" t="s">
        <v>136</v>
      </c>
      <c r="AT152" s="14" t="s">
        <v>132</v>
      </c>
      <c r="AU152" s="14" t="s">
        <v>78</v>
      </c>
      <c r="AY152" s="14" t="s">
        <v>129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4" t="s">
        <v>76</v>
      </c>
      <c r="BK152" s="223">
        <f>ROUND(I152*H152,2)</f>
        <v>0</v>
      </c>
      <c r="BL152" s="14" t="s">
        <v>136</v>
      </c>
      <c r="BM152" s="14" t="s">
        <v>284</v>
      </c>
    </row>
    <row r="153" spans="2:65" s="1" customFormat="1" ht="16.5" customHeight="1">
      <c r="B153" s="35"/>
      <c r="C153" s="212" t="s">
        <v>209</v>
      </c>
      <c r="D153" s="212" t="s">
        <v>132</v>
      </c>
      <c r="E153" s="213" t="s">
        <v>442</v>
      </c>
      <c r="F153" s="214" t="s">
        <v>443</v>
      </c>
      <c r="G153" s="215" t="s">
        <v>162</v>
      </c>
      <c r="H153" s="216">
        <v>200</v>
      </c>
      <c r="I153" s="217"/>
      <c r="J153" s="218">
        <f>ROUND(I153*H153,2)</f>
        <v>0</v>
      </c>
      <c r="K153" s="214" t="s">
        <v>19</v>
      </c>
      <c r="L153" s="40"/>
      <c r="M153" s="219" t="s">
        <v>19</v>
      </c>
      <c r="N153" s="220" t="s">
        <v>40</v>
      </c>
      <c r="O153" s="76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AR153" s="14" t="s">
        <v>136</v>
      </c>
      <c r="AT153" s="14" t="s">
        <v>132</v>
      </c>
      <c r="AU153" s="14" t="s">
        <v>78</v>
      </c>
      <c r="AY153" s="14" t="s">
        <v>129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4" t="s">
        <v>76</v>
      </c>
      <c r="BK153" s="223">
        <f>ROUND(I153*H153,2)</f>
        <v>0</v>
      </c>
      <c r="BL153" s="14" t="s">
        <v>136</v>
      </c>
      <c r="BM153" s="14" t="s">
        <v>286</v>
      </c>
    </row>
    <row r="154" spans="2:65" s="1" customFormat="1" ht="16.5" customHeight="1">
      <c r="B154" s="35"/>
      <c r="C154" s="212" t="s">
        <v>287</v>
      </c>
      <c r="D154" s="212" t="s">
        <v>132</v>
      </c>
      <c r="E154" s="213" t="s">
        <v>444</v>
      </c>
      <c r="F154" s="214" t="s">
        <v>445</v>
      </c>
      <c r="G154" s="215" t="s">
        <v>162</v>
      </c>
      <c r="H154" s="216">
        <v>770</v>
      </c>
      <c r="I154" s="217"/>
      <c r="J154" s="218">
        <f>ROUND(I154*H154,2)</f>
        <v>0</v>
      </c>
      <c r="K154" s="214" t="s">
        <v>19</v>
      </c>
      <c r="L154" s="40"/>
      <c r="M154" s="219" t="s">
        <v>19</v>
      </c>
      <c r="N154" s="220" t="s">
        <v>40</v>
      </c>
      <c r="O154" s="76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AR154" s="14" t="s">
        <v>136</v>
      </c>
      <c r="AT154" s="14" t="s">
        <v>132</v>
      </c>
      <c r="AU154" s="14" t="s">
        <v>78</v>
      </c>
      <c r="AY154" s="14" t="s">
        <v>129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4" t="s">
        <v>76</v>
      </c>
      <c r="BK154" s="223">
        <f>ROUND(I154*H154,2)</f>
        <v>0</v>
      </c>
      <c r="BL154" s="14" t="s">
        <v>136</v>
      </c>
      <c r="BM154" s="14" t="s">
        <v>289</v>
      </c>
    </row>
    <row r="155" spans="2:65" s="1" customFormat="1" ht="16.5" customHeight="1">
      <c r="B155" s="35"/>
      <c r="C155" s="212" t="s">
        <v>213</v>
      </c>
      <c r="D155" s="212" t="s">
        <v>132</v>
      </c>
      <c r="E155" s="213" t="s">
        <v>446</v>
      </c>
      <c r="F155" s="214" t="s">
        <v>447</v>
      </c>
      <c r="G155" s="215" t="s">
        <v>162</v>
      </c>
      <c r="H155" s="216">
        <v>4</v>
      </c>
      <c r="I155" s="217"/>
      <c r="J155" s="218">
        <f>ROUND(I155*H155,2)</f>
        <v>0</v>
      </c>
      <c r="K155" s="214" t="s">
        <v>19</v>
      </c>
      <c r="L155" s="40"/>
      <c r="M155" s="219" t="s">
        <v>19</v>
      </c>
      <c r="N155" s="220" t="s">
        <v>40</v>
      </c>
      <c r="O155" s="76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AR155" s="14" t="s">
        <v>136</v>
      </c>
      <c r="AT155" s="14" t="s">
        <v>132</v>
      </c>
      <c r="AU155" s="14" t="s">
        <v>78</v>
      </c>
      <c r="AY155" s="14" t="s">
        <v>129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4" t="s">
        <v>76</v>
      </c>
      <c r="BK155" s="223">
        <f>ROUND(I155*H155,2)</f>
        <v>0</v>
      </c>
      <c r="BL155" s="14" t="s">
        <v>136</v>
      </c>
      <c r="BM155" s="14" t="s">
        <v>291</v>
      </c>
    </row>
    <row r="156" spans="2:65" s="1" customFormat="1" ht="16.5" customHeight="1">
      <c r="B156" s="35"/>
      <c r="C156" s="212" t="s">
        <v>292</v>
      </c>
      <c r="D156" s="212" t="s">
        <v>132</v>
      </c>
      <c r="E156" s="213" t="s">
        <v>448</v>
      </c>
      <c r="F156" s="214" t="s">
        <v>449</v>
      </c>
      <c r="G156" s="215" t="s">
        <v>162</v>
      </c>
      <c r="H156" s="216">
        <v>10</v>
      </c>
      <c r="I156" s="217"/>
      <c r="J156" s="218">
        <f>ROUND(I156*H156,2)</f>
        <v>0</v>
      </c>
      <c r="K156" s="214" t="s">
        <v>19</v>
      </c>
      <c r="L156" s="40"/>
      <c r="M156" s="219" t="s">
        <v>19</v>
      </c>
      <c r="N156" s="220" t="s">
        <v>40</v>
      </c>
      <c r="O156" s="76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AR156" s="14" t="s">
        <v>136</v>
      </c>
      <c r="AT156" s="14" t="s">
        <v>132</v>
      </c>
      <c r="AU156" s="14" t="s">
        <v>78</v>
      </c>
      <c r="AY156" s="14" t="s">
        <v>129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4" t="s">
        <v>76</v>
      </c>
      <c r="BK156" s="223">
        <f>ROUND(I156*H156,2)</f>
        <v>0</v>
      </c>
      <c r="BL156" s="14" t="s">
        <v>136</v>
      </c>
      <c r="BM156" s="14" t="s">
        <v>294</v>
      </c>
    </row>
    <row r="157" spans="2:65" s="1" customFormat="1" ht="16.5" customHeight="1">
      <c r="B157" s="35"/>
      <c r="C157" s="212" t="s">
        <v>217</v>
      </c>
      <c r="D157" s="212" t="s">
        <v>132</v>
      </c>
      <c r="E157" s="213" t="s">
        <v>450</v>
      </c>
      <c r="F157" s="214" t="s">
        <v>451</v>
      </c>
      <c r="G157" s="215" t="s">
        <v>162</v>
      </c>
      <c r="H157" s="216">
        <v>25</v>
      </c>
      <c r="I157" s="217"/>
      <c r="J157" s="218">
        <f>ROUND(I157*H157,2)</f>
        <v>0</v>
      </c>
      <c r="K157" s="214" t="s">
        <v>19</v>
      </c>
      <c r="L157" s="40"/>
      <c r="M157" s="219" t="s">
        <v>19</v>
      </c>
      <c r="N157" s="220" t="s">
        <v>40</v>
      </c>
      <c r="O157" s="76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AR157" s="14" t="s">
        <v>136</v>
      </c>
      <c r="AT157" s="14" t="s">
        <v>132</v>
      </c>
      <c r="AU157" s="14" t="s">
        <v>78</v>
      </c>
      <c r="AY157" s="14" t="s">
        <v>129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4" t="s">
        <v>76</v>
      </c>
      <c r="BK157" s="223">
        <f>ROUND(I157*H157,2)</f>
        <v>0</v>
      </c>
      <c r="BL157" s="14" t="s">
        <v>136</v>
      </c>
      <c r="BM157" s="14" t="s">
        <v>296</v>
      </c>
    </row>
    <row r="158" spans="2:65" s="1" customFormat="1" ht="16.5" customHeight="1">
      <c r="B158" s="35"/>
      <c r="C158" s="212" t="s">
        <v>297</v>
      </c>
      <c r="D158" s="212" t="s">
        <v>132</v>
      </c>
      <c r="E158" s="213" t="s">
        <v>452</v>
      </c>
      <c r="F158" s="214" t="s">
        <v>453</v>
      </c>
      <c r="G158" s="215" t="s">
        <v>162</v>
      </c>
      <c r="H158" s="216">
        <v>15</v>
      </c>
      <c r="I158" s="217"/>
      <c r="J158" s="218">
        <f>ROUND(I158*H158,2)</f>
        <v>0</v>
      </c>
      <c r="K158" s="214" t="s">
        <v>19</v>
      </c>
      <c r="L158" s="40"/>
      <c r="M158" s="219" t="s">
        <v>19</v>
      </c>
      <c r="N158" s="220" t="s">
        <v>40</v>
      </c>
      <c r="O158" s="76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AR158" s="14" t="s">
        <v>136</v>
      </c>
      <c r="AT158" s="14" t="s">
        <v>132</v>
      </c>
      <c r="AU158" s="14" t="s">
        <v>78</v>
      </c>
      <c r="AY158" s="14" t="s">
        <v>129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4" t="s">
        <v>76</v>
      </c>
      <c r="BK158" s="223">
        <f>ROUND(I158*H158,2)</f>
        <v>0</v>
      </c>
      <c r="BL158" s="14" t="s">
        <v>136</v>
      </c>
      <c r="BM158" s="14" t="s">
        <v>299</v>
      </c>
    </row>
    <row r="159" spans="2:65" s="1" customFormat="1" ht="16.5" customHeight="1">
      <c r="B159" s="35"/>
      <c r="C159" s="212" t="s">
        <v>221</v>
      </c>
      <c r="D159" s="212" t="s">
        <v>132</v>
      </c>
      <c r="E159" s="213" t="s">
        <v>454</v>
      </c>
      <c r="F159" s="214" t="s">
        <v>455</v>
      </c>
      <c r="G159" s="215" t="s">
        <v>162</v>
      </c>
      <c r="H159" s="216">
        <v>10</v>
      </c>
      <c r="I159" s="217"/>
      <c r="J159" s="218">
        <f>ROUND(I159*H159,2)</f>
        <v>0</v>
      </c>
      <c r="K159" s="214" t="s">
        <v>19</v>
      </c>
      <c r="L159" s="40"/>
      <c r="M159" s="219" t="s">
        <v>19</v>
      </c>
      <c r="N159" s="220" t="s">
        <v>40</v>
      </c>
      <c r="O159" s="76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AR159" s="14" t="s">
        <v>136</v>
      </c>
      <c r="AT159" s="14" t="s">
        <v>132</v>
      </c>
      <c r="AU159" s="14" t="s">
        <v>78</v>
      </c>
      <c r="AY159" s="14" t="s">
        <v>129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4" t="s">
        <v>76</v>
      </c>
      <c r="BK159" s="223">
        <f>ROUND(I159*H159,2)</f>
        <v>0</v>
      </c>
      <c r="BL159" s="14" t="s">
        <v>136</v>
      </c>
      <c r="BM159" s="14" t="s">
        <v>301</v>
      </c>
    </row>
    <row r="160" spans="2:65" s="1" customFormat="1" ht="16.5" customHeight="1">
      <c r="B160" s="35"/>
      <c r="C160" s="212" t="s">
        <v>302</v>
      </c>
      <c r="D160" s="212" t="s">
        <v>132</v>
      </c>
      <c r="E160" s="213" t="s">
        <v>456</v>
      </c>
      <c r="F160" s="214" t="s">
        <v>457</v>
      </c>
      <c r="G160" s="215" t="s">
        <v>162</v>
      </c>
      <c r="H160" s="216">
        <v>250</v>
      </c>
      <c r="I160" s="217"/>
      <c r="J160" s="218">
        <f>ROUND(I160*H160,2)</f>
        <v>0</v>
      </c>
      <c r="K160" s="214" t="s">
        <v>19</v>
      </c>
      <c r="L160" s="40"/>
      <c r="M160" s="219" t="s">
        <v>19</v>
      </c>
      <c r="N160" s="220" t="s">
        <v>40</v>
      </c>
      <c r="O160" s="76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AR160" s="14" t="s">
        <v>136</v>
      </c>
      <c r="AT160" s="14" t="s">
        <v>132</v>
      </c>
      <c r="AU160" s="14" t="s">
        <v>78</v>
      </c>
      <c r="AY160" s="14" t="s">
        <v>129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4" t="s">
        <v>76</v>
      </c>
      <c r="BK160" s="223">
        <f>ROUND(I160*H160,2)</f>
        <v>0</v>
      </c>
      <c r="BL160" s="14" t="s">
        <v>136</v>
      </c>
      <c r="BM160" s="14" t="s">
        <v>304</v>
      </c>
    </row>
    <row r="161" spans="2:65" s="1" customFormat="1" ht="16.5" customHeight="1">
      <c r="B161" s="35"/>
      <c r="C161" s="212" t="s">
        <v>226</v>
      </c>
      <c r="D161" s="212" t="s">
        <v>132</v>
      </c>
      <c r="E161" s="213" t="s">
        <v>458</v>
      </c>
      <c r="F161" s="214" t="s">
        <v>459</v>
      </c>
      <c r="G161" s="215" t="s">
        <v>162</v>
      </c>
      <c r="H161" s="216">
        <v>30</v>
      </c>
      <c r="I161" s="217"/>
      <c r="J161" s="218">
        <f>ROUND(I161*H161,2)</f>
        <v>0</v>
      </c>
      <c r="K161" s="214" t="s">
        <v>19</v>
      </c>
      <c r="L161" s="40"/>
      <c r="M161" s="219" t="s">
        <v>19</v>
      </c>
      <c r="N161" s="220" t="s">
        <v>40</v>
      </c>
      <c r="O161" s="76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AR161" s="14" t="s">
        <v>136</v>
      </c>
      <c r="AT161" s="14" t="s">
        <v>132</v>
      </c>
      <c r="AU161" s="14" t="s">
        <v>78</v>
      </c>
      <c r="AY161" s="14" t="s">
        <v>129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4" t="s">
        <v>76</v>
      </c>
      <c r="BK161" s="223">
        <f>ROUND(I161*H161,2)</f>
        <v>0</v>
      </c>
      <c r="BL161" s="14" t="s">
        <v>136</v>
      </c>
      <c r="BM161" s="14" t="s">
        <v>306</v>
      </c>
    </row>
    <row r="162" spans="2:65" s="1" customFormat="1" ht="16.5" customHeight="1">
      <c r="B162" s="35"/>
      <c r="C162" s="212" t="s">
        <v>307</v>
      </c>
      <c r="D162" s="212" t="s">
        <v>132</v>
      </c>
      <c r="E162" s="213" t="s">
        <v>460</v>
      </c>
      <c r="F162" s="214" t="s">
        <v>461</v>
      </c>
      <c r="G162" s="215" t="s">
        <v>162</v>
      </c>
      <c r="H162" s="216">
        <v>20</v>
      </c>
      <c r="I162" s="217"/>
      <c r="J162" s="218">
        <f>ROUND(I162*H162,2)</f>
        <v>0</v>
      </c>
      <c r="K162" s="214" t="s">
        <v>19</v>
      </c>
      <c r="L162" s="40"/>
      <c r="M162" s="219" t="s">
        <v>19</v>
      </c>
      <c r="N162" s="220" t="s">
        <v>40</v>
      </c>
      <c r="O162" s="76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AR162" s="14" t="s">
        <v>136</v>
      </c>
      <c r="AT162" s="14" t="s">
        <v>132</v>
      </c>
      <c r="AU162" s="14" t="s">
        <v>78</v>
      </c>
      <c r="AY162" s="14" t="s">
        <v>129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4" t="s">
        <v>76</v>
      </c>
      <c r="BK162" s="223">
        <f>ROUND(I162*H162,2)</f>
        <v>0</v>
      </c>
      <c r="BL162" s="14" t="s">
        <v>136</v>
      </c>
      <c r="BM162" s="14" t="s">
        <v>309</v>
      </c>
    </row>
    <row r="163" spans="2:63" s="11" customFormat="1" ht="22.8" customHeight="1">
      <c r="B163" s="196"/>
      <c r="C163" s="197"/>
      <c r="D163" s="198" t="s">
        <v>68</v>
      </c>
      <c r="E163" s="210" t="s">
        <v>186</v>
      </c>
      <c r="F163" s="210" t="s">
        <v>462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P164+P167+P170+P173</f>
        <v>0</v>
      </c>
      <c r="Q163" s="204"/>
      <c r="R163" s="205">
        <f>R164+R167+R170+R173</f>
        <v>0</v>
      </c>
      <c r="S163" s="204"/>
      <c r="T163" s="206">
        <f>T164+T167+T170+T173</f>
        <v>0</v>
      </c>
      <c r="AR163" s="207" t="s">
        <v>78</v>
      </c>
      <c r="AT163" s="208" t="s">
        <v>68</v>
      </c>
      <c r="AU163" s="208" t="s">
        <v>76</v>
      </c>
      <c r="AY163" s="207" t="s">
        <v>129</v>
      </c>
      <c r="BK163" s="209">
        <f>BK164+BK167+BK170+BK173</f>
        <v>0</v>
      </c>
    </row>
    <row r="164" spans="2:63" s="11" customFormat="1" ht="20.85" customHeight="1">
      <c r="B164" s="196"/>
      <c r="C164" s="197"/>
      <c r="D164" s="198" t="s">
        <v>68</v>
      </c>
      <c r="E164" s="210" t="s">
        <v>264</v>
      </c>
      <c r="F164" s="210" t="s">
        <v>463</v>
      </c>
      <c r="G164" s="197"/>
      <c r="H164" s="197"/>
      <c r="I164" s="200"/>
      <c r="J164" s="211">
        <f>BK164</f>
        <v>0</v>
      </c>
      <c r="K164" s="197"/>
      <c r="L164" s="202"/>
      <c r="M164" s="203"/>
      <c r="N164" s="204"/>
      <c r="O164" s="204"/>
      <c r="P164" s="205">
        <f>SUM(P165:P166)</f>
        <v>0</v>
      </c>
      <c r="Q164" s="204"/>
      <c r="R164" s="205">
        <f>SUM(R165:R166)</f>
        <v>0</v>
      </c>
      <c r="S164" s="204"/>
      <c r="T164" s="206">
        <f>SUM(T165:T166)</f>
        <v>0</v>
      </c>
      <c r="AR164" s="207" t="s">
        <v>78</v>
      </c>
      <c r="AT164" s="208" t="s">
        <v>68</v>
      </c>
      <c r="AU164" s="208" t="s">
        <v>78</v>
      </c>
      <c r="AY164" s="207" t="s">
        <v>129</v>
      </c>
      <c r="BK164" s="209">
        <f>SUM(BK165:BK166)</f>
        <v>0</v>
      </c>
    </row>
    <row r="165" spans="2:65" s="1" customFormat="1" ht="16.5" customHeight="1">
      <c r="B165" s="35"/>
      <c r="C165" s="212" t="s">
        <v>230</v>
      </c>
      <c r="D165" s="212" t="s">
        <v>132</v>
      </c>
      <c r="E165" s="213" t="s">
        <v>464</v>
      </c>
      <c r="F165" s="214" t="s">
        <v>465</v>
      </c>
      <c r="G165" s="215" t="s">
        <v>135</v>
      </c>
      <c r="H165" s="216">
        <v>1</v>
      </c>
      <c r="I165" s="217"/>
      <c r="J165" s="218">
        <f>ROUND(I165*H165,2)</f>
        <v>0</v>
      </c>
      <c r="K165" s="214" t="s">
        <v>19</v>
      </c>
      <c r="L165" s="40"/>
      <c r="M165" s="219" t="s">
        <v>19</v>
      </c>
      <c r="N165" s="220" t="s">
        <v>40</v>
      </c>
      <c r="O165" s="76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AR165" s="14" t="s">
        <v>136</v>
      </c>
      <c r="AT165" s="14" t="s">
        <v>132</v>
      </c>
      <c r="AU165" s="14" t="s">
        <v>140</v>
      </c>
      <c r="AY165" s="14" t="s">
        <v>129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4" t="s">
        <v>76</v>
      </c>
      <c r="BK165" s="223">
        <f>ROUND(I165*H165,2)</f>
        <v>0</v>
      </c>
      <c r="BL165" s="14" t="s">
        <v>136</v>
      </c>
      <c r="BM165" s="14" t="s">
        <v>311</v>
      </c>
    </row>
    <row r="166" spans="2:47" s="1" customFormat="1" ht="12">
      <c r="B166" s="35"/>
      <c r="C166" s="36"/>
      <c r="D166" s="224" t="s">
        <v>191</v>
      </c>
      <c r="E166" s="36"/>
      <c r="F166" s="225" t="s">
        <v>466</v>
      </c>
      <c r="G166" s="36"/>
      <c r="H166" s="36"/>
      <c r="I166" s="139"/>
      <c r="J166" s="36"/>
      <c r="K166" s="36"/>
      <c r="L166" s="40"/>
      <c r="M166" s="226"/>
      <c r="N166" s="76"/>
      <c r="O166" s="76"/>
      <c r="P166" s="76"/>
      <c r="Q166" s="76"/>
      <c r="R166" s="76"/>
      <c r="S166" s="76"/>
      <c r="T166" s="77"/>
      <c r="AT166" s="14" t="s">
        <v>191</v>
      </c>
      <c r="AU166" s="14" t="s">
        <v>140</v>
      </c>
    </row>
    <row r="167" spans="2:63" s="11" customFormat="1" ht="20.85" customHeight="1">
      <c r="B167" s="196"/>
      <c r="C167" s="197"/>
      <c r="D167" s="198" t="s">
        <v>68</v>
      </c>
      <c r="E167" s="210" t="s">
        <v>270</v>
      </c>
      <c r="F167" s="210" t="s">
        <v>467</v>
      </c>
      <c r="G167" s="197"/>
      <c r="H167" s="197"/>
      <c r="I167" s="200"/>
      <c r="J167" s="211">
        <f>BK167</f>
        <v>0</v>
      </c>
      <c r="K167" s="197"/>
      <c r="L167" s="202"/>
      <c r="M167" s="203"/>
      <c r="N167" s="204"/>
      <c r="O167" s="204"/>
      <c r="P167" s="205">
        <f>SUM(P168:P169)</f>
        <v>0</v>
      </c>
      <c r="Q167" s="204"/>
      <c r="R167" s="205">
        <f>SUM(R168:R169)</f>
        <v>0</v>
      </c>
      <c r="S167" s="204"/>
      <c r="T167" s="206">
        <f>SUM(T168:T169)</f>
        <v>0</v>
      </c>
      <c r="AR167" s="207" t="s">
        <v>78</v>
      </c>
      <c r="AT167" s="208" t="s">
        <v>68</v>
      </c>
      <c r="AU167" s="208" t="s">
        <v>78</v>
      </c>
      <c r="AY167" s="207" t="s">
        <v>129</v>
      </c>
      <c r="BK167" s="209">
        <f>SUM(BK168:BK169)</f>
        <v>0</v>
      </c>
    </row>
    <row r="168" spans="2:65" s="1" customFormat="1" ht="22.5" customHeight="1">
      <c r="B168" s="35"/>
      <c r="C168" s="212" t="s">
        <v>312</v>
      </c>
      <c r="D168" s="212" t="s">
        <v>132</v>
      </c>
      <c r="E168" s="213" t="s">
        <v>468</v>
      </c>
      <c r="F168" s="214" t="s">
        <v>469</v>
      </c>
      <c r="G168" s="215" t="s">
        <v>135</v>
      </c>
      <c r="H168" s="216">
        <v>1</v>
      </c>
      <c r="I168" s="217"/>
      <c r="J168" s="218">
        <f>ROUND(I168*H168,2)</f>
        <v>0</v>
      </c>
      <c r="K168" s="214" t="s">
        <v>19</v>
      </c>
      <c r="L168" s="40"/>
      <c r="M168" s="219" t="s">
        <v>19</v>
      </c>
      <c r="N168" s="220" t="s">
        <v>40</v>
      </c>
      <c r="O168" s="76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AR168" s="14" t="s">
        <v>136</v>
      </c>
      <c r="AT168" s="14" t="s">
        <v>132</v>
      </c>
      <c r="AU168" s="14" t="s">
        <v>140</v>
      </c>
      <c r="AY168" s="14" t="s">
        <v>129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4" t="s">
        <v>76</v>
      </c>
      <c r="BK168" s="223">
        <f>ROUND(I168*H168,2)</f>
        <v>0</v>
      </c>
      <c r="BL168" s="14" t="s">
        <v>136</v>
      </c>
      <c r="BM168" s="14" t="s">
        <v>314</v>
      </c>
    </row>
    <row r="169" spans="2:47" s="1" customFormat="1" ht="12">
      <c r="B169" s="35"/>
      <c r="C169" s="36"/>
      <c r="D169" s="224" t="s">
        <v>191</v>
      </c>
      <c r="E169" s="36"/>
      <c r="F169" s="225" t="s">
        <v>470</v>
      </c>
      <c r="G169" s="36"/>
      <c r="H169" s="36"/>
      <c r="I169" s="139"/>
      <c r="J169" s="36"/>
      <c r="K169" s="36"/>
      <c r="L169" s="40"/>
      <c r="M169" s="226"/>
      <c r="N169" s="76"/>
      <c r="O169" s="76"/>
      <c r="P169" s="76"/>
      <c r="Q169" s="76"/>
      <c r="R169" s="76"/>
      <c r="S169" s="76"/>
      <c r="T169" s="77"/>
      <c r="AT169" s="14" t="s">
        <v>191</v>
      </c>
      <c r="AU169" s="14" t="s">
        <v>140</v>
      </c>
    </row>
    <row r="170" spans="2:63" s="11" customFormat="1" ht="20.85" customHeight="1">
      <c r="B170" s="196"/>
      <c r="C170" s="197"/>
      <c r="D170" s="198" t="s">
        <v>68</v>
      </c>
      <c r="E170" s="210" t="s">
        <v>350</v>
      </c>
      <c r="F170" s="210" t="s">
        <v>471</v>
      </c>
      <c r="G170" s="197"/>
      <c r="H170" s="197"/>
      <c r="I170" s="200"/>
      <c r="J170" s="211">
        <f>BK170</f>
        <v>0</v>
      </c>
      <c r="K170" s="197"/>
      <c r="L170" s="202"/>
      <c r="M170" s="203"/>
      <c r="N170" s="204"/>
      <c r="O170" s="204"/>
      <c r="P170" s="205">
        <f>SUM(P171:P172)</f>
        <v>0</v>
      </c>
      <c r="Q170" s="204"/>
      <c r="R170" s="205">
        <f>SUM(R171:R172)</f>
        <v>0</v>
      </c>
      <c r="S170" s="204"/>
      <c r="T170" s="206">
        <f>SUM(T171:T172)</f>
        <v>0</v>
      </c>
      <c r="AR170" s="207" t="s">
        <v>78</v>
      </c>
      <c r="AT170" s="208" t="s">
        <v>68</v>
      </c>
      <c r="AU170" s="208" t="s">
        <v>78</v>
      </c>
      <c r="AY170" s="207" t="s">
        <v>129</v>
      </c>
      <c r="BK170" s="209">
        <f>SUM(BK171:BK172)</f>
        <v>0</v>
      </c>
    </row>
    <row r="171" spans="2:65" s="1" customFormat="1" ht="16.5" customHeight="1">
      <c r="B171" s="35"/>
      <c r="C171" s="212" t="s">
        <v>235</v>
      </c>
      <c r="D171" s="212" t="s">
        <v>132</v>
      </c>
      <c r="E171" s="213" t="s">
        <v>472</v>
      </c>
      <c r="F171" s="214" t="s">
        <v>465</v>
      </c>
      <c r="G171" s="215" t="s">
        <v>135</v>
      </c>
      <c r="H171" s="216">
        <v>1</v>
      </c>
      <c r="I171" s="217"/>
      <c r="J171" s="218">
        <f>ROUND(I171*H171,2)</f>
        <v>0</v>
      </c>
      <c r="K171" s="214" t="s">
        <v>19</v>
      </c>
      <c r="L171" s="40"/>
      <c r="M171" s="219" t="s">
        <v>19</v>
      </c>
      <c r="N171" s="220" t="s">
        <v>40</v>
      </c>
      <c r="O171" s="76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AR171" s="14" t="s">
        <v>136</v>
      </c>
      <c r="AT171" s="14" t="s">
        <v>132</v>
      </c>
      <c r="AU171" s="14" t="s">
        <v>140</v>
      </c>
      <c r="AY171" s="14" t="s">
        <v>129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4" t="s">
        <v>76</v>
      </c>
      <c r="BK171" s="223">
        <f>ROUND(I171*H171,2)</f>
        <v>0</v>
      </c>
      <c r="BL171" s="14" t="s">
        <v>136</v>
      </c>
      <c r="BM171" s="14" t="s">
        <v>316</v>
      </c>
    </row>
    <row r="172" spans="2:47" s="1" customFormat="1" ht="12">
      <c r="B172" s="35"/>
      <c r="C172" s="36"/>
      <c r="D172" s="224" t="s">
        <v>191</v>
      </c>
      <c r="E172" s="36"/>
      <c r="F172" s="225" t="s">
        <v>473</v>
      </c>
      <c r="G172" s="36"/>
      <c r="H172" s="36"/>
      <c r="I172" s="139"/>
      <c r="J172" s="36"/>
      <c r="K172" s="36"/>
      <c r="L172" s="40"/>
      <c r="M172" s="226"/>
      <c r="N172" s="76"/>
      <c r="O172" s="76"/>
      <c r="P172" s="76"/>
      <c r="Q172" s="76"/>
      <c r="R172" s="76"/>
      <c r="S172" s="76"/>
      <c r="T172" s="77"/>
      <c r="AT172" s="14" t="s">
        <v>191</v>
      </c>
      <c r="AU172" s="14" t="s">
        <v>140</v>
      </c>
    </row>
    <row r="173" spans="2:63" s="11" customFormat="1" ht="20.85" customHeight="1">
      <c r="B173" s="196"/>
      <c r="C173" s="197"/>
      <c r="D173" s="198" t="s">
        <v>68</v>
      </c>
      <c r="E173" s="210" t="s">
        <v>474</v>
      </c>
      <c r="F173" s="210" t="s">
        <v>475</v>
      </c>
      <c r="G173" s="197"/>
      <c r="H173" s="197"/>
      <c r="I173" s="200"/>
      <c r="J173" s="211">
        <f>BK173</f>
        <v>0</v>
      </c>
      <c r="K173" s="197"/>
      <c r="L173" s="202"/>
      <c r="M173" s="203"/>
      <c r="N173" s="204"/>
      <c r="O173" s="204"/>
      <c r="P173" s="205">
        <f>SUM(P174:P175)</f>
        <v>0</v>
      </c>
      <c r="Q173" s="204"/>
      <c r="R173" s="205">
        <f>SUM(R174:R175)</f>
        <v>0</v>
      </c>
      <c r="S173" s="204"/>
      <c r="T173" s="206">
        <f>SUM(T174:T175)</f>
        <v>0</v>
      </c>
      <c r="AR173" s="207" t="s">
        <v>78</v>
      </c>
      <c r="AT173" s="208" t="s">
        <v>68</v>
      </c>
      <c r="AU173" s="208" t="s">
        <v>78</v>
      </c>
      <c r="AY173" s="207" t="s">
        <v>129</v>
      </c>
      <c r="BK173" s="209">
        <f>SUM(BK174:BK175)</f>
        <v>0</v>
      </c>
    </row>
    <row r="174" spans="2:65" s="1" customFormat="1" ht="16.5" customHeight="1">
      <c r="B174" s="35"/>
      <c r="C174" s="212" t="s">
        <v>317</v>
      </c>
      <c r="D174" s="212" t="s">
        <v>132</v>
      </c>
      <c r="E174" s="213" t="s">
        <v>476</v>
      </c>
      <c r="F174" s="214" t="s">
        <v>465</v>
      </c>
      <c r="G174" s="215" t="s">
        <v>135</v>
      </c>
      <c r="H174" s="216">
        <v>1</v>
      </c>
      <c r="I174" s="217"/>
      <c r="J174" s="218">
        <f>ROUND(I174*H174,2)</f>
        <v>0</v>
      </c>
      <c r="K174" s="214" t="s">
        <v>19</v>
      </c>
      <c r="L174" s="40"/>
      <c r="M174" s="219" t="s">
        <v>19</v>
      </c>
      <c r="N174" s="220" t="s">
        <v>40</v>
      </c>
      <c r="O174" s="76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AR174" s="14" t="s">
        <v>136</v>
      </c>
      <c r="AT174" s="14" t="s">
        <v>132</v>
      </c>
      <c r="AU174" s="14" t="s">
        <v>140</v>
      </c>
      <c r="AY174" s="14" t="s">
        <v>129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4" t="s">
        <v>76</v>
      </c>
      <c r="BK174" s="223">
        <f>ROUND(I174*H174,2)</f>
        <v>0</v>
      </c>
      <c r="BL174" s="14" t="s">
        <v>136</v>
      </c>
      <c r="BM174" s="14" t="s">
        <v>319</v>
      </c>
    </row>
    <row r="175" spans="2:47" s="1" customFormat="1" ht="12">
      <c r="B175" s="35"/>
      <c r="C175" s="36"/>
      <c r="D175" s="224" t="s">
        <v>191</v>
      </c>
      <c r="E175" s="36"/>
      <c r="F175" s="225" t="s">
        <v>477</v>
      </c>
      <c r="G175" s="36"/>
      <c r="H175" s="36"/>
      <c r="I175" s="139"/>
      <c r="J175" s="36"/>
      <c r="K175" s="36"/>
      <c r="L175" s="40"/>
      <c r="M175" s="226"/>
      <c r="N175" s="76"/>
      <c r="O175" s="76"/>
      <c r="P175" s="76"/>
      <c r="Q175" s="76"/>
      <c r="R175" s="76"/>
      <c r="S175" s="76"/>
      <c r="T175" s="77"/>
      <c r="AT175" s="14" t="s">
        <v>191</v>
      </c>
      <c r="AU175" s="14" t="s">
        <v>140</v>
      </c>
    </row>
    <row r="176" spans="2:63" s="11" customFormat="1" ht="22.8" customHeight="1">
      <c r="B176" s="196"/>
      <c r="C176" s="197"/>
      <c r="D176" s="198" t="s">
        <v>68</v>
      </c>
      <c r="E176" s="210" t="s">
        <v>478</v>
      </c>
      <c r="F176" s="210" t="s">
        <v>479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P177</f>
        <v>0</v>
      </c>
      <c r="Q176" s="204"/>
      <c r="R176" s="205">
        <f>R177</f>
        <v>0</v>
      </c>
      <c r="S176" s="204"/>
      <c r="T176" s="206">
        <f>T177</f>
        <v>0</v>
      </c>
      <c r="AR176" s="207" t="s">
        <v>78</v>
      </c>
      <c r="AT176" s="208" t="s">
        <v>68</v>
      </c>
      <c r="AU176" s="208" t="s">
        <v>76</v>
      </c>
      <c r="AY176" s="207" t="s">
        <v>129</v>
      </c>
      <c r="BK176" s="209">
        <f>BK177</f>
        <v>0</v>
      </c>
    </row>
    <row r="177" spans="2:65" s="1" customFormat="1" ht="16.5" customHeight="1">
      <c r="B177" s="35"/>
      <c r="C177" s="212" t="s">
        <v>239</v>
      </c>
      <c r="D177" s="212" t="s">
        <v>132</v>
      </c>
      <c r="E177" s="213" t="s">
        <v>480</v>
      </c>
      <c r="F177" s="214" t="s">
        <v>481</v>
      </c>
      <c r="G177" s="215" t="s">
        <v>135</v>
      </c>
      <c r="H177" s="216">
        <v>1</v>
      </c>
      <c r="I177" s="217"/>
      <c r="J177" s="218">
        <f>ROUND(I177*H177,2)</f>
        <v>0</v>
      </c>
      <c r="K177" s="214" t="s">
        <v>19</v>
      </c>
      <c r="L177" s="40"/>
      <c r="M177" s="219" t="s">
        <v>19</v>
      </c>
      <c r="N177" s="220" t="s">
        <v>40</v>
      </c>
      <c r="O177" s="76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AR177" s="14" t="s">
        <v>136</v>
      </c>
      <c r="AT177" s="14" t="s">
        <v>132</v>
      </c>
      <c r="AU177" s="14" t="s">
        <v>78</v>
      </c>
      <c r="AY177" s="14" t="s">
        <v>129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4" t="s">
        <v>76</v>
      </c>
      <c r="BK177" s="223">
        <f>ROUND(I177*H177,2)</f>
        <v>0</v>
      </c>
      <c r="BL177" s="14" t="s">
        <v>136</v>
      </c>
      <c r="BM177" s="14" t="s">
        <v>321</v>
      </c>
    </row>
    <row r="178" spans="2:63" s="11" customFormat="1" ht="22.8" customHeight="1">
      <c r="B178" s="196"/>
      <c r="C178" s="197"/>
      <c r="D178" s="198" t="s">
        <v>68</v>
      </c>
      <c r="E178" s="210" t="s">
        <v>482</v>
      </c>
      <c r="F178" s="210" t="s">
        <v>265</v>
      </c>
      <c r="G178" s="197"/>
      <c r="H178" s="197"/>
      <c r="I178" s="200"/>
      <c r="J178" s="211">
        <f>BK178</f>
        <v>0</v>
      </c>
      <c r="K178" s="197"/>
      <c r="L178" s="202"/>
      <c r="M178" s="203"/>
      <c r="N178" s="204"/>
      <c r="O178" s="204"/>
      <c r="P178" s="205">
        <f>P179</f>
        <v>0</v>
      </c>
      <c r="Q178" s="204"/>
      <c r="R178" s="205">
        <f>R179</f>
        <v>0</v>
      </c>
      <c r="S178" s="204"/>
      <c r="T178" s="206">
        <f>T179</f>
        <v>0</v>
      </c>
      <c r="AR178" s="207" t="s">
        <v>78</v>
      </c>
      <c r="AT178" s="208" t="s">
        <v>68</v>
      </c>
      <c r="AU178" s="208" t="s">
        <v>76</v>
      </c>
      <c r="AY178" s="207" t="s">
        <v>129</v>
      </c>
      <c r="BK178" s="209">
        <f>BK179</f>
        <v>0</v>
      </c>
    </row>
    <row r="179" spans="2:65" s="1" customFormat="1" ht="16.5" customHeight="1">
      <c r="B179" s="35"/>
      <c r="C179" s="212" t="s">
        <v>322</v>
      </c>
      <c r="D179" s="212" t="s">
        <v>132</v>
      </c>
      <c r="E179" s="213" t="s">
        <v>483</v>
      </c>
      <c r="F179" s="214" t="s">
        <v>267</v>
      </c>
      <c r="G179" s="215" t="s">
        <v>268</v>
      </c>
      <c r="H179" s="216">
        <v>1</v>
      </c>
      <c r="I179" s="217"/>
      <c r="J179" s="218">
        <f>ROUND(I179*H179,2)</f>
        <v>0</v>
      </c>
      <c r="K179" s="214" t="s">
        <v>19</v>
      </c>
      <c r="L179" s="40"/>
      <c r="M179" s="219" t="s">
        <v>19</v>
      </c>
      <c r="N179" s="220" t="s">
        <v>40</v>
      </c>
      <c r="O179" s="76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AR179" s="14" t="s">
        <v>136</v>
      </c>
      <c r="AT179" s="14" t="s">
        <v>132</v>
      </c>
      <c r="AU179" s="14" t="s">
        <v>78</v>
      </c>
      <c r="AY179" s="14" t="s">
        <v>129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4" t="s">
        <v>76</v>
      </c>
      <c r="BK179" s="223">
        <f>ROUND(I179*H179,2)</f>
        <v>0</v>
      </c>
      <c r="BL179" s="14" t="s">
        <v>136</v>
      </c>
      <c r="BM179" s="14" t="s">
        <v>324</v>
      </c>
    </row>
    <row r="180" spans="2:63" s="11" customFormat="1" ht="25.9" customHeight="1">
      <c r="B180" s="196"/>
      <c r="C180" s="197"/>
      <c r="D180" s="198" t="s">
        <v>68</v>
      </c>
      <c r="E180" s="199" t="s">
        <v>484</v>
      </c>
      <c r="F180" s="199" t="s">
        <v>485</v>
      </c>
      <c r="G180" s="197"/>
      <c r="H180" s="197"/>
      <c r="I180" s="200"/>
      <c r="J180" s="201">
        <f>BK180</f>
        <v>0</v>
      </c>
      <c r="K180" s="197"/>
      <c r="L180" s="202"/>
      <c r="M180" s="203"/>
      <c r="N180" s="204"/>
      <c r="O180" s="204"/>
      <c r="P180" s="205">
        <f>P181+P213+P219+P235+P244+P251</f>
        <v>0</v>
      </c>
      <c r="Q180" s="204"/>
      <c r="R180" s="205">
        <f>R181+R213+R219+R235+R244+R251</f>
        <v>0</v>
      </c>
      <c r="S180" s="204"/>
      <c r="T180" s="206">
        <f>T181+T213+T219+T235+T244+T251</f>
        <v>0</v>
      </c>
      <c r="AR180" s="207" t="s">
        <v>78</v>
      </c>
      <c r="AT180" s="208" t="s">
        <v>68</v>
      </c>
      <c r="AU180" s="208" t="s">
        <v>69</v>
      </c>
      <c r="AY180" s="207" t="s">
        <v>129</v>
      </c>
      <c r="BK180" s="209">
        <f>BK181+BK213+BK219+BK235+BK244+BK251</f>
        <v>0</v>
      </c>
    </row>
    <row r="181" spans="2:63" s="11" customFormat="1" ht="22.8" customHeight="1">
      <c r="B181" s="196"/>
      <c r="C181" s="197"/>
      <c r="D181" s="198" t="s">
        <v>68</v>
      </c>
      <c r="E181" s="210" t="s">
        <v>130</v>
      </c>
      <c r="F181" s="210" t="s">
        <v>131</v>
      </c>
      <c r="G181" s="197"/>
      <c r="H181" s="197"/>
      <c r="I181" s="200"/>
      <c r="J181" s="211">
        <f>BK181</f>
        <v>0</v>
      </c>
      <c r="K181" s="197"/>
      <c r="L181" s="202"/>
      <c r="M181" s="203"/>
      <c r="N181" s="204"/>
      <c r="O181" s="204"/>
      <c r="P181" s="205">
        <f>SUM(P182:P212)</f>
        <v>0</v>
      </c>
      <c r="Q181" s="204"/>
      <c r="R181" s="205">
        <f>SUM(R182:R212)</f>
        <v>0</v>
      </c>
      <c r="S181" s="204"/>
      <c r="T181" s="206">
        <f>SUM(T182:T212)</f>
        <v>0</v>
      </c>
      <c r="AR181" s="207" t="s">
        <v>78</v>
      </c>
      <c r="AT181" s="208" t="s">
        <v>68</v>
      </c>
      <c r="AU181" s="208" t="s">
        <v>76</v>
      </c>
      <c r="AY181" s="207" t="s">
        <v>129</v>
      </c>
      <c r="BK181" s="209">
        <f>SUM(BK182:BK212)</f>
        <v>0</v>
      </c>
    </row>
    <row r="182" spans="2:65" s="1" customFormat="1" ht="16.5" customHeight="1">
      <c r="B182" s="35"/>
      <c r="C182" s="212" t="s">
        <v>244</v>
      </c>
      <c r="D182" s="212" t="s">
        <v>132</v>
      </c>
      <c r="E182" s="213" t="s">
        <v>486</v>
      </c>
      <c r="F182" s="214" t="s">
        <v>366</v>
      </c>
      <c r="G182" s="215" t="s">
        <v>135</v>
      </c>
      <c r="H182" s="216">
        <v>30</v>
      </c>
      <c r="I182" s="217"/>
      <c r="J182" s="218">
        <f>ROUND(I182*H182,2)</f>
        <v>0</v>
      </c>
      <c r="K182" s="214" t="s">
        <v>19</v>
      </c>
      <c r="L182" s="40"/>
      <c r="M182" s="219" t="s">
        <v>19</v>
      </c>
      <c r="N182" s="220" t="s">
        <v>40</v>
      </c>
      <c r="O182" s="76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AR182" s="14" t="s">
        <v>136</v>
      </c>
      <c r="AT182" s="14" t="s">
        <v>132</v>
      </c>
      <c r="AU182" s="14" t="s">
        <v>78</v>
      </c>
      <c r="AY182" s="14" t="s">
        <v>129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4" t="s">
        <v>76</v>
      </c>
      <c r="BK182" s="223">
        <f>ROUND(I182*H182,2)</f>
        <v>0</v>
      </c>
      <c r="BL182" s="14" t="s">
        <v>136</v>
      </c>
      <c r="BM182" s="14" t="s">
        <v>326</v>
      </c>
    </row>
    <row r="183" spans="2:65" s="1" customFormat="1" ht="16.5" customHeight="1">
      <c r="B183" s="35"/>
      <c r="C183" s="212" t="s">
        <v>327</v>
      </c>
      <c r="D183" s="212" t="s">
        <v>132</v>
      </c>
      <c r="E183" s="213" t="s">
        <v>487</v>
      </c>
      <c r="F183" s="214" t="s">
        <v>368</v>
      </c>
      <c r="G183" s="215" t="s">
        <v>135</v>
      </c>
      <c r="H183" s="216">
        <v>15</v>
      </c>
      <c r="I183" s="217"/>
      <c r="J183" s="218">
        <f>ROUND(I183*H183,2)</f>
        <v>0</v>
      </c>
      <c r="K183" s="214" t="s">
        <v>19</v>
      </c>
      <c r="L183" s="40"/>
      <c r="M183" s="219" t="s">
        <v>19</v>
      </c>
      <c r="N183" s="220" t="s">
        <v>40</v>
      </c>
      <c r="O183" s="76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AR183" s="14" t="s">
        <v>136</v>
      </c>
      <c r="AT183" s="14" t="s">
        <v>132</v>
      </c>
      <c r="AU183" s="14" t="s">
        <v>78</v>
      </c>
      <c r="AY183" s="14" t="s">
        <v>129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4" t="s">
        <v>76</v>
      </c>
      <c r="BK183" s="223">
        <f>ROUND(I183*H183,2)</f>
        <v>0</v>
      </c>
      <c r="BL183" s="14" t="s">
        <v>136</v>
      </c>
      <c r="BM183" s="14" t="s">
        <v>329</v>
      </c>
    </row>
    <row r="184" spans="2:65" s="1" customFormat="1" ht="16.5" customHeight="1">
      <c r="B184" s="35"/>
      <c r="C184" s="212" t="s">
        <v>248</v>
      </c>
      <c r="D184" s="212" t="s">
        <v>132</v>
      </c>
      <c r="E184" s="213" t="s">
        <v>488</v>
      </c>
      <c r="F184" s="214" t="s">
        <v>370</v>
      </c>
      <c r="G184" s="215" t="s">
        <v>135</v>
      </c>
      <c r="H184" s="216">
        <v>4</v>
      </c>
      <c r="I184" s="217"/>
      <c r="J184" s="218">
        <f>ROUND(I184*H184,2)</f>
        <v>0</v>
      </c>
      <c r="K184" s="214" t="s">
        <v>19</v>
      </c>
      <c r="L184" s="40"/>
      <c r="M184" s="219" t="s">
        <v>19</v>
      </c>
      <c r="N184" s="220" t="s">
        <v>40</v>
      </c>
      <c r="O184" s="76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AR184" s="14" t="s">
        <v>136</v>
      </c>
      <c r="AT184" s="14" t="s">
        <v>132</v>
      </c>
      <c r="AU184" s="14" t="s">
        <v>78</v>
      </c>
      <c r="AY184" s="14" t="s">
        <v>129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4" t="s">
        <v>76</v>
      </c>
      <c r="BK184" s="223">
        <f>ROUND(I184*H184,2)</f>
        <v>0</v>
      </c>
      <c r="BL184" s="14" t="s">
        <v>136</v>
      </c>
      <c r="BM184" s="14" t="s">
        <v>331</v>
      </c>
    </row>
    <row r="185" spans="2:65" s="1" customFormat="1" ht="16.5" customHeight="1">
      <c r="B185" s="35"/>
      <c r="C185" s="212" t="s">
        <v>332</v>
      </c>
      <c r="D185" s="212" t="s">
        <v>132</v>
      </c>
      <c r="E185" s="213" t="s">
        <v>489</v>
      </c>
      <c r="F185" s="214" t="s">
        <v>372</v>
      </c>
      <c r="G185" s="215" t="s">
        <v>135</v>
      </c>
      <c r="H185" s="216">
        <v>8</v>
      </c>
      <c r="I185" s="217"/>
      <c r="J185" s="218">
        <f>ROUND(I185*H185,2)</f>
        <v>0</v>
      </c>
      <c r="K185" s="214" t="s">
        <v>19</v>
      </c>
      <c r="L185" s="40"/>
      <c r="M185" s="219" t="s">
        <v>19</v>
      </c>
      <c r="N185" s="220" t="s">
        <v>40</v>
      </c>
      <c r="O185" s="76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AR185" s="14" t="s">
        <v>136</v>
      </c>
      <c r="AT185" s="14" t="s">
        <v>132</v>
      </c>
      <c r="AU185" s="14" t="s">
        <v>78</v>
      </c>
      <c r="AY185" s="14" t="s">
        <v>129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4" t="s">
        <v>76</v>
      </c>
      <c r="BK185" s="223">
        <f>ROUND(I185*H185,2)</f>
        <v>0</v>
      </c>
      <c r="BL185" s="14" t="s">
        <v>136</v>
      </c>
      <c r="BM185" s="14" t="s">
        <v>334</v>
      </c>
    </row>
    <row r="186" spans="2:65" s="1" customFormat="1" ht="16.5" customHeight="1">
      <c r="B186" s="35"/>
      <c r="C186" s="212" t="s">
        <v>253</v>
      </c>
      <c r="D186" s="212" t="s">
        <v>132</v>
      </c>
      <c r="E186" s="213" t="s">
        <v>490</v>
      </c>
      <c r="F186" s="214" t="s">
        <v>374</v>
      </c>
      <c r="G186" s="215" t="s">
        <v>135</v>
      </c>
      <c r="H186" s="216">
        <v>13</v>
      </c>
      <c r="I186" s="217"/>
      <c r="J186" s="218">
        <f>ROUND(I186*H186,2)</f>
        <v>0</v>
      </c>
      <c r="K186" s="214" t="s">
        <v>19</v>
      </c>
      <c r="L186" s="40"/>
      <c r="M186" s="219" t="s">
        <v>19</v>
      </c>
      <c r="N186" s="220" t="s">
        <v>40</v>
      </c>
      <c r="O186" s="76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AR186" s="14" t="s">
        <v>136</v>
      </c>
      <c r="AT186" s="14" t="s">
        <v>132</v>
      </c>
      <c r="AU186" s="14" t="s">
        <v>78</v>
      </c>
      <c r="AY186" s="14" t="s">
        <v>129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4" t="s">
        <v>76</v>
      </c>
      <c r="BK186" s="223">
        <f>ROUND(I186*H186,2)</f>
        <v>0</v>
      </c>
      <c r="BL186" s="14" t="s">
        <v>136</v>
      </c>
      <c r="BM186" s="14" t="s">
        <v>336</v>
      </c>
    </row>
    <row r="187" spans="2:65" s="1" customFormat="1" ht="16.5" customHeight="1">
      <c r="B187" s="35"/>
      <c r="C187" s="212" t="s">
        <v>337</v>
      </c>
      <c r="D187" s="212" t="s">
        <v>132</v>
      </c>
      <c r="E187" s="213" t="s">
        <v>491</v>
      </c>
      <c r="F187" s="214" t="s">
        <v>376</v>
      </c>
      <c r="G187" s="215" t="s">
        <v>135</v>
      </c>
      <c r="H187" s="216">
        <v>11</v>
      </c>
      <c r="I187" s="217"/>
      <c r="J187" s="218">
        <f>ROUND(I187*H187,2)</f>
        <v>0</v>
      </c>
      <c r="K187" s="214" t="s">
        <v>19</v>
      </c>
      <c r="L187" s="40"/>
      <c r="M187" s="219" t="s">
        <v>19</v>
      </c>
      <c r="N187" s="220" t="s">
        <v>40</v>
      </c>
      <c r="O187" s="76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AR187" s="14" t="s">
        <v>136</v>
      </c>
      <c r="AT187" s="14" t="s">
        <v>132</v>
      </c>
      <c r="AU187" s="14" t="s">
        <v>78</v>
      </c>
      <c r="AY187" s="14" t="s">
        <v>129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4" t="s">
        <v>76</v>
      </c>
      <c r="BK187" s="223">
        <f>ROUND(I187*H187,2)</f>
        <v>0</v>
      </c>
      <c r="BL187" s="14" t="s">
        <v>136</v>
      </c>
      <c r="BM187" s="14" t="s">
        <v>339</v>
      </c>
    </row>
    <row r="188" spans="2:65" s="1" customFormat="1" ht="16.5" customHeight="1">
      <c r="B188" s="35"/>
      <c r="C188" s="212" t="s">
        <v>257</v>
      </c>
      <c r="D188" s="212" t="s">
        <v>132</v>
      </c>
      <c r="E188" s="213" t="s">
        <v>492</v>
      </c>
      <c r="F188" s="214" t="s">
        <v>378</v>
      </c>
      <c r="G188" s="215" t="s">
        <v>135</v>
      </c>
      <c r="H188" s="216">
        <v>4</v>
      </c>
      <c r="I188" s="217"/>
      <c r="J188" s="218">
        <f>ROUND(I188*H188,2)</f>
        <v>0</v>
      </c>
      <c r="K188" s="214" t="s">
        <v>19</v>
      </c>
      <c r="L188" s="40"/>
      <c r="M188" s="219" t="s">
        <v>19</v>
      </c>
      <c r="N188" s="220" t="s">
        <v>40</v>
      </c>
      <c r="O188" s="76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AR188" s="14" t="s">
        <v>136</v>
      </c>
      <c r="AT188" s="14" t="s">
        <v>132</v>
      </c>
      <c r="AU188" s="14" t="s">
        <v>78</v>
      </c>
      <c r="AY188" s="14" t="s">
        <v>129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4" t="s">
        <v>76</v>
      </c>
      <c r="BK188" s="223">
        <f>ROUND(I188*H188,2)</f>
        <v>0</v>
      </c>
      <c r="BL188" s="14" t="s">
        <v>136</v>
      </c>
      <c r="BM188" s="14" t="s">
        <v>341</v>
      </c>
    </row>
    <row r="189" spans="2:65" s="1" customFormat="1" ht="16.5" customHeight="1">
      <c r="B189" s="35"/>
      <c r="C189" s="212" t="s">
        <v>342</v>
      </c>
      <c r="D189" s="212" t="s">
        <v>132</v>
      </c>
      <c r="E189" s="213" t="s">
        <v>493</v>
      </c>
      <c r="F189" s="214" t="s">
        <v>380</v>
      </c>
      <c r="G189" s="215" t="s">
        <v>135</v>
      </c>
      <c r="H189" s="216">
        <v>1</v>
      </c>
      <c r="I189" s="217"/>
      <c r="J189" s="218">
        <f>ROUND(I189*H189,2)</f>
        <v>0</v>
      </c>
      <c r="K189" s="214" t="s">
        <v>19</v>
      </c>
      <c r="L189" s="40"/>
      <c r="M189" s="219" t="s">
        <v>19</v>
      </c>
      <c r="N189" s="220" t="s">
        <v>40</v>
      </c>
      <c r="O189" s="76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AR189" s="14" t="s">
        <v>136</v>
      </c>
      <c r="AT189" s="14" t="s">
        <v>132</v>
      </c>
      <c r="AU189" s="14" t="s">
        <v>78</v>
      </c>
      <c r="AY189" s="14" t="s">
        <v>129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4" t="s">
        <v>76</v>
      </c>
      <c r="BK189" s="223">
        <f>ROUND(I189*H189,2)</f>
        <v>0</v>
      </c>
      <c r="BL189" s="14" t="s">
        <v>136</v>
      </c>
      <c r="BM189" s="14" t="s">
        <v>344</v>
      </c>
    </row>
    <row r="190" spans="2:65" s="1" customFormat="1" ht="16.5" customHeight="1">
      <c r="B190" s="35"/>
      <c r="C190" s="212" t="s">
        <v>262</v>
      </c>
      <c r="D190" s="212" t="s">
        <v>132</v>
      </c>
      <c r="E190" s="213" t="s">
        <v>494</v>
      </c>
      <c r="F190" s="214" t="s">
        <v>382</v>
      </c>
      <c r="G190" s="215" t="s">
        <v>135</v>
      </c>
      <c r="H190" s="216">
        <v>4</v>
      </c>
      <c r="I190" s="217"/>
      <c r="J190" s="218">
        <f>ROUND(I190*H190,2)</f>
        <v>0</v>
      </c>
      <c r="K190" s="214" t="s">
        <v>19</v>
      </c>
      <c r="L190" s="40"/>
      <c r="M190" s="219" t="s">
        <v>19</v>
      </c>
      <c r="N190" s="220" t="s">
        <v>40</v>
      </c>
      <c r="O190" s="76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AR190" s="14" t="s">
        <v>136</v>
      </c>
      <c r="AT190" s="14" t="s">
        <v>132</v>
      </c>
      <c r="AU190" s="14" t="s">
        <v>78</v>
      </c>
      <c r="AY190" s="14" t="s">
        <v>129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4" t="s">
        <v>76</v>
      </c>
      <c r="BK190" s="223">
        <f>ROUND(I190*H190,2)</f>
        <v>0</v>
      </c>
      <c r="BL190" s="14" t="s">
        <v>136</v>
      </c>
      <c r="BM190" s="14" t="s">
        <v>346</v>
      </c>
    </row>
    <row r="191" spans="2:65" s="1" customFormat="1" ht="16.5" customHeight="1">
      <c r="B191" s="35"/>
      <c r="C191" s="212" t="s">
        <v>347</v>
      </c>
      <c r="D191" s="212" t="s">
        <v>132</v>
      </c>
      <c r="E191" s="213" t="s">
        <v>495</v>
      </c>
      <c r="F191" s="214" t="s">
        <v>384</v>
      </c>
      <c r="G191" s="215" t="s">
        <v>135</v>
      </c>
      <c r="H191" s="216">
        <v>1</v>
      </c>
      <c r="I191" s="217"/>
      <c r="J191" s="218">
        <f>ROUND(I191*H191,2)</f>
        <v>0</v>
      </c>
      <c r="K191" s="214" t="s">
        <v>19</v>
      </c>
      <c r="L191" s="40"/>
      <c r="M191" s="219" t="s">
        <v>19</v>
      </c>
      <c r="N191" s="220" t="s">
        <v>40</v>
      </c>
      <c r="O191" s="76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AR191" s="14" t="s">
        <v>136</v>
      </c>
      <c r="AT191" s="14" t="s">
        <v>132</v>
      </c>
      <c r="AU191" s="14" t="s">
        <v>78</v>
      </c>
      <c r="AY191" s="14" t="s">
        <v>129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4" t="s">
        <v>76</v>
      </c>
      <c r="BK191" s="223">
        <f>ROUND(I191*H191,2)</f>
        <v>0</v>
      </c>
      <c r="BL191" s="14" t="s">
        <v>136</v>
      </c>
      <c r="BM191" s="14" t="s">
        <v>349</v>
      </c>
    </row>
    <row r="192" spans="2:65" s="1" customFormat="1" ht="16.5" customHeight="1">
      <c r="B192" s="35"/>
      <c r="C192" s="212" t="s">
        <v>269</v>
      </c>
      <c r="D192" s="212" t="s">
        <v>132</v>
      </c>
      <c r="E192" s="213" t="s">
        <v>496</v>
      </c>
      <c r="F192" s="214" t="s">
        <v>386</v>
      </c>
      <c r="G192" s="215" t="s">
        <v>135</v>
      </c>
      <c r="H192" s="216">
        <v>1</v>
      </c>
      <c r="I192" s="217"/>
      <c r="J192" s="218">
        <f>ROUND(I192*H192,2)</f>
        <v>0</v>
      </c>
      <c r="K192" s="214" t="s">
        <v>19</v>
      </c>
      <c r="L192" s="40"/>
      <c r="M192" s="219" t="s">
        <v>19</v>
      </c>
      <c r="N192" s="220" t="s">
        <v>40</v>
      </c>
      <c r="O192" s="76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AR192" s="14" t="s">
        <v>136</v>
      </c>
      <c r="AT192" s="14" t="s">
        <v>132</v>
      </c>
      <c r="AU192" s="14" t="s">
        <v>78</v>
      </c>
      <c r="AY192" s="14" t="s">
        <v>129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4" t="s">
        <v>76</v>
      </c>
      <c r="BK192" s="223">
        <f>ROUND(I192*H192,2)</f>
        <v>0</v>
      </c>
      <c r="BL192" s="14" t="s">
        <v>136</v>
      </c>
      <c r="BM192" s="14" t="s">
        <v>354</v>
      </c>
    </row>
    <row r="193" spans="2:65" s="1" customFormat="1" ht="16.5" customHeight="1">
      <c r="B193" s="35"/>
      <c r="C193" s="212" t="s">
        <v>497</v>
      </c>
      <c r="D193" s="212" t="s">
        <v>132</v>
      </c>
      <c r="E193" s="213" t="s">
        <v>498</v>
      </c>
      <c r="F193" s="214" t="s">
        <v>388</v>
      </c>
      <c r="G193" s="215" t="s">
        <v>135</v>
      </c>
      <c r="H193" s="216">
        <v>3</v>
      </c>
      <c r="I193" s="217"/>
      <c r="J193" s="218">
        <f>ROUND(I193*H193,2)</f>
        <v>0</v>
      </c>
      <c r="K193" s="214" t="s">
        <v>19</v>
      </c>
      <c r="L193" s="40"/>
      <c r="M193" s="219" t="s">
        <v>19</v>
      </c>
      <c r="N193" s="220" t="s">
        <v>40</v>
      </c>
      <c r="O193" s="76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AR193" s="14" t="s">
        <v>136</v>
      </c>
      <c r="AT193" s="14" t="s">
        <v>132</v>
      </c>
      <c r="AU193" s="14" t="s">
        <v>78</v>
      </c>
      <c r="AY193" s="14" t="s">
        <v>129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4" t="s">
        <v>76</v>
      </c>
      <c r="BK193" s="223">
        <f>ROUND(I193*H193,2)</f>
        <v>0</v>
      </c>
      <c r="BL193" s="14" t="s">
        <v>136</v>
      </c>
      <c r="BM193" s="14" t="s">
        <v>499</v>
      </c>
    </row>
    <row r="194" spans="2:65" s="1" customFormat="1" ht="16.5" customHeight="1">
      <c r="B194" s="35"/>
      <c r="C194" s="212" t="s">
        <v>274</v>
      </c>
      <c r="D194" s="212" t="s">
        <v>132</v>
      </c>
      <c r="E194" s="213" t="s">
        <v>389</v>
      </c>
      <c r="F194" s="214" t="s">
        <v>390</v>
      </c>
      <c r="G194" s="215" t="s">
        <v>135</v>
      </c>
      <c r="H194" s="216">
        <v>1</v>
      </c>
      <c r="I194" s="217"/>
      <c r="J194" s="218">
        <f>ROUND(I194*H194,2)</f>
        <v>0</v>
      </c>
      <c r="K194" s="214" t="s">
        <v>19</v>
      </c>
      <c r="L194" s="40"/>
      <c r="M194" s="219" t="s">
        <v>19</v>
      </c>
      <c r="N194" s="220" t="s">
        <v>40</v>
      </c>
      <c r="O194" s="76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AR194" s="14" t="s">
        <v>136</v>
      </c>
      <c r="AT194" s="14" t="s">
        <v>132</v>
      </c>
      <c r="AU194" s="14" t="s">
        <v>78</v>
      </c>
      <c r="AY194" s="14" t="s">
        <v>129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4" t="s">
        <v>76</v>
      </c>
      <c r="BK194" s="223">
        <f>ROUND(I194*H194,2)</f>
        <v>0</v>
      </c>
      <c r="BL194" s="14" t="s">
        <v>136</v>
      </c>
      <c r="BM194" s="14" t="s">
        <v>500</v>
      </c>
    </row>
    <row r="195" spans="2:47" s="1" customFormat="1" ht="12">
      <c r="B195" s="35"/>
      <c r="C195" s="36"/>
      <c r="D195" s="224" t="s">
        <v>191</v>
      </c>
      <c r="E195" s="36"/>
      <c r="F195" s="225" t="s">
        <v>391</v>
      </c>
      <c r="G195" s="36"/>
      <c r="H195" s="36"/>
      <c r="I195" s="139"/>
      <c r="J195" s="36"/>
      <c r="K195" s="36"/>
      <c r="L195" s="40"/>
      <c r="M195" s="226"/>
      <c r="N195" s="76"/>
      <c r="O195" s="76"/>
      <c r="P195" s="76"/>
      <c r="Q195" s="76"/>
      <c r="R195" s="76"/>
      <c r="S195" s="76"/>
      <c r="T195" s="77"/>
      <c r="AT195" s="14" t="s">
        <v>191</v>
      </c>
      <c r="AU195" s="14" t="s">
        <v>78</v>
      </c>
    </row>
    <row r="196" spans="2:65" s="1" customFormat="1" ht="16.5" customHeight="1">
      <c r="B196" s="35"/>
      <c r="C196" s="212" t="s">
        <v>501</v>
      </c>
      <c r="D196" s="212" t="s">
        <v>132</v>
      </c>
      <c r="E196" s="213" t="s">
        <v>392</v>
      </c>
      <c r="F196" s="214" t="s">
        <v>393</v>
      </c>
      <c r="G196" s="215" t="s">
        <v>135</v>
      </c>
      <c r="H196" s="216">
        <v>1</v>
      </c>
      <c r="I196" s="217"/>
      <c r="J196" s="218">
        <f>ROUND(I196*H196,2)</f>
        <v>0</v>
      </c>
      <c r="K196" s="214" t="s">
        <v>19</v>
      </c>
      <c r="L196" s="40"/>
      <c r="M196" s="219" t="s">
        <v>19</v>
      </c>
      <c r="N196" s="220" t="s">
        <v>40</v>
      </c>
      <c r="O196" s="76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AR196" s="14" t="s">
        <v>136</v>
      </c>
      <c r="AT196" s="14" t="s">
        <v>132</v>
      </c>
      <c r="AU196" s="14" t="s">
        <v>78</v>
      </c>
      <c r="AY196" s="14" t="s">
        <v>129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4" t="s">
        <v>76</v>
      </c>
      <c r="BK196" s="223">
        <f>ROUND(I196*H196,2)</f>
        <v>0</v>
      </c>
      <c r="BL196" s="14" t="s">
        <v>136</v>
      </c>
      <c r="BM196" s="14" t="s">
        <v>502</v>
      </c>
    </row>
    <row r="197" spans="2:47" s="1" customFormat="1" ht="12">
      <c r="B197" s="35"/>
      <c r="C197" s="36"/>
      <c r="D197" s="224" t="s">
        <v>191</v>
      </c>
      <c r="E197" s="36"/>
      <c r="F197" s="225" t="s">
        <v>394</v>
      </c>
      <c r="G197" s="36"/>
      <c r="H197" s="36"/>
      <c r="I197" s="139"/>
      <c r="J197" s="36"/>
      <c r="K197" s="36"/>
      <c r="L197" s="40"/>
      <c r="M197" s="226"/>
      <c r="N197" s="76"/>
      <c r="O197" s="76"/>
      <c r="P197" s="76"/>
      <c r="Q197" s="76"/>
      <c r="R197" s="76"/>
      <c r="S197" s="76"/>
      <c r="T197" s="77"/>
      <c r="AT197" s="14" t="s">
        <v>191</v>
      </c>
      <c r="AU197" s="14" t="s">
        <v>78</v>
      </c>
    </row>
    <row r="198" spans="2:65" s="1" customFormat="1" ht="16.5" customHeight="1">
      <c r="B198" s="35"/>
      <c r="C198" s="212" t="s">
        <v>276</v>
      </c>
      <c r="D198" s="212" t="s">
        <v>132</v>
      </c>
      <c r="E198" s="213" t="s">
        <v>503</v>
      </c>
      <c r="F198" s="214" t="s">
        <v>396</v>
      </c>
      <c r="G198" s="215" t="s">
        <v>135</v>
      </c>
      <c r="H198" s="216">
        <v>1</v>
      </c>
      <c r="I198" s="217"/>
      <c r="J198" s="218">
        <f>ROUND(I198*H198,2)</f>
        <v>0</v>
      </c>
      <c r="K198" s="214" t="s">
        <v>19</v>
      </c>
      <c r="L198" s="40"/>
      <c r="M198" s="219" t="s">
        <v>19</v>
      </c>
      <c r="N198" s="220" t="s">
        <v>40</v>
      </c>
      <c r="O198" s="76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AR198" s="14" t="s">
        <v>136</v>
      </c>
      <c r="AT198" s="14" t="s">
        <v>132</v>
      </c>
      <c r="AU198" s="14" t="s">
        <v>78</v>
      </c>
      <c r="AY198" s="14" t="s">
        <v>129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4" t="s">
        <v>76</v>
      </c>
      <c r="BK198" s="223">
        <f>ROUND(I198*H198,2)</f>
        <v>0</v>
      </c>
      <c r="BL198" s="14" t="s">
        <v>136</v>
      </c>
      <c r="BM198" s="14" t="s">
        <v>504</v>
      </c>
    </row>
    <row r="199" spans="2:65" s="1" customFormat="1" ht="16.5" customHeight="1">
      <c r="B199" s="35"/>
      <c r="C199" s="212" t="s">
        <v>505</v>
      </c>
      <c r="D199" s="212" t="s">
        <v>132</v>
      </c>
      <c r="E199" s="213" t="s">
        <v>506</v>
      </c>
      <c r="F199" s="214" t="s">
        <v>398</v>
      </c>
      <c r="G199" s="215" t="s">
        <v>135</v>
      </c>
      <c r="H199" s="216">
        <v>4</v>
      </c>
      <c r="I199" s="217"/>
      <c r="J199" s="218">
        <f>ROUND(I199*H199,2)</f>
        <v>0</v>
      </c>
      <c r="K199" s="214" t="s">
        <v>19</v>
      </c>
      <c r="L199" s="40"/>
      <c r="M199" s="219" t="s">
        <v>19</v>
      </c>
      <c r="N199" s="220" t="s">
        <v>40</v>
      </c>
      <c r="O199" s="76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AR199" s="14" t="s">
        <v>136</v>
      </c>
      <c r="AT199" s="14" t="s">
        <v>132</v>
      </c>
      <c r="AU199" s="14" t="s">
        <v>78</v>
      </c>
      <c r="AY199" s="14" t="s">
        <v>129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4" t="s">
        <v>76</v>
      </c>
      <c r="BK199" s="223">
        <f>ROUND(I199*H199,2)</f>
        <v>0</v>
      </c>
      <c r="BL199" s="14" t="s">
        <v>136</v>
      </c>
      <c r="BM199" s="14" t="s">
        <v>507</v>
      </c>
    </row>
    <row r="200" spans="2:65" s="1" customFormat="1" ht="16.5" customHeight="1">
      <c r="B200" s="35"/>
      <c r="C200" s="212" t="s">
        <v>279</v>
      </c>
      <c r="D200" s="212" t="s">
        <v>132</v>
      </c>
      <c r="E200" s="213" t="s">
        <v>508</v>
      </c>
      <c r="F200" s="214" t="s">
        <v>400</v>
      </c>
      <c r="G200" s="215" t="s">
        <v>135</v>
      </c>
      <c r="H200" s="216">
        <v>3</v>
      </c>
      <c r="I200" s="217"/>
      <c r="J200" s="218">
        <f>ROUND(I200*H200,2)</f>
        <v>0</v>
      </c>
      <c r="K200" s="214" t="s">
        <v>19</v>
      </c>
      <c r="L200" s="40"/>
      <c r="M200" s="219" t="s">
        <v>19</v>
      </c>
      <c r="N200" s="220" t="s">
        <v>40</v>
      </c>
      <c r="O200" s="76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AR200" s="14" t="s">
        <v>136</v>
      </c>
      <c r="AT200" s="14" t="s">
        <v>132</v>
      </c>
      <c r="AU200" s="14" t="s">
        <v>78</v>
      </c>
      <c r="AY200" s="14" t="s">
        <v>129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4" t="s">
        <v>76</v>
      </c>
      <c r="BK200" s="223">
        <f>ROUND(I200*H200,2)</f>
        <v>0</v>
      </c>
      <c r="BL200" s="14" t="s">
        <v>136</v>
      </c>
      <c r="BM200" s="14" t="s">
        <v>509</v>
      </c>
    </row>
    <row r="201" spans="2:47" s="1" customFormat="1" ht="12">
      <c r="B201" s="35"/>
      <c r="C201" s="36"/>
      <c r="D201" s="224" t="s">
        <v>191</v>
      </c>
      <c r="E201" s="36"/>
      <c r="F201" s="225" t="s">
        <v>401</v>
      </c>
      <c r="G201" s="36"/>
      <c r="H201" s="36"/>
      <c r="I201" s="139"/>
      <c r="J201" s="36"/>
      <c r="K201" s="36"/>
      <c r="L201" s="40"/>
      <c r="M201" s="226"/>
      <c r="N201" s="76"/>
      <c r="O201" s="76"/>
      <c r="P201" s="76"/>
      <c r="Q201" s="76"/>
      <c r="R201" s="76"/>
      <c r="S201" s="76"/>
      <c r="T201" s="77"/>
      <c r="AT201" s="14" t="s">
        <v>191</v>
      </c>
      <c r="AU201" s="14" t="s">
        <v>78</v>
      </c>
    </row>
    <row r="202" spans="2:65" s="1" customFormat="1" ht="16.5" customHeight="1">
      <c r="B202" s="35"/>
      <c r="C202" s="212" t="s">
        <v>510</v>
      </c>
      <c r="D202" s="212" t="s">
        <v>132</v>
      </c>
      <c r="E202" s="213" t="s">
        <v>511</v>
      </c>
      <c r="F202" s="214" t="s">
        <v>403</v>
      </c>
      <c r="G202" s="215" t="s">
        <v>135</v>
      </c>
      <c r="H202" s="216">
        <v>1</v>
      </c>
      <c r="I202" s="217"/>
      <c r="J202" s="218">
        <f>ROUND(I202*H202,2)</f>
        <v>0</v>
      </c>
      <c r="K202" s="214" t="s">
        <v>19</v>
      </c>
      <c r="L202" s="40"/>
      <c r="M202" s="219" t="s">
        <v>19</v>
      </c>
      <c r="N202" s="220" t="s">
        <v>40</v>
      </c>
      <c r="O202" s="76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AR202" s="14" t="s">
        <v>136</v>
      </c>
      <c r="AT202" s="14" t="s">
        <v>132</v>
      </c>
      <c r="AU202" s="14" t="s">
        <v>78</v>
      </c>
      <c r="AY202" s="14" t="s">
        <v>129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4" t="s">
        <v>76</v>
      </c>
      <c r="BK202" s="223">
        <f>ROUND(I202*H202,2)</f>
        <v>0</v>
      </c>
      <c r="BL202" s="14" t="s">
        <v>136</v>
      </c>
      <c r="BM202" s="14" t="s">
        <v>512</v>
      </c>
    </row>
    <row r="203" spans="2:47" s="1" customFormat="1" ht="12">
      <c r="B203" s="35"/>
      <c r="C203" s="36"/>
      <c r="D203" s="224" t="s">
        <v>191</v>
      </c>
      <c r="E203" s="36"/>
      <c r="F203" s="225" t="s">
        <v>401</v>
      </c>
      <c r="G203" s="36"/>
      <c r="H203" s="36"/>
      <c r="I203" s="139"/>
      <c r="J203" s="36"/>
      <c r="K203" s="36"/>
      <c r="L203" s="40"/>
      <c r="M203" s="226"/>
      <c r="N203" s="76"/>
      <c r="O203" s="76"/>
      <c r="P203" s="76"/>
      <c r="Q203" s="76"/>
      <c r="R203" s="76"/>
      <c r="S203" s="76"/>
      <c r="T203" s="77"/>
      <c r="AT203" s="14" t="s">
        <v>191</v>
      </c>
      <c r="AU203" s="14" t="s">
        <v>78</v>
      </c>
    </row>
    <row r="204" spans="2:65" s="1" customFormat="1" ht="16.5" customHeight="1">
      <c r="B204" s="35"/>
      <c r="C204" s="212" t="s">
        <v>281</v>
      </c>
      <c r="D204" s="212" t="s">
        <v>132</v>
      </c>
      <c r="E204" s="213" t="s">
        <v>513</v>
      </c>
      <c r="F204" s="214" t="s">
        <v>405</v>
      </c>
      <c r="G204" s="215" t="s">
        <v>135</v>
      </c>
      <c r="H204" s="216">
        <v>5</v>
      </c>
      <c r="I204" s="217"/>
      <c r="J204" s="218">
        <f>ROUND(I204*H204,2)</f>
        <v>0</v>
      </c>
      <c r="K204" s="214" t="s">
        <v>19</v>
      </c>
      <c r="L204" s="40"/>
      <c r="M204" s="219" t="s">
        <v>19</v>
      </c>
      <c r="N204" s="220" t="s">
        <v>40</v>
      </c>
      <c r="O204" s="76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AR204" s="14" t="s">
        <v>136</v>
      </c>
      <c r="AT204" s="14" t="s">
        <v>132</v>
      </c>
      <c r="AU204" s="14" t="s">
        <v>78</v>
      </c>
      <c r="AY204" s="14" t="s">
        <v>129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4" t="s">
        <v>76</v>
      </c>
      <c r="BK204" s="223">
        <f>ROUND(I204*H204,2)</f>
        <v>0</v>
      </c>
      <c r="BL204" s="14" t="s">
        <v>136</v>
      </c>
      <c r="BM204" s="14" t="s">
        <v>514</v>
      </c>
    </row>
    <row r="205" spans="2:65" s="1" customFormat="1" ht="16.5" customHeight="1">
      <c r="B205" s="35"/>
      <c r="C205" s="212" t="s">
        <v>515</v>
      </c>
      <c r="D205" s="212" t="s">
        <v>132</v>
      </c>
      <c r="E205" s="213" t="s">
        <v>516</v>
      </c>
      <c r="F205" s="214" t="s">
        <v>407</v>
      </c>
      <c r="G205" s="215" t="s">
        <v>135</v>
      </c>
      <c r="H205" s="216">
        <v>8</v>
      </c>
      <c r="I205" s="217"/>
      <c r="J205" s="218">
        <f>ROUND(I205*H205,2)</f>
        <v>0</v>
      </c>
      <c r="K205" s="214" t="s">
        <v>19</v>
      </c>
      <c r="L205" s="40"/>
      <c r="M205" s="219" t="s">
        <v>19</v>
      </c>
      <c r="N205" s="220" t="s">
        <v>40</v>
      </c>
      <c r="O205" s="76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AR205" s="14" t="s">
        <v>136</v>
      </c>
      <c r="AT205" s="14" t="s">
        <v>132</v>
      </c>
      <c r="AU205" s="14" t="s">
        <v>78</v>
      </c>
      <c r="AY205" s="14" t="s">
        <v>129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4" t="s">
        <v>76</v>
      </c>
      <c r="BK205" s="223">
        <f>ROUND(I205*H205,2)</f>
        <v>0</v>
      </c>
      <c r="BL205" s="14" t="s">
        <v>136</v>
      </c>
      <c r="BM205" s="14" t="s">
        <v>517</v>
      </c>
    </row>
    <row r="206" spans="2:65" s="1" customFormat="1" ht="16.5" customHeight="1">
      <c r="B206" s="35"/>
      <c r="C206" s="212" t="s">
        <v>284</v>
      </c>
      <c r="D206" s="212" t="s">
        <v>132</v>
      </c>
      <c r="E206" s="213" t="s">
        <v>518</v>
      </c>
      <c r="F206" s="214" t="s">
        <v>409</v>
      </c>
      <c r="G206" s="215" t="s">
        <v>135</v>
      </c>
      <c r="H206" s="216">
        <v>1</v>
      </c>
      <c r="I206" s="217"/>
      <c r="J206" s="218">
        <f>ROUND(I206*H206,2)</f>
        <v>0</v>
      </c>
      <c r="K206" s="214" t="s">
        <v>19</v>
      </c>
      <c r="L206" s="40"/>
      <c r="M206" s="219" t="s">
        <v>19</v>
      </c>
      <c r="N206" s="220" t="s">
        <v>40</v>
      </c>
      <c r="O206" s="76"/>
      <c r="P206" s="221">
        <f>O206*H206</f>
        <v>0</v>
      </c>
      <c r="Q206" s="221">
        <v>0</v>
      </c>
      <c r="R206" s="221">
        <f>Q206*H206</f>
        <v>0</v>
      </c>
      <c r="S206" s="221">
        <v>0</v>
      </c>
      <c r="T206" s="222">
        <f>S206*H206</f>
        <v>0</v>
      </c>
      <c r="AR206" s="14" t="s">
        <v>136</v>
      </c>
      <c r="AT206" s="14" t="s">
        <v>132</v>
      </c>
      <c r="AU206" s="14" t="s">
        <v>78</v>
      </c>
      <c r="AY206" s="14" t="s">
        <v>129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4" t="s">
        <v>76</v>
      </c>
      <c r="BK206" s="223">
        <f>ROUND(I206*H206,2)</f>
        <v>0</v>
      </c>
      <c r="BL206" s="14" t="s">
        <v>136</v>
      </c>
      <c r="BM206" s="14" t="s">
        <v>519</v>
      </c>
    </row>
    <row r="207" spans="2:65" s="1" customFormat="1" ht="16.5" customHeight="1">
      <c r="B207" s="35"/>
      <c r="C207" s="212" t="s">
        <v>520</v>
      </c>
      <c r="D207" s="212" t="s">
        <v>132</v>
      </c>
      <c r="E207" s="213" t="s">
        <v>521</v>
      </c>
      <c r="F207" s="214" t="s">
        <v>411</v>
      </c>
      <c r="G207" s="215" t="s">
        <v>135</v>
      </c>
      <c r="H207" s="216">
        <v>3</v>
      </c>
      <c r="I207" s="217"/>
      <c r="J207" s="218">
        <f>ROUND(I207*H207,2)</f>
        <v>0</v>
      </c>
      <c r="K207" s="214" t="s">
        <v>19</v>
      </c>
      <c r="L207" s="40"/>
      <c r="M207" s="219" t="s">
        <v>19</v>
      </c>
      <c r="N207" s="220" t="s">
        <v>40</v>
      </c>
      <c r="O207" s="76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AR207" s="14" t="s">
        <v>136</v>
      </c>
      <c r="AT207" s="14" t="s">
        <v>132</v>
      </c>
      <c r="AU207" s="14" t="s">
        <v>78</v>
      </c>
      <c r="AY207" s="14" t="s">
        <v>129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4" t="s">
        <v>76</v>
      </c>
      <c r="BK207" s="223">
        <f>ROUND(I207*H207,2)</f>
        <v>0</v>
      </c>
      <c r="BL207" s="14" t="s">
        <v>136</v>
      </c>
      <c r="BM207" s="14" t="s">
        <v>522</v>
      </c>
    </row>
    <row r="208" spans="2:65" s="1" customFormat="1" ht="16.5" customHeight="1">
      <c r="B208" s="35"/>
      <c r="C208" s="212" t="s">
        <v>286</v>
      </c>
      <c r="D208" s="212" t="s">
        <v>132</v>
      </c>
      <c r="E208" s="213" t="s">
        <v>523</v>
      </c>
      <c r="F208" s="214" t="s">
        <v>413</v>
      </c>
      <c r="G208" s="215" t="s">
        <v>135</v>
      </c>
      <c r="H208" s="216">
        <v>3</v>
      </c>
      <c r="I208" s="217"/>
      <c r="J208" s="218">
        <f>ROUND(I208*H208,2)</f>
        <v>0</v>
      </c>
      <c r="K208" s="214" t="s">
        <v>19</v>
      </c>
      <c r="L208" s="40"/>
      <c r="M208" s="219" t="s">
        <v>19</v>
      </c>
      <c r="N208" s="220" t="s">
        <v>40</v>
      </c>
      <c r="O208" s="76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AR208" s="14" t="s">
        <v>136</v>
      </c>
      <c r="AT208" s="14" t="s">
        <v>132</v>
      </c>
      <c r="AU208" s="14" t="s">
        <v>78</v>
      </c>
      <c r="AY208" s="14" t="s">
        <v>129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4" t="s">
        <v>76</v>
      </c>
      <c r="BK208" s="223">
        <f>ROUND(I208*H208,2)</f>
        <v>0</v>
      </c>
      <c r="BL208" s="14" t="s">
        <v>136</v>
      </c>
      <c r="BM208" s="14" t="s">
        <v>524</v>
      </c>
    </row>
    <row r="209" spans="2:65" s="1" customFormat="1" ht="16.5" customHeight="1">
      <c r="B209" s="35"/>
      <c r="C209" s="212" t="s">
        <v>525</v>
      </c>
      <c r="D209" s="212" t="s">
        <v>132</v>
      </c>
      <c r="E209" s="213" t="s">
        <v>526</v>
      </c>
      <c r="F209" s="214" t="s">
        <v>415</v>
      </c>
      <c r="G209" s="215" t="s">
        <v>135</v>
      </c>
      <c r="H209" s="216">
        <v>1</v>
      </c>
      <c r="I209" s="217"/>
      <c r="J209" s="218">
        <f>ROUND(I209*H209,2)</f>
        <v>0</v>
      </c>
      <c r="K209" s="214" t="s">
        <v>19</v>
      </c>
      <c r="L209" s="40"/>
      <c r="M209" s="219" t="s">
        <v>19</v>
      </c>
      <c r="N209" s="220" t="s">
        <v>40</v>
      </c>
      <c r="O209" s="76"/>
      <c r="P209" s="221">
        <f>O209*H209</f>
        <v>0</v>
      </c>
      <c r="Q209" s="221">
        <v>0</v>
      </c>
      <c r="R209" s="221">
        <f>Q209*H209</f>
        <v>0</v>
      </c>
      <c r="S209" s="221">
        <v>0</v>
      </c>
      <c r="T209" s="222">
        <f>S209*H209</f>
        <v>0</v>
      </c>
      <c r="AR209" s="14" t="s">
        <v>136</v>
      </c>
      <c r="AT209" s="14" t="s">
        <v>132</v>
      </c>
      <c r="AU209" s="14" t="s">
        <v>78</v>
      </c>
      <c r="AY209" s="14" t="s">
        <v>129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4" t="s">
        <v>76</v>
      </c>
      <c r="BK209" s="223">
        <f>ROUND(I209*H209,2)</f>
        <v>0</v>
      </c>
      <c r="BL209" s="14" t="s">
        <v>136</v>
      </c>
      <c r="BM209" s="14" t="s">
        <v>527</v>
      </c>
    </row>
    <row r="210" spans="2:65" s="1" customFormat="1" ht="16.5" customHeight="1">
      <c r="B210" s="35"/>
      <c r="C210" s="212" t="s">
        <v>289</v>
      </c>
      <c r="D210" s="212" t="s">
        <v>132</v>
      </c>
      <c r="E210" s="213" t="s">
        <v>528</v>
      </c>
      <c r="F210" s="214" t="s">
        <v>417</v>
      </c>
      <c r="G210" s="215" t="s">
        <v>135</v>
      </c>
      <c r="H210" s="216">
        <v>3</v>
      </c>
      <c r="I210" s="217"/>
      <c r="J210" s="218">
        <f>ROUND(I210*H210,2)</f>
        <v>0</v>
      </c>
      <c r="K210" s="214" t="s">
        <v>19</v>
      </c>
      <c r="L210" s="40"/>
      <c r="M210" s="219" t="s">
        <v>19</v>
      </c>
      <c r="N210" s="220" t="s">
        <v>40</v>
      </c>
      <c r="O210" s="76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AR210" s="14" t="s">
        <v>136</v>
      </c>
      <c r="AT210" s="14" t="s">
        <v>132</v>
      </c>
      <c r="AU210" s="14" t="s">
        <v>78</v>
      </c>
      <c r="AY210" s="14" t="s">
        <v>129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4" t="s">
        <v>76</v>
      </c>
      <c r="BK210" s="223">
        <f>ROUND(I210*H210,2)</f>
        <v>0</v>
      </c>
      <c r="BL210" s="14" t="s">
        <v>136</v>
      </c>
      <c r="BM210" s="14" t="s">
        <v>529</v>
      </c>
    </row>
    <row r="211" spans="2:65" s="1" customFormat="1" ht="16.5" customHeight="1">
      <c r="B211" s="35"/>
      <c r="C211" s="212" t="s">
        <v>530</v>
      </c>
      <c r="D211" s="212" t="s">
        <v>132</v>
      </c>
      <c r="E211" s="213" t="s">
        <v>531</v>
      </c>
      <c r="F211" s="214" t="s">
        <v>419</v>
      </c>
      <c r="G211" s="215" t="s">
        <v>135</v>
      </c>
      <c r="H211" s="216">
        <v>80</v>
      </c>
      <c r="I211" s="217"/>
      <c r="J211" s="218">
        <f>ROUND(I211*H211,2)</f>
        <v>0</v>
      </c>
      <c r="K211" s="214" t="s">
        <v>19</v>
      </c>
      <c r="L211" s="40"/>
      <c r="M211" s="219" t="s">
        <v>19</v>
      </c>
      <c r="N211" s="220" t="s">
        <v>40</v>
      </c>
      <c r="O211" s="76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AR211" s="14" t="s">
        <v>136</v>
      </c>
      <c r="AT211" s="14" t="s">
        <v>132</v>
      </c>
      <c r="AU211" s="14" t="s">
        <v>78</v>
      </c>
      <c r="AY211" s="14" t="s">
        <v>129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4" t="s">
        <v>76</v>
      </c>
      <c r="BK211" s="223">
        <f>ROUND(I211*H211,2)</f>
        <v>0</v>
      </c>
      <c r="BL211" s="14" t="s">
        <v>136</v>
      </c>
      <c r="BM211" s="14" t="s">
        <v>532</v>
      </c>
    </row>
    <row r="212" spans="2:65" s="1" customFormat="1" ht="16.5" customHeight="1">
      <c r="B212" s="35"/>
      <c r="C212" s="212" t="s">
        <v>291</v>
      </c>
      <c r="D212" s="212" t="s">
        <v>132</v>
      </c>
      <c r="E212" s="213" t="s">
        <v>533</v>
      </c>
      <c r="F212" s="214" t="s">
        <v>421</v>
      </c>
      <c r="G212" s="215" t="s">
        <v>135</v>
      </c>
      <c r="H212" s="216">
        <v>3</v>
      </c>
      <c r="I212" s="217"/>
      <c r="J212" s="218">
        <f>ROUND(I212*H212,2)</f>
        <v>0</v>
      </c>
      <c r="K212" s="214" t="s">
        <v>19</v>
      </c>
      <c r="L212" s="40"/>
      <c r="M212" s="219" t="s">
        <v>19</v>
      </c>
      <c r="N212" s="220" t="s">
        <v>40</v>
      </c>
      <c r="O212" s="76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AR212" s="14" t="s">
        <v>136</v>
      </c>
      <c r="AT212" s="14" t="s">
        <v>132</v>
      </c>
      <c r="AU212" s="14" t="s">
        <v>78</v>
      </c>
      <c r="AY212" s="14" t="s">
        <v>129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4" t="s">
        <v>76</v>
      </c>
      <c r="BK212" s="223">
        <f>ROUND(I212*H212,2)</f>
        <v>0</v>
      </c>
      <c r="BL212" s="14" t="s">
        <v>136</v>
      </c>
      <c r="BM212" s="14" t="s">
        <v>534</v>
      </c>
    </row>
    <row r="213" spans="2:63" s="11" customFormat="1" ht="22.8" customHeight="1">
      <c r="B213" s="196"/>
      <c r="C213" s="197"/>
      <c r="D213" s="198" t="s">
        <v>68</v>
      </c>
      <c r="E213" s="210" t="s">
        <v>158</v>
      </c>
      <c r="F213" s="210" t="s">
        <v>159</v>
      </c>
      <c r="G213" s="197"/>
      <c r="H213" s="197"/>
      <c r="I213" s="200"/>
      <c r="J213" s="211">
        <f>BK213</f>
        <v>0</v>
      </c>
      <c r="K213" s="197"/>
      <c r="L213" s="202"/>
      <c r="M213" s="203"/>
      <c r="N213" s="204"/>
      <c r="O213" s="204"/>
      <c r="P213" s="205">
        <f>SUM(P214:P218)</f>
        <v>0</v>
      </c>
      <c r="Q213" s="204"/>
      <c r="R213" s="205">
        <f>SUM(R214:R218)</f>
        <v>0</v>
      </c>
      <c r="S213" s="204"/>
      <c r="T213" s="206">
        <f>SUM(T214:T218)</f>
        <v>0</v>
      </c>
      <c r="AR213" s="207" t="s">
        <v>78</v>
      </c>
      <c r="AT213" s="208" t="s">
        <v>68</v>
      </c>
      <c r="AU213" s="208" t="s">
        <v>76</v>
      </c>
      <c r="AY213" s="207" t="s">
        <v>129</v>
      </c>
      <c r="BK213" s="209">
        <f>SUM(BK214:BK218)</f>
        <v>0</v>
      </c>
    </row>
    <row r="214" spans="2:65" s="1" customFormat="1" ht="16.5" customHeight="1">
      <c r="B214" s="35"/>
      <c r="C214" s="212" t="s">
        <v>535</v>
      </c>
      <c r="D214" s="212" t="s">
        <v>132</v>
      </c>
      <c r="E214" s="213" t="s">
        <v>536</v>
      </c>
      <c r="F214" s="214" t="s">
        <v>423</v>
      </c>
      <c r="G214" s="215" t="s">
        <v>162</v>
      </c>
      <c r="H214" s="216">
        <v>20</v>
      </c>
      <c r="I214" s="217"/>
      <c r="J214" s="218">
        <f>ROUND(I214*H214,2)</f>
        <v>0</v>
      </c>
      <c r="K214" s="214" t="s">
        <v>19</v>
      </c>
      <c r="L214" s="40"/>
      <c r="M214" s="219" t="s">
        <v>19</v>
      </c>
      <c r="N214" s="220" t="s">
        <v>40</v>
      </c>
      <c r="O214" s="76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AR214" s="14" t="s">
        <v>136</v>
      </c>
      <c r="AT214" s="14" t="s">
        <v>132</v>
      </c>
      <c r="AU214" s="14" t="s">
        <v>78</v>
      </c>
      <c r="AY214" s="14" t="s">
        <v>129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4" t="s">
        <v>76</v>
      </c>
      <c r="BK214" s="223">
        <f>ROUND(I214*H214,2)</f>
        <v>0</v>
      </c>
      <c r="BL214" s="14" t="s">
        <v>136</v>
      </c>
      <c r="BM214" s="14" t="s">
        <v>537</v>
      </c>
    </row>
    <row r="215" spans="2:65" s="1" customFormat="1" ht="16.5" customHeight="1">
      <c r="B215" s="35"/>
      <c r="C215" s="212" t="s">
        <v>294</v>
      </c>
      <c r="D215" s="212" t="s">
        <v>132</v>
      </c>
      <c r="E215" s="213" t="s">
        <v>538</v>
      </c>
      <c r="F215" s="214" t="s">
        <v>425</v>
      </c>
      <c r="G215" s="215" t="s">
        <v>162</v>
      </c>
      <c r="H215" s="216">
        <v>20</v>
      </c>
      <c r="I215" s="217"/>
      <c r="J215" s="218">
        <f>ROUND(I215*H215,2)</f>
        <v>0</v>
      </c>
      <c r="K215" s="214" t="s">
        <v>19</v>
      </c>
      <c r="L215" s="40"/>
      <c r="M215" s="219" t="s">
        <v>19</v>
      </c>
      <c r="N215" s="220" t="s">
        <v>40</v>
      </c>
      <c r="O215" s="76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AR215" s="14" t="s">
        <v>136</v>
      </c>
      <c r="AT215" s="14" t="s">
        <v>132</v>
      </c>
      <c r="AU215" s="14" t="s">
        <v>78</v>
      </c>
      <c r="AY215" s="14" t="s">
        <v>129</v>
      </c>
      <c r="BE215" s="223">
        <f>IF(N215="základní",J215,0)</f>
        <v>0</v>
      </c>
      <c r="BF215" s="223">
        <f>IF(N215="snížená",J215,0)</f>
        <v>0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14" t="s">
        <v>76</v>
      </c>
      <c r="BK215" s="223">
        <f>ROUND(I215*H215,2)</f>
        <v>0</v>
      </c>
      <c r="BL215" s="14" t="s">
        <v>136</v>
      </c>
      <c r="BM215" s="14" t="s">
        <v>539</v>
      </c>
    </row>
    <row r="216" spans="2:65" s="1" customFormat="1" ht="16.5" customHeight="1">
      <c r="B216" s="35"/>
      <c r="C216" s="212" t="s">
        <v>540</v>
      </c>
      <c r="D216" s="212" t="s">
        <v>132</v>
      </c>
      <c r="E216" s="213" t="s">
        <v>541</v>
      </c>
      <c r="F216" s="214" t="s">
        <v>427</v>
      </c>
      <c r="G216" s="215" t="s">
        <v>162</v>
      </c>
      <c r="H216" s="216">
        <v>80</v>
      </c>
      <c r="I216" s="217"/>
      <c r="J216" s="218">
        <f>ROUND(I216*H216,2)</f>
        <v>0</v>
      </c>
      <c r="K216" s="214" t="s">
        <v>19</v>
      </c>
      <c r="L216" s="40"/>
      <c r="M216" s="219" t="s">
        <v>19</v>
      </c>
      <c r="N216" s="220" t="s">
        <v>40</v>
      </c>
      <c r="O216" s="76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AR216" s="14" t="s">
        <v>136</v>
      </c>
      <c r="AT216" s="14" t="s">
        <v>132</v>
      </c>
      <c r="AU216" s="14" t="s">
        <v>78</v>
      </c>
      <c r="AY216" s="14" t="s">
        <v>129</v>
      </c>
      <c r="BE216" s="223">
        <f>IF(N216="základní",J216,0)</f>
        <v>0</v>
      </c>
      <c r="BF216" s="223">
        <f>IF(N216="snížená",J216,0)</f>
        <v>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4" t="s">
        <v>76</v>
      </c>
      <c r="BK216" s="223">
        <f>ROUND(I216*H216,2)</f>
        <v>0</v>
      </c>
      <c r="BL216" s="14" t="s">
        <v>136</v>
      </c>
      <c r="BM216" s="14" t="s">
        <v>542</v>
      </c>
    </row>
    <row r="217" spans="2:65" s="1" customFormat="1" ht="16.5" customHeight="1">
      <c r="B217" s="35"/>
      <c r="C217" s="212" t="s">
        <v>296</v>
      </c>
      <c r="D217" s="212" t="s">
        <v>132</v>
      </c>
      <c r="E217" s="213" t="s">
        <v>543</v>
      </c>
      <c r="F217" s="214" t="s">
        <v>429</v>
      </c>
      <c r="G217" s="215" t="s">
        <v>162</v>
      </c>
      <c r="H217" s="216">
        <v>40</v>
      </c>
      <c r="I217" s="217"/>
      <c r="J217" s="218">
        <f>ROUND(I217*H217,2)</f>
        <v>0</v>
      </c>
      <c r="K217" s="214" t="s">
        <v>19</v>
      </c>
      <c r="L217" s="40"/>
      <c r="M217" s="219" t="s">
        <v>19</v>
      </c>
      <c r="N217" s="220" t="s">
        <v>40</v>
      </c>
      <c r="O217" s="76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AR217" s="14" t="s">
        <v>136</v>
      </c>
      <c r="AT217" s="14" t="s">
        <v>132</v>
      </c>
      <c r="AU217" s="14" t="s">
        <v>78</v>
      </c>
      <c r="AY217" s="14" t="s">
        <v>129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4" t="s">
        <v>76</v>
      </c>
      <c r="BK217" s="223">
        <f>ROUND(I217*H217,2)</f>
        <v>0</v>
      </c>
      <c r="BL217" s="14" t="s">
        <v>136</v>
      </c>
      <c r="BM217" s="14" t="s">
        <v>544</v>
      </c>
    </row>
    <row r="218" spans="2:65" s="1" customFormat="1" ht="16.5" customHeight="1">
      <c r="B218" s="35"/>
      <c r="C218" s="212" t="s">
        <v>545</v>
      </c>
      <c r="D218" s="212" t="s">
        <v>132</v>
      </c>
      <c r="E218" s="213" t="s">
        <v>546</v>
      </c>
      <c r="F218" s="214" t="s">
        <v>431</v>
      </c>
      <c r="G218" s="215" t="s">
        <v>162</v>
      </c>
      <c r="H218" s="216">
        <v>30</v>
      </c>
      <c r="I218" s="217"/>
      <c r="J218" s="218">
        <f>ROUND(I218*H218,2)</f>
        <v>0</v>
      </c>
      <c r="K218" s="214" t="s">
        <v>19</v>
      </c>
      <c r="L218" s="40"/>
      <c r="M218" s="219" t="s">
        <v>19</v>
      </c>
      <c r="N218" s="220" t="s">
        <v>40</v>
      </c>
      <c r="O218" s="76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AR218" s="14" t="s">
        <v>136</v>
      </c>
      <c r="AT218" s="14" t="s">
        <v>132</v>
      </c>
      <c r="AU218" s="14" t="s">
        <v>78</v>
      </c>
      <c r="AY218" s="14" t="s">
        <v>129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4" t="s">
        <v>76</v>
      </c>
      <c r="BK218" s="223">
        <f>ROUND(I218*H218,2)</f>
        <v>0</v>
      </c>
      <c r="BL218" s="14" t="s">
        <v>136</v>
      </c>
      <c r="BM218" s="14" t="s">
        <v>547</v>
      </c>
    </row>
    <row r="219" spans="2:63" s="11" customFormat="1" ht="22.8" customHeight="1">
      <c r="B219" s="196"/>
      <c r="C219" s="197"/>
      <c r="D219" s="198" t="s">
        <v>68</v>
      </c>
      <c r="E219" s="210" t="s">
        <v>170</v>
      </c>
      <c r="F219" s="210" t="s">
        <v>171</v>
      </c>
      <c r="G219" s="197"/>
      <c r="H219" s="197"/>
      <c r="I219" s="200"/>
      <c r="J219" s="211">
        <f>BK219</f>
        <v>0</v>
      </c>
      <c r="K219" s="197"/>
      <c r="L219" s="202"/>
      <c r="M219" s="203"/>
      <c r="N219" s="204"/>
      <c r="O219" s="204"/>
      <c r="P219" s="205">
        <f>SUM(P220:P234)</f>
        <v>0</v>
      </c>
      <c r="Q219" s="204"/>
      <c r="R219" s="205">
        <f>SUM(R220:R234)</f>
        <v>0</v>
      </c>
      <c r="S219" s="204"/>
      <c r="T219" s="206">
        <f>SUM(T220:T234)</f>
        <v>0</v>
      </c>
      <c r="AR219" s="207" t="s">
        <v>78</v>
      </c>
      <c r="AT219" s="208" t="s">
        <v>68</v>
      </c>
      <c r="AU219" s="208" t="s">
        <v>76</v>
      </c>
      <c r="AY219" s="207" t="s">
        <v>129</v>
      </c>
      <c r="BK219" s="209">
        <f>SUM(BK220:BK234)</f>
        <v>0</v>
      </c>
    </row>
    <row r="220" spans="2:65" s="1" customFormat="1" ht="16.5" customHeight="1">
      <c r="B220" s="35"/>
      <c r="C220" s="212" t="s">
        <v>299</v>
      </c>
      <c r="D220" s="212" t="s">
        <v>132</v>
      </c>
      <c r="E220" s="213" t="s">
        <v>548</v>
      </c>
      <c r="F220" s="214" t="s">
        <v>433</v>
      </c>
      <c r="G220" s="215" t="s">
        <v>162</v>
      </c>
      <c r="H220" s="216">
        <v>4</v>
      </c>
      <c r="I220" s="217"/>
      <c r="J220" s="218">
        <f>ROUND(I220*H220,2)</f>
        <v>0</v>
      </c>
      <c r="K220" s="214" t="s">
        <v>19</v>
      </c>
      <c r="L220" s="40"/>
      <c r="M220" s="219" t="s">
        <v>19</v>
      </c>
      <c r="N220" s="220" t="s">
        <v>40</v>
      </c>
      <c r="O220" s="76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AR220" s="14" t="s">
        <v>136</v>
      </c>
      <c r="AT220" s="14" t="s">
        <v>132</v>
      </c>
      <c r="AU220" s="14" t="s">
        <v>78</v>
      </c>
      <c r="AY220" s="14" t="s">
        <v>129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4" t="s">
        <v>76</v>
      </c>
      <c r="BK220" s="223">
        <f>ROUND(I220*H220,2)</f>
        <v>0</v>
      </c>
      <c r="BL220" s="14" t="s">
        <v>136</v>
      </c>
      <c r="BM220" s="14" t="s">
        <v>549</v>
      </c>
    </row>
    <row r="221" spans="2:65" s="1" customFormat="1" ht="16.5" customHeight="1">
      <c r="B221" s="35"/>
      <c r="C221" s="212" t="s">
        <v>550</v>
      </c>
      <c r="D221" s="212" t="s">
        <v>132</v>
      </c>
      <c r="E221" s="213" t="s">
        <v>551</v>
      </c>
      <c r="F221" s="214" t="s">
        <v>435</v>
      </c>
      <c r="G221" s="215" t="s">
        <v>162</v>
      </c>
      <c r="H221" s="216">
        <v>48</v>
      </c>
      <c r="I221" s="217"/>
      <c r="J221" s="218">
        <f>ROUND(I221*H221,2)</f>
        <v>0</v>
      </c>
      <c r="K221" s="214" t="s">
        <v>19</v>
      </c>
      <c r="L221" s="40"/>
      <c r="M221" s="219" t="s">
        <v>19</v>
      </c>
      <c r="N221" s="220" t="s">
        <v>40</v>
      </c>
      <c r="O221" s="76"/>
      <c r="P221" s="221">
        <f>O221*H221</f>
        <v>0</v>
      </c>
      <c r="Q221" s="221">
        <v>0</v>
      </c>
      <c r="R221" s="221">
        <f>Q221*H221</f>
        <v>0</v>
      </c>
      <c r="S221" s="221">
        <v>0</v>
      </c>
      <c r="T221" s="222">
        <f>S221*H221</f>
        <v>0</v>
      </c>
      <c r="AR221" s="14" t="s">
        <v>136</v>
      </c>
      <c r="AT221" s="14" t="s">
        <v>132</v>
      </c>
      <c r="AU221" s="14" t="s">
        <v>78</v>
      </c>
      <c r="AY221" s="14" t="s">
        <v>129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4" t="s">
        <v>76</v>
      </c>
      <c r="BK221" s="223">
        <f>ROUND(I221*H221,2)</f>
        <v>0</v>
      </c>
      <c r="BL221" s="14" t="s">
        <v>136</v>
      </c>
      <c r="BM221" s="14" t="s">
        <v>552</v>
      </c>
    </row>
    <row r="222" spans="2:65" s="1" customFormat="1" ht="16.5" customHeight="1">
      <c r="B222" s="35"/>
      <c r="C222" s="212" t="s">
        <v>301</v>
      </c>
      <c r="D222" s="212" t="s">
        <v>132</v>
      </c>
      <c r="E222" s="213" t="s">
        <v>553</v>
      </c>
      <c r="F222" s="214" t="s">
        <v>437</v>
      </c>
      <c r="G222" s="215" t="s">
        <v>162</v>
      </c>
      <c r="H222" s="216">
        <v>18</v>
      </c>
      <c r="I222" s="217"/>
      <c r="J222" s="218">
        <f>ROUND(I222*H222,2)</f>
        <v>0</v>
      </c>
      <c r="K222" s="214" t="s">
        <v>19</v>
      </c>
      <c r="L222" s="40"/>
      <c r="M222" s="219" t="s">
        <v>19</v>
      </c>
      <c r="N222" s="220" t="s">
        <v>40</v>
      </c>
      <c r="O222" s="76"/>
      <c r="P222" s="221">
        <f>O222*H222</f>
        <v>0</v>
      </c>
      <c r="Q222" s="221">
        <v>0</v>
      </c>
      <c r="R222" s="221">
        <f>Q222*H222</f>
        <v>0</v>
      </c>
      <c r="S222" s="221">
        <v>0</v>
      </c>
      <c r="T222" s="222">
        <f>S222*H222</f>
        <v>0</v>
      </c>
      <c r="AR222" s="14" t="s">
        <v>136</v>
      </c>
      <c r="AT222" s="14" t="s">
        <v>132</v>
      </c>
      <c r="AU222" s="14" t="s">
        <v>78</v>
      </c>
      <c r="AY222" s="14" t="s">
        <v>129</v>
      </c>
      <c r="BE222" s="223">
        <f>IF(N222="základní",J222,0)</f>
        <v>0</v>
      </c>
      <c r="BF222" s="223">
        <f>IF(N222="snížená",J222,0)</f>
        <v>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14" t="s">
        <v>76</v>
      </c>
      <c r="BK222" s="223">
        <f>ROUND(I222*H222,2)</f>
        <v>0</v>
      </c>
      <c r="BL222" s="14" t="s">
        <v>136</v>
      </c>
      <c r="BM222" s="14" t="s">
        <v>554</v>
      </c>
    </row>
    <row r="223" spans="2:65" s="1" customFormat="1" ht="16.5" customHeight="1">
      <c r="B223" s="35"/>
      <c r="C223" s="212" t="s">
        <v>555</v>
      </c>
      <c r="D223" s="212" t="s">
        <v>132</v>
      </c>
      <c r="E223" s="213" t="s">
        <v>556</v>
      </c>
      <c r="F223" s="214" t="s">
        <v>439</v>
      </c>
      <c r="G223" s="215" t="s">
        <v>162</v>
      </c>
      <c r="H223" s="216">
        <v>76</v>
      </c>
      <c r="I223" s="217"/>
      <c r="J223" s="218">
        <f>ROUND(I223*H223,2)</f>
        <v>0</v>
      </c>
      <c r="K223" s="214" t="s">
        <v>19</v>
      </c>
      <c r="L223" s="40"/>
      <c r="M223" s="219" t="s">
        <v>19</v>
      </c>
      <c r="N223" s="220" t="s">
        <v>40</v>
      </c>
      <c r="O223" s="76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AR223" s="14" t="s">
        <v>136</v>
      </c>
      <c r="AT223" s="14" t="s">
        <v>132</v>
      </c>
      <c r="AU223" s="14" t="s">
        <v>78</v>
      </c>
      <c r="AY223" s="14" t="s">
        <v>129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4" t="s">
        <v>76</v>
      </c>
      <c r="BK223" s="223">
        <f>ROUND(I223*H223,2)</f>
        <v>0</v>
      </c>
      <c r="BL223" s="14" t="s">
        <v>136</v>
      </c>
      <c r="BM223" s="14" t="s">
        <v>557</v>
      </c>
    </row>
    <row r="224" spans="2:65" s="1" customFormat="1" ht="16.5" customHeight="1">
      <c r="B224" s="35"/>
      <c r="C224" s="212" t="s">
        <v>304</v>
      </c>
      <c r="D224" s="212" t="s">
        <v>132</v>
      </c>
      <c r="E224" s="213" t="s">
        <v>558</v>
      </c>
      <c r="F224" s="214" t="s">
        <v>441</v>
      </c>
      <c r="G224" s="215" t="s">
        <v>162</v>
      </c>
      <c r="H224" s="216">
        <v>113</v>
      </c>
      <c r="I224" s="217"/>
      <c r="J224" s="218">
        <f>ROUND(I224*H224,2)</f>
        <v>0</v>
      </c>
      <c r="K224" s="214" t="s">
        <v>19</v>
      </c>
      <c r="L224" s="40"/>
      <c r="M224" s="219" t="s">
        <v>19</v>
      </c>
      <c r="N224" s="220" t="s">
        <v>40</v>
      </c>
      <c r="O224" s="76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AR224" s="14" t="s">
        <v>136</v>
      </c>
      <c r="AT224" s="14" t="s">
        <v>132</v>
      </c>
      <c r="AU224" s="14" t="s">
        <v>78</v>
      </c>
      <c r="AY224" s="14" t="s">
        <v>129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4" t="s">
        <v>76</v>
      </c>
      <c r="BK224" s="223">
        <f>ROUND(I224*H224,2)</f>
        <v>0</v>
      </c>
      <c r="BL224" s="14" t="s">
        <v>136</v>
      </c>
      <c r="BM224" s="14" t="s">
        <v>559</v>
      </c>
    </row>
    <row r="225" spans="2:65" s="1" customFormat="1" ht="16.5" customHeight="1">
      <c r="B225" s="35"/>
      <c r="C225" s="212" t="s">
        <v>560</v>
      </c>
      <c r="D225" s="212" t="s">
        <v>132</v>
      </c>
      <c r="E225" s="213" t="s">
        <v>561</v>
      </c>
      <c r="F225" s="214" t="s">
        <v>443</v>
      </c>
      <c r="G225" s="215" t="s">
        <v>162</v>
      </c>
      <c r="H225" s="216">
        <v>200</v>
      </c>
      <c r="I225" s="217"/>
      <c r="J225" s="218">
        <f>ROUND(I225*H225,2)</f>
        <v>0</v>
      </c>
      <c r="K225" s="214" t="s">
        <v>19</v>
      </c>
      <c r="L225" s="40"/>
      <c r="M225" s="219" t="s">
        <v>19</v>
      </c>
      <c r="N225" s="220" t="s">
        <v>40</v>
      </c>
      <c r="O225" s="76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AR225" s="14" t="s">
        <v>136</v>
      </c>
      <c r="AT225" s="14" t="s">
        <v>132</v>
      </c>
      <c r="AU225" s="14" t="s">
        <v>78</v>
      </c>
      <c r="AY225" s="14" t="s">
        <v>129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14" t="s">
        <v>76</v>
      </c>
      <c r="BK225" s="223">
        <f>ROUND(I225*H225,2)</f>
        <v>0</v>
      </c>
      <c r="BL225" s="14" t="s">
        <v>136</v>
      </c>
      <c r="BM225" s="14" t="s">
        <v>562</v>
      </c>
    </row>
    <row r="226" spans="2:65" s="1" customFormat="1" ht="16.5" customHeight="1">
      <c r="B226" s="35"/>
      <c r="C226" s="212" t="s">
        <v>306</v>
      </c>
      <c r="D226" s="212" t="s">
        <v>132</v>
      </c>
      <c r="E226" s="213" t="s">
        <v>563</v>
      </c>
      <c r="F226" s="214" t="s">
        <v>445</v>
      </c>
      <c r="G226" s="215" t="s">
        <v>162</v>
      </c>
      <c r="H226" s="216">
        <v>770</v>
      </c>
      <c r="I226" s="217"/>
      <c r="J226" s="218">
        <f>ROUND(I226*H226,2)</f>
        <v>0</v>
      </c>
      <c r="K226" s="214" t="s">
        <v>19</v>
      </c>
      <c r="L226" s="40"/>
      <c r="M226" s="219" t="s">
        <v>19</v>
      </c>
      <c r="N226" s="220" t="s">
        <v>40</v>
      </c>
      <c r="O226" s="76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AR226" s="14" t="s">
        <v>136</v>
      </c>
      <c r="AT226" s="14" t="s">
        <v>132</v>
      </c>
      <c r="AU226" s="14" t="s">
        <v>78</v>
      </c>
      <c r="AY226" s="14" t="s">
        <v>129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4" t="s">
        <v>76</v>
      </c>
      <c r="BK226" s="223">
        <f>ROUND(I226*H226,2)</f>
        <v>0</v>
      </c>
      <c r="BL226" s="14" t="s">
        <v>136</v>
      </c>
      <c r="BM226" s="14" t="s">
        <v>564</v>
      </c>
    </row>
    <row r="227" spans="2:65" s="1" customFormat="1" ht="16.5" customHeight="1">
      <c r="B227" s="35"/>
      <c r="C227" s="212" t="s">
        <v>565</v>
      </c>
      <c r="D227" s="212" t="s">
        <v>132</v>
      </c>
      <c r="E227" s="213" t="s">
        <v>566</v>
      </c>
      <c r="F227" s="214" t="s">
        <v>447</v>
      </c>
      <c r="G227" s="215" t="s">
        <v>162</v>
      </c>
      <c r="H227" s="216">
        <v>4</v>
      </c>
      <c r="I227" s="217"/>
      <c r="J227" s="218">
        <f>ROUND(I227*H227,2)</f>
        <v>0</v>
      </c>
      <c r="K227" s="214" t="s">
        <v>19</v>
      </c>
      <c r="L227" s="40"/>
      <c r="M227" s="219" t="s">
        <v>19</v>
      </c>
      <c r="N227" s="220" t="s">
        <v>40</v>
      </c>
      <c r="O227" s="76"/>
      <c r="P227" s="221">
        <f>O227*H227</f>
        <v>0</v>
      </c>
      <c r="Q227" s="221">
        <v>0</v>
      </c>
      <c r="R227" s="221">
        <f>Q227*H227</f>
        <v>0</v>
      </c>
      <c r="S227" s="221">
        <v>0</v>
      </c>
      <c r="T227" s="222">
        <f>S227*H227</f>
        <v>0</v>
      </c>
      <c r="AR227" s="14" t="s">
        <v>136</v>
      </c>
      <c r="AT227" s="14" t="s">
        <v>132</v>
      </c>
      <c r="AU227" s="14" t="s">
        <v>78</v>
      </c>
      <c r="AY227" s="14" t="s">
        <v>129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4" t="s">
        <v>76</v>
      </c>
      <c r="BK227" s="223">
        <f>ROUND(I227*H227,2)</f>
        <v>0</v>
      </c>
      <c r="BL227" s="14" t="s">
        <v>136</v>
      </c>
      <c r="BM227" s="14" t="s">
        <v>567</v>
      </c>
    </row>
    <row r="228" spans="2:65" s="1" customFormat="1" ht="16.5" customHeight="1">
      <c r="B228" s="35"/>
      <c r="C228" s="212" t="s">
        <v>309</v>
      </c>
      <c r="D228" s="212" t="s">
        <v>132</v>
      </c>
      <c r="E228" s="213" t="s">
        <v>568</v>
      </c>
      <c r="F228" s="214" t="s">
        <v>449</v>
      </c>
      <c r="G228" s="215" t="s">
        <v>162</v>
      </c>
      <c r="H228" s="216">
        <v>10</v>
      </c>
      <c r="I228" s="217"/>
      <c r="J228" s="218">
        <f>ROUND(I228*H228,2)</f>
        <v>0</v>
      </c>
      <c r="K228" s="214" t="s">
        <v>19</v>
      </c>
      <c r="L228" s="40"/>
      <c r="M228" s="219" t="s">
        <v>19</v>
      </c>
      <c r="N228" s="220" t="s">
        <v>40</v>
      </c>
      <c r="O228" s="76"/>
      <c r="P228" s="221">
        <f>O228*H228</f>
        <v>0</v>
      </c>
      <c r="Q228" s="221">
        <v>0</v>
      </c>
      <c r="R228" s="221">
        <f>Q228*H228</f>
        <v>0</v>
      </c>
      <c r="S228" s="221">
        <v>0</v>
      </c>
      <c r="T228" s="222">
        <f>S228*H228</f>
        <v>0</v>
      </c>
      <c r="AR228" s="14" t="s">
        <v>136</v>
      </c>
      <c r="AT228" s="14" t="s">
        <v>132</v>
      </c>
      <c r="AU228" s="14" t="s">
        <v>78</v>
      </c>
      <c r="AY228" s="14" t="s">
        <v>129</v>
      </c>
      <c r="BE228" s="223">
        <f>IF(N228="základní",J228,0)</f>
        <v>0</v>
      </c>
      <c r="BF228" s="223">
        <f>IF(N228="snížená",J228,0)</f>
        <v>0</v>
      </c>
      <c r="BG228" s="223">
        <f>IF(N228="zákl. přenesená",J228,0)</f>
        <v>0</v>
      </c>
      <c r="BH228" s="223">
        <f>IF(N228="sníž. přenesená",J228,0)</f>
        <v>0</v>
      </c>
      <c r="BI228" s="223">
        <f>IF(N228="nulová",J228,0)</f>
        <v>0</v>
      </c>
      <c r="BJ228" s="14" t="s">
        <v>76</v>
      </c>
      <c r="BK228" s="223">
        <f>ROUND(I228*H228,2)</f>
        <v>0</v>
      </c>
      <c r="BL228" s="14" t="s">
        <v>136</v>
      </c>
      <c r="BM228" s="14" t="s">
        <v>569</v>
      </c>
    </row>
    <row r="229" spans="2:65" s="1" customFormat="1" ht="16.5" customHeight="1">
      <c r="B229" s="35"/>
      <c r="C229" s="212" t="s">
        <v>570</v>
      </c>
      <c r="D229" s="212" t="s">
        <v>132</v>
      </c>
      <c r="E229" s="213" t="s">
        <v>571</v>
      </c>
      <c r="F229" s="214" t="s">
        <v>451</v>
      </c>
      <c r="G229" s="215" t="s">
        <v>162</v>
      </c>
      <c r="H229" s="216">
        <v>25</v>
      </c>
      <c r="I229" s="217"/>
      <c r="J229" s="218">
        <f>ROUND(I229*H229,2)</f>
        <v>0</v>
      </c>
      <c r="K229" s="214" t="s">
        <v>19</v>
      </c>
      <c r="L229" s="40"/>
      <c r="M229" s="219" t="s">
        <v>19</v>
      </c>
      <c r="N229" s="220" t="s">
        <v>40</v>
      </c>
      <c r="O229" s="76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AR229" s="14" t="s">
        <v>136</v>
      </c>
      <c r="AT229" s="14" t="s">
        <v>132</v>
      </c>
      <c r="AU229" s="14" t="s">
        <v>78</v>
      </c>
      <c r="AY229" s="14" t="s">
        <v>129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4" t="s">
        <v>76</v>
      </c>
      <c r="BK229" s="223">
        <f>ROUND(I229*H229,2)</f>
        <v>0</v>
      </c>
      <c r="BL229" s="14" t="s">
        <v>136</v>
      </c>
      <c r="BM229" s="14" t="s">
        <v>572</v>
      </c>
    </row>
    <row r="230" spans="2:65" s="1" customFormat="1" ht="16.5" customHeight="1">
      <c r="B230" s="35"/>
      <c r="C230" s="212" t="s">
        <v>311</v>
      </c>
      <c r="D230" s="212" t="s">
        <v>132</v>
      </c>
      <c r="E230" s="213" t="s">
        <v>573</v>
      </c>
      <c r="F230" s="214" t="s">
        <v>453</v>
      </c>
      <c r="G230" s="215" t="s">
        <v>162</v>
      </c>
      <c r="H230" s="216">
        <v>15</v>
      </c>
      <c r="I230" s="217"/>
      <c r="J230" s="218">
        <f>ROUND(I230*H230,2)</f>
        <v>0</v>
      </c>
      <c r="K230" s="214" t="s">
        <v>19</v>
      </c>
      <c r="L230" s="40"/>
      <c r="M230" s="219" t="s">
        <v>19</v>
      </c>
      <c r="N230" s="220" t="s">
        <v>40</v>
      </c>
      <c r="O230" s="76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AR230" s="14" t="s">
        <v>136</v>
      </c>
      <c r="AT230" s="14" t="s">
        <v>132</v>
      </c>
      <c r="AU230" s="14" t="s">
        <v>78</v>
      </c>
      <c r="AY230" s="14" t="s">
        <v>129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4" t="s">
        <v>76</v>
      </c>
      <c r="BK230" s="223">
        <f>ROUND(I230*H230,2)</f>
        <v>0</v>
      </c>
      <c r="BL230" s="14" t="s">
        <v>136</v>
      </c>
      <c r="BM230" s="14" t="s">
        <v>574</v>
      </c>
    </row>
    <row r="231" spans="2:65" s="1" customFormat="1" ht="16.5" customHeight="1">
      <c r="B231" s="35"/>
      <c r="C231" s="212" t="s">
        <v>575</v>
      </c>
      <c r="D231" s="212" t="s">
        <v>132</v>
      </c>
      <c r="E231" s="213" t="s">
        <v>576</v>
      </c>
      <c r="F231" s="214" t="s">
        <v>455</v>
      </c>
      <c r="G231" s="215" t="s">
        <v>162</v>
      </c>
      <c r="H231" s="216">
        <v>10</v>
      </c>
      <c r="I231" s="217"/>
      <c r="J231" s="218">
        <f>ROUND(I231*H231,2)</f>
        <v>0</v>
      </c>
      <c r="K231" s="214" t="s">
        <v>19</v>
      </c>
      <c r="L231" s="40"/>
      <c r="M231" s="219" t="s">
        <v>19</v>
      </c>
      <c r="N231" s="220" t="s">
        <v>40</v>
      </c>
      <c r="O231" s="76"/>
      <c r="P231" s="221">
        <f>O231*H231</f>
        <v>0</v>
      </c>
      <c r="Q231" s="221">
        <v>0</v>
      </c>
      <c r="R231" s="221">
        <f>Q231*H231</f>
        <v>0</v>
      </c>
      <c r="S231" s="221">
        <v>0</v>
      </c>
      <c r="T231" s="222">
        <f>S231*H231</f>
        <v>0</v>
      </c>
      <c r="AR231" s="14" t="s">
        <v>136</v>
      </c>
      <c r="AT231" s="14" t="s">
        <v>132</v>
      </c>
      <c r="AU231" s="14" t="s">
        <v>78</v>
      </c>
      <c r="AY231" s="14" t="s">
        <v>129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4" t="s">
        <v>76</v>
      </c>
      <c r="BK231" s="223">
        <f>ROUND(I231*H231,2)</f>
        <v>0</v>
      </c>
      <c r="BL231" s="14" t="s">
        <v>136</v>
      </c>
      <c r="BM231" s="14" t="s">
        <v>577</v>
      </c>
    </row>
    <row r="232" spans="2:65" s="1" customFormat="1" ht="16.5" customHeight="1">
      <c r="B232" s="35"/>
      <c r="C232" s="212" t="s">
        <v>314</v>
      </c>
      <c r="D232" s="212" t="s">
        <v>132</v>
      </c>
      <c r="E232" s="213" t="s">
        <v>578</v>
      </c>
      <c r="F232" s="214" t="s">
        <v>457</v>
      </c>
      <c r="G232" s="215" t="s">
        <v>162</v>
      </c>
      <c r="H232" s="216">
        <v>250</v>
      </c>
      <c r="I232" s="217"/>
      <c r="J232" s="218">
        <f>ROUND(I232*H232,2)</f>
        <v>0</v>
      </c>
      <c r="K232" s="214" t="s">
        <v>19</v>
      </c>
      <c r="L232" s="40"/>
      <c r="M232" s="219" t="s">
        <v>19</v>
      </c>
      <c r="N232" s="220" t="s">
        <v>40</v>
      </c>
      <c r="O232" s="76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AR232" s="14" t="s">
        <v>136</v>
      </c>
      <c r="AT232" s="14" t="s">
        <v>132</v>
      </c>
      <c r="AU232" s="14" t="s">
        <v>78</v>
      </c>
      <c r="AY232" s="14" t="s">
        <v>129</v>
      </c>
      <c r="BE232" s="223">
        <f>IF(N232="základní",J232,0)</f>
        <v>0</v>
      </c>
      <c r="BF232" s="223">
        <f>IF(N232="snížená",J232,0)</f>
        <v>0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14" t="s">
        <v>76</v>
      </c>
      <c r="BK232" s="223">
        <f>ROUND(I232*H232,2)</f>
        <v>0</v>
      </c>
      <c r="BL232" s="14" t="s">
        <v>136</v>
      </c>
      <c r="BM232" s="14" t="s">
        <v>579</v>
      </c>
    </row>
    <row r="233" spans="2:65" s="1" customFormat="1" ht="16.5" customHeight="1">
      <c r="B233" s="35"/>
      <c r="C233" s="212" t="s">
        <v>580</v>
      </c>
      <c r="D233" s="212" t="s">
        <v>132</v>
      </c>
      <c r="E233" s="213" t="s">
        <v>581</v>
      </c>
      <c r="F233" s="214" t="s">
        <v>459</v>
      </c>
      <c r="G233" s="215" t="s">
        <v>162</v>
      </c>
      <c r="H233" s="216">
        <v>30</v>
      </c>
      <c r="I233" s="217"/>
      <c r="J233" s="218">
        <f>ROUND(I233*H233,2)</f>
        <v>0</v>
      </c>
      <c r="K233" s="214" t="s">
        <v>19</v>
      </c>
      <c r="L233" s="40"/>
      <c r="M233" s="219" t="s">
        <v>19</v>
      </c>
      <c r="N233" s="220" t="s">
        <v>40</v>
      </c>
      <c r="O233" s="76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AR233" s="14" t="s">
        <v>136</v>
      </c>
      <c r="AT233" s="14" t="s">
        <v>132</v>
      </c>
      <c r="AU233" s="14" t="s">
        <v>78</v>
      </c>
      <c r="AY233" s="14" t="s">
        <v>129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4" t="s">
        <v>76</v>
      </c>
      <c r="BK233" s="223">
        <f>ROUND(I233*H233,2)</f>
        <v>0</v>
      </c>
      <c r="BL233" s="14" t="s">
        <v>136</v>
      </c>
      <c r="BM233" s="14" t="s">
        <v>582</v>
      </c>
    </row>
    <row r="234" spans="2:65" s="1" customFormat="1" ht="16.5" customHeight="1">
      <c r="B234" s="35"/>
      <c r="C234" s="212" t="s">
        <v>316</v>
      </c>
      <c r="D234" s="212" t="s">
        <v>132</v>
      </c>
      <c r="E234" s="213" t="s">
        <v>583</v>
      </c>
      <c r="F234" s="214" t="s">
        <v>461</v>
      </c>
      <c r="G234" s="215" t="s">
        <v>162</v>
      </c>
      <c r="H234" s="216">
        <v>20</v>
      </c>
      <c r="I234" s="217"/>
      <c r="J234" s="218">
        <f>ROUND(I234*H234,2)</f>
        <v>0</v>
      </c>
      <c r="K234" s="214" t="s">
        <v>19</v>
      </c>
      <c r="L234" s="40"/>
      <c r="M234" s="219" t="s">
        <v>19</v>
      </c>
      <c r="N234" s="220" t="s">
        <v>40</v>
      </c>
      <c r="O234" s="76"/>
      <c r="P234" s="221">
        <f>O234*H234</f>
        <v>0</v>
      </c>
      <c r="Q234" s="221">
        <v>0</v>
      </c>
      <c r="R234" s="221">
        <f>Q234*H234</f>
        <v>0</v>
      </c>
      <c r="S234" s="221">
        <v>0</v>
      </c>
      <c r="T234" s="222">
        <f>S234*H234</f>
        <v>0</v>
      </c>
      <c r="AR234" s="14" t="s">
        <v>136</v>
      </c>
      <c r="AT234" s="14" t="s">
        <v>132</v>
      </c>
      <c r="AU234" s="14" t="s">
        <v>78</v>
      </c>
      <c r="AY234" s="14" t="s">
        <v>129</v>
      </c>
      <c r="BE234" s="223">
        <f>IF(N234="základní",J234,0)</f>
        <v>0</v>
      </c>
      <c r="BF234" s="223">
        <f>IF(N234="snížená",J234,0)</f>
        <v>0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14" t="s">
        <v>76</v>
      </c>
      <c r="BK234" s="223">
        <f>ROUND(I234*H234,2)</f>
        <v>0</v>
      </c>
      <c r="BL234" s="14" t="s">
        <v>136</v>
      </c>
      <c r="BM234" s="14" t="s">
        <v>584</v>
      </c>
    </row>
    <row r="235" spans="2:63" s="11" customFormat="1" ht="22.8" customHeight="1">
      <c r="B235" s="196"/>
      <c r="C235" s="197"/>
      <c r="D235" s="198" t="s">
        <v>68</v>
      </c>
      <c r="E235" s="210" t="s">
        <v>186</v>
      </c>
      <c r="F235" s="210" t="s">
        <v>462</v>
      </c>
      <c r="G235" s="197"/>
      <c r="H235" s="197"/>
      <c r="I235" s="200"/>
      <c r="J235" s="211">
        <f>BK235</f>
        <v>0</v>
      </c>
      <c r="K235" s="197"/>
      <c r="L235" s="202"/>
      <c r="M235" s="203"/>
      <c r="N235" s="204"/>
      <c r="O235" s="204"/>
      <c r="P235" s="205">
        <f>P236+P238+P240+P242</f>
        <v>0</v>
      </c>
      <c r="Q235" s="204"/>
      <c r="R235" s="205">
        <f>R236+R238+R240+R242</f>
        <v>0</v>
      </c>
      <c r="S235" s="204"/>
      <c r="T235" s="206">
        <f>T236+T238+T240+T242</f>
        <v>0</v>
      </c>
      <c r="AR235" s="207" t="s">
        <v>78</v>
      </c>
      <c r="AT235" s="208" t="s">
        <v>68</v>
      </c>
      <c r="AU235" s="208" t="s">
        <v>76</v>
      </c>
      <c r="AY235" s="207" t="s">
        <v>129</v>
      </c>
      <c r="BK235" s="209">
        <f>BK236+BK238+BK240+BK242</f>
        <v>0</v>
      </c>
    </row>
    <row r="236" spans="2:63" s="11" customFormat="1" ht="20.85" customHeight="1">
      <c r="B236" s="196"/>
      <c r="C236" s="197"/>
      <c r="D236" s="198" t="s">
        <v>68</v>
      </c>
      <c r="E236" s="210" t="s">
        <v>264</v>
      </c>
      <c r="F236" s="210" t="s">
        <v>463</v>
      </c>
      <c r="G236" s="197"/>
      <c r="H236" s="197"/>
      <c r="I236" s="200"/>
      <c r="J236" s="211">
        <f>BK236</f>
        <v>0</v>
      </c>
      <c r="K236" s="197"/>
      <c r="L236" s="202"/>
      <c r="M236" s="203"/>
      <c r="N236" s="204"/>
      <c r="O236" s="204"/>
      <c r="P236" s="205">
        <f>P237</f>
        <v>0</v>
      </c>
      <c r="Q236" s="204"/>
      <c r="R236" s="205">
        <f>R237</f>
        <v>0</v>
      </c>
      <c r="S236" s="204"/>
      <c r="T236" s="206">
        <f>T237</f>
        <v>0</v>
      </c>
      <c r="AR236" s="207" t="s">
        <v>78</v>
      </c>
      <c r="AT236" s="208" t="s">
        <v>68</v>
      </c>
      <c r="AU236" s="208" t="s">
        <v>78</v>
      </c>
      <c r="AY236" s="207" t="s">
        <v>129</v>
      </c>
      <c r="BK236" s="209">
        <f>BK237</f>
        <v>0</v>
      </c>
    </row>
    <row r="237" spans="2:65" s="1" customFormat="1" ht="16.5" customHeight="1">
      <c r="B237" s="35"/>
      <c r="C237" s="212" t="s">
        <v>585</v>
      </c>
      <c r="D237" s="212" t="s">
        <v>132</v>
      </c>
      <c r="E237" s="213" t="s">
        <v>586</v>
      </c>
      <c r="F237" s="214" t="s">
        <v>465</v>
      </c>
      <c r="G237" s="215" t="s">
        <v>135</v>
      </c>
      <c r="H237" s="216">
        <v>1</v>
      </c>
      <c r="I237" s="217"/>
      <c r="J237" s="218">
        <f>ROUND(I237*H237,2)</f>
        <v>0</v>
      </c>
      <c r="K237" s="214" t="s">
        <v>19</v>
      </c>
      <c r="L237" s="40"/>
      <c r="M237" s="219" t="s">
        <v>19</v>
      </c>
      <c r="N237" s="220" t="s">
        <v>40</v>
      </c>
      <c r="O237" s="76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AR237" s="14" t="s">
        <v>136</v>
      </c>
      <c r="AT237" s="14" t="s">
        <v>132</v>
      </c>
      <c r="AU237" s="14" t="s">
        <v>140</v>
      </c>
      <c r="AY237" s="14" t="s">
        <v>129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4" t="s">
        <v>76</v>
      </c>
      <c r="BK237" s="223">
        <f>ROUND(I237*H237,2)</f>
        <v>0</v>
      </c>
      <c r="BL237" s="14" t="s">
        <v>136</v>
      </c>
      <c r="BM237" s="14" t="s">
        <v>587</v>
      </c>
    </row>
    <row r="238" spans="2:63" s="11" customFormat="1" ht="20.85" customHeight="1">
      <c r="B238" s="196"/>
      <c r="C238" s="197"/>
      <c r="D238" s="198" t="s">
        <v>68</v>
      </c>
      <c r="E238" s="210" t="s">
        <v>270</v>
      </c>
      <c r="F238" s="210" t="s">
        <v>467</v>
      </c>
      <c r="G238" s="197"/>
      <c r="H238" s="197"/>
      <c r="I238" s="200"/>
      <c r="J238" s="211">
        <f>BK238</f>
        <v>0</v>
      </c>
      <c r="K238" s="197"/>
      <c r="L238" s="202"/>
      <c r="M238" s="203"/>
      <c r="N238" s="204"/>
      <c r="O238" s="204"/>
      <c r="P238" s="205">
        <f>P239</f>
        <v>0</v>
      </c>
      <c r="Q238" s="204"/>
      <c r="R238" s="205">
        <f>R239</f>
        <v>0</v>
      </c>
      <c r="S238" s="204"/>
      <c r="T238" s="206">
        <f>T239</f>
        <v>0</v>
      </c>
      <c r="AR238" s="207" t="s">
        <v>78</v>
      </c>
      <c r="AT238" s="208" t="s">
        <v>68</v>
      </c>
      <c r="AU238" s="208" t="s">
        <v>78</v>
      </c>
      <c r="AY238" s="207" t="s">
        <v>129</v>
      </c>
      <c r="BK238" s="209">
        <f>BK239</f>
        <v>0</v>
      </c>
    </row>
    <row r="239" spans="2:65" s="1" customFormat="1" ht="22.5" customHeight="1">
      <c r="B239" s="35"/>
      <c r="C239" s="212" t="s">
        <v>319</v>
      </c>
      <c r="D239" s="212" t="s">
        <v>132</v>
      </c>
      <c r="E239" s="213" t="s">
        <v>588</v>
      </c>
      <c r="F239" s="214" t="s">
        <v>469</v>
      </c>
      <c r="G239" s="215" t="s">
        <v>135</v>
      </c>
      <c r="H239" s="216">
        <v>1</v>
      </c>
      <c r="I239" s="217"/>
      <c r="J239" s="218">
        <f>ROUND(I239*H239,2)</f>
        <v>0</v>
      </c>
      <c r="K239" s="214" t="s">
        <v>19</v>
      </c>
      <c r="L239" s="40"/>
      <c r="M239" s="219" t="s">
        <v>19</v>
      </c>
      <c r="N239" s="220" t="s">
        <v>40</v>
      </c>
      <c r="O239" s="76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AR239" s="14" t="s">
        <v>136</v>
      </c>
      <c r="AT239" s="14" t="s">
        <v>132</v>
      </c>
      <c r="AU239" s="14" t="s">
        <v>140</v>
      </c>
      <c r="AY239" s="14" t="s">
        <v>129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4" t="s">
        <v>76</v>
      </c>
      <c r="BK239" s="223">
        <f>ROUND(I239*H239,2)</f>
        <v>0</v>
      </c>
      <c r="BL239" s="14" t="s">
        <v>136</v>
      </c>
      <c r="BM239" s="14" t="s">
        <v>589</v>
      </c>
    </row>
    <row r="240" spans="2:63" s="11" customFormat="1" ht="20.85" customHeight="1">
      <c r="B240" s="196"/>
      <c r="C240" s="197"/>
      <c r="D240" s="198" t="s">
        <v>68</v>
      </c>
      <c r="E240" s="210" t="s">
        <v>350</v>
      </c>
      <c r="F240" s="210" t="s">
        <v>471</v>
      </c>
      <c r="G240" s="197"/>
      <c r="H240" s="197"/>
      <c r="I240" s="200"/>
      <c r="J240" s="211">
        <f>BK240</f>
        <v>0</v>
      </c>
      <c r="K240" s="197"/>
      <c r="L240" s="202"/>
      <c r="M240" s="203"/>
      <c r="N240" s="204"/>
      <c r="O240" s="204"/>
      <c r="P240" s="205">
        <f>P241</f>
        <v>0</v>
      </c>
      <c r="Q240" s="204"/>
      <c r="R240" s="205">
        <f>R241</f>
        <v>0</v>
      </c>
      <c r="S240" s="204"/>
      <c r="T240" s="206">
        <f>T241</f>
        <v>0</v>
      </c>
      <c r="AR240" s="207" t="s">
        <v>78</v>
      </c>
      <c r="AT240" s="208" t="s">
        <v>68</v>
      </c>
      <c r="AU240" s="208" t="s">
        <v>78</v>
      </c>
      <c r="AY240" s="207" t="s">
        <v>129</v>
      </c>
      <c r="BK240" s="209">
        <f>BK241</f>
        <v>0</v>
      </c>
    </row>
    <row r="241" spans="2:65" s="1" customFormat="1" ht="16.5" customHeight="1">
      <c r="B241" s="35"/>
      <c r="C241" s="212" t="s">
        <v>590</v>
      </c>
      <c r="D241" s="212" t="s">
        <v>132</v>
      </c>
      <c r="E241" s="213" t="s">
        <v>591</v>
      </c>
      <c r="F241" s="214" t="s">
        <v>465</v>
      </c>
      <c r="G241" s="215" t="s">
        <v>135</v>
      </c>
      <c r="H241" s="216">
        <v>1</v>
      </c>
      <c r="I241" s="217"/>
      <c r="J241" s="218">
        <f>ROUND(I241*H241,2)</f>
        <v>0</v>
      </c>
      <c r="K241" s="214" t="s">
        <v>19</v>
      </c>
      <c r="L241" s="40"/>
      <c r="M241" s="219" t="s">
        <v>19</v>
      </c>
      <c r="N241" s="220" t="s">
        <v>40</v>
      </c>
      <c r="O241" s="76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2">
        <f>S241*H241</f>
        <v>0</v>
      </c>
      <c r="AR241" s="14" t="s">
        <v>136</v>
      </c>
      <c r="AT241" s="14" t="s">
        <v>132</v>
      </c>
      <c r="AU241" s="14" t="s">
        <v>140</v>
      </c>
      <c r="AY241" s="14" t="s">
        <v>129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4" t="s">
        <v>76</v>
      </c>
      <c r="BK241" s="223">
        <f>ROUND(I241*H241,2)</f>
        <v>0</v>
      </c>
      <c r="BL241" s="14" t="s">
        <v>136</v>
      </c>
      <c r="BM241" s="14" t="s">
        <v>592</v>
      </c>
    </row>
    <row r="242" spans="2:63" s="11" customFormat="1" ht="20.85" customHeight="1">
      <c r="B242" s="196"/>
      <c r="C242" s="197"/>
      <c r="D242" s="198" t="s">
        <v>68</v>
      </c>
      <c r="E242" s="210" t="s">
        <v>474</v>
      </c>
      <c r="F242" s="210" t="s">
        <v>475</v>
      </c>
      <c r="G242" s="197"/>
      <c r="H242" s="197"/>
      <c r="I242" s="200"/>
      <c r="J242" s="211">
        <f>BK242</f>
        <v>0</v>
      </c>
      <c r="K242" s="197"/>
      <c r="L242" s="202"/>
      <c r="M242" s="203"/>
      <c r="N242" s="204"/>
      <c r="O242" s="204"/>
      <c r="P242" s="205">
        <f>P243</f>
        <v>0</v>
      </c>
      <c r="Q242" s="204"/>
      <c r="R242" s="205">
        <f>R243</f>
        <v>0</v>
      </c>
      <c r="S242" s="204"/>
      <c r="T242" s="206">
        <f>T243</f>
        <v>0</v>
      </c>
      <c r="AR242" s="207" t="s">
        <v>78</v>
      </c>
      <c r="AT242" s="208" t="s">
        <v>68</v>
      </c>
      <c r="AU242" s="208" t="s">
        <v>78</v>
      </c>
      <c r="AY242" s="207" t="s">
        <v>129</v>
      </c>
      <c r="BK242" s="209">
        <f>BK243</f>
        <v>0</v>
      </c>
    </row>
    <row r="243" spans="2:65" s="1" customFormat="1" ht="16.5" customHeight="1">
      <c r="B243" s="35"/>
      <c r="C243" s="212" t="s">
        <v>321</v>
      </c>
      <c r="D243" s="212" t="s">
        <v>132</v>
      </c>
      <c r="E243" s="213" t="s">
        <v>593</v>
      </c>
      <c r="F243" s="214" t="s">
        <v>465</v>
      </c>
      <c r="G243" s="215" t="s">
        <v>135</v>
      </c>
      <c r="H243" s="216">
        <v>1</v>
      </c>
      <c r="I243" s="217"/>
      <c r="J243" s="218">
        <f>ROUND(I243*H243,2)</f>
        <v>0</v>
      </c>
      <c r="K243" s="214" t="s">
        <v>19</v>
      </c>
      <c r="L243" s="40"/>
      <c r="M243" s="219" t="s">
        <v>19</v>
      </c>
      <c r="N243" s="220" t="s">
        <v>40</v>
      </c>
      <c r="O243" s="76"/>
      <c r="P243" s="221">
        <f>O243*H243</f>
        <v>0</v>
      </c>
      <c r="Q243" s="221">
        <v>0</v>
      </c>
      <c r="R243" s="221">
        <f>Q243*H243</f>
        <v>0</v>
      </c>
      <c r="S243" s="221">
        <v>0</v>
      </c>
      <c r="T243" s="222">
        <f>S243*H243</f>
        <v>0</v>
      </c>
      <c r="AR243" s="14" t="s">
        <v>136</v>
      </c>
      <c r="AT243" s="14" t="s">
        <v>132</v>
      </c>
      <c r="AU243" s="14" t="s">
        <v>140</v>
      </c>
      <c r="AY243" s="14" t="s">
        <v>129</v>
      </c>
      <c r="BE243" s="223">
        <f>IF(N243="základní",J243,0)</f>
        <v>0</v>
      </c>
      <c r="BF243" s="223">
        <f>IF(N243="snížená",J243,0)</f>
        <v>0</v>
      </c>
      <c r="BG243" s="223">
        <f>IF(N243="zákl. přenesená",J243,0)</f>
        <v>0</v>
      </c>
      <c r="BH243" s="223">
        <f>IF(N243="sníž. přenesená",J243,0)</f>
        <v>0</v>
      </c>
      <c r="BI243" s="223">
        <f>IF(N243="nulová",J243,0)</f>
        <v>0</v>
      </c>
      <c r="BJ243" s="14" t="s">
        <v>76</v>
      </c>
      <c r="BK243" s="223">
        <f>ROUND(I243*H243,2)</f>
        <v>0</v>
      </c>
      <c r="BL243" s="14" t="s">
        <v>136</v>
      </c>
      <c r="BM243" s="14" t="s">
        <v>594</v>
      </c>
    </row>
    <row r="244" spans="2:63" s="11" customFormat="1" ht="22.8" customHeight="1">
      <c r="B244" s="196"/>
      <c r="C244" s="197"/>
      <c r="D244" s="198" t="s">
        <v>68</v>
      </c>
      <c r="E244" s="210" t="s">
        <v>478</v>
      </c>
      <c r="F244" s="210" t="s">
        <v>479</v>
      </c>
      <c r="G244" s="197"/>
      <c r="H244" s="197"/>
      <c r="I244" s="200"/>
      <c r="J244" s="211">
        <f>BK244</f>
        <v>0</v>
      </c>
      <c r="K244" s="197"/>
      <c r="L244" s="202"/>
      <c r="M244" s="203"/>
      <c r="N244" s="204"/>
      <c r="O244" s="204"/>
      <c r="P244" s="205">
        <f>SUM(P245:P250)</f>
        <v>0</v>
      </c>
      <c r="Q244" s="204"/>
      <c r="R244" s="205">
        <f>SUM(R245:R250)</f>
        <v>0</v>
      </c>
      <c r="S244" s="204"/>
      <c r="T244" s="206">
        <f>SUM(T245:T250)</f>
        <v>0</v>
      </c>
      <c r="AR244" s="207" t="s">
        <v>78</v>
      </c>
      <c r="AT244" s="208" t="s">
        <v>68</v>
      </c>
      <c r="AU244" s="208" t="s">
        <v>76</v>
      </c>
      <c r="AY244" s="207" t="s">
        <v>129</v>
      </c>
      <c r="BK244" s="209">
        <f>SUM(BK245:BK250)</f>
        <v>0</v>
      </c>
    </row>
    <row r="245" spans="2:65" s="1" customFormat="1" ht="16.5" customHeight="1">
      <c r="B245" s="35"/>
      <c r="C245" s="212" t="s">
        <v>595</v>
      </c>
      <c r="D245" s="212" t="s">
        <v>132</v>
      </c>
      <c r="E245" s="213" t="s">
        <v>596</v>
      </c>
      <c r="F245" s="214" t="s">
        <v>597</v>
      </c>
      <c r="G245" s="215" t="s">
        <v>598</v>
      </c>
      <c r="H245" s="216">
        <v>50</v>
      </c>
      <c r="I245" s="217"/>
      <c r="J245" s="218">
        <f>ROUND(I245*H245,2)</f>
        <v>0</v>
      </c>
      <c r="K245" s="214" t="s">
        <v>19</v>
      </c>
      <c r="L245" s="40"/>
      <c r="M245" s="219" t="s">
        <v>19</v>
      </c>
      <c r="N245" s="220" t="s">
        <v>40</v>
      </c>
      <c r="O245" s="76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AR245" s="14" t="s">
        <v>136</v>
      </c>
      <c r="AT245" s="14" t="s">
        <v>132</v>
      </c>
      <c r="AU245" s="14" t="s">
        <v>78</v>
      </c>
      <c r="AY245" s="14" t="s">
        <v>129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4" t="s">
        <v>76</v>
      </c>
      <c r="BK245" s="223">
        <f>ROUND(I245*H245,2)</f>
        <v>0</v>
      </c>
      <c r="BL245" s="14" t="s">
        <v>136</v>
      </c>
      <c r="BM245" s="14" t="s">
        <v>599</v>
      </c>
    </row>
    <row r="246" spans="2:65" s="1" customFormat="1" ht="16.5" customHeight="1">
      <c r="B246" s="35"/>
      <c r="C246" s="212" t="s">
        <v>324</v>
      </c>
      <c r="D246" s="212" t="s">
        <v>132</v>
      </c>
      <c r="E246" s="213" t="s">
        <v>600</v>
      </c>
      <c r="F246" s="214" t="s">
        <v>601</v>
      </c>
      <c r="G246" s="215" t="s">
        <v>135</v>
      </c>
      <c r="H246" s="216">
        <v>12</v>
      </c>
      <c r="I246" s="217"/>
      <c r="J246" s="218">
        <f>ROUND(I246*H246,2)</f>
        <v>0</v>
      </c>
      <c r="K246" s="214" t="s">
        <v>19</v>
      </c>
      <c r="L246" s="40"/>
      <c r="M246" s="219" t="s">
        <v>19</v>
      </c>
      <c r="N246" s="220" t="s">
        <v>40</v>
      </c>
      <c r="O246" s="76"/>
      <c r="P246" s="221">
        <f>O246*H246</f>
        <v>0</v>
      </c>
      <c r="Q246" s="221">
        <v>0</v>
      </c>
      <c r="R246" s="221">
        <f>Q246*H246</f>
        <v>0</v>
      </c>
      <c r="S246" s="221">
        <v>0</v>
      </c>
      <c r="T246" s="222">
        <f>S246*H246</f>
        <v>0</v>
      </c>
      <c r="AR246" s="14" t="s">
        <v>136</v>
      </c>
      <c r="AT246" s="14" t="s">
        <v>132</v>
      </c>
      <c r="AU246" s="14" t="s">
        <v>78</v>
      </c>
      <c r="AY246" s="14" t="s">
        <v>129</v>
      </c>
      <c r="BE246" s="223">
        <f>IF(N246="základní",J246,0)</f>
        <v>0</v>
      </c>
      <c r="BF246" s="223">
        <f>IF(N246="snížená",J246,0)</f>
        <v>0</v>
      </c>
      <c r="BG246" s="223">
        <f>IF(N246="zákl. přenesená",J246,0)</f>
        <v>0</v>
      </c>
      <c r="BH246" s="223">
        <f>IF(N246="sníž. přenesená",J246,0)</f>
        <v>0</v>
      </c>
      <c r="BI246" s="223">
        <f>IF(N246="nulová",J246,0)</f>
        <v>0</v>
      </c>
      <c r="BJ246" s="14" t="s">
        <v>76</v>
      </c>
      <c r="BK246" s="223">
        <f>ROUND(I246*H246,2)</f>
        <v>0</v>
      </c>
      <c r="BL246" s="14" t="s">
        <v>136</v>
      </c>
      <c r="BM246" s="14" t="s">
        <v>602</v>
      </c>
    </row>
    <row r="247" spans="2:65" s="1" customFormat="1" ht="16.5" customHeight="1">
      <c r="B247" s="35"/>
      <c r="C247" s="212" t="s">
        <v>603</v>
      </c>
      <c r="D247" s="212" t="s">
        <v>132</v>
      </c>
      <c r="E247" s="213" t="s">
        <v>604</v>
      </c>
      <c r="F247" s="214" t="s">
        <v>605</v>
      </c>
      <c r="G247" s="215" t="s">
        <v>598</v>
      </c>
      <c r="H247" s="216">
        <v>5</v>
      </c>
      <c r="I247" s="217"/>
      <c r="J247" s="218">
        <f>ROUND(I247*H247,2)</f>
        <v>0</v>
      </c>
      <c r="K247" s="214" t="s">
        <v>19</v>
      </c>
      <c r="L247" s="40"/>
      <c r="M247" s="219" t="s">
        <v>19</v>
      </c>
      <c r="N247" s="220" t="s">
        <v>40</v>
      </c>
      <c r="O247" s="76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AR247" s="14" t="s">
        <v>136</v>
      </c>
      <c r="AT247" s="14" t="s">
        <v>132</v>
      </c>
      <c r="AU247" s="14" t="s">
        <v>78</v>
      </c>
      <c r="AY247" s="14" t="s">
        <v>129</v>
      </c>
      <c r="BE247" s="223">
        <f>IF(N247="základní",J247,0)</f>
        <v>0</v>
      </c>
      <c r="BF247" s="223">
        <f>IF(N247="snížená",J247,0)</f>
        <v>0</v>
      </c>
      <c r="BG247" s="223">
        <f>IF(N247="zákl. přenesená",J247,0)</f>
        <v>0</v>
      </c>
      <c r="BH247" s="223">
        <f>IF(N247="sníž. přenesená",J247,0)</f>
        <v>0</v>
      </c>
      <c r="BI247" s="223">
        <f>IF(N247="nulová",J247,0)</f>
        <v>0</v>
      </c>
      <c r="BJ247" s="14" t="s">
        <v>76</v>
      </c>
      <c r="BK247" s="223">
        <f>ROUND(I247*H247,2)</f>
        <v>0</v>
      </c>
      <c r="BL247" s="14" t="s">
        <v>136</v>
      </c>
      <c r="BM247" s="14" t="s">
        <v>606</v>
      </c>
    </row>
    <row r="248" spans="2:65" s="1" customFormat="1" ht="16.5" customHeight="1">
      <c r="B248" s="35"/>
      <c r="C248" s="212" t="s">
        <v>326</v>
      </c>
      <c r="D248" s="212" t="s">
        <v>132</v>
      </c>
      <c r="E248" s="213" t="s">
        <v>607</v>
      </c>
      <c r="F248" s="214" t="s">
        <v>608</v>
      </c>
      <c r="G248" s="215" t="s">
        <v>598</v>
      </c>
      <c r="H248" s="216">
        <v>4</v>
      </c>
      <c r="I248" s="217"/>
      <c r="J248" s="218">
        <f>ROUND(I248*H248,2)</f>
        <v>0</v>
      </c>
      <c r="K248" s="214" t="s">
        <v>19</v>
      </c>
      <c r="L248" s="40"/>
      <c r="M248" s="219" t="s">
        <v>19</v>
      </c>
      <c r="N248" s="220" t="s">
        <v>40</v>
      </c>
      <c r="O248" s="76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AR248" s="14" t="s">
        <v>136</v>
      </c>
      <c r="AT248" s="14" t="s">
        <v>132</v>
      </c>
      <c r="AU248" s="14" t="s">
        <v>78</v>
      </c>
      <c r="AY248" s="14" t="s">
        <v>129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4" t="s">
        <v>76</v>
      </c>
      <c r="BK248" s="223">
        <f>ROUND(I248*H248,2)</f>
        <v>0</v>
      </c>
      <c r="BL248" s="14" t="s">
        <v>136</v>
      </c>
      <c r="BM248" s="14" t="s">
        <v>609</v>
      </c>
    </row>
    <row r="249" spans="2:65" s="1" customFormat="1" ht="16.5" customHeight="1">
      <c r="B249" s="35"/>
      <c r="C249" s="212" t="s">
        <v>610</v>
      </c>
      <c r="D249" s="212" t="s">
        <v>132</v>
      </c>
      <c r="E249" s="213" t="s">
        <v>611</v>
      </c>
      <c r="F249" s="214" t="s">
        <v>612</v>
      </c>
      <c r="G249" s="215" t="s">
        <v>598</v>
      </c>
      <c r="H249" s="216">
        <v>10</v>
      </c>
      <c r="I249" s="217"/>
      <c r="J249" s="218">
        <f>ROUND(I249*H249,2)</f>
        <v>0</v>
      </c>
      <c r="K249" s="214" t="s">
        <v>19</v>
      </c>
      <c r="L249" s="40"/>
      <c r="M249" s="219" t="s">
        <v>19</v>
      </c>
      <c r="N249" s="220" t="s">
        <v>40</v>
      </c>
      <c r="O249" s="76"/>
      <c r="P249" s="221">
        <f>O249*H249</f>
        <v>0</v>
      </c>
      <c r="Q249" s="221">
        <v>0</v>
      </c>
      <c r="R249" s="221">
        <f>Q249*H249</f>
        <v>0</v>
      </c>
      <c r="S249" s="221">
        <v>0</v>
      </c>
      <c r="T249" s="222">
        <f>S249*H249</f>
        <v>0</v>
      </c>
      <c r="AR249" s="14" t="s">
        <v>136</v>
      </c>
      <c r="AT249" s="14" t="s">
        <v>132</v>
      </c>
      <c r="AU249" s="14" t="s">
        <v>78</v>
      </c>
      <c r="AY249" s="14" t="s">
        <v>129</v>
      </c>
      <c r="BE249" s="223">
        <f>IF(N249="základní",J249,0)</f>
        <v>0</v>
      </c>
      <c r="BF249" s="223">
        <f>IF(N249="snížená",J249,0)</f>
        <v>0</v>
      </c>
      <c r="BG249" s="223">
        <f>IF(N249="zákl. přenesená",J249,0)</f>
        <v>0</v>
      </c>
      <c r="BH249" s="223">
        <f>IF(N249="sníž. přenesená",J249,0)</f>
        <v>0</v>
      </c>
      <c r="BI249" s="223">
        <f>IF(N249="nulová",J249,0)</f>
        <v>0</v>
      </c>
      <c r="BJ249" s="14" t="s">
        <v>76</v>
      </c>
      <c r="BK249" s="223">
        <f>ROUND(I249*H249,2)</f>
        <v>0</v>
      </c>
      <c r="BL249" s="14" t="s">
        <v>136</v>
      </c>
      <c r="BM249" s="14" t="s">
        <v>613</v>
      </c>
    </row>
    <row r="250" spans="2:65" s="1" customFormat="1" ht="16.5" customHeight="1">
      <c r="B250" s="35"/>
      <c r="C250" s="212" t="s">
        <v>329</v>
      </c>
      <c r="D250" s="212" t="s">
        <v>132</v>
      </c>
      <c r="E250" s="213" t="s">
        <v>614</v>
      </c>
      <c r="F250" s="214" t="s">
        <v>615</v>
      </c>
      <c r="G250" s="215" t="s">
        <v>598</v>
      </c>
      <c r="H250" s="216">
        <v>1</v>
      </c>
      <c r="I250" s="217"/>
      <c r="J250" s="218">
        <f>ROUND(I250*H250,2)</f>
        <v>0</v>
      </c>
      <c r="K250" s="214" t="s">
        <v>19</v>
      </c>
      <c r="L250" s="40"/>
      <c r="M250" s="219" t="s">
        <v>19</v>
      </c>
      <c r="N250" s="220" t="s">
        <v>40</v>
      </c>
      <c r="O250" s="76"/>
      <c r="P250" s="221">
        <f>O250*H250</f>
        <v>0</v>
      </c>
      <c r="Q250" s="221">
        <v>0</v>
      </c>
      <c r="R250" s="221">
        <f>Q250*H250</f>
        <v>0</v>
      </c>
      <c r="S250" s="221">
        <v>0</v>
      </c>
      <c r="T250" s="222">
        <f>S250*H250</f>
        <v>0</v>
      </c>
      <c r="AR250" s="14" t="s">
        <v>136</v>
      </c>
      <c r="AT250" s="14" t="s">
        <v>132</v>
      </c>
      <c r="AU250" s="14" t="s">
        <v>78</v>
      </c>
      <c r="AY250" s="14" t="s">
        <v>129</v>
      </c>
      <c r="BE250" s="223">
        <f>IF(N250="základní",J250,0)</f>
        <v>0</v>
      </c>
      <c r="BF250" s="223">
        <f>IF(N250="snížená",J250,0)</f>
        <v>0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14" t="s">
        <v>76</v>
      </c>
      <c r="BK250" s="223">
        <f>ROUND(I250*H250,2)</f>
        <v>0</v>
      </c>
      <c r="BL250" s="14" t="s">
        <v>136</v>
      </c>
      <c r="BM250" s="14" t="s">
        <v>616</v>
      </c>
    </row>
    <row r="251" spans="2:63" s="11" customFormat="1" ht="22.8" customHeight="1">
      <c r="B251" s="196"/>
      <c r="C251" s="197"/>
      <c r="D251" s="198" t="s">
        <v>68</v>
      </c>
      <c r="E251" s="210" t="s">
        <v>617</v>
      </c>
      <c r="F251" s="210" t="s">
        <v>618</v>
      </c>
      <c r="G251" s="197"/>
      <c r="H251" s="197"/>
      <c r="I251" s="200"/>
      <c r="J251" s="211">
        <f>BK251</f>
        <v>0</v>
      </c>
      <c r="K251" s="197"/>
      <c r="L251" s="202"/>
      <c r="M251" s="203"/>
      <c r="N251" s="204"/>
      <c r="O251" s="204"/>
      <c r="P251" s="205">
        <f>SUM(P252:P254)</f>
        <v>0</v>
      </c>
      <c r="Q251" s="204"/>
      <c r="R251" s="205">
        <f>SUM(R252:R254)</f>
        <v>0</v>
      </c>
      <c r="S251" s="204"/>
      <c r="T251" s="206">
        <f>SUM(T252:T254)</f>
        <v>0</v>
      </c>
      <c r="AR251" s="207" t="s">
        <v>78</v>
      </c>
      <c r="AT251" s="208" t="s">
        <v>68</v>
      </c>
      <c r="AU251" s="208" t="s">
        <v>76</v>
      </c>
      <c r="AY251" s="207" t="s">
        <v>129</v>
      </c>
      <c r="BK251" s="209">
        <f>SUM(BK252:BK254)</f>
        <v>0</v>
      </c>
    </row>
    <row r="252" spans="2:65" s="1" customFormat="1" ht="16.5" customHeight="1">
      <c r="B252" s="35"/>
      <c r="C252" s="212" t="s">
        <v>619</v>
      </c>
      <c r="D252" s="212" t="s">
        <v>132</v>
      </c>
      <c r="E252" s="213" t="s">
        <v>620</v>
      </c>
      <c r="F252" s="214" t="s">
        <v>621</v>
      </c>
      <c r="G252" s="215" t="s">
        <v>622</v>
      </c>
      <c r="H252" s="216">
        <v>3</v>
      </c>
      <c r="I252" s="217"/>
      <c r="J252" s="218">
        <f>ROUND(I252*H252,2)</f>
        <v>0</v>
      </c>
      <c r="K252" s="214" t="s">
        <v>19</v>
      </c>
      <c r="L252" s="40"/>
      <c r="M252" s="219" t="s">
        <v>19</v>
      </c>
      <c r="N252" s="220" t="s">
        <v>40</v>
      </c>
      <c r="O252" s="76"/>
      <c r="P252" s="221">
        <f>O252*H252</f>
        <v>0</v>
      </c>
      <c r="Q252" s="221">
        <v>0</v>
      </c>
      <c r="R252" s="221">
        <f>Q252*H252</f>
        <v>0</v>
      </c>
      <c r="S252" s="221">
        <v>0</v>
      </c>
      <c r="T252" s="222">
        <f>S252*H252</f>
        <v>0</v>
      </c>
      <c r="AR252" s="14" t="s">
        <v>136</v>
      </c>
      <c r="AT252" s="14" t="s">
        <v>132</v>
      </c>
      <c r="AU252" s="14" t="s">
        <v>78</v>
      </c>
      <c r="AY252" s="14" t="s">
        <v>129</v>
      </c>
      <c r="BE252" s="223">
        <f>IF(N252="základní",J252,0)</f>
        <v>0</v>
      </c>
      <c r="BF252" s="223">
        <f>IF(N252="snížená",J252,0)</f>
        <v>0</v>
      </c>
      <c r="BG252" s="223">
        <f>IF(N252="zákl. přenesená",J252,0)</f>
        <v>0</v>
      </c>
      <c r="BH252" s="223">
        <f>IF(N252="sníž. přenesená",J252,0)</f>
        <v>0</v>
      </c>
      <c r="BI252" s="223">
        <f>IF(N252="nulová",J252,0)</f>
        <v>0</v>
      </c>
      <c r="BJ252" s="14" t="s">
        <v>76</v>
      </c>
      <c r="BK252" s="223">
        <f>ROUND(I252*H252,2)</f>
        <v>0</v>
      </c>
      <c r="BL252" s="14" t="s">
        <v>136</v>
      </c>
      <c r="BM252" s="14" t="s">
        <v>623</v>
      </c>
    </row>
    <row r="253" spans="2:65" s="1" customFormat="1" ht="16.5" customHeight="1">
      <c r="B253" s="35"/>
      <c r="C253" s="212" t="s">
        <v>331</v>
      </c>
      <c r="D253" s="212" t="s">
        <v>132</v>
      </c>
      <c r="E253" s="213" t="s">
        <v>624</v>
      </c>
      <c r="F253" s="214" t="s">
        <v>625</v>
      </c>
      <c r="G253" s="215" t="s">
        <v>622</v>
      </c>
      <c r="H253" s="216">
        <v>0.5</v>
      </c>
      <c r="I253" s="217"/>
      <c r="J253" s="218">
        <f>ROUND(I253*H253,2)</f>
        <v>0</v>
      </c>
      <c r="K253" s="214" t="s">
        <v>19</v>
      </c>
      <c r="L253" s="40"/>
      <c r="M253" s="219" t="s">
        <v>19</v>
      </c>
      <c r="N253" s="220" t="s">
        <v>40</v>
      </c>
      <c r="O253" s="76"/>
      <c r="P253" s="221">
        <f>O253*H253</f>
        <v>0</v>
      </c>
      <c r="Q253" s="221">
        <v>0</v>
      </c>
      <c r="R253" s="221">
        <f>Q253*H253</f>
        <v>0</v>
      </c>
      <c r="S253" s="221">
        <v>0</v>
      </c>
      <c r="T253" s="222">
        <f>S253*H253</f>
        <v>0</v>
      </c>
      <c r="AR253" s="14" t="s">
        <v>136</v>
      </c>
      <c r="AT253" s="14" t="s">
        <v>132</v>
      </c>
      <c r="AU253" s="14" t="s">
        <v>78</v>
      </c>
      <c r="AY253" s="14" t="s">
        <v>129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4" t="s">
        <v>76</v>
      </c>
      <c r="BK253" s="223">
        <f>ROUND(I253*H253,2)</f>
        <v>0</v>
      </c>
      <c r="BL253" s="14" t="s">
        <v>136</v>
      </c>
      <c r="BM253" s="14" t="s">
        <v>626</v>
      </c>
    </row>
    <row r="254" spans="2:65" s="1" customFormat="1" ht="16.5" customHeight="1">
      <c r="B254" s="35"/>
      <c r="C254" s="212" t="s">
        <v>627</v>
      </c>
      <c r="D254" s="212" t="s">
        <v>132</v>
      </c>
      <c r="E254" s="213" t="s">
        <v>628</v>
      </c>
      <c r="F254" s="214" t="s">
        <v>629</v>
      </c>
      <c r="G254" s="215" t="s">
        <v>162</v>
      </c>
      <c r="H254" s="216">
        <v>800</v>
      </c>
      <c r="I254" s="217"/>
      <c r="J254" s="218">
        <f>ROUND(I254*H254,2)</f>
        <v>0</v>
      </c>
      <c r="K254" s="214" t="s">
        <v>19</v>
      </c>
      <c r="L254" s="40"/>
      <c r="M254" s="227" t="s">
        <v>19</v>
      </c>
      <c r="N254" s="228" t="s">
        <v>40</v>
      </c>
      <c r="O254" s="229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AR254" s="14" t="s">
        <v>136</v>
      </c>
      <c r="AT254" s="14" t="s">
        <v>132</v>
      </c>
      <c r="AU254" s="14" t="s">
        <v>78</v>
      </c>
      <c r="AY254" s="14" t="s">
        <v>129</v>
      </c>
      <c r="BE254" s="223">
        <f>IF(N254="základní",J254,0)</f>
        <v>0</v>
      </c>
      <c r="BF254" s="223">
        <f>IF(N254="snížená",J254,0)</f>
        <v>0</v>
      </c>
      <c r="BG254" s="223">
        <f>IF(N254="zákl. přenesená",J254,0)</f>
        <v>0</v>
      </c>
      <c r="BH254" s="223">
        <f>IF(N254="sníž. přenesená",J254,0)</f>
        <v>0</v>
      </c>
      <c r="BI254" s="223">
        <f>IF(N254="nulová",J254,0)</f>
        <v>0</v>
      </c>
      <c r="BJ254" s="14" t="s">
        <v>76</v>
      </c>
      <c r="BK254" s="223">
        <f>ROUND(I254*H254,2)</f>
        <v>0</v>
      </c>
      <c r="BL254" s="14" t="s">
        <v>136</v>
      </c>
      <c r="BM254" s="14" t="s">
        <v>630</v>
      </c>
    </row>
    <row r="255" spans="2:12" s="1" customFormat="1" ht="6.95" customHeight="1">
      <c r="B255" s="54"/>
      <c r="C255" s="55"/>
      <c r="D255" s="55"/>
      <c r="E255" s="55"/>
      <c r="F255" s="55"/>
      <c r="G255" s="55"/>
      <c r="H255" s="55"/>
      <c r="I255" s="163"/>
      <c r="J255" s="55"/>
      <c r="K255" s="55"/>
      <c r="L255" s="40"/>
    </row>
  </sheetData>
  <sheetProtection password="CC35" sheet="1" objects="1" scenarios="1" formatColumns="0" formatRows="0" autoFilter="0"/>
  <autoFilter ref="C106:K25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5:H95"/>
    <mergeCell ref="E97:H97"/>
    <mergeCell ref="E99:H9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90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7"/>
      <c r="AT3" s="14" t="s">
        <v>78</v>
      </c>
    </row>
    <row r="4" spans="2:46" ht="24.95" customHeight="1">
      <c r="B4" s="17"/>
      <c r="D4" s="136" t="s">
        <v>97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7" t="s">
        <v>16</v>
      </c>
      <c r="L6" s="17"/>
    </row>
    <row r="7" spans="2:12" ht="16.5" customHeight="1">
      <c r="B7" s="17"/>
      <c r="E7" s="138" t="str">
        <f>'Rekapitulace stavby'!K6</f>
        <v>MŠ U Stadionu - snížení energetické náročnosti budovy</v>
      </c>
      <c r="F7" s="137"/>
      <c r="G7" s="137"/>
      <c r="H7" s="137"/>
      <c r="L7" s="17"/>
    </row>
    <row r="8" spans="2:12" ht="12" customHeight="1">
      <c r="B8" s="17"/>
      <c r="D8" s="137" t="s">
        <v>98</v>
      </c>
      <c r="L8" s="17"/>
    </row>
    <row r="9" spans="2:12" s="1" customFormat="1" ht="16.5" customHeight="1">
      <c r="B9" s="40"/>
      <c r="E9" s="138" t="s">
        <v>631</v>
      </c>
      <c r="F9" s="1"/>
      <c r="G9" s="1"/>
      <c r="H9" s="1"/>
      <c r="I9" s="139"/>
      <c r="L9" s="40"/>
    </row>
    <row r="10" spans="2:12" s="1" customFormat="1" ht="12" customHeight="1">
      <c r="B10" s="40"/>
      <c r="D10" s="137" t="s">
        <v>100</v>
      </c>
      <c r="I10" s="139"/>
      <c r="L10" s="40"/>
    </row>
    <row r="11" spans="2:12" s="1" customFormat="1" ht="36.95" customHeight="1">
      <c r="B11" s="40"/>
      <c r="E11" s="140" t="s">
        <v>101</v>
      </c>
      <c r="F11" s="1"/>
      <c r="G11" s="1"/>
      <c r="H11" s="1"/>
      <c r="I11" s="139"/>
      <c r="L11" s="40"/>
    </row>
    <row r="12" spans="2:12" s="1" customFormat="1" ht="12">
      <c r="B12" s="40"/>
      <c r="I12" s="139"/>
      <c r="L12" s="40"/>
    </row>
    <row r="13" spans="2:12" s="1" customFormat="1" ht="12" customHeight="1">
      <c r="B13" s="40"/>
      <c r="D13" s="137" t="s">
        <v>18</v>
      </c>
      <c r="F13" s="14" t="s">
        <v>19</v>
      </c>
      <c r="I13" s="141" t="s">
        <v>20</v>
      </c>
      <c r="J13" s="14" t="s">
        <v>19</v>
      </c>
      <c r="L13" s="40"/>
    </row>
    <row r="14" spans="2:12" s="1" customFormat="1" ht="12" customHeight="1">
      <c r="B14" s="40"/>
      <c r="D14" s="137" t="s">
        <v>21</v>
      </c>
      <c r="F14" s="14" t="s">
        <v>22</v>
      </c>
      <c r="I14" s="141" t="s">
        <v>23</v>
      </c>
      <c r="J14" s="142" t="str">
        <f>'Rekapitulace stavby'!AN8</f>
        <v>11. 8. 2018</v>
      </c>
      <c r="L14" s="40"/>
    </row>
    <row r="15" spans="2:12" s="1" customFormat="1" ht="10.8" customHeight="1">
      <c r="B15" s="40"/>
      <c r="I15" s="139"/>
      <c r="L15" s="40"/>
    </row>
    <row r="16" spans="2:12" s="1" customFormat="1" ht="12" customHeight="1">
      <c r="B16" s="40"/>
      <c r="D16" s="137" t="s">
        <v>25</v>
      </c>
      <c r="I16" s="141" t="s">
        <v>26</v>
      </c>
      <c r="J16" s="14" t="str">
        <f>IF('Rekapitulace stavby'!AN10="","",'Rekapitulace stavby'!AN10)</f>
        <v/>
      </c>
      <c r="L16" s="40"/>
    </row>
    <row r="17" spans="2:12" s="1" customFormat="1" ht="18" customHeight="1">
      <c r="B17" s="40"/>
      <c r="E17" s="14" t="str">
        <f>IF('Rekapitulace stavby'!E11="","",'Rekapitulace stavby'!E11)</f>
        <v xml:space="preserve"> </v>
      </c>
      <c r="I17" s="141" t="s">
        <v>27</v>
      </c>
      <c r="J17" s="14" t="str">
        <f>IF('Rekapitulace stavby'!AN11="","",'Rekapitulace stavby'!AN11)</f>
        <v/>
      </c>
      <c r="L17" s="40"/>
    </row>
    <row r="18" spans="2:12" s="1" customFormat="1" ht="6.95" customHeight="1">
      <c r="B18" s="40"/>
      <c r="I18" s="139"/>
      <c r="L18" s="40"/>
    </row>
    <row r="19" spans="2:12" s="1" customFormat="1" ht="12" customHeight="1">
      <c r="B19" s="40"/>
      <c r="D19" s="137" t="s">
        <v>28</v>
      </c>
      <c r="I19" s="141" t="s">
        <v>26</v>
      </c>
      <c r="J19" s="30" t="str">
        <f>'Rekapitulace stavby'!AN13</f>
        <v>Vyplň údaj</v>
      </c>
      <c r="L19" s="40"/>
    </row>
    <row r="20" spans="2:12" s="1" customFormat="1" ht="18" customHeight="1">
      <c r="B20" s="40"/>
      <c r="E20" s="30" t="str">
        <f>'Rekapitulace stavby'!E14</f>
        <v>Vyplň údaj</v>
      </c>
      <c r="F20" s="14"/>
      <c r="G20" s="14"/>
      <c r="H20" s="14"/>
      <c r="I20" s="141" t="s">
        <v>27</v>
      </c>
      <c r="J20" s="30" t="str">
        <f>'Rekapitulace stavby'!AN14</f>
        <v>Vyplň údaj</v>
      </c>
      <c r="L20" s="40"/>
    </row>
    <row r="21" spans="2:12" s="1" customFormat="1" ht="6.95" customHeight="1">
      <c r="B21" s="40"/>
      <c r="I21" s="139"/>
      <c r="L21" s="40"/>
    </row>
    <row r="22" spans="2:12" s="1" customFormat="1" ht="12" customHeight="1">
      <c r="B22" s="40"/>
      <c r="D22" s="137" t="s">
        <v>30</v>
      </c>
      <c r="I22" s="141" t="s">
        <v>26</v>
      </c>
      <c r="J22" s="14" t="str">
        <f>IF('Rekapitulace stavby'!AN16="","",'Rekapitulace stavby'!AN16)</f>
        <v/>
      </c>
      <c r="L22" s="40"/>
    </row>
    <row r="23" spans="2:12" s="1" customFormat="1" ht="18" customHeight="1">
      <c r="B23" s="40"/>
      <c r="E23" s="14" t="str">
        <f>IF('Rekapitulace stavby'!E17="","",'Rekapitulace stavby'!E17)</f>
        <v xml:space="preserve"> </v>
      </c>
      <c r="I23" s="141" t="s">
        <v>27</v>
      </c>
      <c r="J23" s="14" t="str">
        <f>IF('Rekapitulace stavby'!AN17="","",'Rekapitulace stavby'!AN17)</f>
        <v/>
      </c>
      <c r="L23" s="40"/>
    </row>
    <row r="24" spans="2:12" s="1" customFormat="1" ht="6.95" customHeight="1">
      <c r="B24" s="40"/>
      <c r="I24" s="139"/>
      <c r="L24" s="40"/>
    </row>
    <row r="25" spans="2:12" s="1" customFormat="1" ht="12" customHeight="1">
      <c r="B25" s="40"/>
      <c r="D25" s="137" t="s">
        <v>32</v>
      </c>
      <c r="I25" s="141" t="s">
        <v>26</v>
      </c>
      <c r="J25" s="14" t="str">
        <f>IF('Rekapitulace stavby'!AN19="","",'Rekapitulace stavby'!AN19)</f>
        <v/>
      </c>
      <c r="L25" s="40"/>
    </row>
    <row r="26" spans="2:12" s="1" customFormat="1" ht="18" customHeight="1">
      <c r="B26" s="40"/>
      <c r="E26" s="14" t="str">
        <f>IF('Rekapitulace stavby'!E20="","",'Rekapitulace stavby'!E20)</f>
        <v xml:space="preserve"> </v>
      </c>
      <c r="I26" s="141" t="s">
        <v>27</v>
      </c>
      <c r="J26" s="14" t="str">
        <f>IF('Rekapitulace stavby'!AN20="","",'Rekapitulace stavby'!AN20)</f>
        <v/>
      </c>
      <c r="L26" s="40"/>
    </row>
    <row r="27" spans="2:12" s="1" customFormat="1" ht="6.95" customHeight="1">
      <c r="B27" s="40"/>
      <c r="I27" s="139"/>
      <c r="L27" s="40"/>
    </row>
    <row r="28" spans="2:12" s="1" customFormat="1" ht="12" customHeight="1">
      <c r="B28" s="40"/>
      <c r="D28" s="137" t="s">
        <v>33</v>
      </c>
      <c r="I28" s="139"/>
      <c r="L28" s="40"/>
    </row>
    <row r="29" spans="2:12" s="7" customFormat="1" ht="16.5" customHeight="1">
      <c r="B29" s="143"/>
      <c r="E29" s="144" t="s">
        <v>19</v>
      </c>
      <c r="F29" s="144"/>
      <c r="G29" s="144"/>
      <c r="H29" s="144"/>
      <c r="I29" s="145"/>
      <c r="L29" s="143"/>
    </row>
    <row r="30" spans="2:12" s="1" customFormat="1" ht="6.95" customHeight="1">
      <c r="B30" s="40"/>
      <c r="I30" s="139"/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46"/>
      <c r="J31" s="68"/>
      <c r="K31" s="68"/>
      <c r="L31" s="40"/>
    </row>
    <row r="32" spans="2:12" s="1" customFormat="1" ht="25.4" customHeight="1">
      <c r="B32" s="40"/>
      <c r="D32" s="147" t="s">
        <v>35</v>
      </c>
      <c r="I32" s="139"/>
      <c r="J32" s="148">
        <f>ROUND(J97,2)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46"/>
      <c r="J33" s="68"/>
      <c r="K33" s="68"/>
      <c r="L33" s="40"/>
    </row>
    <row r="34" spans="2:12" s="1" customFormat="1" ht="14.4" customHeight="1">
      <c r="B34" s="40"/>
      <c r="F34" s="149" t="s">
        <v>37</v>
      </c>
      <c r="I34" s="150" t="s">
        <v>36</v>
      </c>
      <c r="J34" s="149" t="s">
        <v>38</v>
      </c>
      <c r="L34" s="40"/>
    </row>
    <row r="35" spans="2:12" s="1" customFormat="1" ht="14.4" customHeight="1">
      <c r="B35" s="40"/>
      <c r="D35" s="137" t="s">
        <v>39</v>
      </c>
      <c r="E35" s="137" t="s">
        <v>40</v>
      </c>
      <c r="F35" s="151">
        <f>ROUND((SUM(BE97:BE187)),2)</f>
        <v>0</v>
      </c>
      <c r="I35" s="152">
        <v>0.21</v>
      </c>
      <c r="J35" s="151">
        <f>ROUND(((SUM(BE97:BE187))*I35),2)</f>
        <v>0</v>
      </c>
      <c r="L35" s="40"/>
    </row>
    <row r="36" spans="2:12" s="1" customFormat="1" ht="14.4" customHeight="1">
      <c r="B36" s="40"/>
      <c r="E36" s="137" t="s">
        <v>41</v>
      </c>
      <c r="F36" s="151">
        <f>ROUND((SUM(BF97:BF187)),2)</f>
        <v>0</v>
      </c>
      <c r="I36" s="152">
        <v>0.15</v>
      </c>
      <c r="J36" s="151">
        <f>ROUND(((SUM(BF97:BF187))*I36),2)</f>
        <v>0</v>
      </c>
      <c r="L36" s="40"/>
    </row>
    <row r="37" spans="2:12" s="1" customFormat="1" ht="14.4" customHeight="1" hidden="1">
      <c r="B37" s="40"/>
      <c r="E37" s="137" t="s">
        <v>42</v>
      </c>
      <c r="F37" s="151">
        <f>ROUND((SUM(BG97:BG187)),2)</f>
        <v>0</v>
      </c>
      <c r="I37" s="152">
        <v>0.21</v>
      </c>
      <c r="J37" s="151">
        <f>0</f>
        <v>0</v>
      </c>
      <c r="L37" s="40"/>
    </row>
    <row r="38" spans="2:12" s="1" customFormat="1" ht="14.4" customHeight="1" hidden="1">
      <c r="B38" s="40"/>
      <c r="E38" s="137" t="s">
        <v>43</v>
      </c>
      <c r="F38" s="151">
        <f>ROUND((SUM(BH97:BH187)),2)</f>
        <v>0</v>
      </c>
      <c r="I38" s="152">
        <v>0.15</v>
      </c>
      <c r="J38" s="151">
        <f>0</f>
        <v>0</v>
      </c>
      <c r="L38" s="40"/>
    </row>
    <row r="39" spans="2:12" s="1" customFormat="1" ht="14.4" customHeight="1" hidden="1">
      <c r="B39" s="40"/>
      <c r="E39" s="137" t="s">
        <v>44</v>
      </c>
      <c r="F39" s="151">
        <f>ROUND((SUM(BI97:BI187)),2)</f>
        <v>0</v>
      </c>
      <c r="I39" s="152">
        <v>0</v>
      </c>
      <c r="J39" s="151">
        <f>0</f>
        <v>0</v>
      </c>
      <c r="L39" s="40"/>
    </row>
    <row r="40" spans="2:12" s="1" customFormat="1" ht="6.95" customHeight="1">
      <c r="B40" s="40"/>
      <c r="I40" s="139"/>
      <c r="L40" s="40"/>
    </row>
    <row r="41" spans="2:12" s="1" customFormat="1" ht="25.4" customHeight="1">
      <c r="B41" s="40"/>
      <c r="C41" s="153"/>
      <c r="D41" s="154" t="s">
        <v>45</v>
      </c>
      <c r="E41" s="155"/>
      <c r="F41" s="155"/>
      <c r="G41" s="156" t="s">
        <v>46</v>
      </c>
      <c r="H41" s="157" t="s">
        <v>47</v>
      </c>
      <c r="I41" s="158"/>
      <c r="J41" s="159">
        <f>SUM(J32:J39)</f>
        <v>0</v>
      </c>
      <c r="K41" s="160"/>
      <c r="L41" s="40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40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40"/>
    </row>
    <row r="47" spans="2:12" s="1" customFormat="1" ht="24.95" customHeight="1">
      <c r="B47" s="35"/>
      <c r="C47" s="20" t="s">
        <v>102</v>
      </c>
      <c r="D47" s="36"/>
      <c r="E47" s="36"/>
      <c r="F47" s="36"/>
      <c r="G47" s="36"/>
      <c r="H47" s="36"/>
      <c r="I47" s="13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3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39"/>
      <c r="J49" s="36"/>
      <c r="K49" s="36"/>
      <c r="L49" s="40"/>
    </row>
    <row r="50" spans="2:12" s="1" customFormat="1" ht="16.5" customHeight="1">
      <c r="B50" s="35"/>
      <c r="C50" s="36"/>
      <c r="D50" s="36"/>
      <c r="E50" s="167" t="str">
        <f>E7</f>
        <v>MŠ U Stadionu - snížení energetické náročnosti budovy</v>
      </c>
      <c r="F50" s="29"/>
      <c r="G50" s="29"/>
      <c r="H50" s="29"/>
      <c r="I50" s="139"/>
      <c r="J50" s="36"/>
      <c r="K50" s="36"/>
      <c r="L50" s="40"/>
    </row>
    <row r="51" spans="2:12" ht="12" customHeight="1">
      <c r="B51" s="18"/>
      <c r="C51" s="29" t="s">
        <v>98</v>
      </c>
      <c r="D51" s="19"/>
      <c r="E51" s="19"/>
      <c r="F51" s="19"/>
      <c r="G51" s="19"/>
      <c r="H51" s="19"/>
      <c r="I51" s="132"/>
      <c r="J51" s="19"/>
      <c r="K51" s="19"/>
      <c r="L51" s="17"/>
    </row>
    <row r="52" spans="2:12" s="1" customFormat="1" ht="16.5" customHeight="1">
      <c r="B52" s="35"/>
      <c r="C52" s="36"/>
      <c r="D52" s="36"/>
      <c r="E52" s="167" t="s">
        <v>631</v>
      </c>
      <c r="F52" s="36"/>
      <c r="G52" s="36"/>
      <c r="H52" s="36"/>
      <c r="I52" s="139"/>
      <c r="J52" s="36"/>
      <c r="K52" s="36"/>
      <c r="L52" s="40"/>
    </row>
    <row r="53" spans="2:12" s="1" customFormat="1" ht="12" customHeight="1">
      <c r="B53" s="35"/>
      <c r="C53" s="29" t="s">
        <v>100</v>
      </c>
      <c r="D53" s="36"/>
      <c r="E53" s="36"/>
      <c r="F53" s="36"/>
      <c r="G53" s="36"/>
      <c r="H53" s="36"/>
      <c r="I53" s="139"/>
      <c r="J53" s="36"/>
      <c r="K53" s="36"/>
      <c r="L53" s="40"/>
    </row>
    <row r="54" spans="2:12" s="1" customFormat="1" ht="16.5" customHeight="1">
      <c r="B54" s="35"/>
      <c r="C54" s="36"/>
      <c r="D54" s="36"/>
      <c r="E54" s="61" t="str">
        <f>E11</f>
        <v>6a - Elektroinstalace (způsobilé výdaje)</v>
      </c>
      <c r="F54" s="36"/>
      <c r="G54" s="36"/>
      <c r="H54" s="36"/>
      <c r="I54" s="139"/>
      <c r="J54" s="36"/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39"/>
      <c r="J55" s="36"/>
      <c r="K55" s="36"/>
      <c r="L55" s="40"/>
    </row>
    <row r="56" spans="2:12" s="1" customFormat="1" ht="12" customHeight="1">
      <c r="B56" s="35"/>
      <c r="C56" s="29" t="s">
        <v>21</v>
      </c>
      <c r="D56" s="36"/>
      <c r="E56" s="36"/>
      <c r="F56" s="24" t="str">
        <f>F14</f>
        <v xml:space="preserve"> </v>
      </c>
      <c r="G56" s="36"/>
      <c r="H56" s="36"/>
      <c r="I56" s="141" t="s">
        <v>23</v>
      </c>
      <c r="J56" s="64" t="str">
        <f>IF(J14="","",J14)</f>
        <v>11. 8. 2018</v>
      </c>
      <c r="K56" s="36"/>
      <c r="L56" s="40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39"/>
      <c r="J57" s="36"/>
      <c r="K57" s="36"/>
      <c r="L57" s="40"/>
    </row>
    <row r="58" spans="2:12" s="1" customFormat="1" ht="13.65" customHeight="1">
      <c r="B58" s="35"/>
      <c r="C58" s="29" t="s">
        <v>25</v>
      </c>
      <c r="D58" s="36"/>
      <c r="E58" s="36"/>
      <c r="F58" s="24" t="str">
        <f>E17</f>
        <v xml:space="preserve"> </v>
      </c>
      <c r="G58" s="36"/>
      <c r="H58" s="36"/>
      <c r="I58" s="141" t="s">
        <v>30</v>
      </c>
      <c r="J58" s="33" t="str">
        <f>E23</f>
        <v xml:space="preserve"> </v>
      </c>
      <c r="K58" s="36"/>
      <c r="L58" s="40"/>
    </row>
    <row r="59" spans="2:12" s="1" customFormat="1" ht="13.65" customHeight="1">
      <c r="B59" s="35"/>
      <c r="C59" s="29" t="s">
        <v>28</v>
      </c>
      <c r="D59" s="36"/>
      <c r="E59" s="36"/>
      <c r="F59" s="24" t="str">
        <f>IF(E20="","",E20)</f>
        <v>Vyplň údaj</v>
      </c>
      <c r="G59" s="36"/>
      <c r="H59" s="36"/>
      <c r="I59" s="141" t="s">
        <v>32</v>
      </c>
      <c r="J59" s="33" t="str">
        <f>E26</f>
        <v xml:space="preserve"> </v>
      </c>
      <c r="K59" s="36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39"/>
      <c r="J60" s="36"/>
      <c r="K60" s="36"/>
      <c r="L60" s="40"/>
    </row>
    <row r="61" spans="2:12" s="1" customFormat="1" ht="29.25" customHeight="1">
      <c r="B61" s="35"/>
      <c r="C61" s="168" t="s">
        <v>103</v>
      </c>
      <c r="D61" s="169"/>
      <c r="E61" s="169"/>
      <c r="F61" s="169"/>
      <c r="G61" s="169"/>
      <c r="H61" s="169"/>
      <c r="I61" s="170"/>
      <c r="J61" s="171" t="s">
        <v>104</v>
      </c>
      <c r="K61" s="169"/>
      <c r="L61" s="40"/>
    </row>
    <row r="62" spans="2:12" s="1" customFormat="1" ht="10.3" customHeight="1">
      <c r="B62" s="35"/>
      <c r="C62" s="36"/>
      <c r="D62" s="36"/>
      <c r="E62" s="36"/>
      <c r="F62" s="36"/>
      <c r="G62" s="36"/>
      <c r="H62" s="36"/>
      <c r="I62" s="139"/>
      <c r="J62" s="36"/>
      <c r="K62" s="36"/>
      <c r="L62" s="40"/>
    </row>
    <row r="63" spans="2:47" s="1" customFormat="1" ht="22.8" customHeight="1">
      <c r="B63" s="35"/>
      <c r="C63" s="172" t="s">
        <v>67</v>
      </c>
      <c r="D63" s="36"/>
      <c r="E63" s="36"/>
      <c r="F63" s="36"/>
      <c r="G63" s="36"/>
      <c r="H63" s="36"/>
      <c r="I63" s="139"/>
      <c r="J63" s="94">
        <f>J97</f>
        <v>0</v>
      </c>
      <c r="K63" s="36"/>
      <c r="L63" s="40"/>
      <c r="AU63" s="14" t="s">
        <v>105</v>
      </c>
    </row>
    <row r="64" spans="2:12" s="8" customFormat="1" ht="24.95" customHeight="1">
      <c r="B64" s="173"/>
      <c r="C64" s="174"/>
      <c r="D64" s="175" t="s">
        <v>106</v>
      </c>
      <c r="E64" s="176"/>
      <c r="F64" s="176"/>
      <c r="G64" s="176"/>
      <c r="H64" s="176"/>
      <c r="I64" s="177"/>
      <c r="J64" s="178">
        <f>J98</f>
        <v>0</v>
      </c>
      <c r="K64" s="174"/>
      <c r="L64" s="179"/>
    </row>
    <row r="65" spans="2:12" s="9" customFormat="1" ht="19.9" customHeight="1">
      <c r="B65" s="180"/>
      <c r="C65" s="118"/>
      <c r="D65" s="181" t="s">
        <v>107</v>
      </c>
      <c r="E65" s="182"/>
      <c r="F65" s="182"/>
      <c r="G65" s="182"/>
      <c r="H65" s="182"/>
      <c r="I65" s="183"/>
      <c r="J65" s="184">
        <f>J99</f>
        <v>0</v>
      </c>
      <c r="K65" s="118"/>
      <c r="L65" s="185"/>
    </row>
    <row r="66" spans="2:12" s="9" customFormat="1" ht="19.9" customHeight="1">
      <c r="B66" s="180"/>
      <c r="C66" s="118"/>
      <c r="D66" s="181" t="s">
        <v>108</v>
      </c>
      <c r="E66" s="182"/>
      <c r="F66" s="182"/>
      <c r="G66" s="182"/>
      <c r="H66" s="182"/>
      <c r="I66" s="183"/>
      <c r="J66" s="184">
        <f>J111</f>
        <v>0</v>
      </c>
      <c r="K66" s="118"/>
      <c r="L66" s="185"/>
    </row>
    <row r="67" spans="2:12" s="9" customFormat="1" ht="19.9" customHeight="1">
      <c r="B67" s="180"/>
      <c r="C67" s="118"/>
      <c r="D67" s="181" t="s">
        <v>109</v>
      </c>
      <c r="E67" s="182"/>
      <c r="F67" s="182"/>
      <c r="G67" s="182"/>
      <c r="H67" s="182"/>
      <c r="I67" s="183"/>
      <c r="J67" s="184">
        <f>J116</f>
        <v>0</v>
      </c>
      <c r="K67" s="118"/>
      <c r="L67" s="185"/>
    </row>
    <row r="68" spans="2:12" s="9" customFormat="1" ht="19.9" customHeight="1">
      <c r="B68" s="180"/>
      <c r="C68" s="118"/>
      <c r="D68" s="181" t="s">
        <v>110</v>
      </c>
      <c r="E68" s="182"/>
      <c r="F68" s="182"/>
      <c r="G68" s="182"/>
      <c r="H68" s="182"/>
      <c r="I68" s="183"/>
      <c r="J68" s="184">
        <f>J121</f>
        <v>0</v>
      </c>
      <c r="K68" s="118"/>
      <c r="L68" s="185"/>
    </row>
    <row r="69" spans="2:12" s="9" customFormat="1" ht="19.9" customHeight="1">
      <c r="B69" s="180"/>
      <c r="C69" s="118"/>
      <c r="D69" s="181" t="s">
        <v>111</v>
      </c>
      <c r="E69" s="182"/>
      <c r="F69" s="182"/>
      <c r="G69" s="182"/>
      <c r="H69" s="182"/>
      <c r="I69" s="183"/>
      <c r="J69" s="184">
        <f>J141</f>
        <v>0</v>
      </c>
      <c r="K69" s="118"/>
      <c r="L69" s="185"/>
    </row>
    <row r="70" spans="2:12" s="8" customFormat="1" ht="24.95" customHeight="1">
      <c r="B70" s="173"/>
      <c r="C70" s="174"/>
      <c r="D70" s="175" t="s">
        <v>112</v>
      </c>
      <c r="E70" s="176"/>
      <c r="F70" s="176"/>
      <c r="G70" s="176"/>
      <c r="H70" s="176"/>
      <c r="I70" s="177"/>
      <c r="J70" s="178">
        <f>J143</f>
        <v>0</v>
      </c>
      <c r="K70" s="174"/>
      <c r="L70" s="179"/>
    </row>
    <row r="71" spans="2:12" s="9" customFormat="1" ht="19.9" customHeight="1">
      <c r="B71" s="180"/>
      <c r="C71" s="118"/>
      <c r="D71" s="181" t="s">
        <v>107</v>
      </c>
      <c r="E71" s="182"/>
      <c r="F71" s="182"/>
      <c r="G71" s="182"/>
      <c r="H71" s="182"/>
      <c r="I71" s="183"/>
      <c r="J71" s="184">
        <f>J144</f>
        <v>0</v>
      </c>
      <c r="K71" s="118"/>
      <c r="L71" s="185"/>
    </row>
    <row r="72" spans="2:12" s="9" customFormat="1" ht="19.9" customHeight="1">
      <c r="B72" s="180"/>
      <c r="C72" s="118"/>
      <c r="D72" s="181" t="s">
        <v>108</v>
      </c>
      <c r="E72" s="182"/>
      <c r="F72" s="182"/>
      <c r="G72" s="182"/>
      <c r="H72" s="182"/>
      <c r="I72" s="183"/>
      <c r="J72" s="184">
        <f>J156</f>
        <v>0</v>
      </c>
      <c r="K72" s="118"/>
      <c r="L72" s="185"/>
    </row>
    <row r="73" spans="2:12" s="9" customFormat="1" ht="19.9" customHeight="1">
      <c r="B73" s="180"/>
      <c r="C73" s="118"/>
      <c r="D73" s="181" t="s">
        <v>109</v>
      </c>
      <c r="E73" s="182"/>
      <c r="F73" s="182"/>
      <c r="G73" s="182"/>
      <c r="H73" s="182"/>
      <c r="I73" s="183"/>
      <c r="J73" s="184">
        <f>J161</f>
        <v>0</v>
      </c>
      <c r="K73" s="118"/>
      <c r="L73" s="185"/>
    </row>
    <row r="74" spans="2:12" s="9" customFormat="1" ht="19.9" customHeight="1">
      <c r="B74" s="180"/>
      <c r="C74" s="118"/>
      <c r="D74" s="181" t="s">
        <v>110</v>
      </c>
      <c r="E74" s="182"/>
      <c r="F74" s="182"/>
      <c r="G74" s="182"/>
      <c r="H74" s="182"/>
      <c r="I74" s="183"/>
      <c r="J74" s="184">
        <f>J166</f>
        <v>0</v>
      </c>
      <c r="K74" s="118"/>
      <c r="L74" s="185"/>
    </row>
    <row r="75" spans="2:12" s="9" customFormat="1" ht="19.9" customHeight="1">
      <c r="B75" s="180"/>
      <c r="C75" s="118"/>
      <c r="D75" s="181" t="s">
        <v>113</v>
      </c>
      <c r="E75" s="182"/>
      <c r="F75" s="182"/>
      <c r="G75" s="182"/>
      <c r="H75" s="182"/>
      <c r="I75" s="183"/>
      <c r="J75" s="184">
        <f>J186</f>
        <v>0</v>
      </c>
      <c r="K75" s="118"/>
      <c r="L75" s="185"/>
    </row>
    <row r="76" spans="2:12" s="1" customFormat="1" ht="21.8" customHeight="1">
      <c r="B76" s="35"/>
      <c r="C76" s="36"/>
      <c r="D76" s="36"/>
      <c r="E76" s="36"/>
      <c r="F76" s="36"/>
      <c r="G76" s="36"/>
      <c r="H76" s="36"/>
      <c r="I76" s="139"/>
      <c r="J76" s="36"/>
      <c r="K76" s="36"/>
      <c r="L76" s="40"/>
    </row>
    <row r="77" spans="2:12" s="1" customFormat="1" ht="6.95" customHeight="1">
      <c r="B77" s="54"/>
      <c r="C77" s="55"/>
      <c r="D77" s="55"/>
      <c r="E77" s="55"/>
      <c r="F77" s="55"/>
      <c r="G77" s="55"/>
      <c r="H77" s="55"/>
      <c r="I77" s="163"/>
      <c r="J77" s="55"/>
      <c r="K77" s="55"/>
      <c r="L77" s="40"/>
    </row>
    <row r="81" spans="2:12" s="1" customFormat="1" ht="6.95" customHeight="1">
      <c r="B81" s="56"/>
      <c r="C81" s="57"/>
      <c r="D81" s="57"/>
      <c r="E81" s="57"/>
      <c r="F81" s="57"/>
      <c r="G81" s="57"/>
      <c r="H81" s="57"/>
      <c r="I81" s="166"/>
      <c r="J81" s="57"/>
      <c r="K81" s="57"/>
      <c r="L81" s="40"/>
    </row>
    <row r="82" spans="2:12" s="1" customFormat="1" ht="24.95" customHeight="1">
      <c r="B82" s="35"/>
      <c r="C82" s="20" t="s">
        <v>114</v>
      </c>
      <c r="D82" s="36"/>
      <c r="E82" s="36"/>
      <c r="F82" s="36"/>
      <c r="G82" s="36"/>
      <c r="H82" s="36"/>
      <c r="I82" s="139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9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9"/>
      <c r="J84" s="36"/>
      <c r="K84" s="36"/>
      <c r="L84" s="40"/>
    </row>
    <row r="85" spans="2:12" s="1" customFormat="1" ht="16.5" customHeight="1">
      <c r="B85" s="35"/>
      <c r="C85" s="36"/>
      <c r="D85" s="36"/>
      <c r="E85" s="167" t="str">
        <f>E7</f>
        <v>MŠ U Stadionu - snížení energetické náročnosti budovy</v>
      </c>
      <c r="F85" s="29"/>
      <c r="G85" s="29"/>
      <c r="H85" s="29"/>
      <c r="I85" s="139"/>
      <c r="J85" s="36"/>
      <c r="K85" s="36"/>
      <c r="L85" s="40"/>
    </row>
    <row r="86" spans="2:12" ht="12" customHeight="1">
      <c r="B86" s="18"/>
      <c r="C86" s="29" t="s">
        <v>98</v>
      </c>
      <c r="D86" s="19"/>
      <c r="E86" s="19"/>
      <c r="F86" s="19"/>
      <c r="G86" s="19"/>
      <c r="H86" s="19"/>
      <c r="I86" s="132"/>
      <c r="J86" s="19"/>
      <c r="K86" s="19"/>
      <c r="L86" s="17"/>
    </row>
    <row r="87" spans="2:12" s="1" customFormat="1" ht="16.5" customHeight="1">
      <c r="B87" s="35"/>
      <c r="C87" s="36"/>
      <c r="D87" s="36"/>
      <c r="E87" s="167" t="s">
        <v>631</v>
      </c>
      <c r="F87" s="36"/>
      <c r="G87" s="36"/>
      <c r="H87" s="36"/>
      <c r="I87" s="139"/>
      <c r="J87" s="36"/>
      <c r="K87" s="36"/>
      <c r="L87" s="40"/>
    </row>
    <row r="88" spans="2:12" s="1" customFormat="1" ht="12" customHeight="1">
      <c r="B88" s="35"/>
      <c r="C88" s="29" t="s">
        <v>100</v>
      </c>
      <c r="D88" s="36"/>
      <c r="E88" s="36"/>
      <c r="F88" s="36"/>
      <c r="G88" s="36"/>
      <c r="H88" s="36"/>
      <c r="I88" s="139"/>
      <c r="J88" s="36"/>
      <c r="K88" s="36"/>
      <c r="L88" s="40"/>
    </row>
    <row r="89" spans="2:12" s="1" customFormat="1" ht="16.5" customHeight="1">
      <c r="B89" s="35"/>
      <c r="C89" s="36"/>
      <c r="D89" s="36"/>
      <c r="E89" s="61" t="str">
        <f>E11</f>
        <v>6a - Elektroinstalace (způsobilé výdaje)</v>
      </c>
      <c r="F89" s="36"/>
      <c r="G89" s="36"/>
      <c r="H89" s="36"/>
      <c r="I89" s="139"/>
      <c r="J89" s="36"/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9"/>
      <c r="J90" s="36"/>
      <c r="K90" s="36"/>
      <c r="L90" s="40"/>
    </row>
    <row r="91" spans="2:12" s="1" customFormat="1" ht="12" customHeight="1">
      <c r="B91" s="35"/>
      <c r="C91" s="29" t="s">
        <v>21</v>
      </c>
      <c r="D91" s="36"/>
      <c r="E91" s="36"/>
      <c r="F91" s="24" t="str">
        <f>F14</f>
        <v xml:space="preserve"> </v>
      </c>
      <c r="G91" s="36"/>
      <c r="H91" s="36"/>
      <c r="I91" s="141" t="s">
        <v>23</v>
      </c>
      <c r="J91" s="64" t="str">
        <f>IF(J14="","",J14)</f>
        <v>11. 8. 2018</v>
      </c>
      <c r="K91" s="36"/>
      <c r="L91" s="40"/>
    </row>
    <row r="92" spans="2:12" s="1" customFormat="1" ht="6.95" customHeight="1">
      <c r="B92" s="35"/>
      <c r="C92" s="36"/>
      <c r="D92" s="36"/>
      <c r="E92" s="36"/>
      <c r="F92" s="36"/>
      <c r="G92" s="36"/>
      <c r="H92" s="36"/>
      <c r="I92" s="139"/>
      <c r="J92" s="36"/>
      <c r="K92" s="36"/>
      <c r="L92" s="40"/>
    </row>
    <row r="93" spans="2:12" s="1" customFormat="1" ht="13.65" customHeight="1">
      <c r="B93" s="35"/>
      <c r="C93" s="29" t="s">
        <v>25</v>
      </c>
      <c r="D93" s="36"/>
      <c r="E93" s="36"/>
      <c r="F93" s="24" t="str">
        <f>E17</f>
        <v xml:space="preserve"> </v>
      </c>
      <c r="G93" s="36"/>
      <c r="H93" s="36"/>
      <c r="I93" s="141" t="s">
        <v>30</v>
      </c>
      <c r="J93" s="33" t="str">
        <f>E23</f>
        <v xml:space="preserve"> </v>
      </c>
      <c r="K93" s="36"/>
      <c r="L93" s="40"/>
    </row>
    <row r="94" spans="2:12" s="1" customFormat="1" ht="13.65" customHeight="1">
      <c r="B94" s="35"/>
      <c r="C94" s="29" t="s">
        <v>28</v>
      </c>
      <c r="D94" s="36"/>
      <c r="E94" s="36"/>
      <c r="F94" s="24" t="str">
        <f>IF(E20="","",E20)</f>
        <v>Vyplň údaj</v>
      </c>
      <c r="G94" s="36"/>
      <c r="H94" s="36"/>
      <c r="I94" s="141" t="s">
        <v>32</v>
      </c>
      <c r="J94" s="33" t="str">
        <f>E26</f>
        <v xml:space="preserve"> </v>
      </c>
      <c r="K94" s="36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9"/>
      <c r="J95" s="36"/>
      <c r="K95" s="36"/>
      <c r="L95" s="40"/>
    </row>
    <row r="96" spans="2:20" s="10" customFormat="1" ht="29.25" customHeight="1">
      <c r="B96" s="186"/>
      <c r="C96" s="187" t="s">
        <v>115</v>
      </c>
      <c r="D96" s="188" t="s">
        <v>54</v>
      </c>
      <c r="E96" s="188" t="s">
        <v>50</v>
      </c>
      <c r="F96" s="188" t="s">
        <v>51</v>
      </c>
      <c r="G96" s="188" t="s">
        <v>116</v>
      </c>
      <c r="H96" s="188" t="s">
        <v>117</v>
      </c>
      <c r="I96" s="189" t="s">
        <v>118</v>
      </c>
      <c r="J96" s="188" t="s">
        <v>104</v>
      </c>
      <c r="K96" s="190" t="s">
        <v>119</v>
      </c>
      <c r="L96" s="191"/>
      <c r="M96" s="84" t="s">
        <v>19</v>
      </c>
      <c r="N96" s="85" t="s">
        <v>39</v>
      </c>
      <c r="O96" s="85" t="s">
        <v>120</v>
      </c>
      <c r="P96" s="85" t="s">
        <v>121</v>
      </c>
      <c r="Q96" s="85" t="s">
        <v>122</v>
      </c>
      <c r="R96" s="85" t="s">
        <v>123</v>
      </c>
      <c r="S96" s="85" t="s">
        <v>124</v>
      </c>
      <c r="T96" s="86" t="s">
        <v>125</v>
      </c>
    </row>
    <row r="97" spans="2:63" s="1" customFormat="1" ht="22.8" customHeight="1">
      <c r="B97" s="35"/>
      <c r="C97" s="91" t="s">
        <v>126</v>
      </c>
      <c r="D97" s="36"/>
      <c r="E97" s="36"/>
      <c r="F97" s="36"/>
      <c r="G97" s="36"/>
      <c r="H97" s="36"/>
      <c r="I97" s="139"/>
      <c r="J97" s="192">
        <f>BK97</f>
        <v>0</v>
      </c>
      <c r="K97" s="36"/>
      <c r="L97" s="40"/>
      <c r="M97" s="87"/>
      <c r="N97" s="88"/>
      <c r="O97" s="88"/>
      <c r="P97" s="193">
        <f>P98+P143</f>
        <v>0</v>
      </c>
      <c r="Q97" s="88"/>
      <c r="R97" s="193">
        <f>R98+R143</f>
        <v>0</v>
      </c>
      <c r="S97" s="88"/>
      <c r="T97" s="194">
        <f>T98+T143</f>
        <v>0</v>
      </c>
      <c r="AT97" s="14" t="s">
        <v>68</v>
      </c>
      <c r="AU97" s="14" t="s">
        <v>105</v>
      </c>
      <c r="BK97" s="195">
        <f>BK98+BK143</f>
        <v>0</v>
      </c>
    </row>
    <row r="98" spans="2:63" s="11" customFormat="1" ht="25.9" customHeight="1">
      <c r="B98" s="196"/>
      <c r="C98" s="197"/>
      <c r="D98" s="198" t="s">
        <v>68</v>
      </c>
      <c r="E98" s="199" t="s">
        <v>127</v>
      </c>
      <c r="F98" s="199" t="s">
        <v>128</v>
      </c>
      <c r="G98" s="197"/>
      <c r="H98" s="197"/>
      <c r="I98" s="200"/>
      <c r="J98" s="201">
        <f>BK98</f>
        <v>0</v>
      </c>
      <c r="K98" s="197"/>
      <c r="L98" s="202"/>
      <c r="M98" s="203"/>
      <c r="N98" s="204"/>
      <c r="O98" s="204"/>
      <c r="P98" s="205">
        <f>P99+P111+P116+P121+P141</f>
        <v>0</v>
      </c>
      <c r="Q98" s="204"/>
      <c r="R98" s="205">
        <f>R99+R111+R116+R121+R141</f>
        <v>0</v>
      </c>
      <c r="S98" s="204"/>
      <c r="T98" s="206">
        <f>T99+T111+T116+T121+T141</f>
        <v>0</v>
      </c>
      <c r="AR98" s="207" t="s">
        <v>78</v>
      </c>
      <c r="AT98" s="208" t="s">
        <v>68</v>
      </c>
      <c r="AU98" s="208" t="s">
        <v>69</v>
      </c>
      <c r="AY98" s="207" t="s">
        <v>129</v>
      </c>
      <c r="BK98" s="209">
        <f>BK99+BK111+BK116+BK121+BK141</f>
        <v>0</v>
      </c>
    </row>
    <row r="99" spans="2:63" s="11" customFormat="1" ht="22.8" customHeight="1">
      <c r="B99" s="196"/>
      <c r="C99" s="197"/>
      <c r="D99" s="198" t="s">
        <v>68</v>
      </c>
      <c r="E99" s="210" t="s">
        <v>130</v>
      </c>
      <c r="F99" s="210" t="s">
        <v>131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SUM(P100:P110)</f>
        <v>0</v>
      </c>
      <c r="Q99" s="204"/>
      <c r="R99" s="205">
        <f>SUM(R100:R110)</f>
        <v>0</v>
      </c>
      <c r="S99" s="204"/>
      <c r="T99" s="206">
        <f>SUM(T100:T110)</f>
        <v>0</v>
      </c>
      <c r="AR99" s="207" t="s">
        <v>78</v>
      </c>
      <c r="AT99" s="208" t="s">
        <v>68</v>
      </c>
      <c r="AU99" s="208" t="s">
        <v>76</v>
      </c>
      <c r="AY99" s="207" t="s">
        <v>129</v>
      </c>
      <c r="BK99" s="209">
        <f>SUM(BK100:BK110)</f>
        <v>0</v>
      </c>
    </row>
    <row r="100" spans="2:65" s="1" customFormat="1" ht="16.5" customHeight="1">
      <c r="B100" s="35"/>
      <c r="C100" s="212" t="s">
        <v>76</v>
      </c>
      <c r="D100" s="212" t="s">
        <v>132</v>
      </c>
      <c r="E100" s="213" t="s">
        <v>133</v>
      </c>
      <c r="F100" s="214" t="s">
        <v>134</v>
      </c>
      <c r="G100" s="215" t="s">
        <v>135</v>
      </c>
      <c r="H100" s="216">
        <v>52</v>
      </c>
      <c r="I100" s="217"/>
      <c r="J100" s="218">
        <f>ROUND(I100*H100,2)</f>
        <v>0</v>
      </c>
      <c r="K100" s="214" t="s">
        <v>19</v>
      </c>
      <c r="L100" s="40"/>
      <c r="M100" s="219" t="s">
        <v>19</v>
      </c>
      <c r="N100" s="220" t="s">
        <v>40</v>
      </c>
      <c r="O100" s="76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AR100" s="14" t="s">
        <v>136</v>
      </c>
      <c r="AT100" s="14" t="s">
        <v>132</v>
      </c>
      <c r="AU100" s="14" t="s">
        <v>78</v>
      </c>
      <c r="AY100" s="14" t="s">
        <v>129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14" t="s">
        <v>76</v>
      </c>
      <c r="BK100" s="223">
        <f>ROUND(I100*H100,2)</f>
        <v>0</v>
      </c>
      <c r="BL100" s="14" t="s">
        <v>136</v>
      </c>
      <c r="BM100" s="14" t="s">
        <v>78</v>
      </c>
    </row>
    <row r="101" spans="2:65" s="1" customFormat="1" ht="16.5" customHeight="1">
      <c r="B101" s="35"/>
      <c r="C101" s="212" t="s">
        <v>78</v>
      </c>
      <c r="D101" s="212" t="s">
        <v>132</v>
      </c>
      <c r="E101" s="213" t="s">
        <v>137</v>
      </c>
      <c r="F101" s="214" t="s">
        <v>138</v>
      </c>
      <c r="G101" s="215" t="s">
        <v>135</v>
      </c>
      <c r="H101" s="216">
        <v>24</v>
      </c>
      <c r="I101" s="217"/>
      <c r="J101" s="218">
        <f>ROUND(I101*H101,2)</f>
        <v>0</v>
      </c>
      <c r="K101" s="214" t="s">
        <v>19</v>
      </c>
      <c r="L101" s="40"/>
      <c r="M101" s="219" t="s">
        <v>19</v>
      </c>
      <c r="N101" s="220" t="s">
        <v>40</v>
      </c>
      <c r="O101" s="76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AR101" s="14" t="s">
        <v>136</v>
      </c>
      <c r="AT101" s="14" t="s">
        <v>132</v>
      </c>
      <c r="AU101" s="14" t="s">
        <v>78</v>
      </c>
      <c r="AY101" s="14" t="s">
        <v>129</v>
      </c>
      <c r="BE101" s="223">
        <f>IF(N101="základní",J101,0)</f>
        <v>0</v>
      </c>
      <c r="BF101" s="223">
        <f>IF(N101="snížená",J101,0)</f>
        <v>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14" t="s">
        <v>76</v>
      </c>
      <c r="BK101" s="223">
        <f>ROUND(I101*H101,2)</f>
        <v>0</v>
      </c>
      <c r="BL101" s="14" t="s">
        <v>136</v>
      </c>
      <c r="BM101" s="14" t="s">
        <v>139</v>
      </c>
    </row>
    <row r="102" spans="2:65" s="1" customFormat="1" ht="16.5" customHeight="1">
      <c r="B102" s="35"/>
      <c r="C102" s="212" t="s">
        <v>140</v>
      </c>
      <c r="D102" s="212" t="s">
        <v>132</v>
      </c>
      <c r="E102" s="213" t="s">
        <v>141</v>
      </c>
      <c r="F102" s="214" t="s">
        <v>142</v>
      </c>
      <c r="G102" s="215" t="s">
        <v>135</v>
      </c>
      <c r="H102" s="216">
        <v>4</v>
      </c>
      <c r="I102" s="217"/>
      <c r="J102" s="218">
        <f>ROUND(I102*H102,2)</f>
        <v>0</v>
      </c>
      <c r="K102" s="214" t="s">
        <v>19</v>
      </c>
      <c r="L102" s="40"/>
      <c r="M102" s="219" t="s">
        <v>19</v>
      </c>
      <c r="N102" s="220" t="s">
        <v>40</v>
      </c>
      <c r="O102" s="76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AR102" s="14" t="s">
        <v>136</v>
      </c>
      <c r="AT102" s="14" t="s">
        <v>132</v>
      </c>
      <c r="AU102" s="14" t="s">
        <v>78</v>
      </c>
      <c r="AY102" s="14" t="s">
        <v>129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14" t="s">
        <v>76</v>
      </c>
      <c r="BK102" s="223">
        <f>ROUND(I102*H102,2)</f>
        <v>0</v>
      </c>
      <c r="BL102" s="14" t="s">
        <v>136</v>
      </c>
      <c r="BM102" s="14" t="s">
        <v>143</v>
      </c>
    </row>
    <row r="103" spans="2:65" s="1" customFormat="1" ht="16.5" customHeight="1">
      <c r="B103" s="35"/>
      <c r="C103" s="212" t="s">
        <v>139</v>
      </c>
      <c r="D103" s="212" t="s">
        <v>132</v>
      </c>
      <c r="E103" s="213" t="s">
        <v>148</v>
      </c>
      <c r="F103" s="214" t="s">
        <v>149</v>
      </c>
      <c r="G103" s="215" t="s">
        <v>135</v>
      </c>
      <c r="H103" s="216">
        <v>16</v>
      </c>
      <c r="I103" s="217"/>
      <c r="J103" s="218">
        <f>ROUND(I103*H103,2)</f>
        <v>0</v>
      </c>
      <c r="K103" s="214" t="s">
        <v>19</v>
      </c>
      <c r="L103" s="40"/>
      <c r="M103" s="219" t="s">
        <v>19</v>
      </c>
      <c r="N103" s="220" t="s">
        <v>40</v>
      </c>
      <c r="O103" s="76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AR103" s="14" t="s">
        <v>136</v>
      </c>
      <c r="AT103" s="14" t="s">
        <v>132</v>
      </c>
      <c r="AU103" s="14" t="s">
        <v>78</v>
      </c>
      <c r="AY103" s="14" t="s">
        <v>129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14" t="s">
        <v>76</v>
      </c>
      <c r="BK103" s="223">
        <f>ROUND(I103*H103,2)</f>
        <v>0</v>
      </c>
      <c r="BL103" s="14" t="s">
        <v>136</v>
      </c>
      <c r="BM103" s="14" t="s">
        <v>146</v>
      </c>
    </row>
    <row r="104" spans="2:65" s="1" customFormat="1" ht="16.5" customHeight="1">
      <c r="B104" s="35"/>
      <c r="C104" s="212" t="s">
        <v>147</v>
      </c>
      <c r="D104" s="212" t="s">
        <v>132</v>
      </c>
      <c r="E104" s="213" t="s">
        <v>155</v>
      </c>
      <c r="F104" s="214" t="s">
        <v>156</v>
      </c>
      <c r="G104" s="215" t="s">
        <v>135</v>
      </c>
      <c r="H104" s="216">
        <v>2</v>
      </c>
      <c r="I104" s="217"/>
      <c r="J104" s="218">
        <f>ROUND(I104*H104,2)</f>
        <v>0</v>
      </c>
      <c r="K104" s="214" t="s">
        <v>19</v>
      </c>
      <c r="L104" s="40"/>
      <c r="M104" s="219" t="s">
        <v>19</v>
      </c>
      <c r="N104" s="220" t="s">
        <v>40</v>
      </c>
      <c r="O104" s="76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AR104" s="14" t="s">
        <v>136</v>
      </c>
      <c r="AT104" s="14" t="s">
        <v>132</v>
      </c>
      <c r="AU104" s="14" t="s">
        <v>78</v>
      </c>
      <c r="AY104" s="14" t="s">
        <v>129</v>
      </c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14" t="s">
        <v>76</v>
      </c>
      <c r="BK104" s="223">
        <f>ROUND(I104*H104,2)</f>
        <v>0</v>
      </c>
      <c r="BL104" s="14" t="s">
        <v>136</v>
      </c>
      <c r="BM104" s="14" t="s">
        <v>150</v>
      </c>
    </row>
    <row r="105" spans="2:65" s="1" customFormat="1" ht="16.5" customHeight="1">
      <c r="B105" s="35"/>
      <c r="C105" s="212" t="s">
        <v>143</v>
      </c>
      <c r="D105" s="212" t="s">
        <v>132</v>
      </c>
      <c r="E105" s="213" t="s">
        <v>632</v>
      </c>
      <c r="F105" s="214" t="s">
        <v>633</v>
      </c>
      <c r="G105" s="215" t="s">
        <v>135</v>
      </c>
      <c r="H105" s="216">
        <v>24</v>
      </c>
      <c r="I105" s="217"/>
      <c r="J105" s="218">
        <f>ROUND(I105*H105,2)</f>
        <v>0</v>
      </c>
      <c r="K105" s="214" t="s">
        <v>19</v>
      </c>
      <c r="L105" s="40"/>
      <c r="M105" s="219" t="s">
        <v>19</v>
      </c>
      <c r="N105" s="220" t="s">
        <v>40</v>
      </c>
      <c r="O105" s="76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AR105" s="14" t="s">
        <v>136</v>
      </c>
      <c r="AT105" s="14" t="s">
        <v>132</v>
      </c>
      <c r="AU105" s="14" t="s">
        <v>78</v>
      </c>
      <c r="AY105" s="14" t="s">
        <v>129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14" t="s">
        <v>76</v>
      </c>
      <c r="BK105" s="223">
        <f>ROUND(I105*H105,2)</f>
        <v>0</v>
      </c>
      <c r="BL105" s="14" t="s">
        <v>136</v>
      </c>
      <c r="BM105" s="14" t="s">
        <v>153</v>
      </c>
    </row>
    <row r="106" spans="2:47" s="1" customFormat="1" ht="12">
      <c r="B106" s="35"/>
      <c r="C106" s="36"/>
      <c r="D106" s="224" t="s">
        <v>191</v>
      </c>
      <c r="E106" s="36"/>
      <c r="F106" s="225" t="s">
        <v>634</v>
      </c>
      <c r="G106" s="36"/>
      <c r="H106" s="36"/>
      <c r="I106" s="139"/>
      <c r="J106" s="36"/>
      <c r="K106" s="36"/>
      <c r="L106" s="40"/>
      <c r="M106" s="226"/>
      <c r="N106" s="76"/>
      <c r="O106" s="76"/>
      <c r="P106" s="76"/>
      <c r="Q106" s="76"/>
      <c r="R106" s="76"/>
      <c r="S106" s="76"/>
      <c r="T106" s="77"/>
      <c r="AT106" s="14" t="s">
        <v>191</v>
      </c>
      <c r="AU106" s="14" t="s">
        <v>78</v>
      </c>
    </row>
    <row r="107" spans="2:65" s="1" customFormat="1" ht="16.5" customHeight="1">
      <c r="B107" s="35"/>
      <c r="C107" s="212" t="s">
        <v>154</v>
      </c>
      <c r="D107" s="212" t="s">
        <v>132</v>
      </c>
      <c r="E107" s="213" t="s">
        <v>635</v>
      </c>
      <c r="F107" s="214" t="s">
        <v>636</v>
      </c>
      <c r="G107" s="215" t="s">
        <v>135</v>
      </c>
      <c r="H107" s="216">
        <v>4</v>
      </c>
      <c r="I107" s="217"/>
      <c r="J107" s="218">
        <f>ROUND(I107*H107,2)</f>
        <v>0</v>
      </c>
      <c r="K107" s="214" t="s">
        <v>19</v>
      </c>
      <c r="L107" s="40"/>
      <c r="M107" s="219" t="s">
        <v>19</v>
      </c>
      <c r="N107" s="220" t="s">
        <v>40</v>
      </c>
      <c r="O107" s="76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AR107" s="14" t="s">
        <v>136</v>
      </c>
      <c r="AT107" s="14" t="s">
        <v>132</v>
      </c>
      <c r="AU107" s="14" t="s">
        <v>78</v>
      </c>
      <c r="AY107" s="14" t="s">
        <v>129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14" t="s">
        <v>76</v>
      </c>
      <c r="BK107" s="223">
        <f>ROUND(I107*H107,2)</f>
        <v>0</v>
      </c>
      <c r="BL107" s="14" t="s">
        <v>136</v>
      </c>
      <c r="BM107" s="14" t="s">
        <v>157</v>
      </c>
    </row>
    <row r="108" spans="2:47" s="1" customFormat="1" ht="12">
      <c r="B108" s="35"/>
      <c r="C108" s="36"/>
      <c r="D108" s="224" t="s">
        <v>191</v>
      </c>
      <c r="E108" s="36"/>
      <c r="F108" s="225" t="s">
        <v>634</v>
      </c>
      <c r="G108" s="36"/>
      <c r="H108" s="36"/>
      <c r="I108" s="139"/>
      <c r="J108" s="36"/>
      <c r="K108" s="36"/>
      <c r="L108" s="40"/>
      <c r="M108" s="226"/>
      <c r="N108" s="76"/>
      <c r="O108" s="76"/>
      <c r="P108" s="76"/>
      <c r="Q108" s="76"/>
      <c r="R108" s="76"/>
      <c r="S108" s="76"/>
      <c r="T108" s="77"/>
      <c r="AT108" s="14" t="s">
        <v>191</v>
      </c>
      <c r="AU108" s="14" t="s">
        <v>78</v>
      </c>
    </row>
    <row r="109" spans="2:65" s="1" customFormat="1" ht="16.5" customHeight="1">
      <c r="B109" s="35"/>
      <c r="C109" s="212" t="s">
        <v>146</v>
      </c>
      <c r="D109" s="212" t="s">
        <v>132</v>
      </c>
      <c r="E109" s="213" t="s">
        <v>637</v>
      </c>
      <c r="F109" s="214" t="s">
        <v>638</v>
      </c>
      <c r="G109" s="215" t="s">
        <v>135</v>
      </c>
      <c r="H109" s="216">
        <v>24</v>
      </c>
      <c r="I109" s="217"/>
      <c r="J109" s="218">
        <f>ROUND(I109*H109,2)</f>
        <v>0</v>
      </c>
      <c r="K109" s="214" t="s">
        <v>19</v>
      </c>
      <c r="L109" s="40"/>
      <c r="M109" s="219" t="s">
        <v>19</v>
      </c>
      <c r="N109" s="220" t="s">
        <v>40</v>
      </c>
      <c r="O109" s="76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14" t="s">
        <v>136</v>
      </c>
      <c r="AT109" s="14" t="s">
        <v>132</v>
      </c>
      <c r="AU109" s="14" t="s">
        <v>78</v>
      </c>
      <c r="AY109" s="14" t="s">
        <v>129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4" t="s">
        <v>76</v>
      </c>
      <c r="BK109" s="223">
        <f>ROUND(I109*H109,2)</f>
        <v>0</v>
      </c>
      <c r="BL109" s="14" t="s">
        <v>136</v>
      </c>
      <c r="BM109" s="14" t="s">
        <v>136</v>
      </c>
    </row>
    <row r="110" spans="2:47" s="1" customFormat="1" ht="12">
      <c r="B110" s="35"/>
      <c r="C110" s="36"/>
      <c r="D110" s="224" t="s">
        <v>191</v>
      </c>
      <c r="E110" s="36"/>
      <c r="F110" s="225" t="s">
        <v>634</v>
      </c>
      <c r="G110" s="36"/>
      <c r="H110" s="36"/>
      <c r="I110" s="139"/>
      <c r="J110" s="36"/>
      <c r="K110" s="36"/>
      <c r="L110" s="40"/>
      <c r="M110" s="226"/>
      <c r="N110" s="76"/>
      <c r="O110" s="76"/>
      <c r="P110" s="76"/>
      <c r="Q110" s="76"/>
      <c r="R110" s="76"/>
      <c r="S110" s="76"/>
      <c r="T110" s="77"/>
      <c r="AT110" s="14" t="s">
        <v>191</v>
      </c>
      <c r="AU110" s="14" t="s">
        <v>78</v>
      </c>
    </row>
    <row r="111" spans="2:63" s="11" customFormat="1" ht="22.8" customHeight="1">
      <c r="B111" s="196"/>
      <c r="C111" s="197"/>
      <c r="D111" s="198" t="s">
        <v>68</v>
      </c>
      <c r="E111" s="210" t="s">
        <v>158</v>
      </c>
      <c r="F111" s="210" t="s">
        <v>159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SUM(P112:P115)</f>
        <v>0</v>
      </c>
      <c r="Q111" s="204"/>
      <c r="R111" s="205">
        <f>SUM(R112:R115)</f>
        <v>0</v>
      </c>
      <c r="S111" s="204"/>
      <c r="T111" s="206">
        <f>SUM(T112:T115)</f>
        <v>0</v>
      </c>
      <c r="AR111" s="207" t="s">
        <v>78</v>
      </c>
      <c r="AT111" s="208" t="s">
        <v>68</v>
      </c>
      <c r="AU111" s="208" t="s">
        <v>76</v>
      </c>
      <c r="AY111" s="207" t="s">
        <v>129</v>
      </c>
      <c r="BK111" s="209">
        <f>SUM(BK112:BK115)</f>
        <v>0</v>
      </c>
    </row>
    <row r="112" spans="2:65" s="1" customFormat="1" ht="16.5" customHeight="1">
      <c r="B112" s="35"/>
      <c r="C112" s="212" t="s">
        <v>163</v>
      </c>
      <c r="D112" s="212" t="s">
        <v>132</v>
      </c>
      <c r="E112" s="213" t="s">
        <v>160</v>
      </c>
      <c r="F112" s="214" t="s">
        <v>161</v>
      </c>
      <c r="G112" s="215" t="s">
        <v>162</v>
      </c>
      <c r="H112" s="216">
        <v>100</v>
      </c>
      <c r="I112" s="217"/>
      <c r="J112" s="218">
        <f>ROUND(I112*H112,2)</f>
        <v>0</v>
      </c>
      <c r="K112" s="214" t="s">
        <v>19</v>
      </c>
      <c r="L112" s="40"/>
      <c r="M112" s="219" t="s">
        <v>19</v>
      </c>
      <c r="N112" s="220" t="s">
        <v>40</v>
      </c>
      <c r="O112" s="76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AR112" s="14" t="s">
        <v>136</v>
      </c>
      <c r="AT112" s="14" t="s">
        <v>132</v>
      </c>
      <c r="AU112" s="14" t="s">
        <v>78</v>
      </c>
      <c r="AY112" s="14" t="s">
        <v>129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4" t="s">
        <v>76</v>
      </c>
      <c r="BK112" s="223">
        <f>ROUND(I112*H112,2)</f>
        <v>0</v>
      </c>
      <c r="BL112" s="14" t="s">
        <v>136</v>
      </c>
      <c r="BM112" s="14" t="s">
        <v>166</v>
      </c>
    </row>
    <row r="113" spans="2:65" s="1" customFormat="1" ht="16.5" customHeight="1">
      <c r="B113" s="35"/>
      <c r="C113" s="212" t="s">
        <v>150</v>
      </c>
      <c r="D113" s="212" t="s">
        <v>132</v>
      </c>
      <c r="E113" s="213" t="s">
        <v>164</v>
      </c>
      <c r="F113" s="214" t="s">
        <v>165</v>
      </c>
      <c r="G113" s="215" t="s">
        <v>162</v>
      </c>
      <c r="H113" s="216">
        <v>40</v>
      </c>
      <c r="I113" s="217"/>
      <c r="J113" s="218">
        <f>ROUND(I113*H113,2)</f>
        <v>0</v>
      </c>
      <c r="K113" s="214" t="s">
        <v>19</v>
      </c>
      <c r="L113" s="40"/>
      <c r="M113" s="219" t="s">
        <v>19</v>
      </c>
      <c r="N113" s="220" t="s">
        <v>40</v>
      </c>
      <c r="O113" s="76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AR113" s="14" t="s">
        <v>136</v>
      </c>
      <c r="AT113" s="14" t="s">
        <v>132</v>
      </c>
      <c r="AU113" s="14" t="s">
        <v>78</v>
      </c>
      <c r="AY113" s="14" t="s">
        <v>129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14" t="s">
        <v>76</v>
      </c>
      <c r="BK113" s="223">
        <f>ROUND(I113*H113,2)</f>
        <v>0</v>
      </c>
      <c r="BL113" s="14" t="s">
        <v>136</v>
      </c>
      <c r="BM113" s="14" t="s">
        <v>169</v>
      </c>
    </row>
    <row r="114" spans="2:65" s="1" customFormat="1" ht="16.5" customHeight="1">
      <c r="B114" s="35"/>
      <c r="C114" s="212" t="s">
        <v>172</v>
      </c>
      <c r="D114" s="212" t="s">
        <v>132</v>
      </c>
      <c r="E114" s="213" t="s">
        <v>639</v>
      </c>
      <c r="F114" s="214" t="s">
        <v>640</v>
      </c>
      <c r="G114" s="215" t="s">
        <v>162</v>
      </c>
      <c r="H114" s="216">
        <v>20</v>
      </c>
      <c r="I114" s="217"/>
      <c r="J114" s="218">
        <f>ROUND(I114*H114,2)</f>
        <v>0</v>
      </c>
      <c r="K114" s="214" t="s">
        <v>19</v>
      </c>
      <c r="L114" s="40"/>
      <c r="M114" s="219" t="s">
        <v>19</v>
      </c>
      <c r="N114" s="220" t="s">
        <v>40</v>
      </c>
      <c r="O114" s="76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14" t="s">
        <v>136</v>
      </c>
      <c r="AT114" s="14" t="s">
        <v>132</v>
      </c>
      <c r="AU114" s="14" t="s">
        <v>78</v>
      </c>
      <c r="AY114" s="14" t="s">
        <v>129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14" t="s">
        <v>76</v>
      </c>
      <c r="BK114" s="223">
        <f>ROUND(I114*H114,2)</f>
        <v>0</v>
      </c>
      <c r="BL114" s="14" t="s">
        <v>136</v>
      </c>
      <c r="BM114" s="14" t="s">
        <v>175</v>
      </c>
    </row>
    <row r="115" spans="2:65" s="1" customFormat="1" ht="16.5" customHeight="1">
      <c r="B115" s="35"/>
      <c r="C115" s="212" t="s">
        <v>153</v>
      </c>
      <c r="D115" s="212" t="s">
        <v>132</v>
      </c>
      <c r="E115" s="213" t="s">
        <v>167</v>
      </c>
      <c r="F115" s="214" t="s">
        <v>168</v>
      </c>
      <c r="G115" s="215" t="s">
        <v>135</v>
      </c>
      <c r="H115" s="216">
        <v>20</v>
      </c>
      <c r="I115" s="217"/>
      <c r="J115" s="218">
        <f>ROUND(I115*H115,2)</f>
        <v>0</v>
      </c>
      <c r="K115" s="214" t="s">
        <v>19</v>
      </c>
      <c r="L115" s="40"/>
      <c r="M115" s="219" t="s">
        <v>19</v>
      </c>
      <c r="N115" s="220" t="s">
        <v>40</v>
      </c>
      <c r="O115" s="76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AR115" s="14" t="s">
        <v>136</v>
      </c>
      <c r="AT115" s="14" t="s">
        <v>132</v>
      </c>
      <c r="AU115" s="14" t="s">
        <v>78</v>
      </c>
      <c r="AY115" s="14" t="s">
        <v>129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4" t="s">
        <v>76</v>
      </c>
      <c r="BK115" s="223">
        <f>ROUND(I115*H115,2)</f>
        <v>0</v>
      </c>
      <c r="BL115" s="14" t="s">
        <v>136</v>
      </c>
      <c r="BM115" s="14" t="s">
        <v>178</v>
      </c>
    </row>
    <row r="116" spans="2:63" s="11" customFormat="1" ht="22.8" customHeight="1">
      <c r="B116" s="196"/>
      <c r="C116" s="197"/>
      <c r="D116" s="198" t="s">
        <v>68</v>
      </c>
      <c r="E116" s="210" t="s">
        <v>170</v>
      </c>
      <c r="F116" s="210" t="s">
        <v>171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SUM(P117:P120)</f>
        <v>0</v>
      </c>
      <c r="Q116" s="204"/>
      <c r="R116" s="205">
        <f>SUM(R117:R120)</f>
        <v>0</v>
      </c>
      <c r="S116" s="204"/>
      <c r="T116" s="206">
        <f>SUM(T117:T120)</f>
        <v>0</v>
      </c>
      <c r="AR116" s="207" t="s">
        <v>78</v>
      </c>
      <c r="AT116" s="208" t="s">
        <v>68</v>
      </c>
      <c r="AU116" s="208" t="s">
        <v>76</v>
      </c>
      <c r="AY116" s="207" t="s">
        <v>129</v>
      </c>
      <c r="BK116" s="209">
        <f>SUM(BK117:BK120)</f>
        <v>0</v>
      </c>
    </row>
    <row r="117" spans="2:65" s="1" customFormat="1" ht="16.5" customHeight="1">
      <c r="B117" s="35"/>
      <c r="C117" s="212" t="s">
        <v>179</v>
      </c>
      <c r="D117" s="212" t="s">
        <v>132</v>
      </c>
      <c r="E117" s="213" t="s">
        <v>173</v>
      </c>
      <c r="F117" s="214" t="s">
        <v>174</v>
      </c>
      <c r="G117" s="215" t="s">
        <v>162</v>
      </c>
      <c r="H117" s="216">
        <v>628</v>
      </c>
      <c r="I117" s="217"/>
      <c r="J117" s="218">
        <f>ROUND(I117*H117,2)</f>
        <v>0</v>
      </c>
      <c r="K117" s="214" t="s">
        <v>19</v>
      </c>
      <c r="L117" s="40"/>
      <c r="M117" s="219" t="s">
        <v>19</v>
      </c>
      <c r="N117" s="220" t="s">
        <v>40</v>
      </c>
      <c r="O117" s="76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AR117" s="14" t="s">
        <v>136</v>
      </c>
      <c r="AT117" s="14" t="s">
        <v>132</v>
      </c>
      <c r="AU117" s="14" t="s">
        <v>78</v>
      </c>
      <c r="AY117" s="14" t="s">
        <v>129</v>
      </c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14" t="s">
        <v>76</v>
      </c>
      <c r="BK117" s="223">
        <f>ROUND(I117*H117,2)</f>
        <v>0</v>
      </c>
      <c r="BL117" s="14" t="s">
        <v>136</v>
      </c>
      <c r="BM117" s="14" t="s">
        <v>182</v>
      </c>
    </row>
    <row r="118" spans="2:65" s="1" customFormat="1" ht="16.5" customHeight="1">
      <c r="B118" s="35"/>
      <c r="C118" s="212" t="s">
        <v>157</v>
      </c>
      <c r="D118" s="212" t="s">
        <v>132</v>
      </c>
      <c r="E118" s="213" t="s">
        <v>176</v>
      </c>
      <c r="F118" s="214" t="s">
        <v>177</v>
      </c>
      <c r="G118" s="215" t="s">
        <v>162</v>
      </c>
      <c r="H118" s="216">
        <v>920</v>
      </c>
      <c r="I118" s="217"/>
      <c r="J118" s="218">
        <f>ROUND(I118*H118,2)</f>
        <v>0</v>
      </c>
      <c r="K118" s="214" t="s">
        <v>19</v>
      </c>
      <c r="L118" s="40"/>
      <c r="M118" s="219" t="s">
        <v>19</v>
      </c>
      <c r="N118" s="220" t="s">
        <v>40</v>
      </c>
      <c r="O118" s="76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AR118" s="14" t="s">
        <v>136</v>
      </c>
      <c r="AT118" s="14" t="s">
        <v>132</v>
      </c>
      <c r="AU118" s="14" t="s">
        <v>78</v>
      </c>
      <c r="AY118" s="14" t="s">
        <v>129</v>
      </c>
      <c r="BE118" s="223">
        <f>IF(N118="základní",J118,0)</f>
        <v>0</v>
      </c>
      <c r="BF118" s="223">
        <f>IF(N118="snížená",J118,0)</f>
        <v>0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14" t="s">
        <v>76</v>
      </c>
      <c r="BK118" s="223">
        <f>ROUND(I118*H118,2)</f>
        <v>0</v>
      </c>
      <c r="BL118" s="14" t="s">
        <v>136</v>
      </c>
      <c r="BM118" s="14" t="s">
        <v>185</v>
      </c>
    </row>
    <row r="119" spans="2:65" s="1" customFormat="1" ht="16.5" customHeight="1">
      <c r="B119" s="35"/>
      <c r="C119" s="212" t="s">
        <v>8</v>
      </c>
      <c r="D119" s="212" t="s">
        <v>132</v>
      </c>
      <c r="E119" s="213" t="s">
        <v>180</v>
      </c>
      <c r="F119" s="214" t="s">
        <v>181</v>
      </c>
      <c r="G119" s="215" t="s">
        <v>162</v>
      </c>
      <c r="H119" s="216">
        <v>384</v>
      </c>
      <c r="I119" s="217"/>
      <c r="J119" s="218">
        <f>ROUND(I119*H119,2)</f>
        <v>0</v>
      </c>
      <c r="K119" s="214" t="s">
        <v>19</v>
      </c>
      <c r="L119" s="40"/>
      <c r="M119" s="219" t="s">
        <v>19</v>
      </c>
      <c r="N119" s="220" t="s">
        <v>40</v>
      </c>
      <c r="O119" s="76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AR119" s="14" t="s">
        <v>136</v>
      </c>
      <c r="AT119" s="14" t="s">
        <v>132</v>
      </c>
      <c r="AU119" s="14" t="s">
        <v>78</v>
      </c>
      <c r="AY119" s="14" t="s">
        <v>129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4" t="s">
        <v>76</v>
      </c>
      <c r="BK119" s="223">
        <f>ROUND(I119*H119,2)</f>
        <v>0</v>
      </c>
      <c r="BL119" s="14" t="s">
        <v>136</v>
      </c>
      <c r="BM119" s="14" t="s">
        <v>190</v>
      </c>
    </row>
    <row r="120" spans="2:65" s="1" customFormat="1" ht="16.5" customHeight="1">
      <c r="B120" s="35"/>
      <c r="C120" s="212" t="s">
        <v>136</v>
      </c>
      <c r="D120" s="212" t="s">
        <v>132</v>
      </c>
      <c r="E120" s="213" t="s">
        <v>183</v>
      </c>
      <c r="F120" s="214" t="s">
        <v>184</v>
      </c>
      <c r="G120" s="215" t="s">
        <v>162</v>
      </c>
      <c r="H120" s="216">
        <v>380</v>
      </c>
      <c r="I120" s="217"/>
      <c r="J120" s="218">
        <f>ROUND(I120*H120,2)</f>
        <v>0</v>
      </c>
      <c r="K120" s="214" t="s">
        <v>19</v>
      </c>
      <c r="L120" s="40"/>
      <c r="M120" s="219" t="s">
        <v>19</v>
      </c>
      <c r="N120" s="220" t="s">
        <v>40</v>
      </c>
      <c r="O120" s="76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AR120" s="14" t="s">
        <v>136</v>
      </c>
      <c r="AT120" s="14" t="s">
        <v>132</v>
      </c>
      <c r="AU120" s="14" t="s">
        <v>78</v>
      </c>
      <c r="AY120" s="14" t="s">
        <v>129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14" t="s">
        <v>76</v>
      </c>
      <c r="BK120" s="223">
        <f>ROUND(I120*H120,2)</f>
        <v>0</v>
      </c>
      <c r="BL120" s="14" t="s">
        <v>136</v>
      </c>
      <c r="BM120" s="14" t="s">
        <v>195</v>
      </c>
    </row>
    <row r="121" spans="2:63" s="11" customFormat="1" ht="22.8" customHeight="1">
      <c r="B121" s="196"/>
      <c r="C121" s="197"/>
      <c r="D121" s="198" t="s">
        <v>68</v>
      </c>
      <c r="E121" s="210" t="s">
        <v>186</v>
      </c>
      <c r="F121" s="210" t="s">
        <v>187</v>
      </c>
      <c r="G121" s="197"/>
      <c r="H121" s="197"/>
      <c r="I121" s="200"/>
      <c r="J121" s="211">
        <f>BK121</f>
        <v>0</v>
      </c>
      <c r="K121" s="197"/>
      <c r="L121" s="202"/>
      <c r="M121" s="203"/>
      <c r="N121" s="204"/>
      <c r="O121" s="204"/>
      <c r="P121" s="205">
        <f>SUM(P122:P140)</f>
        <v>0</v>
      </c>
      <c r="Q121" s="204"/>
      <c r="R121" s="205">
        <f>SUM(R122:R140)</f>
        <v>0</v>
      </c>
      <c r="S121" s="204"/>
      <c r="T121" s="206">
        <f>SUM(T122:T140)</f>
        <v>0</v>
      </c>
      <c r="AR121" s="207" t="s">
        <v>78</v>
      </c>
      <c r="AT121" s="208" t="s">
        <v>68</v>
      </c>
      <c r="AU121" s="208" t="s">
        <v>76</v>
      </c>
      <c r="AY121" s="207" t="s">
        <v>129</v>
      </c>
      <c r="BK121" s="209">
        <f>SUM(BK122:BK140)</f>
        <v>0</v>
      </c>
    </row>
    <row r="122" spans="2:65" s="1" customFormat="1" ht="16.5" customHeight="1">
      <c r="B122" s="35"/>
      <c r="C122" s="212" t="s">
        <v>197</v>
      </c>
      <c r="D122" s="212" t="s">
        <v>132</v>
      </c>
      <c r="E122" s="213" t="s">
        <v>188</v>
      </c>
      <c r="F122" s="214" t="s">
        <v>189</v>
      </c>
      <c r="G122" s="215" t="s">
        <v>135</v>
      </c>
      <c r="H122" s="216">
        <v>1</v>
      </c>
      <c r="I122" s="217"/>
      <c r="J122" s="218">
        <f>ROUND(I122*H122,2)</f>
        <v>0</v>
      </c>
      <c r="K122" s="214" t="s">
        <v>19</v>
      </c>
      <c r="L122" s="40"/>
      <c r="M122" s="219" t="s">
        <v>19</v>
      </c>
      <c r="N122" s="220" t="s">
        <v>40</v>
      </c>
      <c r="O122" s="76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AR122" s="14" t="s">
        <v>136</v>
      </c>
      <c r="AT122" s="14" t="s">
        <v>132</v>
      </c>
      <c r="AU122" s="14" t="s">
        <v>78</v>
      </c>
      <c r="AY122" s="14" t="s">
        <v>129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4" t="s">
        <v>76</v>
      </c>
      <c r="BK122" s="223">
        <f>ROUND(I122*H122,2)</f>
        <v>0</v>
      </c>
      <c r="BL122" s="14" t="s">
        <v>136</v>
      </c>
      <c r="BM122" s="14" t="s">
        <v>200</v>
      </c>
    </row>
    <row r="123" spans="2:47" s="1" customFormat="1" ht="12">
      <c r="B123" s="35"/>
      <c r="C123" s="36"/>
      <c r="D123" s="224" t="s">
        <v>191</v>
      </c>
      <c r="E123" s="36"/>
      <c r="F123" s="225" t="s">
        <v>192</v>
      </c>
      <c r="G123" s="36"/>
      <c r="H123" s="36"/>
      <c r="I123" s="139"/>
      <c r="J123" s="36"/>
      <c r="K123" s="36"/>
      <c r="L123" s="40"/>
      <c r="M123" s="226"/>
      <c r="N123" s="76"/>
      <c r="O123" s="76"/>
      <c r="P123" s="76"/>
      <c r="Q123" s="76"/>
      <c r="R123" s="76"/>
      <c r="S123" s="76"/>
      <c r="T123" s="77"/>
      <c r="AT123" s="14" t="s">
        <v>191</v>
      </c>
      <c r="AU123" s="14" t="s">
        <v>78</v>
      </c>
    </row>
    <row r="124" spans="2:65" s="1" customFormat="1" ht="16.5" customHeight="1">
      <c r="B124" s="35"/>
      <c r="C124" s="212" t="s">
        <v>166</v>
      </c>
      <c r="D124" s="212" t="s">
        <v>132</v>
      </c>
      <c r="E124" s="213" t="s">
        <v>198</v>
      </c>
      <c r="F124" s="214" t="s">
        <v>199</v>
      </c>
      <c r="G124" s="215" t="s">
        <v>135</v>
      </c>
      <c r="H124" s="216">
        <v>1</v>
      </c>
      <c r="I124" s="217"/>
      <c r="J124" s="218">
        <f>ROUND(I124*H124,2)</f>
        <v>0</v>
      </c>
      <c r="K124" s="214" t="s">
        <v>19</v>
      </c>
      <c r="L124" s="40"/>
      <c r="M124" s="219" t="s">
        <v>19</v>
      </c>
      <c r="N124" s="220" t="s">
        <v>40</v>
      </c>
      <c r="O124" s="76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AR124" s="14" t="s">
        <v>136</v>
      </c>
      <c r="AT124" s="14" t="s">
        <v>132</v>
      </c>
      <c r="AU124" s="14" t="s">
        <v>78</v>
      </c>
      <c r="AY124" s="14" t="s">
        <v>129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4" t="s">
        <v>76</v>
      </c>
      <c r="BK124" s="223">
        <f>ROUND(I124*H124,2)</f>
        <v>0</v>
      </c>
      <c r="BL124" s="14" t="s">
        <v>136</v>
      </c>
      <c r="BM124" s="14" t="s">
        <v>204</v>
      </c>
    </row>
    <row r="125" spans="2:47" s="1" customFormat="1" ht="12">
      <c r="B125" s="35"/>
      <c r="C125" s="36"/>
      <c r="D125" s="224" t="s">
        <v>191</v>
      </c>
      <c r="E125" s="36"/>
      <c r="F125" s="225" t="s">
        <v>201</v>
      </c>
      <c r="G125" s="36"/>
      <c r="H125" s="36"/>
      <c r="I125" s="139"/>
      <c r="J125" s="36"/>
      <c r="K125" s="36"/>
      <c r="L125" s="40"/>
      <c r="M125" s="226"/>
      <c r="N125" s="76"/>
      <c r="O125" s="76"/>
      <c r="P125" s="76"/>
      <c r="Q125" s="76"/>
      <c r="R125" s="76"/>
      <c r="S125" s="76"/>
      <c r="T125" s="77"/>
      <c r="AT125" s="14" t="s">
        <v>191</v>
      </c>
      <c r="AU125" s="14" t="s">
        <v>78</v>
      </c>
    </row>
    <row r="126" spans="2:65" s="1" customFormat="1" ht="16.5" customHeight="1">
      <c r="B126" s="35"/>
      <c r="C126" s="212" t="s">
        <v>206</v>
      </c>
      <c r="D126" s="212" t="s">
        <v>132</v>
      </c>
      <c r="E126" s="213" t="s">
        <v>211</v>
      </c>
      <c r="F126" s="214" t="s">
        <v>212</v>
      </c>
      <c r="G126" s="215" t="s">
        <v>135</v>
      </c>
      <c r="H126" s="216">
        <v>64</v>
      </c>
      <c r="I126" s="217"/>
      <c r="J126" s="218">
        <f>ROUND(I126*H126,2)</f>
        <v>0</v>
      </c>
      <c r="K126" s="214" t="s">
        <v>19</v>
      </c>
      <c r="L126" s="40"/>
      <c r="M126" s="219" t="s">
        <v>19</v>
      </c>
      <c r="N126" s="220" t="s">
        <v>40</v>
      </c>
      <c r="O126" s="76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AR126" s="14" t="s">
        <v>136</v>
      </c>
      <c r="AT126" s="14" t="s">
        <v>132</v>
      </c>
      <c r="AU126" s="14" t="s">
        <v>78</v>
      </c>
      <c r="AY126" s="14" t="s">
        <v>129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4" t="s">
        <v>76</v>
      </c>
      <c r="BK126" s="223">
        <f>ROUND(I126*H126,2)</f>
        <v>0</v>
      </c>
      <c r="BL126" s="14" t="s">
        <v>136</v>
      </c>
      <c r="BM126" s="14" t="s">
        <v>209</v>
      </c>
    </row>
    <row r="127" spans="2:47" s="1" customFormat="1" ht="12">
      <c r="B127" s="35"/>
      <c r="C127" s="36"/>
      <c r="D127" s="224" t="s">
        <v>191</v>
      </c>
      <c r="E127" s="36"/>
      <c r="F127" s="225" t="s">
        <v>214</v>
      </c>
      <c r="G127" s="36"/>
      <c r="H127" s="36"/>
      <c r="I127" s="139"/>
      <c r="J127" s="36"/>
      <c r="K127" s="36"/>
      <c r="L127" s="40"/>
      <c r="M127" s="226"/>
      <c r="N127" s="76"/>
      <c r="O127" s="76"/>
      <c r="P127" s="76"/>
      <c r="Q127" s="76"/>
      <c r="R127" s="76"/>
      <c r="S127" s="76"/>
      <c r="T127" s="77"/>
      <c r="AT127" s="14" t="s">
        <v>191</v>
      </c>
      <c r="AU127" s="14" t="s">
        <v>78</v>
      </c>
    </row>
    <row r="128" spans="2:65" s="1" customFormat="1" ht="16.5" customHeight="1">
      <c r="B128" s="35"/>
      <c r="C128" s="212" t="s">
        <v>169</v>
      </c>
      <c r="D128" s="212" t="s">
        <v>132</v>
      </c>
      <c r="E128" s="213" t="s">
        <v>215</v>
      </c>
      <c r="F128" s="214" t="s">
        <v>216</v>
      </c>
      <c r="G128" s="215" t="s">
        <v>135</v>
      </c>
      <c r="H128" s="216">
        <v>4</v>
      </c>
      <c r="I128" s="217"/>
      <c r="J128" s="218">
        <f>ROUND(I128*H128,2)</f>
        <v>0</v>
      </c>
      <c r="K128" s="214" t="s">
        <v>19</v>
      </c>
      <c r="L128" s="40"/>
      <c r="M128" s="219" t="s">
        <v>19</v>
      </c>
      <c r="N128" s="220" t="s">
        <v>40</v>
      </c>
      <c r="O128" s="76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AR128" s="14" t="s">
        <v>136</v>
      </c>
      <c r="AT128" s="14" t="s">
        <v>132</v>
      </c>
      <c r="AU128" s="14" t="s">
        <v>78</v>
      </c>
      <c r="AY128" s="14" t="s">
        <v>129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4" t="s">
        <v>76</v>
      </c>
      <c r="BK128" s="223">
        <f>ROUND(I128*H128,2)</f>
        <v>0</v>
      </c>
      <c r="BL128" s="14" t="s">
        <v>136</v>
      </c>
      <c r="BM128" s="14" t="s">
        <v>213</v>
      </c>
    </row>
    <row r="129" spans="2:47" s="1" customFormat="1" ht="12">
      <c r="B129" s="35"/>
      <c r="C129" s="36"/>
      <c r="D129" s="224" t="s">
        <v>191</v>
      </c>
      <c r="E129" s="36"/>
      <c r="F129" s="225" t="s">
        <v>218</v>
      </c>
      <c r="G129" s="36"/>
      <c r="H129" s="36"/>
      <c r="I129" s="139"/>
      <c r="J129" s="36"/>
      <c r="K129" s="36"/>
      <c r="L129" s="40"/>
      <c r="M129" s="226"/>
      <c r="N129" s="76"/>
      <c r="O129" s="76"/>
      <c r="P129" s="76"/>
      <c r="Q129" s="76"/>
      <c r="R129" s="76"/>
      <c r="S129" s="76"/>
      <c r="T129" s="77"/>
      <c r="AT129" s="14" t="s">
        <v>191</v>
      </c>
      <c r="AU129" s="14" t="s">
        <v>78</v>
      </c>
    </row>
    <row r="130" spans="2:65" s="1" customFormat="1" ht="16.5" customHeight="1">
      <c r="B130" s="35"/>
      <c r="C130" s="212" t="s">
        <v>7</v>
      </c>
      <c r="D130" s="212" t="s">
        <v>132</v>
      </c>
      <c r="E130" s="213" t="s">
        <v>246</v>
      </c>
      <c r="F130" s="214" t="s">
        <v>247</v>
      </c>
      <c r="G130" s="215" t="s">
        <v>135</v>
      </c>
      <c r="H130" s="216">
        <v>37</v>
      </c>
      <c r="I130" s="217"/>
      <c r="J130" s="218">
        <f>ROUND(I130*H130,2)</f>
        <v>0</v>
      </c>
      <c r="K130" s="214" t="s">
        <v>19</v>
      </c>
      <c r="L130" s="40"/>
      <c r="M130" s="219" t="s">
        <v>19</v>
      </c>
      <c r="N130" s="220" t="s">
        <v>40</v>
      </c>
      <c r="O130" s="76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AR130" s="14" t="s">
        <v>136</v>
      </c>
      <c r="AT130" s="14" t="s">
        <v>132</v>
      </c>
      <c r="AU130" s="14" t="s">
        <v>78</v>
      </c>
      <c r="AY130" s="14" t="s">
        <v>129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4" t="s">
        <v>76</v>
      </c>
      <c r="BK130" s="223">
        <f>ROUND(I130*H130,2)</f>
        <v>0</v>
      </c>
      <c r="BL130" s="14" t="s">
        <v>136</v>
      </c>
      <c r="BM130" s="14" t="s">
        <v>217</v>
      </c>
    </row>
    <row r="131" spans="2:47" s="1" customFormat="1" ht="12">
      <c r="B131" s="35"/>
      <c r="C131" s="36"/>
      <c r="D131" s="224" t="s">
        <v>191</v>
      </c>
      <c r="E131" s="36"/>
      <c r="F131" s="225" t="s">
        <v>249</v>
      </c>
      <c r="G131" s="36"/>
      <c r="H131" s="36"/>
      <c r="I131" s="139"/>
      <c r="J131" s="36"/>
      <c r="K131" s="36"/>
      <c r="L131" s="40"/>
      <c r="M131" s="226"/>
      <c r="N131" s="76"/>
      <c r="O131" s="76"/>
      <c r="P131" s="76"/>
      <c r="Q131" s="76"/>
      <c r="R131" s="76"/>
      <c r="S131" s="76"/>
      <c r="T131" s="77"/>
      <c r="AT131" s="14" t="s">
        <v>191</v>
      </c>
      <c r="AU131" s="14" t="s">
        <v>78</v>
      </c>
    </row>
    <row r="132" spans="2:65" s="1" customFormat="1" ht="16.5" customHeight="1">
      <c r="B132" s="35"/>
      <c r="C132" s="212" t="s">
        <v>175</v>
      </c>
      <c r="D132" s="212" t="s">
        <v>132</v>
      </c>
      <c r="E132" s="213" t="s">
        <v>255</v>
      </c>
      <c r="F132" s="214" t="s">
        <v>256</v>
      </c>
      <c r="G132" s="215" t="s">
        <v>135</v>
      </c>
      <c r="H132" s="216">
        <v>22</v>
      </c>
      <c r="I132" s="217"/>
      <c r="J132" s="218">
        <f>ROUND(I132*H132,2)</f>
        <v>0</v>
      </c>
      <c r="K132" s="214" t="s">
        <v>19</v>
      </c>
      <c r="L132" s="40"/>
      <c r="M132" s="219" t="s">
        <v>19</v>
      </c>
      <c r="N132" s="220" t="s">
        <v>40</v>
      </c>
      <c r="O132" s="76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AR132" s="14" t="s">
        <v>136</v>
      </c>
      <c r="AT132" s="14" t="s">
        <v>132</v>
      </c>
      <c r="AU132" s="14" t="s">
        <v>78</v>
      </c>
      <c r="AY132" s="14" t="s">
        <v>129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4" t="s">
        <v>76</v>
      </c>
      <c r="BK132" s="223">
        <f>ROUND(I132*H132,2)</f>
        <v>0</v>
      </c>
      <c r="BL132" s="14" t="s">
        <v>136</v>
      </c>
      <c r="BM132" s="14" t="s">
        <v>221</v>
      </c>
    </row>
    <row r="133" spans="2:47" s="1" customFormat="1" ht="12">
      <c r="B133" s="35"/>
      <c r="C133" s="36"/>
      <c r="D133" s="224" t="s">
        <v>191</v>
      </c>
      <c r="E133" s="36"/>
      <c r="F133" s="225" t="s">
        <v>258</v>
      </c>
      <c r="G133" s="36"/>
      <c r="H133" s="36"/>
      <c r="I133" s="139"/>
      <c r="J133" s="36"/>
      <c r="K133" s="36"/>
      <c r="L133" s="40"/>
      <c r="M133" s="226"/>
      <c r="N133" s="76"/>
      <c r="O133" s="76"/>
      <c r="P133" s="76"/>
      <c r="Q133" s="76"/>
      <c r="R133" s="76"/>
      <c r="S133" s="76"/>
      <c r="T133" s="77"/>
      <c r="AT133" s="14" t="s">
        <v>191</v>
      </c>
      <c r="AU133" s="14" t="s">
        <v>78</v>
      </c>
    </row>
    <row r="134" spans="2:65" s="1" customFormat="1" ht="16.5" customHeight="1">
      <c r="B134" s="35"/>
      <c r="C134" s="212" t="s">
        <v>223</v>
      </c>
      <c r="D134" s="212" t="s">
        <v>132</v>
      </c>
      <c r="E134" s="213" t="s">
        <v>641</v>
      </c>
      <c r="F134" s="214" t="s">
        <v>642</v>
      </c>
      <c r="G134" s="215" t="s">
        <v>135</v>
      </c>
      <c r="H134" s="216">
        <v>8</v>
      </c>
      <c r="I134" s="217"/>
      <c r="J134" s="218">
        <f>ROUND(I134*H134,2)</f>
        <v>0</v>
      </c>
      <c r="K134" s="214" t="s">
        <v>19</v>
      </c>
      <c r="L134" s="40"/>
      <c r="M134" s="219" t="s">
        <v>19</v>
      </c>
      <c r="N134" s="220" t="s">
        <v>40</v>
      </c>
      <c r="O134" s="76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AR134" s="14" t="s">
        <v>136</v>
      </c>
      <c r="AT134" s="14" t="s">
        <v>132</v>
      </c>
      <c r="AU134" s="14" t="s">
        <v>78</v>
      </c>
      <c r="AY134" s="14" t="s">
        <v>129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4" t="s">
        <v>76</v>
      </c>
      <c r="BK134" s="223">
        <f>ROUND(I134*H134,2)</f>
        <v>0</v>
      </c>
      <c r="BL134" s="14" t="s">
        <v>136</v>
      </c>
      <c r="BM134" s="14" t="s">
        <v>226</v>
      </c>
    </row>
    <row r="135" spans="2:47" s="1" customFormat="1" ht="12">
      <c r="B135" s="35"/>
      <c r="C135" s="36"/>
      <c r="D135" s="224" t="s">
        <v>191</v>
      </c>
      <c r="E135" s="36"/>
      <c r="F135" s="225" t="s">
        <v>245</v>
      </c>
      <c r="G135" s="36"/>
      <c r="H135" s="36"/>
      <c r="I135" s="139"/>
      <c r="J135" s="36"/>
      <c r="K135" s="36"/>
      <c r="L135" s="40"/>
      <c r="M135" s="226"/>
      <c r="N135" s="76"/>
      <c r="O135" s="76"/>
      <c r="P135" s="76"/>
      <c r="Q135" s="76"/>
      <c r="R135" s="76"/>
      <c r="S135" s="76"/>
      <c r="T135" s="77"/>
      <c r="AT135" s="14" t="s">
        <v>191</v>
      </c>
      <c r="AU135" s="14" t="s">
        <v>78</v>
      </c>
    </row>
    <row r="136" spans="2:65" s="1" customFormat="1" ht="16.5" customHeight="1">
      <c r="B136" s="35"/>
      <c r="C136" s="212" t="s">
        <v>178</v>
      </c>
      <c r="D136" s="212" t="s">
        <v>132</v>
      </c>
      <c r="E136" s="213" t="s">
        <v>643</v>
      </c>
      <c r="F136" s="214" t="s">
        <v>644</v>
      </c>
      <c r="G136" s="215" t="s">
        <v>135</v>
      </c>
      <c r="H136" s="216">
        <v>32</v>
      </c>
      <c r="I136" s="217"/>
      <c r="J136" s="218">
        <f>ROUND(I136*H136,2)</f>
        <v>0</v>
      </c>
      <c r="K136" s="214" t="s">
        <v>19</v>
      </c>
      <c r="L136" s="40"/>
      <c r="M136" s="219" t="s">
        <v>19</v>
      </c>
      <c r="N136" s="220" t="s">
        <v>40</v>
      </c>
      <c r="O136" s="76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AR136" s="14" t="s">
        <v>136</v>
      </c>
      <c r="AT136" s="14" t="s">
        <v>132</v>
      </c>
      <c r="AU136" s="14" t="s">
        <v>78</v>
      </c>
      <c r="AY136" s="14" t="s">
        <v>129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4" t="s">
        <v>76</v>
      </c>
      <c r="BK136" s="223">
        <f>ROUND(I136*H136,2)</f>
        <v>0</v>
      </c>
      <c r="BL136" s="14" t="s">
        <v>136</v>
      </c>
      <c r="BM136" s="14" t="s">
        <v>230</v>
      </c>
    </row>
    <row r="137" spans="2:47" s="1" customFormat="1" ht="12">
      <c r="B137" s="35"/>
      <c r="C137" s="36"/>
      <c r="D137" s="224" t="s">
        <v>191</v>
      </c>
      <c r="E137" s="36"/>
      <c r="F137" s="225" t="s">
        <v>645</v>
      </c>
      <c r="G137" s="36"/>
      <c r="H137" s="36"/>
      <c r="I137" s="139"/>
      <c r="J137" s="36"/>
      <c r="K137" s="36"/>
      <c r="L137" s="40"/>
      <c r="M137" s="226"/>
      <c r="N137" s="76"/>
      <c r="O137" s="76"/>
      <c r="P137" s="76"/>
      <c r="Q137" s="76"/>
      <c r="R137" s="76"/>
      <c r="S137" s="76"/>
      <c r="T137" s="77"/>
      <c r="AT137" s="14" t="s">
        <v>191</v>
      </c>
      <c r="AU137" s="14" t="s">
        <v>78</v>
      </c>
    </row>
    <row r="138" spans="2:65" s="1" customFormat="1" ht="16.5" customHeight="1">
      <c r="B138" s="35"/>
      <c r="C138" s="212" t="s">
        <v>232</v>
      </c>
      <c r="D138" s="212" t="s">
        <v>132</v>
      </c>
      <c r="E138" s="213" t="s">
        <v>260</v>
      </c>
      <c r="F138" s="214" t="s">
        <v>261</v>
      </c>
      <c r="G138" s="215" t="s">
        <v>135</v>
      </c>
      <c r="H138" s="216">
        <v>34</v>
      </c>
      <c r="I138" s="217"/>
      <c r="J138" s="218">
        <f>ROUND(I138*H138,2)</f>
        <v>0</v>
      </c>
      <c r="K138" s="214" t="s">
        <v>19</v>
      </c>
      <c r="L138" s="40"/>
      <c r="M138" s="219" t="s">
        <v>19</v>
      </c>
      <c r="N138" s="220" t="s">
        <v>40</v>
      </c>
      <c r="O138" s="76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AR138" s="14" t="s">
        <v>136</v>
      </c>
      <c r="AT138" s="14" t="s">
        <v>132</v>
      </c>
      <c r="AU138" s="14" t="s">
        <v>78</v>
      </c>
      <c r="AY138" s="14" t="s">
        <v>129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4" t="s">
        <v>76</v>
      </c>
      <c r="BK138" s="223">
        <f>ROUND(I138*H138,2)</f>
        <v>0</v>
      </c>
      <c r="BL138" s="14" t="s">
        <v>136</v>
      </c>
      <c r="BM138" s="14" t="s">
        <v>235</v>
      </c>
    </row>
    <row r="139" spans="2:47" s="1" customFormat="1" ht="12">
      <c r="B139" s="35"/>
      <c r="C139" s="36"/>
      <c r="D139" s="224" t="s">
        <v>191</v>
      </c>
      <c r="E139" s="36"/>
      <c r="F139" s="225" t="s">
        <v>263</v>
      </c>
      <c r="G139" s="36"/>
      <c r="H139" s="36"/>
      <c r="I139" s="139"/>
      <c r="J139" s="36"/>
      <c r="K139" s="36"/>
      <c r="L139" s="40"/>
      <c r="M139" s="226"/>
      <c r="N139" s="76"/>
      <c r="O139" s="76"/>
      <c r="P139" s="76"/>
      <c r="Q139" s="76"/>
      <c r="R139" s="76"/>
      <c r="S139" s="76"/>
      <c r="T139" s="77"/>
      <c r="AT139" s="14" t="s">
        <v>191</v>
      </c>
      <c r="AU139" s="14" t="s">
        <v>78</v>
      </c>
    </row>
    <row r="140" spans="2:65" s="1" customFormat="1" ht="16.5" customHeight="1">
      <c r="B140" s="35"/>
      <c r="C140" s="212" t="s">
        <v>182</v>
      </c>
      <c r="D140" s="212" t="s">
        <v>132</v>
      </c>
      <c r="E140" s="213" t="s">
        <v>646</v>
      </c>
      <c r="F140" s="214" t="s">
        <v>647</v>
      </c>
      <c r="G140" s="215" t="s">
        <v>135</v>
      </c>
      <c r="H140" s="216">
        <v>12</v>
      </c>
      <c r="I140" s="217"/>
      <c r="J140" s="218">
        <f>ROUND(I140*H140,2)</f>
        <v>0</v>
      </c>
      <c r="K140" s="214" t="s">
        <v>19</v>
      </c>
      <c r="L140" s="40"/>
      <c r="M140" s="219" t="s">
        <v>19</v>
      </c>
      <c r="N140" s="220" t="s">
        <v>40</v>
      </c>
      <c r="O140" s="76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AR140" s="14" t="s">
        <v>136</v>
      </c>
      <c r="AT140" s="14" t="s">
        <v>132</v>
      </c>
      <c r="AU140" s="14" t="s">
        <v>78</v>
      </c>
      <c r="AY140" s="14" t="s">
        <v>129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4" t="s">
        <v>76</v>
      </c>
      <c r="BK140" s="223">
        <f>ROUND(I140*H140,2)</f>
        <v>0</v>
      </c>
      <c r="BL140" s="14" t="s">
        <v>136</v>
      </c>
      <c r="BM140" s="14" t="s">
        <v>239</v>
      </c>
    </row>
    <row r="141" spans="2:63" s="11" customFormat="1" ht="22.8" customHeight="1">
      <c r="B141" s="196"/>
      <c r="C141" s="197"/>
      <c r="D141" s="198" t="s">
        <v>68</v>
      </c>
      <c r="E141" s="210" t="s">
        <v>264</v>
      </c>
      <c r="F141" s="210" t="s">
        <v>265</v>
      </c>
      <c r="G141" s="197"/>
      <c r="H141" s="197"/>
      <c r="I141" s="200"/>
      <c r="J141" s="211">
        <f>BK141</f>
        <v>0</v>
      </c>
      <c r="K141" s="197"/>
      <c r="L141" s="202"/>
      <c r="M141" s="203"/>
      <c r="N141" s="204"/>
      <c r="O141" s="204"/>
      <c r="P141" s="205">
        <f>P142</f>
        <v>0</v>
      </c>
      <c r="Q141" s="204"/>
      <c r="R141" s="205">
        <f>R142</f>
        <v>0</v>
      </c>
      <c r="S141" s="204"/>
      <c r="T141" s="206">
        <f>T142</f>
        <v>0</v>
      </c>
      <c r="AR141" s="207" t="s">
        <v>78</v>
      </c>
      <c r="AT141" s="208" t="s">
        <v>68</v>
      </c>
      <c r="AU141" s="208" t="s">
        <v>76</v>
      </c>
      <c r="AY141" s="207" t="s">
        <v>129</v>
      </c>
      <c r="BK141" s="209">
        <f>BK142</f>
        <v>0</v>
      </c>
    </row>
    <row r="142" spans="2:65" s="1" customFormat="1" ht="16.5" customHeight="1">
      <c r="B142" s="35"/>
      <c r="C142" s="212" t="s">
        <v>241</v>
      </c>
      <c r="D142" s="212" t="s">
        <v>132</v>
      </c>
      <c r="E142" s="213" t="s">
        <v>648</v>
      </c>
      <c r="F142" s="214" t="s">
        <v>267</v>
      </c>
      <c r="G142" s="215" t="s">
        <v>268</v>
      </c>
      <c r="H142" s="216">
        <v>1</v>
      </c>
      <c r="I142" s="217"/>
      <c r="J142" s="218">
        <f>ROUND(I142*H142,2)</f>
        <v>0</v>
      </c>
      <c r="K142" s="214" t="s">
        <v>19</v>
      </c>
      <c r="L142" s="40"/>
      <c r="M142" s="219" t="s">
        <v>19</v>
      </c>
      <c r="N142" s="220" t="s">
        <v>40</v>
      </c>
      <c r="O142" s="76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AR142" s="14" t="s">
        <v>136</v>
      </c>
      <c r="AT142" s="14" t="s">
        <v>132</v>
      </c>
      <c r="AU142" s="14" t="s">
        <v>78</v>
      </c>
      <c r="AY142" s="14" t="s">
        <v>129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4" t="s">
        <v>76</v>
      </c>
      <c r="BK142" s="223">
        <f>ROUND(I142*H142,2)</f>
        <v>0</v>
      </c>
      <c r="BL142" s="14" t="s">
        <v>136</v>
      </c>
      <c r="BM142" s="14" t="s">
        <v>244</v>
      </c>
    </row>
    <row r="143" spans="2:63" s="11" customFormat="1" ht="25.9" customHeight="1">
      <c r="B143" s="196"/>
      <c r="C143" s="197"/>
      <c r="D143" s="198" t="s">
        <v>68</v>
      </c>
      <c r="E143" s="199" t="s">
        <v>270</v>
      </c>
      <c r="F143" s="199" t="s">
        <v>271</v>
      </c>
      <c r="G143" s="197"/>
      <c r="H143" s="197"/>
      <c r="I143" s="200"/>
      <c r="J143" s="201">
        <f>BK143</f>
        <v>0</v>
      </c>
      <c r="K143" s="197"/>
      <c r="L143" s="202"/>
      <c r="M143" s="203"/>
      <c r="N143" s="204"/>
      <c r="O143" s="204"/>
      <c r="P143" s="205">
        <f>P144+P156+P161+P166+P186</f>
        <v>0</v>
      </c>
      <c r="Q143" s="204"/>
      <c r="R143" s="205">
        <f>R144+R156+R161+R166+R186</f>
        <v>0</v>
      </c>
      <c r="S143" s="204"/>
      <c r="T143" s="206">
        <f>T144+T156+T161+T166+T186</f>
        <v>0</v>
      </c>
      <c r="AR143" s="207" t="s">
        <v>78</v>
      </c>
      <c r="AT143" s="208" t="s">
        <v>68</v>
      </c>
      <c r="AU143" s="208" t="s">
        <v>69</v>
      </c>
      <c r="AY143" s="207" t="s">
        <v>129</v>
      </c>
      <c r="BK143" s="209">
        <f>BK144+BK156+BK161+BK166+BK186</f>
        <v>0</v>
      </c>
    </row>
    <row r="144" spans="2:63" s="11" customFormat="1" ht="22.8" customHeight="1">
      <c r="B144" s="196"/>
      <c r="C144" s="197"/>
      <c r="D144" s="198" t="s">
        <v>68</v>
      </c>
      <c r="E144" s="210" t="s">
        <v>130</v>
      </c>
      <c r="F144" s="210" t="s">
        <v>131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SUM(P145:P155)</f>
        <v>0</v>
      </c>
      <c r="Q144" s="204"/>
      <c r="R144" s="205">
        <f>SUM(R145:R155)</f>
        <v>0</v>
      </c>
      <c r="S144" s="204"/>
      <c r="T144" s="206">
        <f>SUM(T145:T155)</f>
        <v>0</v>
      </c>
      <c r="AR144" s="207" t="s">
        <v>78</v>
      </c>
      <c r="AT144" s="208" t="s">
        <v>68</v>
      </c>
      <c r="AU144" s="208" t="s">
        <v>76</v>
      </c>
      <c r="AY144" s="207" t="s">
        <v>129</v>
      </c>
      <c r="BK144" s="209">
        <f>SUM(BK145:BK155)</f>
        <v>0</v>
      </c>
    </row>
    <row r="145" spans="2:65" s="1" customFormat="1" ht="16.5" customHeight="1">
      <c r="B145" s="35"/>
      <c r="C145" s="212" t="s">
        <v>185</v>
      </c>
      <c r="D145" s="212" t="s">
        <v>132</v>
      </c>
      <c r="E145" s="213" t="s">
        <v>273</v>
      </c>
      <c r="F145" s="214" t="s">
        <v>134</v>
      </c>
      <c r="G145" s="215" t="s">
        <v>135</v>
      </c>
      <c r="H145" s="216">
        <v>52</v>
      </c>
      <c r="I145" s="217"/>
      <c r="J145" s="218">
        <f>ROUND(I145*H145,2)</f>
        <v>0</v>
      </c>
      <c r="K145" s="214" t="s">
        <v>19</v>
      </c>
      <c r="L145" s="40"/>
      <c r="M145" s="219" t="s">
        <v>19</v>
      </c>
      <c r="N145" s="220" t="s">
        <v>40</v>
      </c>
      <c r="O145" s="76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AR145" s="14" t="s">
        <v>136</v>
      </c>
      <c r="AT145" s="14" t="s">
        <v>132</v>
      </c>
      <c r="AU145" s="14" t="s">
        <v>78</v>
      </c>
      <c r="AY145" s="14" t="s">
        <v>129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4" t="s">
        <v>76</v>
      </c>
      <c r="BK145" s="223">
        <f>ROUND(I145*H145,2)</f>
        <v>0</v>
      </c>
      <c r="BL145" s="14" t="s">
        <v>136</v>
      </c>
      <c r="BM145" s="14" t="s">
        <v>248</v>
      </c>
    </row>
    <row r="146" spans="2:65" s="1" customFormat="1" ht="16.5" customHeight="1">
      <c r="B146" s="35"/>
      <c r="C146" s="212" t="s">
        <v>250</v>
      </c>
      <c r="D146" s="212" t="s">
        <v>132</v>
      </c>
      <c r="E146" s="213" t="s">
        <v>275</v>
      </c>
      <c r="F146" s="214" t="s">
        <v>138</v>
      </c>
      <c r="G146" s="215" t="s">
        <v>135</v>
      </c>
      <c r="H146" s="216">
        <v>24</v>
      </c>
      <c r="I146" s="217"/>
      <c r="J146" s="218">
        <f>ROUND(I146*H146,2)</f>
        <v>0</v>
      </c>
      <c r="K146" s="214" t="s">
        <v>19</v>
      </c>
      <c r="L146" s="40"/>
      <c r="M146" s="219" t="s">
        <v>19</v>
      </c>
      <c r="N146" s="220" t="s">
        <v>40</v>
      </c>
      <c r="O146" s="76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AR146" s="14" t="s">
        <v>136</v>
      </c>
      <c r="AT146" s="14" t="s">
        <v>132</v>
      </c>
      <c r="AU146" s="14" t="s">
        <v>78</v>
      </c>
      <c r="AY146" s="14" t="s">
        <v>129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4" t="s">
        <v>76</v>
      </c>
      <c r="BK146" s="223">
        <f>ROUND(I146*H146,2)</f>
        <v>0</v>
      </c>
      <c r="BL146" s="14" t="s">
        <v>136</v>
      </c>
      <c r="BM146" s="14" t="s">
        <v>253</v>
      </c>
    </row>
    <row r="147" spans="2:65" s="1" customFormat="1" ht="16.5" customHeight="1">
      <c r="B147" s="35"/>
      <c r="C147" s="212" t="s">
        <v>190</v>
      </c>
      <c r="D147" s="212" t="s">
        <v>132</v>
      </c>
      <c r="E147" s="213" t="s">
        <v>278</v>
      </c>
      <c r="F147" s="214" t="s">
        <v>142</v>
      </c>
      <c r="G147" s="215" t="s">
        <v>135</v>
      </c>
      <c r="H147" s="216">
        <v>4</v>
      </c>
      <c r="I147" s="217"/>
      <c r="J147" s="218">
        <f>ROUND(I147*H147,2)</f>
        <v>0</v>
      </c>
      <c r="K147" s="214" t="s">
        <v>19</v>
      </c>
      <c r="L147" s="40"/>
      <c r="M147" s="219" t="s">
        <v>19</v>
      </c>
      <c r="N147" s="220" t="s">
        <v>40</v>
      </c>
      <c r="O147" s="76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AR147" s="14" t="s">
        <v>136</v>
      </c>
      <c r="AT147" s="14" t="s">
        <v>132</v>
      </c>
      <c r="AU147" s="14" t="s">
        <v>78</v>
      </c>
      <c r="AY147" s="14" t="s">
        <v>129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4" t="s">
        <v>76</v>
      </c>
      <c r="BK147" s="223">
        <f>ROUND(I147*H147,2)</f>
        <v>0</v>
      </c>
      <c r="BL147" s="14" t="s">
        <v>136</v>
      </c>
      <c r="BM147" s="14" t="s">
        <v>257</v>
      </c>
    </row>
    <row r="148" spans="2:65" s="1" customFormat="1" ht="16.5" customHeight="1">
      <c r="B148" s="35"/>
      <c r="C148" s="212" t="s">
        <v>259</v>
      </c>
      <c r="D148" s="212" t="s">
        <v>132</v>
      </c>
      <c r="E148" s="213" t="s">
        <v>283</v>
      </c>
      <c r="F148" s="214" t="s">
        <v>149</v>
      </c>
      <c r="G148" s="215" t="s">
        <v>135</v>
      </c>
      <c r="H148" s="216">
        <v>16</v>
      </c>
      <c r="I148" s="217"/>
      <c r="J148" s="218">
        <f>ROUND(I148*H148,2)</f>
        <v>0</v>
      </c>
      <c r="K148" s="214" t="s">
        <v>19</v>
      </c>
      <c r="L148" s="40"/>
      <c r="M148" s="219" t="s">
        <v>19</v>
      </c>
      <c r="N148" s="220" t="s">
        <v>40</v>
      </c>
      <c r="O148" s="76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AR148" s="14" t="s">
        <v>136</v>
      </c>
      <c r="AT148" s="14" t="s">
        <v>132</v>
      </c>
      <c r="AU148" s="14" t="s">
        <v>78</v>
      </c>
      <c r="AY148" s="14" t="s">
        <v>129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4" t="s">
        <v>76</v>
      </c>
      <c r="BK148" s="223">
        <f>ROUND(I148*H148,2)</f>
        <v>0</v>
      </c>
      <c r="BL148" s="14" t="s">
        <v>136</v>
      </c>
      <c r="BM148" s="14" t="s">
        <v>262</v>
      </c>
    </row>
    <row r="149" spans="2:65" s="1" customFormat="1" ht="16.5" customHeight="1">
      <c r="B149" s="35"/>
      <c r="C149" s="212" t="s">
        <v>195</v>
      </c>
      <c r="D149" s="212" t="s">
        <v>132</v>
      </c>
      <c r="E149" s="213" t="s">
        <v>288</v>
      </c>
      <c r="F149" s="214" t="s">
        <v>156</v>
      </c>
      <c r="G149" s="215" t="s">
        <v>135</v>
      </c>
      <c r="H149" s="216">
        <v>2</v>
      </c>
      <c r="I149" s="217"/>
      <c r="J149" s="218">
        <f>ROUND(I149*H149,2)</f>
        <v>0</v>
      </c>
      <c r="K149" s="214" t="s">
        <v>19</v>
      </c>
      <c r="L149" s="40"/>
      <c r="M149" s="219" t="s">
        <v>19</v>
      </c>
      <c r="N149" s="220" t="s">
        <v>40</v>
      </c>
      <c r="O149" s="76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AR149" s="14" t="s">
        <v>136</v>
      </c>
      <c r="AT149" s="14" t="s">
        <v>132</v>
      </c>
      <c r="AU149" s="14" t="s">
        <v>78</v>
      </c>
      <c r="AY149" s="14" t="s">
        <v>129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4" t="s">
        <v>76</v>
      </c>
      <c r="BK149" s="223">
        <f>ROUND(I149*H149,2)</f>
        <v>0</v>
      </c>
      <c r="BL149" s="14" t="s">
        <v>136</v>
      </c>
      <c r="BM149" s="14" t="s">
        <v>269</v>
      </c>
    </row>
    <row r="150" spans="2:65" s="1" customFormat="1" ht="16.5" customHeight="1">
      <c r="B150" s="35"/>
      <c r="C150" s="212" t="s">
        <v>272</v>
      </c>
      <c r="D150" s="212" t="s">
        <v>132</v>
      </c>
      <c r="E150" s="213" t="s">
        <v>649</v>
      </c>
      <c r="F150" s="214" t="s">
        <v>633</v>
      </c>
      <c r="G150" s="215" t="s">
        <v>135</v>
      </c>
      <c r="H150" s="216">
        <v>24</v>
      </c>
      <c r="I150" s="217"/>
      <c r="J150" s="218">
        <f>ROUND(I150*H150,2)</f>
        <v>0</v>
      </c>
      <c r="K150" s="214" t="s">
        <v>19</v>
      </c>
      <c r="L150" s="40"/>
      <c r="M150" s="219" t="s">
        <v>19</v>
      </c>
      <c r="N150" s="220" t="s">
        <v>40</v>
      </c>
      <c r="O150" s="76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AR150" s="14" t="s">
        <v>136</v>
      </c>
      <c r="AT150" s="14" t="s">
        <v>132</v>
      </c>
      <c r="AU150" s="14" t="s">
        <v>78</v>
      </c>
      <c r="AY150" s="14" t="s">
        <v>129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4" t="s">
        <v>76</v>
      </c>
      <c r="BK150" s="223">
        <f>ROUND(I150*H150,2)</f>
        <v>0</v>
      </c>
      <c r="BL150" s="14" t="s">
        <v>136</v>
      </c>
      <c r="BM150" s="14" t="s">
        <v>274</v>
      </c>
    </row>
    <row r="151" spans="2:47" s="1" customFormat="1" ht="12">
      <c r="B151" s="35"/>
      <c r="C151" s="36"/>
      <c r="D151" s="224" t="s">
        <v>191</v>
      </c>
      <c r="E151" s="36"/>
      <c r="F151" s="225" t="s">
        <v>634</v>
      </c>
      <c r="G151" s="36"/>
      <c r="H151" s="36"/>
      <c r="I151" s="139"/>
      <c r="J151" s="36"/>
      <c r="K151" s="36"/>
      <c r="L151" s="40"/>
      <c r="M151" s="226"/>
      <c r="N151" s="76"/>
      <c r="O151" s="76"/>
      <c r="P151" s="76"/>
      <c r="Q151" s="76"/>
      <c r="R151" s="76"/>
      <c r="S151" s="76"/>
      <c r="T151" s="77"/>
      <c r="AT151" s="14" t="s">
        <v>191</v>
      </c>
      <c r="AU151" s="14" t="s">
        <v>78</v>
      </c>
    </row>
    <row r="152" spans="2:65" s="1" customFormat="1" ht="16.5" customHeight="1">
      <c r="B152" s="35"/>
      <c r="C152" s="212" t="s">
        <v>200</v>
      </c>
      <c r="D152" s="212" t="s">
        <v>132</v>
      </c>
      <c r="E152" s="213" t="s">
        <v>650</v>
      </c>
      <c r="F152" s="214" t="s">
        <v>636</v>
      </c>
      <c r="G152" s="215" t="s">
        <v>135</v>
      </c>
      <c r="H152" s="216">
        <v>4</v>
      </c>
      <c r="I152" s="217"/>
      <c r="J152" s="218">
        <f>ROUND(I152*H152,2)</f>
        <v>0</v>
      </c>
      <c r="K152" s="214" t="s">
        <v>19</v>
      </c>
      <c r="L152" s="40"/>
      <c r="M152" s="219" t="s">
        <v>19</v>
      </c>
      <c r="N152" s="220" t="s">
        <v>40</v>
      </c>
      <c r="O152" s="76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AR152" s="14" t="s">
        <v>136</v>
      </c>
      <c r="AT152" s="14" t="s">
        <v>132</v>
      </c>
      <c r="AU152" s="14" t="s">
        <v>78</v>
      </c>
      <c r="AY152" s="14" t="s">
        <v>129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4" t="s">
        <v>76</v>
      </c>
      <c r="BK152" s="223">
        <f>ROUND(I152*H152,2)</f>
        <v>0</v>
      </c>
      <c r="BL152" s="14" t="s">
        <v>136</v>
      </c>
      <c r="BM152" s="14" t="s">
        <v>276</v>
      </c>
    </row>
    <row r="153" spans="2:47" s="1" customFormat="1" ht="12">
      <c r="B153" s="35"/>
      <c r="C153" s="36"/>
      <c r="D153" s="224" t="s">
        <v>191</v>
      </c>
      <c r="E153" s="36"/>
      <c r="F153" s="225" t="s">
        <v>634</v>
      </c>
      <c r="G153" s="36"/>
      <c r="H153" s="36"/>
      <c r="I153" s="139"/>
      <c r="J153" s="36"/>
      <c r="K153" s="36"/>
      <c r="L153" s="40"/>
      <c r="M153" s="226"/>
      <c r="N153" s="76"/>
      <c r="O153" s="76"/>
      <c r="P153" s="76"/>
      <c r="Q153" s="76"/>
      <c r="R153" s="76"/>
      <c r="S153" s="76"/>
      <c r="T153" s="77"/>
      <c r="AT153" s="14" t="s">
        <v>191</v>
      </c>
      <c r="AU153" s="14" t="s">
        <v>78</v>
      </c>
    </row>
    <row r="154" spans="2:65" s="1" customFormat="1" ht="16.5" customHeight="1">
      <c r="B154" s="35"/>
      <c r="C154" s="212" t="s">
        <v>277</v>
      </c>
      <c r="D154" s="212" t="s">
        <v>132</v>
      </c>
      <c r="E154" s="213" t="s">
        <v>651</v>
      </c>
      <c r="F154" s="214" t="s">
        <v>638</v>
      </c>
      <c r="G154" s="215" t="s">
        <v>135</v>
      </c>
      <c r="H154" s="216">
        <v>24</v>
      </c>
      <c r="I154" s="217"/>
      <c r="J154" s="218">
        <f>ROUND(I154*H154,2)</f>
        <v>0</v>
      </c>
      <c r="K154" s="214" t="s">
        <v>19</v>
      </c>
      <c r="L154" s="40"/>
      <c r="M154" s="219" t="s">
        <v>19</v>
      </c>
      <c r="N154" s="220" t="s">
        <v>40</v>
      </c>
      <c r="O154" s="76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AR154" s="14" t="s">
        <v>136</v>
      </c>
      <c r="AT154" s="14" t="s">
        <v>132</v>
      </c>
      <c r="AU154" s="14" t="s">
        <v>78</v>
      </c>
      <c r="AY154" s="14" t="s">
        <v>129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4" t="s">
        <v>76</v>
      </c>
      <c r="BK154" s="223">
        <f>ROUND(I154*H154,2)</f>
        <v>0</v>
      </c>
      <c r="BL154" s="14" t="s">
        <v>136</v>
      </c>
      <c r="BM154" s="14" t="s">
        <v>279</v>
      </c>
    </row>
    <row r="155" spans="2:47" s="1" customFormat="1" ht="12">
      <c r="B155" s="35"/>
      <c r="C155" s="36"/>
      <c r="D155" s="224" t="s">
        <v>191</v>
      </c>
      <c r="E155" s="36"/>
      <c r="F155" s="225" t="s">
        <v>634</v>
      </c>
      <c r="G155" s="36"/>
      <c r="H155" s="36"/>
      <c r="I155" s="139"/>
      <c r="J155" s="36"/>
      <c r="K155" s="36"/>
      <c r="L155" s="40"/>
      <c r="M155" s="226"/>
      <c r="N155" s="76"/>
      <c r="O155" s="76"/>
      <c r="P155" s="76"/>
      <c r="Q155" s="76"/>
      <c r="R155" s="76"/>
      <c r="S155" s="76"/>
      <c r="T155" s="77"/>
      <c r="AT155" s="14" t="s">
        <v>191</v>
      </c>
      <c r="AU155" s="14" t="s">
        <v>78</v>
      </c>
    </row>
    <row r="156" spans="2:63" s="11" customFormat="1" ht="22.8" customHeight="1">
      <c r="B156" s="196"/>
      <c r="C156" s="197"/>
      <c r="D156" s="198" t="s">
        <v>68</v>
      </c>
      <c r="E156" s="210" t="s">
        <v>158</v>
      </c>
      <c r="F156" s="210" t="s">
        <v>159</v>
      </c>
      <c r="G156" s="197"/>
      <c r="H156" s="197"/>
      <c r="I156" s="200"/>
      <c r="J156" s="211">
        <f>BK156</f>
        <v>0</v>
      </c>
      <c r="K156" s="197"/>
      <c r="L156" s="202"/>
      <c r="M156" s="203"/>
      <c r="N156" s="204"/>
      <c r="O156" s="204"/>
      <c r="P156" s="205">
        <f>SUM(P157:P160)</f>
        <v>0</v>
      </c>
      <c r="Q156" s="204"/>
      <c r="R156" s="205">
        <f>SUM(R157:R160)</f>
        <v>0</v>
      </c>
      <c r="S156" s="204"/>
      <c r="T156" s="206">
        <f>SUM(T157:T160)</f>
        <v>0</v>
      </c>
      <c r="AR156" s="207" t="s">
        <v>78</v>
      </c>
      <c r="AT156" s="208" t="s">
        <v>68</v>
      </c>
      <c r="AU156" s="208" t="s">
        <v>76</v>
      </c>
      <c r="AY156" s="207" t="s">
        <v>129</v>
      </c>
      <c r="BK156" s="209">
        <f>SUM(BK157:BK160)</f>
        <v>0</v>
      </c>
    </row>
    <row r="157" spans="2:65" s="1" customFormat="1" ht="16.5" customHeight="1">
      <c r="B157" s="35"/>
      <c r="C157" s="212" t="s">
        <v>204</v>
      </c>
      <c r="D157" s="212" t="s">
        <v>132</v>
      </c>
      <c r="E157" s="213" t="s">
        <v>290</v>
      </c>
      <c r="F157" s="214" t="s">
        <v>161</v>
      </c>
      <c r="G157" s="215" t="s">
        <v>162</v>
      </c>
      <c r="H157" s="216">
        <v>100</v>
      </c>
      <c r="I157" s="217"/>
      <c r="J157" s="218">
        <f>ROUND(I157*H157,2)</f>
        <v>0</v>
      </c>
      <c r="K157" s="214" t="s">
        <v>19</v>
      </c>
      <c r="L157" s="40"/>
      <c r="M157" s="219" t="s">
        <v>19</v>
      </c>
      <c r="N157" s="220" t="s">
        <v>40</v>
      </c>
      <c r="O157" s="76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AR157" s="14" t="s">
        <v>136</v>
      </c>
      <c r="AT157" s="14" t="s">
        <v>132</v>
      </c>
      <c r="AU157" s="14" t="s">
        <v>78</v>
      </c>
      <c r="AY157" s="14" t="s">
        <v>129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4" t="s">
        <v>76</v>
      </c>
      <c r="BK157" s="223">
        <f>ROUND(I157*H157,2)</f>
        <v>0</v>
      </c>
      <c r="BL157" s="14" t="s">
        <v>136</v>
      </c>
      <c r="BM157" s="14" t="s">
        <v>281</v>
      </c>
    </row>
    <row r="158" spans="2:65" s="1" customFormat="1" ht="16.5" customHeight="1">
      <c r="B158" s="35"/>
      <c r="C158" s="212" t="s">
        <v>282</v>
      </c>
      <c r="D158" s="212" t="s">
        <v>132</v>
      </c>
      <c r="E158" s="213" t="s">
        <v>293</v>
      </c>
      <c r="F158" s="214" t="s">
        <v>165</v>
      </c>
      <c r="G158" s="215" t="s">
        <v>162</v>
      </c>
      <c r="H158" s="216">
        <v>40</v>
      </c>
      <c r="I158" s="217"/>
      <c r="J158" s="218">
        <f>ROUND(I158*H158,2)</f>
        <v>0</v>
      </c>
      <c r="K158" s="214" t="s">
        <v>19</v>
      </c>
      <c r="L158" s="40"/>
      <c r="M158" s="219" t="s">
        <v>19</v>
      </c>
      <c r="N158" s="220" t="s">
        <v>40</v>
      </c>
      <c r="O158" s="76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AR158" s="14" t="s">
        <v>136</v>
      </c>
      <c r="AT158" s="14" t="s">
        <v>132</v>
      </c>
      <c r="AU158" s="14" t="s">
        <v>78</v>
      </c>
      <c r="AY158" s="14" t="s">
        <v>129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4" t="s">
        <v>76</v>
      </c>
      <c r="BK158" s="223">
        <f>ROUND(I158*H158,2)</f>
        <v>0</v>
      </c>
      <c r="BL158" s="14" t="s">
        <v>136</v>
      </c>
      <c r="BM158" s="14" t="s">
        <v>284</v>
      </c>
    </row>
    <row r="159" spans="2:65" s="1" customFormat="1" ht="16.5" customHeight="1">
      <c r="B159" s="35"/>
      <c r="C159" s="212" t="s">
        <v>209</v>
      </c>
      <c r="D159" s="212" t="s">
        <v>132</v>
      </c>
      <c r="E159" s="213" t="s">
        <v>652</v>
      </c>
      <c r="F159" s="214" t="s">
        <v>640</v>
      </c>
      <c r="G159" s="215" t="s">
        <v>162</v>
      </c>
      <c r="H159" s="216">
        <v>20</v>
      </c>
      <c r="I159" s="217"/>
      <c r="J159" s="218">
        <f>ROUND(I159*H159,2)</f>
        <v>0</v>
      </c>
      <c r="K159" s="214" t="s">
        <v>19</v>
      </c>
      <c r="L159" s="40"/>
      <c r="M159" s="219" t="s">
        <v>19</v>
      </c>
      <c r="N159" s="220" t="s">
        <v>40</v>
      </c>
      <c r="O159" s="76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AR159" s="14" t="s">
        <v>136</v>
      </c>
      <c r="AT159" s="14" t="s">
        <v>132</v>
      </c>
      <c r="AU159" s="14" t="s">
        <v>78</v>
      </c>
      <c r="AY159" s="14" t="s">
        <v>129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4" t="s">
        <v>76</v>
      </c>
      <c r="BK159" s="223">
        <f>ROUND(I159*H159,2)</f>
        <v>0</v>
      </c>
      <c r="BL159" s="14" t="s">
        <v>136</v>
      </c>
      <c r="BM159" s="14" t="s">
        <v>286</v>
      </c>
    </row>
    <row r="160" spans="2:65" s="1" customFormat="1" ht="16.5" customHeight="1">
      <c r="B160" s="35"/>
      <c r="C160" s="212" t="s">
        <v>287</v>
      </c>
      <c r="D160" s="212" t="s">
        <v>132</v>
      </c>
      <c r="E160" s="213" t="s">
        <v>295</v>
      </c>
      <c r="F160" s="214" t="s">
        <v>168</v>
      </c>
      <c r="G160" s="215" t="s">
        <v>135</v>
      </c>
      <c r="H160" s="216">
        <v>20</v>
      </c>
      <c r="I160" s="217"/>
      <c r="J160" s="218">
        <f>ROUND(I160*H160,2)</f>
        <v>0</v>
      </c>
      <c r="K160" s="214" t="s">
        <v>19</v>
      </c>
      <c r="L160" s="40"/>
      <c r="M160" s="219" t="s">
        <v>19</v>
      </c>
      <c r="N160" s="220" t="s">
        <v>40</v>
      </c>
      <c r="O160" s="76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AR160" s="14" t="s">
        <v>136</v>
      </c>
      <c r="AT160" s="14" t="s">
        <v>132</v>
      </c>
      <c r="AU160" s="14" t="s">
        <v>78</v>
      </c>
      <c r="AY160" s="14" t="s">
        <v>129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4" t="s">
        <v>76</v>
      </c>
      <c r="BK160" s="223">
        <f>ROUND(I160*H160,2)</f>
        <v>0</v>
      </c>
      <c r="BL160" s="14" t="s">
        <v>136</v>
      </c>
      <c r="BM160" s="14" t="s">
        <v>289</v>
      </c>
    </row>
    <row r="161" spans="2:63" s="11" customFormat="1" ht="22.8" customHeight="1">
      <c r="B161" s="196"/>
      <c r="C161" s="197"/>
      <c r="D161" s="198" t="s">
        <v>68</v>
      </c>
      <c r="E161" s="210" t="s">
        <v>170</v>
      </c>
      <c r="F161" s="210" t="s">
        <v>171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SUM(P162:P165)</f>
        <v>0</v>
      </c>
      <c r="Q161" s="204"/>
      <c r="R161" s="205">
        <f>SUM(R162:R165)</f>
        <v>0</v>
      </c>
      <c r="S161" s="204"/>
      <c r="T161" s="206">
        <f>SUM(T162:T165)</f>
        <v>0</v>
      </c>
      <c r="AR161" s="207" t="s">
        <v>78</v>
      </c>
      <c r="AT161" s="208" t="s">
        <v>68</v>
      </c>
      <c r="AU161" s="208" t="s">
        <v>76</v>
      </c>
      <c r="AY161" s="207" t="s">
        <v>129</v>
      </c>
      <c r="BK161" s="209">
        <f>SUM(BK162:BK165)</f>
        <v>0</v>
      </c>
    </row>
    <row r="162" spans="2:65" s="1" customFormat="1" ht="16.5" customHeight="1">
      <c r="B162" s="35"/>
      <c r="C162" s="212" t="s">
        <v>213</v>
      </c>
      <c r="D162" s="212" t="s">
        <v>132</v>
      </c>
      <c r="E162" s="213" t="s">
        <v>298</v>
      </c>
      <c r="F162" s="214" t="s">
        <v>174</v>
      </c>
      <c r="G162" s="215" t="s">
        <v>162</v>
      </c>
      <c r="H162" s="216">
        <v>628</v>
      </c>
      <c r="I162" s="217"/>
      <c r="J162" s="218">
        <f>ROUND(I162*H162,2)</f>
        <v>0</v>
      </c>
      <c r="K162" s="214" t="s">
        <v>19</v>
      </c>
      <c r="L162" s="40"/>
      <c r="M162" s="219" t="s">
        <v>19</v>
      </c>
      <c r="N162" s="220" t="s">
        <v>40</v>
      </c>
      <c r="O162" s="76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AR162" s="14" t="s">
        <v>136</v>
      </c>
      <c r="AT162" s="14" t="s">
        <v>132</v>
      </c>
      <c r="AU162" s="14" t="s">
        <v>78</v>
      </c>
      <c r="AY162" s="14" t="s">
        <v>129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4" t="s">
        <v>76</v>
      </c>
      <c r="BK162" s="223">
        <f>ROUND(I162*H162,2)</f>
        <v>0</v>
      </c>
      <c r="BL162" s="14" t="s">
        <v>136</v>
      </c>
      <c r="BM162" s="14" t="s">
        <v>291</v>
      </c>
    </row>
    <row r="163" spans="2:65" s="1" customFormat="1" ht="16.5" customHeight="1">
      <c r="B163" s="35"/>
      <c r="C163" s="212" t="s">
        <v>292</v>
      </c>
      <c r="D163" s="212" t="s">
        <v>132</v>
      </c>
      <c r="E163" s="213" t="s">
        <v>300</v>
      </c>
      <c r="F163" s="214" t="s">
        <v>177</v>
      </c>
      <c r="G163" s="215" t="s">
        <v>162</v>
      </c>
      <c r="H163" s="216">
        <v>920</v>
      </c>
      <c r="I163" s="217"/>
      <c r="J163" s="218">
        <f>ROUND(I163*H163,2)</f>
        <v>0</v>
      </c>
      <c r="K163" s="214" t="s">
        <v>19</v>
      </c>
      <c r="L163" s="40"/>
      <c r="M163" s="219" t="s">
        <v>19</v>
      </c>
      <c r="N163" s="220" t="s">
        <v>40</v>
      </c>
      <c r="O163" s="76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14" t="s">
        <v>136</v>
      </c>
      <c r="AT163" s="14" t="s">
        <v>132</v>
      </c>
      <c r="AU163" s="14" t="s">
        <v>78</v>
      </c>
      <c r="AY163" s="14" t="s">
        <v>129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4" t="s">
        <v>76</v>
      </c>
      <c r="BK163" s="223">
        <f>ROUND(I163*H163,2)</f>
        <v>0</v>
      </c>
      <c r="BL163" s="14" t="s">
        <v>136</v>
      </c>
      <c r="BM163" s="14" t="s">
        <v>294</v>
      </c>
    </row>
    <row r="164" spans="2:65" s="1" customFormat="1" ht="16.5" customHeight="1">
      <c r="B164" s="35"/>
      <c r="C164" s="212" t="s">
        <v>217</v>
      </c>
      <c r="D164" s="212" t="s">
        <v>132</v>
      </c>
      <c r="E164" s="213" t="s">
        <v>303</v>
      </c>
      <c r="F164" s="214" t="s">
        <v>181</v>
      </c>
      <c r="G164" s="215" t="s">
        <v>162</v>
      </c>
      <c r="H164" s="216">
        <v>384</v>
      </c>
      <c r="I164" s="217"/>
      <c r="J164" s="218">
        <f>ROUND(I164*H164,2)</f>
        <v>0</v>
      </c>
      <c r="K164" s="214" t="s">
        <v>19</v>
      </c>
      <c r="L164" s="40"/>
      <c r="M164" s="219" t="s">
        <v>19</v>
      </c>
      <c r="N164" s="220" t="s">
        <v>40</v>
      </c>
      <c r="O164" s="76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AR164" s="14" t="s">
        <v>136</v>
      </c>
      <c r="AT164" s="14" t="s">
        <v>132</v>
      </c>
      <c r="AU164" s="14" t="s">
        <v>78</v>
      </c>
      <c r="AY164" s="14" t="s">
        <v>129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4" t="s">
        <v>76</v>
      </c>
      <c r="BK164" s="223">
        <f>ROUND(I164*H164,2)</f>
        <v>0</v>
      </c>
      <c r="BL164" s="14" t="s">
        <v>136</v>
      </c>
      <c r="BM164" s="14" t="s">
        <v>296</v>
      </c>
    </row>
    <row r="165" spans="2:65" s="1" customFormat="1" ht="16.5" customHeight="1">
      <c r="B165" s="35"/>
      <c r="C165" s="212" t="s">
        <v>297</v>
      </c>
      <c r="D165" s="212" t="s">
        <v>132</v>
      </c>
      <c r="E165" s="213" t="s">
        <v>305</v>
      </c>
      <c r="F165" s="214" t="s">
        <v>184</v>
      </c>
      <c r="G165" s="215" t="s">
        <v>162</v>
      </c>
      <c r="H165" s="216">
        <v>380</v>
      </c>
      <c r="I165" s="217"/>
      <c r="J165" s="218">
        <f>ROUND(I165*H165,2)</f>
        <v>0</v>
      </c>
      <c r="K165" s="214" t="s">
        <v>19</v>
      </c>
      <c r="L165" s="40"/>
      <c r="M165" s="219" t="s">
        <v>19</v>
      </c>
      <c r="N165" s="220" t="s">
        <v>40</v>
      </c>
      <c r="O165" s="76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AR165" s="14" t="s">
        <v>136</v>
      </c>
      <c r="AT165" s="14" t="s">
        <v>132</v>
      </c>
      <c r="AU165" s="14" t="s">
        <v>78</v>
      </c>
      <c r="AY165" s="14" t="s">
        <v>129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4" t="s">
        <v>76</v>
      </c>
      <c r="BK165" s="223">
        <f>ROUND(I165*H165,2)</f>
        <v>0</v>
      </c>
      <c r="BL165" s="14" t="s">
        <v>136</v>
      </c>
      <c r="BM165" s="14" t="s">
        <v>299</v>
      </c>
    </row>
    <row r="166" spans="2:63" s="11" customFormat="1" ht="22.8" customHeight="1">
      <c r="B166" s="196"/>
      <c r="C166" s="197"/>
      <c r="D166" s="198" t="s">
        <v>68</v>
      </c>
      <c r="E166" s="210" t="s">
        <v>186</v>
      </c>
      <c r="F166" s="210" t="s">
        <v>187</v>
      </c>
      <c r="G166" s="197"/>
      <c r="H166" s="197"/>
      <c r="I166" s="200"/>
      <c r="J166" s="211">
        <f>BK166</f>
        <v>0</v>
      </c>
      <c r="K166" s="197"/>
      <c r="L166" s="202"/>
      <c r="M166" s="203"/>
      <c r="N166" s="204"/>
      <c r="O166" s="204"/>
      <c r="P166" s="205">
        <f>SUM(P167:P185)</f>
        <v>0</v>
      </c>
      <c r="Q166" s="204"/>
      <c r="R166" s="205">
        <f>SUM(R167:R185)</f>
        <v>0</v>
      </c>
      <c r="S166" s="204"/>
      <c r="T166" s="206">
        <f>SUM(T167:T185)</f>
        <v>0</v>
      </c>
      <c r="AR166" s="207" t="s">
        <v>78</v>
      </c>
      <c r="AT166" s="208" t="s">
        <v>68</v>
      </c>
      <c r="AU166" s="208" t="s">
        <v>76</v>
      </c>
      <c r="AY166" s="207" t="s">
        <v>129</v>
      </c>
      <c r="BK166" s="209">
        <f>SUM(BK167:BK185)</f>
        <v>0</v>
      </c>
    </row>
    <row r="167" spans="2:65" s="1" customFormat="1" ht="16.5" customHeight="1">
      <c r="B167" s="35"/>
      <c r="C167" s="212" t="s">
        <v>221</v>
      </c>
      <c r="D167" s="212" t="s">
        <v>132</v>
      </c>
      <c r="E167" s="213" t="s">
        <v>308</v>
      </c>
      <c r="F167" s="214" t="s">
        <v>189</v>
      </c>
      <c r="G167" s="215" t="s">
        <v>135</v>
      </c>
      <c r="H167" s="216">
        <v>1</v>
      </c>
      <c r="I167" s="217"/>
      <c r="J167" s="218">
        <f>ROUND(I167*H167,2)</f>
        <v>0</v>
      </c>
      <c r="K167" s="214" t="s">
        <v>19</v>
      </c>
      <c r="L167" s="40"/>
      <c r="M167" s="219" t="s">
        <v>19</v>
      </c>
      <c r="N167" s="220" t="s">
        <v>40</v>
      </c>
      <c r="O167" s="76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AR167" s="14" t="s">
        <v>136</v>
      </c>
      <c r="AT167" s="14" t="s">
        <v>132</v>
      </c>
      <c r="AU167" s="14" t="s">
        <v>78</v>
      </c>
      <c r="AY167" s="14" t="s">
        <v>129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4" t="s">
        <v>76</v>
      </c>
      <c r="BK167" s="223">
        <f>ROUND(I167*H167,2)</f>
        <v>0</v>
      </c>
      <c r="BL167" s="14" t="s">
        <v>136</v>
      </c>
      <c r="BM167" s="14" t="s">
        <v>301</v>
      </c>
    </row>
    <row r="168" spans="2:47" s="1" customFormat="1" ht="12">
      <c r="B168" s="35"/>
      <c r="C168" s="36"/>
      <c r="D168" s="224" t="s">
        <v>191</v>
      </c>
      <c r="E168" s="36"/>
      <c r="F168" s="225" t="s">
        <v>192</v>
      </c>
      <c r="G168" s="36"/>
      <c r="H168" s="36"/>
      <c r="I168" s="139"/>
      <c r="J168" s="36"/>
      <c r="K168" s="36"/>
      <c r="L168" s="40"/>
      <c r="M168" s="226"/>
      <c r="N168" s="76"/>
      <c r="O168" s="76"/>
      <c r="P168" s="76"/>
      <c r="Q168" s="76"/>
      <c r="R168" s="76"/>
      <c r="S168" s="76"/>
      <c r="T168" s="77"/>
      <c r="AT168" s="14" t="s">
        <v>191</v>
      </c>
      <c r="AU168" s="14" t="s">
        <v>78</v>
      </c>
    </row>
    <row r="169" spans="2:65" s="1" customFormat="1" ht="16.5" customHeight="1">
      <c r="B169" s="35"/>
      <c r="C169" s="212" t="s">
        <v>302</v>
      </c>
      <c r="D169" s="212" t="s">
        <v>132</v>
      </c>
      <c r="E169" s="213" t="s">
        <v>313</v>
      </c>
      <c r="F169" s="214" t="s">
        <v>199</v>
      </c>
      <c r="G169" s="215" t="s">
        <v>135</v>
      </c>
      <c r="H169" s="216">
        <v>1</v>
      </c>
      <c r="I169" s="217"/>
      <c r="J169" s="218">
        <f>ROUND(I169*H169,2)</f>
        <v>0</v>
      </c>
      <c r="K169" s="214" t="s">
        <v>19</v>
      </c>
      <c r="L169" s="40"/>
      <c r="M169" s="219" t="s">
        <v>19</v>
      </c>
      <c r="N169" s="220" t="s">
        <v>40</v>
      </c>
      <c r="O169" s="76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AR169" s="14" t="s">
        <v>136</v>
      </c>
      <c r="AT169" s="14" t="s">
        <v>132</v>
      </c>
      <c r="AU169" s="14" t="s">
        <v>78</v>
      </c>
      <c r="AY169" s="14" t="s">
        <v>129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4" t="s">
        <v>76</v>
      </c>
      <c r="BK169" s="223">
        <f>ROUND(I169*H169,2)</f>
        <v>0</v>
      </c>
      <c r="BL169" s="14" t="s">
        <v>136</v>
      </c>
      <c r="BM169" s="14" t="s">
        <v>304</v>
      </c>
    </row>
    <row r="170" spans="2:47" s="1" customFormat="1" ht="12">
      <c r="B170" s="35"/>
      <c r="C170" s="36"/>
      <c r="D170" s="224" t="s">
        <v>191</v>
      </c>
      <c r="E170" s="36"/>
      <c r="F170" s="225" t="s">
        <v>201</v>
      </c>
      <c r="G170" s="36"/>
      <c r="H170" s="36"/>
      <c r="I170" s="139"/>
      <c r="J170" s="36"/>
      <c r="K170" s="36"/>
      <c r="L170" s="40"/>
      <c r="M170" s="226"/>
      <c r="N170" s="76"/>
      <c r="O170" s="76"/>
      <c r="P170" s="76"/>
      <c r="Q170" s="76"/>
      <c r="R170" s="76"/>
      <c r="S170" s="76"/>
      <c r="T170" s="77"/>
      <c r="AT170" s="14" t="s">
        <v>191</v>
      </c>
      <c r="AU170" s="14" t="s">
        <v>78</v>
      </c>
    </row>
    <row r="171" spans="2:65" s="1" customFormat="1" ht="16.5" customHeight="1">
      <c r="B171" s="35"/>
      <c r="C171" s="212" t="s">
        <v>226</v>
      </c>
      <c r="D171" s="212" t="s">
        <v>132</v>
      </c>
      <c r="E171" s="213" t="s">
        <v>320</v>
      </c>
      <c r="F171" s="214" t="s">
        <v>212</v>
      </c>
      <c r="G171" s="215" t="s">
        <v>135</v>
      </c>
      <c r="H171" s="216">
        <v>64</v>
      </c>
      <c r="I171" s="217"/>
      <c r="J171" s="218">
        <f>ROUND(I171*H171,2)</f>
        <v>0</v>
      </c>
      <c r="K171" s="214" t="s">
        <v>19</v>
      </c>
      <c r="L171" s="40"/>
      <c r="M171" s="219" t="s">
        <v>19</v>
      </c>
      <c r="N171" s="220" t="s">
        <v>40</v>
      </c>
      <c r="O171" s="76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AR171" s="14" t="s">
        <v>136</v>
      </c>
      <c r="AT171" s="14" t="s">
        <v>132</v>
      </c>
      <c r="AU171" s="14" t="s">
        <v>78</v>
      </c>
      <c r="AY171" s="14" t="s">
        <v>129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4" t="s">
        <v>76</v>
      </c>
      <c r="BK171" s="223">
        <f>ROUND(I171*H171,2)</f>
        <v>0</v>
      </c>
      <c r="BL171" s="14" t="s">
        <v>136</v>
      </c>
      <c r="BM171" s="14" t="s">
        <v>306</v>
      </c>
    </row>
    <row r="172" spans="2:47" s="1" customFormat="1" ht="12">
      <c r="B172" s="35"/>
      <c r="C172" s="36"/>
      <c r="D172" s="224" t="s">
        <v>191</v>
      </c>
      <c r="E172" s="36"/>
      <c r="F172" s="225" t="s">
        <v>214</v>
      </c>
      <c r="G172" s="36"/>
      <c r="H172" s="36"/>
      <c r="I172" s="139"/>
      <c r="J172" s="36"/>
      <c r="K172" s="36"/>
      <c r="L172" s="40"/>
      <c r="M172" s="226"/>
      <c r="N172" s="76"/>
      <c r="O172" s="76"/>
      <c r="P172" s="76"/>
      <c r="Q172" s="76"/>
      <c r="R172" s="76"/>
      <c r="S172" s="76"/>
      <c r="T172" s="77"/>
      <c r="AT172" s="14" t="s">
        <v>191</v>
      </c>
      <c r="AU172" s="14" t="s">
        <v>78</v>
      </c>
    </row>
    <row r="173" spans="2:65" s="1" customFormat="1" ht="16.5" customHeight="1">
      <c r="B173" s="35"/>
      <c r="C173" s="212" t="s">
        <v>307</v>
      </c>
      <c r="D173" s="212" t="s">
        <v>132</v>
      </c>
      <c r="E173" s="213" t="s">
        <v>323</v>
      </c>
      <c r="F173" s="214" t="s">
        <v>216</v>
      </c>
      <c r="G173" s="215" t="s">
        <v>135</v>
      </c>
      <c r="H173" s="216">
        <v>4</v>
      </c>
      <c r="I173" s="217"/>
      <c r="J173" s="218">
        <f>ROUND(I173*H173,2)</f>
        <v>0</v>
      </c>
      <c r="K173" s="214" t="s">
        <v>19</v>
      </c>
      <c r="L173" s="40"/>
      <c r="M173" s="219" t="s">
        <v>19</v>
      </c>
      <c r="N173" s="220" t="s">
        <v>40</v>
      </c>
      <c r="O173" s="76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AR173" s="14" t="s">
        <v>136</v>
      </c>
      <c r="AT173" s="14" t="s">
        <v>132</v>
      </c>
      <c r="AU173" s="14" t="s">
        <v>78</v>
      </c>
      <c r="AY173" s="14" t="s">
        <v>129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4" t="s">
        <v>76</v>
      </c>
      <c r="BK173" s="223">
        <f>ROUND(I173*H173,2)</f>
        <v>0</v>
      </c>
      <c r="BL173" s="14" t="s">
        <v>136</v>
      </c>
      <c r="BM173" s="14" t="s">
        <v>309</v>
      </c>
    </row>
    <row r="174" spans="2:47" s="1" customFormat="1" ht="12">
      <c r="B174" s="35"/>
      <c r="C174" s="36"/>
      <c r="D174" s="224" t="s">
        <v>191</v>
      </c>
      <c r="E174" s="36"/>
      <c r="F174" s="225" t="s">
        <v>218</v>
      </c>
      <c r="G174" s="36"/>
      <c r="H174" s="36"/>
      <c r="I174" s="139"/>
      <c r="J174" s="36"/>
      <c r="K174" s="36"/>
      <c r="L174" s="40"/>
      <c r="M174" s="226"/>
      <c r="N174" s="76"/>
      <c r="O174" s="76"/>
      <c r="P174" s="76"/>
      <c r="Q174" s="76"/>
      <c r="R174" s="76"/>
      <c r="S174" s="76"/>
      <c r="T174" s="77"/>
      <c r="AT174" s="14" t="s">
        <v>191</v>
      </c>
      <c r="AU174" s="14" t="s">
        <v>78</v>
      </c>
    </row>
    <row r="175" spans="2:65" s="1" customFormat="1" ht="16.5" customHeight="1">
      <c r="B175" s="35"/>
      <c r="C175" s="212" t="s">
        <v>230</v>
      </c>
      <c r="D175" s="212" t="s">
        <v>132</v>
      </c>
      <c r="E175" s="213" t="s">
        <v>340</v>
      </c>
      <c r="F175" s="214" t="s">
        <v>247</v>
      </c>
      <c r="G175" s="215" t="s">
        <v>135</v>
      </c>
      <c r="H175" s="216">
        <v>37</v>
      </c>
      <c r="I175" s="217"/>
      <c r="J175" s="218">
        <f>ROUND(I175*H175,2)</f>
        <v>0</v>
      </c>
      <c r="K175" s="214" t="s">
        <v>19</v>
      </c>
      <c r="L175" s="40"/>
      <c r="M175" s="219" t="s">
        <v>19</v>
      </c>
      <c r="N175" s="220" t="s">
        <v>40</v>
      </c>
      <c r="O175" s="76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AR175" s="14" t="s">
        <v>136</v>
      </c>
      <c r="AT175" s="14" t="s">
        <v>132</v>
      </c>
      <c r="AU175" s="14" t="s">
        <v>78</v>
      </c>
      <c r="AY175" s="14" t="s">
        <v>129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4" t="s">
        <v>76</v>
      </c>
      <c r="BK175" s="223">
        <f>ROUND(I175*H175,2)</f>
        <v>0</v>
      </c>
      <c r="BL175" s="14" t="s">
        <v>136</v>
      </c>
      <c r="BM175" s="14" t="s">
        <v>311</v>
      </c>
    </row>
    <row r="176" spans="2:47" s="1" customFormat="1" ht="12">
      <c r="B176" s="35"/>
      <c r="C176" s="36"/>
      <c r="D176" s="224" t="s">
        <v>191</v>
      </c>
      <c r="E176" s="36"/>
      <c r="F176" s="225" t="s">
        <v>249</v>
      </c>
      <c r="G176" s="36"/>
      <c r="H176" s="36"/>
      <c r="I176" s="139"/>
      <c r="J176" s="36"/>
      <c r="K176" s="36"/>
      <c r="L176" s="40"/>
      <c r="M176" s="226"/>
      <c r="N176" s="76"/>
      <c r="O176" s="76"/>
      <c r="P176" s="76"/>
      <c r="Q176" s="76"/>
      <c r="R176" s="76"/>
      <c r="S176" s="76"/>
      <c r="T176" s="77"/>
      <c r="AT176" s="14" t="s">
        <v>191</v>
      </c>
      <c r="AU176" s="14" t="s">
        <v>78</v>
      </c>
    </row>
    <row r="177" spans="2:65" s="1" customFormat="1" ht="16.5" customHeight="1">
      <c r="B177" s="35"/>
      <c r="C177" s="212" t="s">
        <v>312</v>
      </c>
      <c r="D177" s="212" t="s">
        <v>132</v>
      </c>
      <c r="E177" s="213" t="s">
        <v>345</v>
      </c>
      <c r="F177" s="214" t="s">
        <v>256</v>
      </c>
      <c r="G177" s="215" t="s">
        <v>135</v>
      </c>
      <c r="H177" s="216">
        <v>22</v>
      </c>
      <c r="I177" s="217"/>
      <c r="J177" s="218">
        <f>ROUND(I177*H177,2)</f>
        <v>0</v>
      </c>
      <c r="K177" s="214" t="s">
        <v>19</v>
      </c>
      <c r="L177" s="40"/>
      <c r="M177" s="219" t="s">
        <v>19</v>
      </c>
      <c r="N177" s="220" t="s">
        <v>40</v>
      </c>
      <c r="O177" s="76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AR177" s="14" t="s">
        <v>136</v>
      </c>
      <c r="AT177" s="14" t="s">
        <v>132</v>
      </c>
      <c r="AU177" s="14" t="s">
        <v>78</v>
      </c>
      <c r="AY177" s="14" t="s">
        <v>129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4" t="s">
        <v>76</v>
      </c>
      <c r="BK177" s="223">
        <f>ROUND(I177*H177,2)</f>
        <v>0</v>
      </c>
      <c r="BL177" s="14" t="s">
        <v>136</v>
      </c>
      <c r="BM177" s="14" t="s">
        <v>314</v>
      </c>
    </row>
    <row r="178" spans="2:47" s="1" customFormat="1" ht="12">
      <c r="B178" s="35"/>
      <c r="C178" s="36"/>
      <c r="D178" s="224" t="s">
        <v>191</v>
      </c>
      <c r="E178" s="36"/>
      <c r="F178" s="225" t="s">
        <v>258</v>
      </c>
      <c r="G178" s="36"/>
      <c r="H178" s="36"/>
      <c r="I178" s="139"/>
      <c r="J178" s="36"/>
      <c r="K178" s="36"/>
      <c r="L178" s="40"/>
      <c r="M178" s="226"/>
      <c r="N178" s="76"/>
      <c r="O178" s="76"/>
      <c r="P178" s="76"/>
      <c r="Q178" s="76"/>
      <c r="R178" s="76"/>
      <c r="S178" s="76"/>
      <c r="T178" s="77"/>
      <c r="AT178" s="14" t="s">
        <v>191</v>
      </c>
      <c r="AU178" s="14" t="s">
        <v>78</v>
      </c>
    </row>
    <row r="179" spans="2:65" s="1" customFormat="1" ht="16.5" customHeight="1">
      <c r="B179" s="35"/>
      <c r="C179" s="212" t="s">
        <v>235</v>
      </c>
      <c r="D179" s="212" t="s">
        <v>132</v>
      </c>
      <c r="E179" s="213" t="s">
        <v>653</v>
      </c>
      <c r="F179" s="214" t="s">
        <v>642</v>
      </c>
      <c r="G179" s="215" t="s">
        <v>135</v>
      </c>
      <c r="H179" s="216">
        <v>8</v>
      </c>
      <c r="I179" s="217"/>
      <c r="J179" s="218">
        <f>ROUND(I179*H179,2)</f>
        <v>0</v>
      </c>
      <c r="K179" s="214" t="s">
        <v>19</v>
      </c>
      <c r="L179" s="40"/>
      <c r="M179" s="219" t="s">
        <v>19</v>
      </c>
      <c r="N179" s="220" t="s">
        <v>40</v>
      </c>
      <c r="O179" s="76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AR179" s="14" t="s">
        <v>136</v>
      </c>
      <c r="AT179" s="14" t="s">
        <v>132</v>
      </c>
      <c r="AU179" s="14" t="s">
        <v>78</v>
      </c>
      <c r="AY179" s="14" t="s">
        <v>129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4" t="s">
        <v>76</v>
      </c>
      <c r="BK179" s="223">
        <f>ROUND(I179*H179,2)</f>
        <v>0</v>
      </c>
      <c r="BL179" s="14" t="s">
        <v>136</v>
      </c>
      <c r="BM179" s="14" t="s">
        <v>316</v>
      </c>
    </row>
    <row r="180" spans="2:47" s="1" customFormat="1" ht="12">
      <c r="B180" s="35"/>
      <c r="C180" s="36"/>
      <c r="D180" s="224" t="s">
        <v>191</v>
      </c>
      <c r="E180" s="36"/>
      <c r="F180" s="225" t="s">
        <v>245</v>
      </c>
      <c r="G180" s="36"/>
      <c r="H180" s="36"/>
      <c r="I180" s="139"/>
      <c r="J180" s="36"/>
      <c r="K180" s="36"/>
      <c r="L180" s="40"/>
      <c r="M180" s="226"/>
      <c r="N180" s="76"/>
      <c r="O180" s="76"/>
      <c r="P180" s="76"/>
      <c r="Q180" s="76"/>
      <c r="R180" s="76"/>
      <c r="S180" s="76"/>
      <c r="T180" s="77"/>
      <c r="AT180" s="14" t="s">
        <v>191</v>
      </c>
      <c r="AU180" s="14" t="s">
        <v>78</v>
      </c>
    </row>
    <row r="181" spans="2:65" s="1" customFormat="1" ht="16.5" customHeight="1">
      <c r="B181" s="35"/>
      <c r="C181" s="212" t="s">
        <v>317</v>
      </c>
      <c r="D181" s="212" t="s">
        <v>132</v>
      </c>
      <c r="E181" s="213" t="s">
        <v>654</v>
      </c>
      <c r="F181" s="214" t="s">
        <v>644</v>
      </c>
      <c r="G181" s="215" t="s">
        <v>135</v>
      </c>
      <c r="H181" s="216">
        <v>32</v>
      </c>
      <c r="I181" s="217"/>
      <c r="J181" s="218">
        <f>ROUND(I181*H181,2)</f>
        <v>0</v>
      </c>
      <c r="K181" s="214" t="s">
        <v>19</v>
      </c>
      <c r="L181" s="40"/>
      <c r="M181" s="219" t="s">
        <v>19</v>
      </c>
      <c r="N181" s="220" t="s">
        <v>40</v>
      </c>
      <c r="O181" s="76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AR181" s="14" t="s">
        <v>136</v>
      </c>
      <c r="AT181" s="14" t="s">
        <v>132</v>
      </c>
      <c r="AU181" s="14" t="s">
        <v>78</v>
      </c>
      <c r="AY181" s="14" t="s">
        <v>129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4" t="s">
        <v>76</v>
      </c>
      <c r="BK181" s="223">
        <f>ROUND(I181*H181,2)</f>
        <v>0</v>
      </c>
      <c r="BL181" s="14" t="s">
        <v>136</v>
      </c>
      <c r="BM181" s="14" t="s">
        <v>319</v>
      </c>
    </row>
    <row r="182" spans="2:47" s="1" customFormat="1" ht="12">
      <c r="B182" s="35"/>
      <c r="C182" s="36"/>
      <c r="D182" s="224" t="s">
        <v>191</v>
      </c>
      <c r="E182" s="36"/>
      <c r="F182" s="225" t="s">
        <v>645</v>
      </c>
      <c r="G182" s="36"/>
      <c r="H182" s="36"/>
      <c r="I182" s="139"/>
      <c r="J182" s="36"/>
      <c r="K182" s="36"/>
      <c r="L182" s="40"/>
      <c r="M182" s="226"/>
      <c r="N182" s="76"/>
      <c r="O182" s="76"/>
      <c r="P182" s="76"/>
      <c r="Q182" s="76"/>
      <c r="R182" s="76"/>
      <c r="S182" s="76"/>
      <c r="T182" s="77"/>
      <c r="AT182" s="14" t="s">
        <v>191</v>
      </c>
      <c r="AU182" s="14" t="s">
        <v>78</v>
      </c>
    </row>
    <row r="183" spans="2:65" s="1" customFormat="1" ht="16.5" customHeight="1">
      <c r="B183" s="35"/>
      <c r="C183" s="212" t="s">
        <v>239</v>
      </c>
      <c r="D183" s="212" t="s">
        <v>132</v>
      </c>
      <c r="E183" s="213" t="s">
        <v>348</v>
      </c>
      <c r="F183" s="214" t="s">
        <v>261</v>
      </c>
      <c r="G183" s="215" t="s">
        <v>135</v>
      </c>
      <c r="H183" s="216">
        <v>34</v>
      </c>
      <c r="I183" s="217"/>
      <c r="J183" s="218">
        <f>ROUND(I183*H183,2)</f>
        <v>0</v>
      </c>
      <c r="K183" s="214" t="s">
        <v>19</v>
      </c>
      <c r="L183" s="40"/>
      <c r="M183" s="219" t="s">
        <v>19</v>
      </c>
      <c r="N183" s="220" t="s">
        <v>40</v>
      </c>
      <c r="O183" s="76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AR183" s="14" t="s">
        <v>136</v>
      </c>
      <c r="AT183" s="14" t="s">
        <v>132</v>
      </c>
      <c r="AU183" s="14" t="s">
        <v>78</v>
      </c>
      <c r="AY183" s="14" t="s">
        <v>129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4" t="s">
        <v>76</v>
      </c>
      <c r="BK183" s="223">
        <f>ROUND(I183*H183,2)</f>
        <v>0</v>
      </c>
      <c r="BL183" s="14" t="s">
        <v>136</v>
      </c>
      <c r="BM183" s="14" t="s">
        <v>321</v>
      </c>
    </row>
    <row r="184" spans="2:47" s="1" customFormat="1" ht="12">
      <c r="B184" s="35"/>
      <c r="C184" s="36"/>
      <c r="D184" s="224" t="s">
        <v>191</v>
      </c>
      <c r="E184" s="36"/>
      <c r="F184" s="225" t="s">
        <v>263</v>
      </c>
      <c r="G184" s="36"/>
      <c r="H184" s="36"/>
      <c r="I184" s="139"/>
      <c r="J184" s="36"/>
      <c r="K184" s="36"/>
      <c r="L184" s="40"/>
      <c r="M184" s="226"/>
      <c r="N184" s="76"/>
      <c r="O184" s="76"/>
      <c r="P184" s="76"/>
      <c r="Q184" s="76"/>
      <c r="R184" s="76"/>
      <c r="S184" s="76"/>
      <c r="T184" s="77"/>
      <c r="AT184" s="14" t="s">
        <v>191</v>
      </c>
      <c r="AU184" s="14" t="s">
        <v>78</v>
      </c>
    </row>
    <row r="185" spans="2:65" s="1" customFormat="1" ht="16.5" customHeight="1">
      <c r="B185" s="35"/>
      <c r="C185" s="212" t="s">
        <v>322</v>
      </c>
      <c r="D185" s="212" t="s">
        <v>132</v>
      </c>
      <c r="E185" s="213" t="s">
        <v>655</v>
      </c>
      <c r="F185" s="214" t="s">
        <v>647</v>
      </c>
      <c r="G185" s="215" t="s">
        <v>135</v>
      </c>
      <c r="H185" s="216">
        <v>12</v>
      </c>
      <c r="I185" s="217"/>
      <c r="J185" s="218">
        <f>ROUND(I185*H185,2)</f>
        <v>0</v>
      </c>
      <c r="K185" s="214" t="s">
        <v>19</v>
      </c>
      <c r="L185" s="40"/>
      <c r="M185" s="219" t="s">
        <v>19</v>
      </c>
      <c r="N185" s="220" t="s">
        <v>40</v>
      </c>
      <c r="O185" s="76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AR185" s="14" t="s">
        <v>136</v>
      </c>
      <c r="AT185" s="14" t="s">
        <v>132</v>
      </c>
      <c r="AU185" s="14" t="s">
        <v>78</v>
      </c>
      <c r="AY185" s="14" t="s">
        <v>129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4" t="s">
        <v>76</v>
      </c>
      <c r="BK185" s="223">
        <f>ROUND(I185*H185,2)</f>
        <v>0</v>
      </c>
      <c r="BL185" s="14" t="s">
        <v>136</v>
      </c>
      <c r="BM185" s="14" t="s">
        <v>324</v>
      </c>
    </row>
    <row r="186" spans="2:63" s="11" customFormat="1" ht="22.8" customHeight="1">
      <c r="B186" s="196"/>
      <c r="C186" s="197"/>
      <c r="D186" s="198" t="s">
        <v>68</v>
      </c>
      <c r="E186" s="210" t="s">
        <v>350</v>
      </c>
      <c r="F186" s="210" t="s">
        <v>351</v>
      </c>
      <c r="G186" s="197"/>
      <c r="H186" s="197"/>
      <c r="I186" s="200"/>
      <c r="J186" s="211">
        <f>BK186</f>
        <v>0</v>
      </c>
      <c r="K186" s="197"/>
      <c r="L186" s="202"/>
      <c r="M186" s="203"/>
      <c r="N186" s="204"/>
      <c r="O186" s="204"/>
      <c r="P186" s="205">
        <f>P187</f>
        <v>0</v>
      </c>
      <c r="Q186" s="204"/>
      <c r="R186" s="205">
        <f>R187</f>
        <v>0</v>
      </c>
      <c r="S186" s="204"/>
      <c r="T186" s="206">
        <f>T187</f>
        <v>0</v>
      </c>
      <c r="AR186" s="207" t="s">
        <v>78</v>
      </c>
      <c r="AT186" s="208" t="s">
        <v>68</v>
      </c>
      <c r="AU186" s="208" t="s">
        <v>76</v>
      </c>
      <c r="AY186" s="207" t="s">
        <v>129</v>
      </c>
      <c r="BK186" s="209">
        <f>BK187</f>
        <v>0</v>
      </c>
    </row>
    <row r="187" spans="2:65" s="1" customFormat="1" ht="16.5" customHeight="1">
      <c r="B187" s="35"/>
      <c r="C187" s="212" t="s">
        <v>244</v>
      </c>
      <c r="D187" s="212" t="s">
        <v>132</v>
      </c>
      <c r="E187" s="213" t="s">
        <v>656</v>
      </c>
      <c r="F187" s="214" t="s">
        <v>353</v>
      </c>
      <c r="G187" s="215" t="s">
        <v>135</v>
      </c>
      <c r="H187" s="216">
        <v>1</v>
      </c>
      <c r="I187" s="217"/>
      <c r="J187" s="218">
        <f>ROUND(I187*H187,2)</f>
        <v>0</v>
      </c>
      <c r="K187" s="214" t="s">
        <v>19</v>
      </c>
      <c r="L187" s="40"/>
      <c r="M187" s="227" t="s">
        <v>19</v>
      </c>
      <c r="N187" s="228" t="s">
        <v>40</v>
      </c>
      <c r="O187" s="229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14" t="s">
        <v>136</v>
      </c>
      <c r="AT187" s="14" t="s">
        <v>132</v>
      </c>
      <c r="AU187" s="14" t="s">
        <v>78</v>
      </c>
      <c r="AY187" s="14" t="s">
        <v>129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4" t="s">
        <v>76</v>
      </c>
      <c r="BK187" s="223">
        <f>ROUND(I187*H187,2)</f>
        <v>0</v>
      </c>
      <c r="BL187" s="14" t="s">
        <v>136</v>
      </c>
      <c r="BM187" s="14" t="s">
        <v>326</v>
      </c>
    </row>
    <row r="188" spans="2:12" s="1" customFormat="1" ht="6.95" customHeight="1">
      <c r="B188" s="54"/>
      <c r="C188" s="55"/>
      <c r="D188" s="55"/>
      <c r="E188" s="55"/>
      <c r="F188" s="55"/>
      <c r="G188" s="55"/>
      <c r="H188" s="55"/>
      <c r="I188" s="163"/>
      <c r="J188" s="55"/>
      <c r="K188" s="55"/>
      <c r="L188" s="40"/>
    </row>
  </sheetData>
  <sheetProtection password="CC35" sheet="1" objects="1" scenarios="1" formatColumns="0" formatRows="0" autoFilter="0"/>
  <autoFilter ref="C96:K18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91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7"/>
      <c r="AT3" s="14" t="s">
        <v>78</v>
      </c>
    </row>
    <row r="4" spans="2:46" ht="24.95" customHeight="1">
      <c r="B4" s="17"/>
      <c r="D4" s="136" t="s">
        <v>97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7" t="s">
        <v>16</v>
      </c>
      <c r="L6" s="17"/>
    </row>
    <row r="7" spans="2:12" ht="16.5" customHeight="1">
      <c r="B7" s="17"/>
      <c r="E7" s="138" t="str">
        <f>'Rekapitulace stavby'!K6</f>
        <v>MŠ U Stadionu - snížení energetické náročnosti budovy</v>
      </c>
      <c r="F7" s="137"/>
      <c r="G7" s="137"/>
      <c r="H7" s="137"/>
      <c r="L7" s="17"/>
    </row>
    <row r="8" spans="2:12" ht="12" customHeight="1">
      <c r="B8" s="17"/>
      <c r="D8" s="137" t="s">
        <v>98</v>
      </c>
      <c r="L8" s="17"/>
    </row>
    <row r="9" spans="2:12" s="1" customFormat="1" ht="16.5" customHeight="1">
      <c r="B9" s="40"/>
      <c r="E9" s="138" t="s">
        <v>631</v>
      </c>
      <c r="F9" s="1"/>
      <c r="G9" s="1"/>
      <c r="H9" s="1"/>
      <c r="I9" s="139"/>
      <c r="L9" s="40"/>
    </row>
    <row r="10" spans="2:12" s="1" customFormat="1" ht="12" customHeight="1">
      <c r="B10" s="40"/>
      <c r="D10" s="137" t="s">
        <v>100</v>
      </c>
      <c r="I10" s="139"/>
      <c r="L10" s="40"/>
    </row>
    <row r="11" spans="2:12" s="1" customFormat="1" ht="36.95" customHeight="1">
      <c r="B11" s="40"/>
      <c r="E11" s="140" t="s">
        <v>355</v>
      </c>
      <c r="F11" s="1"/>
      <c r="G11" s="1"/>
      <c r="H11" s="1"/>
      <c r="I11" s="139"/>
      <c r="L11" s="40"/>
    </row>
    <row r="12" spans="2:12" s="1" customFormat="1" ht="12">
      <c r="B12" s="40"/>
      <c r="I12" s="139"/>
      <c r="L12" s="40"/>
    </row>
    <row r="13" spans="2:12" s="1" customFormat="1" ht="12" customHeight="1">
      <c r="B13" s="40"/>
      <c r="D13" s="137" t="s">
        <v>18</v>
      </c>
      <c r="F13" s="14" t="s">
        <v>19</v>
      </c>
      <c r="I13" s="141" t="s">
        <v>20</v>
      </c>
      <c r="J13" s="14" t="s">
        <v>19</v>
      </c>
      <c r="L13" s="40"/>
    </row>
    <row r="14" spans="2:12" s="1" customFormat="1" ht="12" customHeight="1">
      <c r="B14" s="40"/>
      <c r="D14" s="137" t="s">
        <v>21</v>
      </c>
      <c r="F14" s="14" t="s">
        <v>22</v>
      </c>
      <c r="I14" s="141" t="s">
        <v>23</v>
      </c>
      <c r="J14" s="142" t="str">
        <f>'Rekapitulace stavby'!AN8</f>
        <v>11. 8. 2018</v>
      </c>
      <c r="L14" s="40"/>
    </row>
    <row r="15" spans="2:12" s="1" customFormat="1" ht="10.8" customHeight="1">
      <c r="B15" s="40"/>
      <c r="I15" s="139"/>
      <c r="L15" s="40"/>
    </row>
    <row r="16" spans="2:12" s="1" customFormat="1" ht="12" customHeight="1">
      <c r="B16" s="40"/>
      <c r="D16" s="137" t="s">
        <v>25</v>
      </c>
      <c r="I16" s="141" t="s">
        <v>26</v>
      </c>
      <c r="J16" s="14" t="str">
        <f>IF('Rekapitulace stavby'!AN10="","",'Rekapitulace stavby'!AN10)</f>
        <v/>
      </c>
      <c r="L16" s="40"/>
    </row>
    <row r="17" spans="2:12" s="1" customFormat="1" ht="18" customHeight="1">
      <c r="B17" s="40"/>
      <c r="E17" s="14" t="str">
        <f>IF('Rekapitulace stavby'!E11="","",'Rekapitulace stavby'!E11)</f>
        <v xml:space="preserve"> </v>
      </c>
      <c r="I17" s="141" t="s">
        <v>27</v>
      </c>
      <c r="J17" s="14" t="str">
        <f>IF('Rekapitulace stavby'!AN11="","",'Rekapitulace stavby'!AN11)</f>
        <v/>
      </c>
      <c r="L17" s="40"/>
    </row>
    <row r="18" spans="2:12" s="1" customFormat="1" ht="6.95" customHeight="1">
      <c r="B18" s="40"/>
      <c r="I18" s="139"/>
      <c r="L18" s="40"/>
    </row>
    <row r="19" spans="2:12" s="1" customFormat="1" ht="12" customHeight="1">
      <c r="B19" s="40"/>
      <c r="D19" s="137" t="s">
        <v>28</v>
      </c>
      <c r="I19" s="141" t="s">
        <v>26</v>
      </c>
      <c r="J19" s="30" t="str">
        <f>'Rekapitulace stavby'!AN13</f>
        <v>Vyplň údaj</v>
      </c>
      <c r="L19" s="40"/>
    </row>
    <row r="20" spans="2:12" s="1" customFormat="1" ht="18" customHeight="1">
      <c r="B20" s="40"/>
      <c r="E20" s="30" t="str">
        <f>'Rekapitulace stavby'!E14</f>
        <v>Vyplň údaj</v>
      </c>
      <c r="F20" s="14"/>
      <c r="G20" s="14"/>
      <c r="H20" s="14"/>
      <c r="I20" s="141" t="s">
        <v>27</v>
      </c>
      <c r="J20" s="30" t="str">
        <f>'Rekapitulace stavby'!AN14</f>
        <v>Vyplň údaj</v>
      </c>
      <c r="L20" s="40"/>
    </row>
    <row r="21" spans="2:12" s="1" customFormat="1" ht="6.95" customHeight="1">
      <c r="B21" s="40"/>
      <c r="I21" s="139"/>
      <c r="L21" s="40"/>
    </row>
    <row r="22" spans="2:12" s="1" customFormat="1" ht="12" customHeight="1">
      <c r="B22" s="40"/>
      <c r="D22" s="137" t="s">
        <v>30</v>
      </c>
      <c r="I22" s="141" t="s">
        <v>26</v>
      </c>
      <c r="J22" s="14" t="str">
        <f>IF('Rekapitulace stavby'!AN16="","",'Rekapitulace stavby'!AN16)</f>
        <v/>
      </c>
      <c r="L22" s="40"/>
    </row>
    <row r="23" spans="2:12" s="1" customFormat="1" ht="18" customHeight="1">
      <c r="B23" s="40"/>
      <c r="E23" s="14" t="str">
        <f>IF('Rekapitulace stavby'!E17="","",'Rekapitulace stavby'!E17)</f>
        <v xml:space="preserve"> </v>
      </c>
      <c r="I23" s="141" t="s">
        <v>27</v>
      </c>
      <c r="J23" s="14" t="str">
        <f>IF('Rekapitulace stavby'!AN17="","",'Rekapitulace stavby'!AN17)</f>
        <v/>
      </c>
      <c r="L23" s="40"/>
    </row>
    <row r="24" spans="2:12" s="1" customFormat="1" ht="6.95" customHeight="1">
      <c r="B24" s="40"/>
      <c r="I24" s="139"/>
      <c r="L24" s="40"/>
    </row>
    <row r="25" spans="2:12" s="1" customFormat="1" ht="12" customHeight="1">
      <c r="B25" s="40"/>
      <c r="D25" s="137" t="s">
        <v>32</v>
      </c>
      <c r="I25" s="141" t="s">
        <v>26</v>
      </c>
      <c r="J25" s="14" t="str">
        <f>IF('Rekapitulace stavby'!AN19="","",'Rekapitulace stavby'!AN19)</f>
        <v/>
      </c>
      <c r="L25" s="40"/>
    </row>
    <row r="26" spans="2:12" s="1" customFormat="1" ht="18" customHeight="1">
      <c r="B26" s="40"/>
      <c r="E26" s="14" t="str">
        <f>IF('Rekapitulace stavby'!E20="","",'Rekapitulace stavby'!E20)</f>
        <v xml:space="preserve"> </v>
      </c>
      <c r="I26" s="141" t="s">
        <v>27</v>
      </c>
      <c r="J26" s="14" t="str">
        <f>IF('Rekapitulace stavby'!AN20="","",'Rekapitulace stavby'!AN20)</f>
        <v/>
      </c>
      <c r="L26" s="40"/>
    </row>
    <row r="27" spans="2:12" s="1" customFormat="1" ht="6.95" customHeight="1">
      <c r="B27" s="40"/>
      <c r="I27" s="139"/>
      <c r="L27" s="40"/>
    </row>
    <row r="28" spans="2:12" s="1" customFormat="1" ht="12" customHeight="1">
      <c r="B28" s="40"/>
      <c r="D28" s="137" t="s">
        <v>33</v>
      </c>
      <c r="I28" s="139"/>
      <c r="L28" s="40"/>
    </row>
    <row r="29" spans="2:12" s="7" customFormat="1" ht="16.5" customHeight="1">
      <c r="B29" s="143"/>
      <c r="E29" s="144" t="s">
        <v>19</v>
      </c>
      <c r="F29" s="144"/>
      <c r="G29" s="144"/>
      <c r="H29" s="144"/>
      <c r="I29" s="145"/>
      <c r="L29" s="143"/>
    </row>
    <row r="30" spans="2:12" s="1" customFormat="1" ht="6.95" customHeight="1">
      <c r="B30" s="40"/>
      <c r="I30" s="139"/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46"/>
      <c r="J31" s="68"/>
      <c r="K31" s="68"/>
      <c r="L31" s="40"/>
    </row>
    <row r="32" spans="2:12" s="1" customFormat="1" ht="25.4" customHeight="1">
      <c r="B32" s="40"/>
      <c r="D32" s="147" t="s">
        <v>35</v>
      </c>
      <c r="I32" s="139"/>
      <c r="J32" s="148">
        <f>ROUND(J102,2)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46"/>
      <c r="J33" s="68"/>
      <c r="K33" s="68"/>
      <c r="L33" s="40"/>
    </row>
    <row r="34" spans="2:12" s="1" customFormat="1" ht="14.4" customHeight="1">
      <c r="B34" s="40"/>
      <c r="F34" s="149" t="s">
        <v>37</v>
      </c>
      <c r="I34" s="150" t="s">
        <v>36</v>
      </c>
      <c r="J34" s="149" t="s">
        <v>38</v>
      </c>
      <c r="L34" s="40"/>
    </row>
    <row r="35" spans="2:12" s="1" customFormat="1" ht="14.4" customHeight="1">
      <c r="B35" s="40"/>
      <c r="D35" s="137" t="s">
        <v>39</v>
      </c>
      <c r="E35" s="137" t="s">
        <v>40</v>
      </c>
      <c r="F35" s="151">
        <f>ROUND((SUM(BE102:BE193)),2)</f>
        <v>0</v>
      </c>
      <c r="I35" s="152">
        <v>0.21</v>
      </c>
      <c r="J35" s="151">
        <f>ROUND(((SUM(BE102:BE193))*I35),2)</f>
        <v>0</v>
      </c>
      <c r="L35" s="40"/>
    </row>
    <row r="36" spans="2:12" s="1" customFormat="1" ht="14.4" customHeight="1">
      <c r="B36" s="40"/>
      <c r="E36" s="137" t="s">
        <v>41</v>
      </c>
      <c r="F36" s="151">
        <f>ROUND((SUM(BF102:BF193)),2)</f>
        <v>0</v>
      </c>
      <c r="I36" s="152">
        <v>0.15</v>
      </c>
      <c r="J36" s="151">
        <f>ROUND(((SUM(BF102:BF193))*I36),2)</f>
        <v>0</v>
      </c>
      <c r="L36" s="40"/>
    </row>
    <row r="37" spans="2:12" s="1" customFormat="1" ht="14.4" customHeight="1" hidden="1">
      <c r="B37" s="40"/>
      <c r="E37" s="137" t="s">
        <v>42</v>
      </c>
      <c r="F37" s="151">
        <f>ROUND((SUM(BG102:BG193)),2)</f>
        <v>0</v>
      </c>
      <c r="I37" s="152">
        <v>0.21</v>
      </c>
      <c r="J37" s="151">
        <f>0</f>
        <v>0</v>
      </c>
      <c r="L37" s="40"/>
    </row>
    <row r="38" spans="2:12" s="1" customFormat="1" ht="14.4" customHeight="1" hidden="1">
      <c r="B38" s="40"/>
      <c r="E38" s="137" t="s">
        <v>43</v>
      </c>
      <c r="F38" s="151">
        <f>ROUND((SUM(BH102:BH193)),2)</f>
        <v>0</v>
      </c>
      <c r="I38" s="152">
        <v>0.15</v>
      </c>
      <c r="J38" s="151">
        <f>0</f>
        <v>0</v>
      </c>
      <c r="L38" s="40"/>
    </row>
    <row r="39" spans="2:12" s="1" customFormat="1" ht="14.4" customHeight="1" hidden="1">
      <c r="B39" s="40"/>
      <c r="E39" s="137" t="s">
        <v>44</v>
      </c>
      <c r="F39" s="151">
        <f>ROUND((SUM(BI102:BI193)),2)</f>
        <v>0</v>
      </c>
      <c r="I39" s="152">
        <v>0</v>
      </c>
      <c r="J39" s="151">
        <f>0</f>
        <v>0</v>
      </c>
      <c r="L39" s="40"/>
    </row>
    <row r="40" spans="2:12" s="1" customFormat="1" ht="6.95" customHeight="1">
      <c r="B40" s="40"/>
      <c r="I40" s="139"/>
      <c r="L40" s="40"/>
    </row>
    <row r="41" spans="2:12" s="1" customFormat="1" ht="25.4" customHeight="1">
      <c r="B41" s="40"/>
      <c r="C41" s="153"/>
      <c r="D41" s="154" t="s">
        <v>45</v>
      </c>
      <c r="E41" s="155"/>
      <c r="F41" s="155"/>
      <c r="G41" s="156" t="s">
        <v>46</v>
      </c>
      <c r="H41" s="157" t="s">
        <v>47</v>
      </c>
      <c r="I41" s="158"/>
      <c r="J41" s="159">
        <f>SUM(J32:J39)</f>
        <v>0</v>
      </c>
      <c r="K41" s="160"/>
      <c r="L41" s="40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40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40"/>
    </row>
    <row r="47" spans="2:12" s="1" customFormat="1" ht="24.95" customHeight="1">
      <c r="B47" s="35"/>
      <c r="C47" s="20" t="s">
        <v>102</v>
      </c>
      <c r="D47" s="36"/>
      <c r="E47" s="36"/>
      <c r="F47" s="36"/>
      <c r="G47" s="36"/>
      <c r="H47" s="36"/>
      <c r="I47" s="13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3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39"/>
      <c r="J49" s="36"/>
      <c r="K49" s="36"/>
      <c r="L49" s="40"/>
    </row>
    <row r="50" spans="2:12" s="1" customFormat="1" ht="16.5" customHeight="1">
      <c r="B50" s="35"/>
      <c r="C50" s="36"/>
      <c r="D50" s="36"/>
      <c r="E50" s="167" t="str">
        <f>E7</f>
        <v>MŠ U Stadionu - snížení energetické náročnosti budovy</v>
      </c>
      <c r="F50" s="29"/>
      <c r="G50" s="29"/>
      <c r="H50" s="29"/>
      <c r="I50" s="139"/>
      <c r="J50" s="36"/>
      <c r="K50" s="36"/>
      <c r="L50" s="40"/>
    </row>
    <row r="51" spans="2:12" ht="12" customHeight="1">
      <c r="B51" s="18"/>
      <c r="C51" s="29" t="s">
        <v>98</v>
      </c>
      <c r="D51" s="19"/>
      <c r="E51" s="19"/>
      <c r="F51" s="19"/>
      <c r="G51" s="19"/>
      <c r="H51" s="19"/>
      <c r="I51" s="132"/>
      <c r="J51" s="19"/>
      <c r="K51" s="19"/>
      <c r="L51" s="17"/>
    </row>
    <row r="52" spans="2:12" s="1" customFormat="1" ht="16.5" customHeight="1">
      <c r="B52" s="35"/>
      <c r="C52" s="36"/>
      <c r="D52" s="36"/>
      <c r="E52" s="167" t="s">
        <v>631</v>
      </c>
      <c r="F52" s="36"/>
      <c r="G52" s="36"/>
      <c r="H52" s="36"/>
      <c r="I52" s="139"/>
      <c r="J52" s="36"/>
      <c r="K52" s="36"/>
      <c r="L52" s="40"/>
    </row>
    <row r="53" spans="2:12" s="1" customFormat="1" ht="12" customHeight="1">
      <c r="B53" s="35"/>
      <c r="C53" s="29" t="s">
        <v>100</v>
      </c>
      <c r="D53" s="36"/>
      <c r="E53" s="36"/>
      <c r="F53" s="36"/>
      <c r="G53" s="36"/>
      <c r="H53" s="36"/>
      <c r="I53" s="139"/>
      <c r="J53" s="36"/>
      <c r="K53" s="36"/>
      <c r="L53" s="40"/>
    </row>
    <row r="54" spans="2:12" s="1" customFormat="1" ht="16.5" customHeight="1">
      <c r="B54" s="35"/>
      <c r="C54" s="36"/>
      <c r="D54" s="36"/>
      <c r="E54" s="61" t="str">
        <f>E11</f>
        <v>6b - Elektroinstalace (nezpůsobilé výdaje)</v>
      </c>
      <c r="F54" s="36"/>
      <c r="G54" s="36"/>
      <c r="H54" s="36"/>
      <c r="I54" s="139"/>
      <c r="J54" s="36"/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39"/>
      <c r="J55" s="36"/>
      <c r="K55" s="36"/>
      <c r="L55" s="40"/>
    </row>
    <row r="56" spans="2:12" s="1" customFormat="1" ht="12" customHeight="1">
      <c r="B56" s="35"/>
      <c r="C56" s="29" t="s">
        <v>21</v>
      </c>
      <c r="D56" s="36"/>
      <c r="E56" s="36"/>
      <c r="F56" s="24" t="str">
        <f>F14</f>
        <v xml:space="preserve"> </v>
      </c>
      <c r="G56" s="36"/>
      <c r="H56" s="36"/>
      <c r="I56" s="141" t="s">
        <v>23</v>
      </c>
      <c r="J56" s="64" t="str">
        <f>IF(J14="","",J14)</f>
        <v>11. 8. 2018</v>
      </c>
      <c r="K56" s="36"/>
      <c r="L56" s="40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39"/>
      <c r="J57" s="36"/>
      <c r="K57" s="36"/>
      <c r="L57" s="40"/>
    </row>
    <row r="58" spans="2:12" s="1" customFormat="1" ht="13.65" customHeight="1">
      <c r="B58" s="35"/>
      <c r="C58" s="29" t="s">
        <v>25</v>
      </c>
      <c r="D58" s="36"/>
      <c r="E58" s="36"/>
      <c r="F58" s="24" t="str">
        <f>E17</f>
        <v xml:space="preserve"> </v>
      </c>
      <c r="G58" s="36"/>
      <c r="H58" s="36"/>
      <c r="I58" s="141" t="s">
        <v>30</v>
      </c>
      <c r="J58" s="33" t="str">
        <f>E23</f>
        <v xml:space="preserve"> </v>
      </c>
      <c r="K58" s="36"/>
      <c r="L58" s="40"/>
    </row>
    <row r="59" spans="2:12" s="1" customFormat="1" ht="13.65" customHeight="1">
      <c r="B59" s="35"/>
      <c r="C59" s="29" t="s">
        <v>28</v>
      </c>
      <c r="D59" s="36"/>
      <c r="E59" s="36"/>
      <c r="F59" s="24" t="str">
        <f>IF(E20="","",E20)</f>
        <v>Vyplň údaj</v>
      </c>
      <c r="G59" s="36"/>
      <c r="H59" s="36"/>
      <c r="I59" s="141" t="s">
        <v>32</v>
      </c>
      <c r="J59" s="33" t="str">
        <f>E26</f>
        <v xml:space="preserve"> </v>
      </c>
      <c r="K59" s="36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39"/>
      <c r="J60" s="36"/>
      <c r="K60" s="36"/>
      <c r="L60" s="40"/>
    </row>
    <row r="61" spans="2:12" s="1" customFormat="1" ht="29.25" customHeight="1">
      <c r="B61" s="35"/>
      <c r="C61" s="168" t="s">
        <v>103</v>
      </c>
      <c r="D61" s="169"/>
      <c r="E61" s="169"/>
      <c r="F61" s="169"/>
      <c r="G61" s="169"/>
      <c r="H61" s="169"/>
      <c r="I61" s="170"/>
      <c r="J61" s="171" t="s">
        <v>104</v>
      </c>
      <c r="K61" s="169"/>
      <c r="L61" s="40"/>
    </row>
    <row r="62" spans="2:12" s="1" customFormat="1" ht="10.3" customHeight="1">
      <c r="B62" s="35"/>
      <c r="C62" s="36"/>
      <c r="D62" s="36"/>
      <c r="E62" s="36"/>
      <c r="F62" s="36"/>
      <c r="G62" s="36"/>
      <c r="H62" s="36"/>
      <c r="I62" s="139"/>
      <c r="J62" s="36"/>
      <c r="K62" s="36"/>
      <c r="L62" s="40"/>
    </row>
    <row r="63" spans="2:47" s="1" customFormat="1" ht="22.8" customHeight="1">
      <c r="B63" s="35"/>
      <c r="C63" s="172" t="s">
        <v>67</v>
      </c>
      <c r="D63" s="36"/>
      <c r="E63" s="36"/>
      <c r="F63" s="36"/>
      <c r="G63" s="36"/>
      <c r="H63" s="36"/>
      <c r="I63" s="139"/>
      <c r="J63" s="94">
        <f>J102</f>
        <v>0</v>
      </c>
      <c r="K63" s="36"/>
      <c r="L63" s="40"/>
      <c r="AU63" s="14" t="s">
        <v>105</v>
      </c>
    </row>
    <row r="64" spans="2:12" s="8" customFormat="1" ht="24.95" customHeight="1">
      <c r="B64" s="173"/>
      <c r="C64" s="174"/>
      <c r="D64" s="175" t="s">
        <v>106</v>
      </c>
      <c r="E64" s="176"/>
      <c r="F64" s="176"/>
      <c r="G64" s="176"/>
      <c r="H64" s="176"/>
      <c r="I64" s="177"/>
      <c r="J64" s="178">
        <f>J103</f>
        <v>0</v>
      </c>
      <c r="K64" s="174"/>
      <c r="L64" s="179"/>
    </row>
    <row r="65" spans="2:12" s="9" customFormat="1" ht="19.9" customHeight="1">
      <c r="B65" s="180"/>
      <c r="C65" s="118"/>
      <c r="D65" s="181" t="s">
        <v>107</v>
      </c>
      <c r="E65" s="182"/>
      <c r="F65" s="182"/>
      <c r="G65" s="182"/>
      <c r="H65" s="182"/>
      <c r="I65" s="183"/>
      <c r="J65" s="184">
        <f>J104</f>
        <v>0</v>
      </c>
      <c r="K65" s="118"/>
      <c r="L65" s="185"/>
    </row>
    <row r="66" spans="2:12" s="9" customFormat="1" ht="19.9" customHeight="1">
      <c r="B66" s="180"/>
      <c r="C66" s="118"/>
      <c r="D66" s="181" t="s">
        <v>108</v>
      </c>
      <c r="E66" s="182"/>
      <c r="F66" s="182"/>
      <c r="G66" s="182"/>
      <c r="H66" s="182"/>
      <c r="I66" s="183"/>
      <c r="J66" s="184">
        <f>J126</f>
        <v>0</v>
      </c>
      <c r="K66" s="118"/>
      <c r="L66" s="185"/>
    </row>
    <row r="67" spans="2:12" s="9" customFormat="1" ht="19.9" customHeight="1">
      <c r="B67" s="180"/>
      <c r="C67" s="118"/>
      <c r="D67" s="181" t="s">
        <v>109</v>
      </c>
      <c r="E67" s="182"/>
      <c r="F67" s="182"/>
      <c r="G67" s="182"/>
      <c r="H67" s="182"/>
      <c r="I67" s="183"/>
      <c r="J67" s="184">
        <f>J130</f>
        <v>0</v>
      </c>
      <c r="K67" s="118"/>
      <c r="L67" s="185"/>
    </row>
    <row r="68" spans="2:12" s="9" customFormat="1" ht="19.9" customHeight="1">
      <c r="B68" s="180"/>
      <c r="C68" s="118"/>
      <c r="D68" s="181" t="s">
        <v>356</v>
      </c>
      <c r="E68" s="182"/>
      <c r="F68" s="182"/>
      <c r="G68" s="182"/>
      <c r="H68" s="182"/>
      <c r="I68" s="183"/>
      <c r="J68" s="184">
        <f>J136</f>
        <v>0</v>
      </c>
      <c r="K68" s="118"/>
      <c r="L68" s="185"/>
    </row>
    <row r="69" spans="2:12" s="9" customFormat="1" ht="14.85" customHeight="1">
      <c r="B69" s="180"/>
      <c r="C69" s="118"/>
      <c r="D69" s="181" t="s">
        <v>657</v>
      </c>
      <c r="E69" s="182"/>
      <c r="F69" s="182"/>
      <c r="G69" s="182"/>
      <c r="H69" s="182"/>
      <c r="I69" s="183"/>
      <c r="J69" s="184">
        <f>J137</f>
        <v>0</v>
      </c>
      <c r="K69" s="118"/>
      <c r="L69" s="185"/>
    </row>
    <row r="70" spans="2:12" s="9" customFormat="1" ht="14.85" customHeight="1">
      <c r="B70" s="180"/>
      <c r="C70" s="118"/>
      <c r="D70" s="181" t="s">
        <v>658</v>
      </c>
      <c r="E70" s="182"/>
      <c r="F70" s="182"/>
      <c r="G70" s="182"/>
      <c r="H70" s="182"/>
      <c r="I70" s="183"/>
      <c r="J70" s="184">
        <f>J140</f>
        <v>0</v>
      </c>
      <c r="K70" s="118"/>
      <c r="L70" s="185"/>
    </row>
    <row r="71" spans="2:12" s="9" customFormat="1" ht="19.9" customHeight="1">
      <c r="B71" s="180"/>
      <c r="C71" s="118"/>
      <c r="D71" s="181" t="s">
        <v>659</v>
      </c>
      <c r="E71" s="182"/>
      <c r="F71" s="182"/>
      <c r="G71" s="182"/>
      <c r="H71" s="182"/>
      <c r="I71" s="183"/>
      <c r="J71" s="184">
        <f>J143</f>
        <v>0</v>
      </c>
      <c r="K71" s="118"/>
      <c r="L71" s="185"/>
    </row>
    <row r="72" spans="2:12" s="8" customFormat="1" ht="24.95" customHeight="1">
      <c r="B72" s="173"/>
      <c r="C72" s="174"/>
      <c r="D72" s="175" t="s">
        <v>660</v>
      </c>
      <c r="E72" s="176"/>
      <c r="F72" s="176"/>
      <c r="G72" s="176"/>
      <c r="H72" s="176"/>
      <c r="I72" s="177"/>
      <c r="J72" s="178">
        <f>J145</f>
        <v>0</v>
      </c>
      <c r="K72" s="174"/>
      <c r="L72" s="179"/>
    </row>
    <row r="73" spans="2:12" s="9" customFormat="1" ht="19.9" customHeight="1">
      <c r="B73" s="180"/>
      <c r="C73" s="118"/>
      <c r="D73" s="181" t="s">
        <v>107</v>
      </c>
      <c r="E73" s="182"/>
      <c r="F73" s="182"/>
      <c r="G73" s="182"/>
      <c r="H73" s="182"/>
      <c r="I73" s="183"/>
      <c r="J73" s="184">
        <f>J146</f>
        <v>0</v>
      </c>
      <c r="K73" s="118"/>
      <c r="L73" s="185"/>
    </row>
    <row r="74" spans="2:12" s="9" customFormat="1" ht="19.9" customHeight="1">
      <c r="B74" s="180"/>
      <c r="C74" s="118"/>
      <c r="D74" s="181" t="s">
        <v>108</v>
      </c>
      <c r="E74" s="182"/>
      <c r="F74" s="182"/>
      <c r="G74" s="182"/>
      <c r="H74" s="182"/>
      <c r="I74" s="183"/>
      <c r="J74" s="184">
        <f>J168</f>
        <v>0</v>
      </c>
      <c r="K74" s="118"/>
      <c r="L74" s="185"/>
    </row>
    <row r="75" spans="2:12" s="9" customFormat="1" ht="19.9" customHeight="1">
      <c r="B75" s="180"/>
      <c r="C75" s="118"/>
      <c r="D75" s="181" t="s">
        <v>109</v>
      </c>
      <c r="E75" s="182"/>
      <c r="F75" s="182"/>
      <c r="G75" s="182"/>
      <c r="H75" s="182"/>
      <c r="I75" s="183"/>
      <c r="J75" s="184">
        <f>J172</f>
        <v>0</v>
      </c>
      <c r="K75" s="118"/>
      <c r="L75" s="185"/>
    </row>
    <row r="76" spans="2:12" s="9" customFormat="1" ht="19.9" customHeight="1">
      <c r="B76" s="180"/>
      <c r="C76" s="118"/>
      <c r="D76" s="181" t="s">
        <v>356</v>
      </c>
      <c r="E76" s="182"/>
      <c r="F76" s="182"/>
      <c r="G76" s="182"/>
      <c r="H76" s="182"/>
      <c r="I76" s="183"/>
      <c r="J76" s="184">
        <f>J178</f>
        <v>0</v>
      </c>
      <c r="K76" s="118"/>
      <c r="L76" s="185"/>
    </row>
    <row r="77" spans="2:12" s="9" customFormat="1" ht="14.85" customHeight="1">
      <c r="B77" s="180"/>
      <c r="C77" s="118"/>
      <c r="D77" s="181" t="s">
        <v>657</v>
      </c>
      <c r="E77" s="182"/>
      <c r="F77" s="182"/>
      <c r="G77" s="182"/>
      <c r="H77" s="182"/>
      <c r="I77" s="183"/>
      <c r="J77" s="184">
        <f>J179</f>
        <v>0</v>
      </c>
      <c r="K77" s="118"/>
      <c r="L77" s="185"/>
    </row>
    <row r="78" spans="2:12" s="9" customFormat="1" ht="14.85" customHeight="1">
      <c r="B78" s="180"/>
      <c r="C78" s="118"/>
      <c r="D78" s="181" t="s">
        <v>658</v>
      </c>
      <c r="E78" s="182"/>
      <c r="F78" s="182"/>
      <c r="G78" s="182"/>
      <c r="H78" s="182"/>
      <c r="I78" s="183"/>
      <c r="J78" s="184">
        <f>J181</f>
        <v>0</v>
      </c>
      <c r="K78" s="118"/>
      <c r="L78" s="185"/>
    </row>
    <row r="79" spans="2:12" s="9" customFormat="1" ht="19.9" customHeight="1">
      <c r="B79" s="180"/>
      <c r="C79" s="118"/>
      <c r="D79" s="181" t="s">
        <v>361</v>
      </c>
      <c r="E79" s="182"/>
      <c r="F79" s="182"/>
      <c r="G79" s="182"/>
      <c r="H79" s="182"/>
      <c r="I79" s="183"/>
      <c r="J79" s="184">
        <f>J183</f>
        <v>0</v>
      </c>
      <c r="K79" s="118"/>
      <c r="L79" s="185"/>
    </row>
    <row r="80" spans="2:12" s="9" customFormat="1" ht="19.9" customHeight="1">
      <c r="B80" s="180"/>
      <c r="C80" s="118"/>
      <c r="D80" s="181" t="s">
        <v>661</v>
      </c>
      <c r="E80" s="182"/>
      <c r="F80" s="182"/>
      <c r="G80" s="182"/>
      <c r="H80" s="182"/>
      <c r="I80" s="183"/>
      <c r="J80" s="184">
        <f>J191</f>
        <v>0</v>
      </c>
      <c r="K80" s="118"/>
      <c r="L80" s="185"/>
    </row>
    <row r="81" spans="2:12" s="1" customFormat="1" ht="21.8" customHeight="1">
      <c r="B81" s="35"/>
      <c r="C81" s="36"/>
      <c r="D81" s="36"/>
      <c r="E81" s="36"/>
      <c r="F81" s="36"/>
      <c r="G81" s="36"/>
      <c r="H81" s="36"/>
      <c r="I81" s="139"/>
      <c r="J81" s="36"/>
      <c r="K81" s="36"/>
      <c r="L81" s="40"/>
    </row>
    <row r="82" spans="2:12" s="1" customFormat="1" ht="6.95" customHeight="1">
      <c r="B82" s="54"/>
      <c r="C82" s="55"/>
      <c r="D82" s="55"/>
      <c r="E82" s="55"/>
      <c r="F82" s="55"/>
      <c r="G82" s="55"/>
      <c r="H82" s="55"/>
      <c r="I82" s="163"/>
      <c r="J82" s="55"/>
      <c r="K82" s="55"/>
      <c r="L82" s="40"/>
    </row>
    <row r="86" spans="2:12" s="1" customFormat="1" ht="6.95" customHeight="1">
      <c r="B86" s="56"/>
      <c r="C86" s="57"/>
      <c r="D86" s="57"/>
      <c r="E86" s="57"/>
      <c r="F86" s="57"/>
      <c r="G86" s="57"/>
      <c r="H86" s="57"/>
      <c r="I86" s="166"/>
      <c r="J86" s="57"/>
      <c r="K86" s="57"/>
      <c r="L86" s="40"/>
    </row>
    <row r="87" spans="2:12" s="1" customFormat="1" ht="24.95" customHeight="1">
      <c r="B87" s="35"/>
      <c r="C87" s="20" t="s">
        <v>114</v>
      </c>
      <c r="D87" s="36"/>
      <c r="E87" s="36"/>
      <c r="F87" s="36"/>
      <c r="G87" s="36"/>
      <c r="H87" s="36"/>
      <c r="I87" s="139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9"/>
      <c r="J88" s="36"/>
      <c r="K88" s="36"/>
      <c r="L88" s="40"/>
    </row>
    <row r="89" spans="2:12" s="1" customFormat="1" ht="12" customHeight="1">
      <c r="B89" s="35"/>
      <c r="C89" s="29" t="s">
        <v>16</v>
      </c>
      <c r="D89" s="36"/>
      <c r="E89" s="36"/>
      <c r="F89" s="36"/>
      <c r="G89" s="36"/>
      <c r="H89" s="36"/>
      <c r="I89" s="139"/>
      <c r="J89" s="36"/>
      <c r="K89" s="36"/>
      <c r="L89" s="40"/>
    </row>
    <row r="90" spans="2:12" s="1" customFormat="1" ht="16.5" customHeight="1">
      <c r="B90" s="35"/>
      <c r="C90" s="36"/>
      <c r="D90" s="36"/>
      <c r="E90" s="167" t="str">
        <f>E7</f>
        <v>MŠ U Stadionu - snížení energetické náročnosti budovy</v>
      </c>
      <c r="F90" s="29"/>
      <c r="G90" s="29"/>
      <c r="H90" s="29"/>
      <c r="I90" s="139"/>
      <c r="J90" s="36"/>
      <c r="K90" s="36"/>
      <c r="L90" s="40"/>
    </row>
    <row r="91" spans="2:12" ht="12" customHeight="1">
      <c r="B91" s="18"/>
      <c r="C91" s="29" t="s">
        <v>98</v>
      </c>
      <c r="D91" s="19"/>
      <c r="E91" s="19"/>
      <c r="F91" s="19"/>
      <c r="G91" s="19"/>
      <c r="H91" s="19"/>
      <c r="I91" s="132"/>
      <c r="J91" s="19"/>
      <c r="K91" s="19"/>
      <c r="L91" s="17"/>
    </row>
    <row r="92" spans="2:12" s="1" customFormat="1" ht="16.5" customHeight="1">
      <c r="B92" s="35"/>
      <c r="C92" s="36"/>
      <c r="D92" s="36"/>
      <c r="E92" s="167" t="s">
        <v>631</v>
      </c>
      <c r="F92" s="36"/>
      <c r="G92" s="36"/>
      <c r="H92" s="36"/>
      <c r="I92" s="139"/>
      <c r="J92" s="36"/>
      <c r="K92" s="36"/>
      <c r="L92" s="40"/>
    </row>
    <row r="93" spans="2:12" s="1" customFormat="1" ht="12" customHeight="1">
      <c r="B93" s="35"/>
      <c r="C93" s="29" t="s">
        <v>100</v>
      </c>
      <c r="D93" s="36"/>
      <c r="E93" s="36"/>
      <c r="F93" s="36"/>
      <c r="G93" s="36"/>
      <c r="H93" s="36"/>
      <c r="I93" s="139"/>
      <c r="J93" s="36"/>
      <c r="K93" s="36"/>
      <c r="L93" s="40"/>
    </row>
    <row r="94" spans="2:12" s="1" customFormat="1" ht="16.5" customHeight="1">
      <c r="B94" s="35"/>
      <c r="C94" s="36"/>
      <c r="D94" s="36"/>
      <c r="E94" s="61" t="str">
        <f>E11</f>
        <v>6b - Elektroinstalace (nezpůsobilé výdaje)</v>
      </c>
      <c r="F94" s="36"/>
      <c r="G94" s="36"/>
      <c r="H94" s="36"/>
      <c r="I94" s="139"/>
      <c r="J94" s="36"/>
      <c r="K94" s="36"/>
      <c r="L94" s="40"/>
    </row>
    <row r="95" spans="2:12" s="1" customFormat="1" ht="6.95" customHeight="1">
      <c r="B95" s="35"/>
      <c r="C95" s="36"/>
      <c r="D95" s="36"/>
      <c r="E95" s="36"/>
      <c r="F95" s="36"/>
      <c r="G95" s="36"/>
      <c r="H95" s="36"/>
      <c r="I95" s="139"/>
      <c r="J95" s="36"/>
      <c r="K95" s="36"/>
      <c r="L95" s="40"/>
    </row>
    <row r="96" spans="2:12" s="1" customFormat="1" ht="12" customHeight="1">
      <c r="B96" s="35"/>
      <c r="C96" s="29" t="s">
        <v>21</v>
      </c>
      <c r="D96" s="36"/>
      <c r="E96" s="36"/>
      <c r="F96" s="24" t="str">
        <f>F14</f>
        <v xml:space="preserve"> </v>
      </c>
      <c r="G96" s="36"/>
      <c r="H96" s="36"/>
      <c r="I96" s="141" t="s">
        <v>23</v>
      </c>
      <c r="J96" s="64" t="str">
        <f>IF(J14="","",J14)</f>
        <v>11. 8. 2018</v>
      </c>
      <c r="K96" s="36"/>
      <c r="L96" s="40"/>
    </row>
    <row r="97" spans="2:12" s="1" customFormat="1" ht="6.95" customHeight="1">
      <c r="B97" s="35"/>
      <c r="C97" s="36"/>
      <c r="D97" s="36"/>
      <c r="E97" s="36"/>
      <c r="F97" s="36"/>
      <c r="G97" s="36"/>
      <c r="H97" s="36"/>
      <c r="I97" s="139"/>
      <c r="J97" s="36"/>
      <c r="K97" s="36"/>
      <c r="L97" s="40"/>
    </row>
    <row r="98" spans="2:12" s="1" customFormat="1" ht="13.65" customHeight="1">
      <c r="B98" s="35"/>
      <c r="C98" s="29" t="s">
        <v>25</v>
      </c>
      <c r="D98" s="36"/>
      <c r="E98" s="36"/>
      <c r="F98" s="24" t="str">
        <f>E17</f>
        <v xml:space="preserve"> </v>
      </c>
      <c r="G98" s="36"/>
      <c r="H98" s="36"/>
      <c r="I98" s="141" t="s">
        <v>30</v>
      </c>
      <c r="J98" s="33" t="str">
        <f>E23</f>
        <v xml:space="preserve"> </v>
      </c>
      <c r="K98" s="36"/>
      <c r="L98" s="40"/>
    </row>
    <row r="99" spans="2:12" s="1" customFormat="1" ht="13.65" customHeight="1">
      <c r="B99" s="35"/>
      <c r="C99" s="29" t="s">
        <v>28</v>
      </c>
      <c r="D99" s="36"/>
      <c r="E99" s="36"/>
      <c r="F99" s="24" t="str">
        <f>IF(E20="","",E20)</f>
        <v>Vyplň údaj</v>
      </c>
      <c r="G99" s="36"/>
      <c r="H99" s="36"/>
      <c r="I99" s="141" t="s">
        <v>32</v>
      </c>
      <c r="J99" s="33" t="str">
        <f>E26</f>
        <v xml:space="preserve"> </v>
      </c>
      <c r="K99" s="36"/>
      <c r="L99" s="40"/>
    </row>
    <row r="100" spans="2:12" s="1" customFormat="1" ht="10.3" customHeight="1">
      <c r="B100" s="35"/>
      <c r="C100" s="36"/>
      <c r="D100" s="36"/>
      <c r="E100" s="36"/>
      <c r="F100" s="36"/>
      <c r="G100" s="36"/>
      <c r="H100" s="36"/>
      <c r="I100" s="139"/>
      <c r="J100" s="36"/>
      <c r="K100" s="36"/>
      <c r="L100" s="40"/>
    </row>
    <row r="101" spans="2:20" s="10" customFormat="1" ht="29.25" customHeight="1">
      <c r="B101" s="186"/>
      <c r="C101" s="187" t="s">
        <v>115</v>
      </c>
      <c r="D101" s="188" t="s">
        <v>54</v>
      </c>
      <c r="E101" s="188" t="s">
        <v>50</v>
      </c>
      <c r="F101" s="188" t="s">
        <v>51</v>
      </c>
      <c r="G101" s="188" t="s">
        <v>116</v>
      </c>
      <c r="H101" s="188" t="s">
        <v>117</v>
      </c>
      <c r="I101" s="189" t="s">
        <v>118</v>
      </c>
      <c r="J101" s="188" t="s">
        <v>104</v>
      </c>
      <c r="K101" s="190" t="s">
        <v>119</v>
      </c>
      <c r="L101" s="191"/>
      <c r="M101" s="84" t="s">
        <v>19</v>
      </c>
      <c r="N101" s="85" t="s">
        <v>39</v>
      </c>
      <c r="O101" s="85" t="s">
        <v>120</v>
      </c>
      <c r="P101" s="85" t="s">
        <v>121</v>
      </c>
      <c r="Q101" s="85" t="s">
        <v>122</v>
      </c>
      <c r="R101" s="85" t="s">
        <v>123</v>
      </c>
      <c r="S101" s="85" t="s">
        <v>124</v>
      </c>
      <c r="T101" s="86" t="s">
        <v>125</v>
      </c>
    </row>
    <row r="102" spans="2:63" s="1" customFormat="1" ht="22.8" customHeight="1">
      <c r="B102" s="35"/>
      <c r="C102" s="91" t="s">
        <v>126</v>
      </c>
      <c r="D102" s="36"/>
      <c r="E102" s="36"/>
      <c r="F102" s="36"/>
      <c r="G102" s="36"/>
      <c r="H102" s="36"/>
      <c r="I102" s="139"/>
      <c r="J102" s="192">
        <f>BK102</f>
        <v>0</v>
      </c>
      <c r="K102" s="36"/>
      <c r="L102" s="40"/>
      <c r="M102" s="87"/>
      <c r="N102" s="88"/>
      <c r="O102" s="88"/>
      <c r="P102" s="193">
        <f>P103+P145</f>
        <v>0</v>
      </c>
      <c r="Q102" s="88"/>
      <c r="R102" s="193">
        <f>R103+R145</f>
        <v>0</v>
      </c>
      <c r="S102" s="88"/>
      <c r="T102" s="194">
        <f>T103+T145</f>
        <v>0</v>
      </c>
      <c r="AT102" s="14" t="s">
        <v>68</v>
      </c>
      <c r="AU102" s="14" t="s">
        <v>105</v>
      </c>
      <c r="BK102" s="195">
        <f>BK103+BK145</f>
        <v>0</v>
      </c>
    </row>
    <row r="103" spans="2:63" s="11" customFormat="1" ht="25.9" customHeight="1">
      <c r="B103" s="196"/>
      <c r="C103" s="197"/>
      <c r="D103" s="198" t="s">
        <v>68</v>
      </c>
      <c r="E103" s="199" t="s">
        <v>127</v>
      </c>
      <c r="F103" s="199" t="s">
        <v>128</v>
      </c>
      <c r="G103" s="197"/>
      <c r="H103" s="197"/>
      <c r="I103" s="200"/>
      <c r="J103" s="201">
        <f>BK103</f>
        <v>0</v>
      </c>
      <c r="K103" s="197"/>
      <c r="L103" s="202"/>
      <c r="M103" s="203"/>
      <c r="N103" s="204"/>
      <c r="O103" s="204"/>
      <c r="P103" s="205">
        <f>P104+P126+P130+P136+P143</f>
        <v>0</v>
      </c>
      <c r="Q103" s="204"/>
      <c r="R103" s="205">
        <f>R104+R126+R130+R136+R143</f>
        <v>0</v>
      </c>
      <c r="S103" s="204"/>
      <c r="T103" s="206">
        <f>T104+T126+T130+T136+T143</f>
        <v>0</v>
      </c>
      <c r="AR103" s="207" t="s">
        <v>78</v>
      </c>
      <c r="AT103" s="208" t="s">
        <v>68</v>
      </c>
      <c r="AU103" s="208" t="s">
        <v>69</v>
      </c>
      <c r="AY103" s="207" t="s">
        <v>129</v>
      </c>
      <c r="BK103" s="209">
        <f>BK104+BK126+BK130+BK136+BK143</f>
        <v>0</v>
      </c>
    </row>
    <row r="104" spans="2:63" s="11" customFormat="1" ht="22.8" customHeight="1">
      <c r="B104" s="196"/>
      <c r="C104" s="197"/>
      <c r="D104" s="198" t="s">
        <v>68</v>
      </c>
      <c r="E104" s="210" t="s">
        <v>130</v>
      </c>
      <c r="F104" s="210" t="s">
        <v>131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SUM(P105:P125)</f>
        <v>0</v>
      </c>
      <c r="Q104" s="204"/>
      <c r="R104" s="205">
        <f>SUM(R105:R125)</f>
        <v>0</v>
      </c>
      <c r="S104" s="204"/>
      <c r="T104" s="206">
        <f>SUM(T105:T125)</f>
        <v>0</v>
      </c>
      <c r="AR104" s="207" t="s">
        <v>78</v>
      </c>
      <c r="AT104" s="208" t="s">
        <v>68</v>
      </c>
      <c r="AU104" s="208" t="s">
        <v>76</v>
      </c>
      <c r="AY104" s="207" t="s">
        <v>129</v>
      </c>
      <c r="BK104" s="209">
        <f>SUM(BK105:BK125)</f>
        <v>0</v>
      </c>
    </row>
    <row r="105" spans="2:65" s="1" customFormat="1" ht="16.5" customHeight="1">
      <c r="B105" s="35"/>
      <c r="C105" s="212" t="s">
        <v>76</v>
      </c>
      <c r="D105" s="212" t="s">
        <v>132</v>
      </c>
      <c r="E105" s="213" t="s">
        <v>365</v>
      </c>
      <c r="F105" s="214" t="s">
        <v>366</v>
      </c>
      <c r="G105" s="215" t="s">
        <v>135</v>
      </c>
      <c r="H105" s="216">
        <v>57</v>
      </c>
      <c r="I105" s="217"/>
      <c r="J105" s="218">
        <f>ROUND(I105*H105,2)</f>
        <v>0</v>
      </c>
      <c r="K105" s="214" t="s">
        <v>19</v>
      </c>
      <c r="L105" s="40"/>
      <c r="M105" s="219" t="s">
        <v>19</v>
      </c>
      <c r="N105" s="220" t="s">
        <v>40</v>
      </c>
      <c r="O105" s="76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AR105" s="14" t="s">
        <v>136</v>
      </c>
      <c r="AT105" s="14" t="s">
        <v>132</v>
      </c>
      <c r="AU105" s="14" t="s">
        <v>78</v>
      </c>
      <c r="AY105" s="14" t="s">
        <v>129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14" t="s">
        <v>76</v>
      </c>
      <c r="BK105" s="223">
        <f>ROUND(I105*H105,2)</f>
        <v>0</v>
      </c>
      <c r="BL105" s="14" t="s">
        <v>136</v>
      </c>
      <c r="BM105" s="14" t="s">
        <v>78</v>
      </c>
    </row>
    <row r="106" spans="2:65" s="1" customFormat="1" ht="16.5" customHeight="1">
      <c r="B106" s="35"/>
      <c r="C106" s="212" t="s">
        <v>78</v>
      </c>
      <c r="D106" s="212" t="s">
        <v>132</v>
      </c>
      <c r="E106" s="213" t="s">
        <v>367</v>
      </c>
      <c r="F106" s="214" t="s">
        <v>368</v>
      </c>
      <c r="G106" s="215" t="s">
        <v>135</v>
      </c>
      <c r="H106" s="216">
        <v>1</v>
      </c>
      <c r="I106" s="217"/>
      <c r="J106" s="218">
        <f>ROUND(I106*H106,2)</f>
        <v>0</v>
      </c>
      <c r="K106" s="214" t="s">
        <v>19</v>
      </c>
      <c r="L106" s="40"/>
      <c r="M106" s="219" t="s">
        <v>19</v>
      </c>
      <c r="N106" s="220" t="s">
        <v>40</v>
      </c>
      <c r="O106" s="76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AR106" s="14" t="s">
        <v>136</v>
      </c>
      <c r="AT106" s="14" t="s">
        <v>132</v>
      </c>
      <c r="AU106" s="14" t="s">
        <v>78</v>
      </c>
      <c r="AY106" s="14" t="s">
        <v>129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14" t="s">
        <v>76</v>
      </c>
      <c r="BK106" s="223">
        <f>ROUND(I106*H106,2)</f>
        <v>0</v>
      </c>
      <c r="BL106" s="14" t="s">
        <v>136</v>
      </c>
      <c r="BM106" s="14" t="s">
        <v>139</v>
      </c>
    </row>
    <row r="107" spans="2:65" s="1" customFormat="1" ht="16.5" customHeight="1">
      <c r="B107" s="35"/>
      <c r="C107" s="212" t="s">
        <v>140</v>
      </c>
      <c r="D107" s="212" t="s">
        <v>132</v>
      </c>
      <c r="E107" s="213" t="s">
        <v>369</v>
      </c>
      <c r="F107" s="214" t="s">
        <v>370</v>
      </c>
      <c r="G107" s="215" t="s">
        <v>135</v>
      </c>
      <c r="H107" s="216">
        <v>37</v>
      </c>
      <c r="I107" s="217"/>
      <c r="J107" s="218">
        <f>ROUND(I107*H107,2)</f>
        <v>0</v>
      </c>
      <c r="K107" s="214" t="s">
        <v>19</v>
      </c>
      <c r="L107" s="40"/>
      <c r="M107" s="219" t="s">
        <v>19</v>
      </c>
      <c r="N107" s="220" t="s">
        <v>40</v>
      </c>
      <c r="O107" s="76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AR107" s="14" t="s">
        <v>136</v>
      </c>
      <c r="AT107" s="14" t="s">
        <v>132</v>
      </c>
      <c r="AU107" s="14" t="s">
        <v>78</v>
      </c>
      <c r="AY107" s="14" t="s">
        <v>129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14" t="s">
        <v>76</v>
      </c>
      <c r="BK107" s="223">
        <f>ROUND(I107*H107,2)</f>
        <v>0</v>
      </c>
      <c r="BL107" s="14" t="s">
        <v>136</v>
      </c>
      <c r="BM107" s="14" t="s">
        <v>143</v>
      </c>
    </row>
    <row r="108" spans="2:65" s="1" customFormat="1" ht="16.5" customHeight="1">
      <c r="B108" s="35"/>
      <c r="C108" s="212" t="s">
        <v>139</v>
      </c>
      <c r="D108" s="212" t="s">
        <v>132</v>
      </c>
      <c r="E108" s="213" t="s">
        <v>371</v>
      </c>
      <c r="F108" s="214" t="s">
        <v>372</v>
      </c>
      <c r="G108" s="215" t="s">
        <v>135</v>
      </c>
      <c r="H108" s="216">
        <v>20</v>
      </c>
      <c r="I108" s="217"/>
      <c r="J108" s="218">
        <f>ROUND(I108*H108,2)</f>
        <v>0</v>
      </c>
      <c r="K108" s="214" t="s">
        <v>19</v>
      </c>
      <c r="L108" s="40"/>
      <c r="M108" s="219" t="s">
        <v>19</v>
      </c>
      <c r="N108" s="220" t="s">
        <v>40</v>
      </c>
      <c r="O108" s="76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AR108" s="14" t="s">
        <v>136</v>
      </c>
      <c r="AT108" s="14" t="s">
        <v>132</v>
      </c>
      <c r="AU108" s="14" t="s">
        <v>78</v>
      </c>
      <c r="AY108" s="14" t="s">
        <v>129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14" t="s">
        <v>76</v>
      </c>
      <c r="BK108" s="223">
        <f>ROUND(I108*H108,2)</f>
        <v>0</v>
      </c>
      <c r="BL108" s="14" t="s">
        <v>136</v>
      </c>
      <c r="BM108" s="14" t="s">
        <v>146</v>
      </c>
    </row>
    <row r="109" spans="2:65" s="1" customFormat="1" ht="16.5" customHeight="1">
      <c r="B109" s="35"/>
      <c r="C109" s="212" t="s">
        <v>147</v>
      </c>
      <c r="D109" s="212" t="s">
        <v>132</v>
      </c>
      <c r="E109" s="213" t="s">
        <v>373</v>
      </c>
      <c r="F109" s="214" t="s">
        <v>374</v>
      </c>
      <c r="G109" s="215" t="s">
        <v>135</v>
      </c>
      <c r="H109" s="216">
        <v>8</v>
      </c>
      <c r="I109" s="217"/>
      <c r="J109" s="218">
        <f>ROUND(I109*H109,2)</f>
        <v>0</v>
      </c>
      <c r="K109" s="214" t="s">
        <v>19</v>
      </c>
      <c r="L109" s="40"/>
      <c r="M109" s="219" t="s">
        <v>19</v>
      </c>
      <c r="N109" s="220" t="s">
        <v>40</v>
      </c>
      <c r="O109" s="76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14" t="s">
        <v>136</v>
      </c>
      <c r="AT109" s="14" t="s">
        <v>132</v>
      </c>
      <c r="AU109" s="14" t="s">
        <v>78</v>
      </c>
      <c r="AY109" s="14" t="s">
        <v>129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4" t="s">
        <v>76</v>
      </c>
      <c r="BK109" s="223">
        <f>ROUND(I109*H109,2)</f>
        <v>0</v>
      </c>
      <c r="BL109" s="14" t="s">
        <v>136</v>
      </c>
      <c r="BM109" s="14" t="s">
        <v>150</v>
      </c>
    </row>
    <row r="110" spans="2:65" s="1" customFormat="1" ht="22.5" customHeight="1">
      <c r="B110" s="35"/>
      <c r="C110" s="212" t="s">
        <v>143</v>
      </c>
      <c r="D110" s="212" t="s">
        <v>132</v>
      </c>
      <c r="E110" s="213" t="s">
        <v>662</v>
      </c>
      <c r="F110" s="214" t="s">
        <v>663</v>
      </c>
      <c r="G110" s="215" t="s">
        <v>135</v>
      </c>
      <c r="H110" s="216">
        <v>4</v>
      </c>
      <c r="I110" s="217"/>
      <c r="J110" s="218">
        <f>ROUND(I110*H110,2)</f>
        <v>0</v>
      </c>
      <c r="K110" s="214" t="s">
        <v>19</v>
      </c>
      <c r="L110" s="40"/>
      <c r="M110" s="219" t="s">
        <v>19</v>
      </c>
      <c r="N110" s="220" t="s">
        <v>40</v>
      </c>
      <c r="O110" s="76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AR110" s="14" t="s">
        <v>136</v>
      </c>
      <c r="AT110" s="14" t="s">
        <v>132</v>
      </c>
      <c r="AU110" s="14" t="s">
        <v>78</v>
      </c>
      <c r="AY110" s="14" t="s">
        <v>129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14" t="s">
        <v>76</v>
      </c>
      <c r="BK110" s="223">
        <f>ROUND(I110*H110,2)</f>
        <v>0</v>
      </c>
      <c r="BL110" s="14" t="s">
        <v>136</v>
      </c>
      <c r="BM110" s="14" t="s">
        <v>153</v>
      </c>
    </row>
    <row r="111" spans="2:65" s="1" customFormat="1" ht="16.5" customHeight="1">
      <c r="B111" s="35"/>
      <c r="C111" s="212" t="s">
        <v>154</v>
      </c>
      <c r="D111" s="212" t="s">
        <v>132</v>
      </c>
      <c r="E111" s="213" t="s">
        <v>377</v>
      </c>
      <c r="F111" s="214" t="s">
        <v>378</v>
      </c>
      <c r="G111" s="215" t="s">
        <v>135</v>
      </c>
      <c r="H111" s="216">
        <v>2</v>
      </c>
      <c r="I111" s="217"/>
      <c r="J111" s="218">
        <f>ROUND(I111*H111,2)</f>
        <v>0</v>
      </c>
      <c r="K111" s="214" t="s">
        <v>19</v>
      </c>
      <c r="L111" s="40"/>
      <c r="M111" s="219" t="s">
        <v>19</v>
      </c>
      <c r="N111" s="220" t="s">
        <v>40</v>
      </c>
      <c r="O111" s="76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AR111" s="14" t="s">
        <v>136</v>
      </c>
      <c r="AT111" s="14" t="s">
        <v>132</v>
      </c>
      <c r="AU111" s="14" t="s">
        <v>78</v>
      </c>
      <c r="AY111" s="14" t="s">
        <v>129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14" t="s">
        <v>76</v>
      </c>
      <c r="BK111" s="223">
        <f>ROUND(I111*H111,2)</f>
        <v>0</v>
      </c>
      <c r="BL111" s="14" t="s">
        <v>136</v>
      </c>
      <c r="BM111" s="14" t="s">
        <v>157</v>
      </c>
    </row>
    <row r="112" spans="2:65" s="1" customFormat="1" ht="16.5" customHeight="1">
      <c r="B112" s="35"/>
      <c r="C112" s="212" t="s">
        <v>146</v>
      </c>
      <c r="D112" s="212" t="s">
        <v>132</v>
      </c>
      <c r="E112" s="213" t="s">
        <v>379</v>
      </c>
      <c r="F112" s="214" t="s">
        <v>380</v>
      </c>
      <c r="G112" s="215" t="s">
        <v>135</v>
      </c>
      <c r="H112" s="216">
        <v>4</v>
      </c>
      <c r="I112" s="217"/>
      <c r="J112" s="218">
        <f>ROUND(I112*H112,2)</f>
        <v>0</v>
      </c>
      <c r="K112" s="214" t="s">
        <v>19</v>
      </c>
      <c r="L112" s="40"/>
      <c r="M112" s="219" t="s">
        <v>19</v>
      </c>
      <c r="N112" s="220" t="s">
        <v>40</v>
      </c>
      <c r="O112" s="76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AR112" s="14" t="s">
        <v>136</v>
      </c>
      <c r="AT112" s="14" t="s">
        <v>132</v>
      </c>
      <c r="AU112" s="14" t="s">
        <v>78</v>
      </c>
      <c r="AY112" s="14" t="s">
        <v>129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4" t="s">
        <v>76</v>
      </c>
      <c r="BK112" s="223">
        <f>ROUND(I112*H112,2)</f>
        <v>0</v>
      </c>
      <c r="BL112" s="14" t="s">
        <v>136</v>
      </c>
      <c r="BM112" s="14" t="s">
        <v>136</v>
      </c>
    </row>
    <row r="113" spans="2:65" s="1" customFormat="1" ht="16.5" customHeight="1">
      <c r="B113" s="35"/>
      <c r="C113" s="212" t="s">
        <v>163</v>
      </c>
      <c r="D113" s="212" t="s">
        <v>132</v>
      </c>
      <c r="E113" s="213" t="s">
        <v>664</v>
      </c>
      <c r="F113" s="214" t="s">
        <v>665</v>
      </c>
      <c r="G113" s="215" t="s">
        <v>135</v>
      </c>
      <c r="H113" s="216">
        <v>4</v>
      </c>
      <c r="I113" s="217"/>
      <c r="J113" s="218">
        <f>ROUND(I113*H113,2)</f>
        <v>0</v>
      </c>
      <c r="K113" s="214" t="s">
        <v>19</v>
      </c>
      <c r="L113" s="40"/>
      <c r="M113" s="219" t="s">
        <v>19</v>
      </c>
      <c r="N113" s="220" t="s">
        <v>40</v>
      </c>
      <c r="O113" s="76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AR113" s="14" t="s">
        <v>136</v>
      </c>
      <c r="AT113" s="14" t="s">
        <v>132</v>
      </c>
      <c r="AU113" s="14" t="s">
        <v>78</v>
      </c>
      <c r="AY113" s="14" t="s">
        <v>129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14" t="s">
        <v>76</v>
      </c>
      <c r="BK113" s="223">
        <f>ROUND(I113*H113,2)</f>
        <v>0</v>
      </c>
      <c r="BL113" s="14" t="s">
        <v>136</v>
      </c>
      <c r="BM113" s="14" t="s">
        <v>166</v>
      </c>
    </row>
    <row r="114" spans="2:65" s="1" customFormat="1" ht="16.5" customHeight="1">
      <c r="B114" s="35"/>
      <c r="C114" s="212" t="s">
        <v>150</v>
      </c>
      <c r="D114" s="212" t="s">
        <v>132</v>
      </c>
      <c r="E114" s="213" t="s">
        <v>385</v>
      </c>
      <c r="F114" s="214" t="s">
        <v>386</v>
      </c>
      <c r="G114" s="215" t="s">
        <v>135</v>
      </c>
      <c r="H114" s="216">
        <v>12</v>
      </c>
      <c r="I114" s="217"/>
      <c r="J114" s="218">
        <f>ROUND(I114*H114,2)</f>
        <v>0</v>
      </c>
      <c r="K114" s="214" t="s">
        <v>19</v>
      </c>
      <c r="L114" s="40"/>
      <c r="M114" s="219" t="s">
        <v>19</v>
      </c>
      <c r="N114" s="220" t="s">
        <v>40</v>
      </c>
      <c r="O114" s="76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14" t="s">
        <v>136</v>
      </c>
      <c r="AT114" s="14" t="s">
        <v>132</v>
      </c>
      <c r="AU114" s="14" t="s">
        <v>78</v>
      </c>
      <c r="AY114" s="14" t="s">
        <v>129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14" t="s">
        <v>76</v>
      </c>
      <c r="BK114" s="223">
        <f>ROUND(I114*H114,2)</f>
        <v>0</v>
      </c>
      <c r="BL114" s="14" t="s">
        <v>136</v>
      </c>
      <c r="BM114" s="14" t="s">
        <v>169</v>
      </c>
    </row>
    <row r="115" spans="2:65" s="1" customFormat="1" ht="16.5" customHeight="1">
      <c r="B115" s="35"/>
      <c r="C115" s="212" t="s">
        <v>172</v>
      </c>
      <c r="D115" s="212" t="s">
        <v>132</v>
      </c>
      <c r="E115" s="213" t="s">
        <v>387</v>
      </c>
      <c r="F115" s="214" t="s">
        <v>388</v>
      </c>
      <c r="G115" s="215" t="s">
        <v>135</v>
      </c>
      <c r="H115" s="216">
        <v>4</v>
      </c>
      <c r="I115" s="217"/>
      <c r="J115" s="218">
        <f>ROUND(I115*H115,2)</f>
        <v>0</v>
      </c>
      <c r="K115" s="214" t="s">
        <v>19</v>
      </c>
      <c r="L115" s="40"/>
      <c r="M115" s="219" t="s">
        <v>19</v>
      </c>
      <c r="N115" s="220" t="s">
        <v>40</v>
      </c>
      <c r="O115" s="76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AR115" s="14" t="s">
        <v>136</v>
      </c>
      <c r="AT115" s="14" t="s">
        <v>132</v>
      </c>
      <c r="AU115" s="14" t="s">
        <v>78</v>
      </c>
      <c r="AY115" s="14" t="s">
        <v>129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4" t="s">
        <v>76</v>
      </c>
      <c r="BK115" s="223">
        <f>ROUND(I115*H115,2)</f>
        <v>0</v>
      </c>
      <c r="BL115" s="14" t="s">
        <v>136</v>
      </c>
      <c r="BM115" s="14" t="s">
        <v>175</v>
      </c>
    </row>
    <row r="116" spans="2:65" s="1" customFormat="1" ht="16.5" customHeight="1">
      <c r="B116" s="35"/>
      <c r="C116" s="212" t="s">
        <v>153</v>
      </c>
      <c r="D116" s="212" t="s">
        <v>132</v>
      </c>
      <c r="E116" s="213" t="s">
        <v>666</v>
      </c>
      <c r="F116" s="214" t="s">
        <v>667</v>
      </c>
      <c r="G116" s="215" t="s">
        <v>135</v>
      </c>
      <c r="H116" s="216">
        <v>4</v>
      </c>
      <c r="I116" s="217"/>
      <c r="J116" s="218">
        <f>ROUND(I116*H116,2)</f>
        <v>0</v>
      </c>
      <c r="K116" s="214" t="s">
        <v>19</v>
      </c>
      <c r="L116" s="40"/>
      <c r="M116" s="219" t="s">
        <v>19</v>
      </c>
      <c r="N116" s="220" t="s">
        <v>40</v>
      </c>
      <c r="O116" s="76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AR116" s="14" t="s">
        <v>136</v>
      </c>
      <c r="AT116" s="14" t="s">
        <v>132</v>
      </c>
      <c r="AU116" s="14" t="s">
        <v>78</v>
      </c>
      <c r="AY116" s="14" t="s">
        <v>129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14" t="s">
        <v>76</v>
      </c>
      <c r="BK116" s="223">
        <f>ROUND(I116*H116,2)</f>
        <v>0</v>
      </c>
      <c r="BL116" s="14" t="s">
        <v>136</v>
      </c>
      <c r="BM116" s="14" t="s">
        <v>178</v>
      </c>
    </row>
    <row r="117" spans="2:65" s="1" customFormat="1" ht="16.5" customHeight="1">
      <c r="B117" s="35"/>
      <c r="C117" s="212" t="s">
        <v>179</v>
      </c>
      <c r="D117" s="212" t="s">
        <v>132</v>
      </c>
      <c r="E117" s="213" t="s">
        <v>389</v>
      </c>
      <c r="F117" s="214" t="s">
        <v>390</v>
      </c>
      <c r="G117" s="215" t="s">
        <v>135</v>
      </c>
      <c r="H117" s="216">
        <v>4</v>
      </c>
      <c r="I117" s="217"/>
      <c r="J117" s="218">
        <f>ROUND(I117*H117,2)</f>
        <v>0</v>
      </c>
      <c r="K117" s="214" t="s">
        <v>19</v>
      </c>
      <c r="L117" s="40"/>
      <c r="M117" s="219" t="s">
        <v>19</v>
      </c>
      <c r="N117" s="220" t="s">
        <v>40</v>
      </c>
      <c r="O117" s="76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AR117" s="14" t="s">
        <v>136</v>
      </c>
      <c r="AT117" s="14" t="s">
        <v>132</v>
      </c>
      <c r="AU117" s="14" t="s">
        <v>78</v>
      </c>
      <c r="AY117" s="14" t="s">
        <v>129</v>
      </c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14" t="s">
        <v>76</v>
      </c>
      <c r="BK117" s="223">
        <f>ROUND(I117*H117,2)</f>
        <v>0</v>
      </c>
      <c r="BL117" s="14" t="s">
        <v>136</v>
      </c>
      <c r="BM117" s="14" t="s">
        <v>182</v>
      </c>
    </row>
    <row r="118" spans="2:47" s="1" customFormat="1" ht="12">
      <c r="B118" s="35"/>
      <c r="C118" s="36"/>
      <c r="D118" s="224" t="s">
        <v>191</v>
      </c>
      <c r="E118" s="36"/>
      <c r="F118" s="225" t="s">
        <v>391</v>
      </c>
      <c r="G118" s="36"/>
      <c r="H118" s="36"/>
      <c r="I118" s="139"/>
      <c r="J118" s="36"/>
      <c r="K118" s="36"/>
      <c r="L118" s="40"/>
      <c r="M118" s="226"/>
      <c r="N118" s="76"/>
      <c r="O118" s="76"/>
      <c r="P118" s="76"/>
      <c r="Q118" s="76"/>
      <c r="R118" s="76"/>
      <c r="S118" s="76"/>
      <c r="T118" s="77"/>
      <c r="AT118" s="14" t="s">
        <v>191</v>
      </c>
      <c r="AU118" s="14" t="s">
        <v>78</v>
      </c>
    </row>
    <row r="119" spans="2:65" s="1" customFormat="1" ht="16.5" customHeight="1">
      <c r="B119" s="35"/>
      <c r="C119" s="212" t="s">
        <v>157</v>
      </c>
      <c r="D119" s="212" t="s">
        <v>132</v>
      </c>
      <c r="E119" s="213" t="s">
        <v>668</v>
      </c>
      <c r="F119" s="214" t="s">
        <v>669</v>
      </c>
      <c r="G119" s="215" t="s">
        <v>135</v>
      </c>
      <c r="H119" s="216">
        <v>16</v>
      </c>
      <c r="I119" s="217"/>
      <c r="J119" s="218">
        <f>ROUND(I119*H119,2)</f>
        <v>0</v>
      </c>
      <c r="K119" s="214" t="s">
        <v>19</v>
      </c>
      <c r="L119" s="40"/>
      <c r="M119" s="219" t="s">
        <v>19</v>
      </c>
      <c r="N119" s="220" t="s">
        <v>40</v>
      </c>
      <c r="O119" s="76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AR119" s="14" t="s">
        <v>136</v>
      </c>
      <c r="AT119" s="14" t="s">
        <v>132</v>
      </c>
      <c r="AU119" s="14" t="s">
        <v>78</v>
      </c>
      <c r="AY119" s="14" t="s">
        <v>129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4" t="s">
        <v>76</v>
      </c>
      <c r="BK119" s="223">
        <f>ROUND(I119*H119,2)</f>
        <v>0</v>
      </c>
      <c r="BL119" s="14" t="s">
        <v>136</v>
      </c>
      <c r="BM119" s="14" t="s">
        <v>185</v>
      </c>
    </row>
    <row r="120" spans="2:65" s="1" customFormat="1" ht="16.5" customHeight="1">
      <c r="B120" s="35"/>
      <c r="C120" s="212" t="s">
        <v>8</v>
      </c>
      <c r="D120" s="212" t="s">
        <v>132</v>
      </c>
      <c r="E120" s="213" t="s">
        <v>670</v>
      </c>
      <c r="F120" s="214" t="s">
        <v>671</v>
      </c>
      <c r="G120" s="215" t="s">
        <v>135</v>
      </c>
      <c r="H120" s="216">
        <v>4</v>
      </c>
      <c r="I120" s="217"/>
      <c r="J120" s="218">
        <f>ROUND(I120*H120,2)</f>
        <v>0</v>
      </c>
      <c r="K120" s="214" t="s">
        <v>19</v>
      </c>
      <c r="L120" s="40"/>
      <c r="M120" s="219" t="s">
        <v>19</v>
      </c>
      <c r="N120" s="220" t="s">
        <v>40</v>
      </c>
      <c r="O120" s="76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AR120" s="14" t="s">
        <v>136</v>
      </c>
      <c r="AT120" s="14" t="s">
        <v>132</v>
      </c>
      <c r="AU120" s="14" t="s">
        <v>78</v>
      </c>
      <c r="AY120" s="14" t="s">
        <v>129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14" t="s">
        <v>76</v>
      </c>
      <c r="BK120" s="223">
        <f>ROUND(I120*H120,2)</f>
        <v>0</v>
      </c>
      <c r="BL120" s="14" t="s">
        <v>136</v>
      </c>
      <c r="BM120" s="14" t="s">
        <v>190</v>
      </c>
    </row>
    <row r="121" spans="2:47" s="1" customFormat="1" ht="12">
      <c r="B121" s="35"/>
      <c r="C121" s="36"/>
      <c r="D121" s="224" t="s">
        <v>191</v>
      </c>
      <c r="E121" s="36"/>
      <c r="F121" s="225" t="s">
        <v>391</v>
      </c>
      <c r="G121" s="36"/>
      <c r="H121" s="36"/>
      <c r="I121" s="139"/>
      <c r="J121" s="36"/>
      <c r="K121" s="36"/>
      <c r="L121" s="40"/>
      <c r="M121" s="226"/>
      <c r="N121" s="76"/>
      <c r="O121" s="76"/>
      <c r="P121" s="76"/>
      <c r="Q121" s="76"/>
      <c r="R121" s="76"/>
      <c r="S121" s="76"/>
      <c r="T121" s="77"/>
      <c r="AT121" s="14" t="s">
        <v>191</v>
      </c>
      <c r="AU121" s="14" t="s">
        <v>78</v>
      </c>
    </row>
    <row r="122" spans="2:65" s="1" customFormat="1" ht="16.5" customHeight="1">
      <c r="B122" s="35"/>
      <c r="C122" s="212" t="s">
        <v>136</v>
      </c>
      <c r="D122" s="212" t="s">
        <v>132</v>
      </c>
      <c r="E122" s="213" t="s">
        <v>672</v>
      </c>
      <c r="F122" s="214" t="s">
        <v>673</v>
      </c>
      <c r="G122" s="215" t="s">
        <v>135</v>
      </c>
      <c r="H122" s="216">
        <v>1</v>
      </c>
      <c r="I122" s="217"/>
      <c r="J122" s="218">
        <f>ROUND(I122*H122,2)</f>
        <v>0</v>
      </c>
      <c r="K122" s="214" t="s">
        <v>19</v>
      </c>
      <c r="L122" s="40"/>
      <c r="M122" s="219" t="s">
        <v>19</v>
      </c>
      <c r="N122" s="220" t="s">
        <v>40</v>
      </c>
      <c r="O122" s="76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AR122" s="14" t="s">
        <v>136</v>
      </c>
      <c r="AT122" s="14" t="s">
        <v>132</v>
      </c>
      <c r="AU122" s="14" t="s">
        <v>78</v>
      </c>
      <c r="AY122" s="14" t="s">
        <v>129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4" t="s">
        <v>76</v>
      </c>
      <c r="BK122" s="223">
        <f>ROUND(I122*H122,2)</f>
        <v>0</v>
      </c>
      <c r="BL122" s="14" t="s">
        <v>136</v>
      </c>
      <c r="BM122" s="14" t="s">
        <v>195</v>
      </c>
    </row>
    <row r="123" spans="2:47" s="1" customFormat="1" ht="12">
      <c r="B123" s="35"/>
      <c r="C123" s="36"/>
      <c r="D123" s="224" t="s">
        <v>191</v>
      </c>
      <c r="E123" s="36"/>
      <c r="F123" s="225" t="s">
        <v>394</v>
      </c>
      <c r="G123" s="36"/>
      <c r="H123" s="36"/>
      <c r="I123" s="139"/>
      <c r="J123" s="36"/>
      <c r="K123" s="36"/>
      <c r="L123" s="40"/>
      <c r="M123" s="226"/>
      <c r="N123" s="76"/>
      <c r="O123" s="76"/>
      <c r="P123" s="76"/>
      <c r="Q123" s="76"/>
      <c r="R123" s="76"/>
      <c r="S123" s="76"/>
      <c r="T123" s="77"/>
      <c r="AT123" s="14" t="s">
        <v>191</v>
      </c>
      <c r="AU123" s="14" t="s">
        <v>78</v>
      </c>
    </row>
    <row r="124" spans="2:65" s="1" customFormat="1" ht="16.5" customHeight="1">
      <c r="B124" s="35"/>
      <c r="C124" s="212" t="s">
        <v>197</v>
      </c>
      <c r="D124" s="212" t="s">
        <v>132</v>
      </c>
      <c r="E124" s="213" t="s">
        <v>418</v>
      </c>
      <c r="F124" s="214" t="s">
        <v>419</v>
      </c>
      <c r="G124" s="215" t="s">
        <v>135</v>
      </c>
      <c r="H124" s="216">
        <v>210</v>
      </c>
      <c r="I124" s="217"/>
      <c r="J124" s="218">
        <f>ROUND(I124*H124,2)</f>
        <v>0</v>
      </c>
      <c r="K124" s="214" t="s">
        <v>19</v>
      </c>
      <c r="L124" s="40"/>
      <c r="M124" s="219" t="s">
        <v>19</v>
      </c>
      <c r="N124" s="220" t="s">
        <v>40</v>
      </c>
      <c r="O124" s="76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AR124" s="14" t="s">
        <v>136</v>
      </c>
      <c r="AT124" s="14" t="s">
        <v>132</v>
      </c>
      <c r="AU124" s="14" t="s">
        <v>78</v>
      </c>
      <c r="AY124" s="14" t="s">
        <v>129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4" t="s">
        <v>76</v>
      </c>
      <c r="BK124" s="223">
        <f>ROUND(I124*H124,2)</f>
        <v>0</v>
      </c>
      <c r="BL124" s="14" t="s">
        <v>136</v>
      </c>
      <c r="BM124" s="14" t="s">
        <v>200</v>
      </c>
    </row>
    <row r="125" spans="2:65" s="1" customFormat="1" ht="16.5" customHeight="1">
      <c r="B125" s="35"/>
      <c r="C125" s="212" t="s">
        <v>166</v>
      </c>
      <c r="D125" s="212" t="s">
        <v>132</v>
      </c>
      <c r="E125" s="213" t="s">
        <v>420</v>
      </c>
      <c r="F125" s="214" t="s">
        <v>421</v>
      </c>
      <c r="G125" s="215" t="s">
        <v>135</v>
      </c>
      <c r="H125" s="216">
        <v>8</v>
      </c>
      <c r="I125" s="217"/>
      <c r="J125" s="218">
        <f>ROUND(I125*H125,2)</f>
        <v>0</v>
      </c>
      <c r="K125" s="214" t="s">
        <v>19</v>
      </c>
      <c r="L125" s="40"/>
      <c r="M125" s="219" t="s">
        <v>19</v>
      </c>
      <c r="N125" s="220" t="s">
        <v>40</v>
      </c>
      <c r="O125" s="76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AR125" s="14" t="s">
        <v>136</v>
      </c>
      <c r="AT125" s="14" t="s">
        <v>132</v>
      </c>
      <c r="AU125" s="14" t="s">
        <v>78</v>
      </c>
      <c r="AY125" s="14" t="s">
        <v>129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4" t="s">
        <v>76</v>
      </c>
      <c r="BK125" s="223">
        <f>ROUND(I125*H125,2)</f>
        <v>0</v>
      </c>
      <c r="BL125" s="14" t="s">
        <v>136</v>
      </c>
      <c r="BM125" s="14" t="s">
        <v>204</v>
      </c>
    </row>
    <row r="126" spans="2:63" s="11" customFormat="1" ht="22.8" customHeight="1">
      <c r="B126" s="196"/>
      <c r="C126" s="197"/>
      <c r="D126" s="198" t="s">
        <v>68</v>
      </c>
      <c r="E126" s="210" t="s">
        <v>158</v>
      </c>
      <c r="F126" s="210" t="s">
        <v>159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SUM(P127:P129)</f>
        <v>0</v>
      </c>
      <c r="Q126" s="204"/>
      <c r="R126" s="205">
        <f>SUM(R127:R129)</f>
        <v>0</v>
      </c>
      <c r="S126" s="204"/>
      <c r="T126" s="206">
        <f>SUM(T127:T129)</f>
        <v>0</v>
      </c>
      <c r="AR126" s="207" t="s">
        <v>78</v>
      </c>
      <c r="AT126" s="208" t="s">
        <v>68</v>
      </c>
      <c r="AU126" s="208" t="s">
        <v>76</v>
      </c>
      <c r="AY126" s="207" t="s">
        <v>129</v>
      </c>
      <c r="BK126" s="209">
        <f>SUM(BK127:BK129)</f>
        <v>0</v>
      </c>
    </row>
    <row r="127" spans="2:65" s="1" customFormat="1" ht="16.5" customHeight="1">
      <c r="B127" s="35"/>
      <c r="C127" s="212" t="s">
        <v>206</v>
      </c>
      <c r="D127" s="212" t="s">
        <v>132</v>
      </c>
      <c r="E127" s="213" t="s">
        <v>426</v>
      </c>
      <c r="F127" s="214" t="s">
        <v>427</v>
      </c>
      <c r="G127" s="215" t="s">
        <v>162</v>
      </c>
      <c r="H127" s="216">
        <v>80</v>
      </c>
      <c r="I127" s="217"/>
      <c r="J127" s="218">
        <f>ROUND(I127*H127,2)</f>
        <v>0</v>
      </c>
      <c r="K127" s="214" t="s">
        <v>19</v>
      </c>
      <c r="L127" s="40"/>
      <c r="M127" s="219" t="s">
        <v>19</v>
      </c>
      <c r="N127" s="220" t="s">
        <v>40</v>
      </c>
      <c r="O127" s="76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AR127" s="14" t="s">
        <v>136</v>
      </c>
      <c r="AT127" s="14" t="s">
        <v>132</v>
      </c>
      <c r="AU127" s="14" t="s">
        <v>78</v>
      </c>
      <c r="AY127" s="14" t="s">
        <v>129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4" t="s">
        <v>76</v>
      </c>
      <c r="BK127" s="223">
        <f>ROUND(I127*H127,2)</f>
        <v>0</v>
      </c>
      <c r="BL127" s="14" t="s">
        <v>136</v>
      </c>
      <c r="BM127" s="14" t="s">
        <v>209</v>
      </c>
    </row>
    <row r="128" spans="2:65" s="1" customFormat="1" ht="16.5" customHeight="1">
      <c r="B128" s="35"/>
      <c r="C128" s="212" t="s">
        <v>169</v>
      </c>
      <c r="D128" s="212" t="s">
        <v>132</v>
      </c>
      <c r="E128" s="213" t="s">
        <v>428</v>
      </c>
      <c r="F128" s="214" t="s">
        <v>429</v>
      </c>
      <c r="G128" s="215" t="s">
        <v>162</v>
      </c>
      <c r="H128" s="216">
        <v>40</v>
      </c>
      <c r="I128" s="217"/>
      <c r="J128" s="218">
        <f>ROUND(I128*H128,2)</f>
        <v>0</v>
      </c>
      <c r="K128" s="214" t="s">
        <v>19</v>
      </c>
      <c r="L128" s="40"/>
      <c r="M128" s="219" t="s">
        <v>19</v>
      </c>
      <c r="N128" s="220" t="s">
        <v>40</v>
      </c>
      <c r="O128" s="76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AR128" s="14" t="s">
        <v>136</v>
      </c>
      <c r="AT128" s="14" t="s">
        <v>132</v>
      </c>
      <c r="AU128" s="14" t="s">
        <v>78</v>
      </c>
      <c r="AY128" s="14" t="s">
        <v>129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4" t="s">
        <v>76</v>
      </c>
      <c r="BK128" s="223">
        <f>ROUND(I128*H128,2)</f>
        <v>0</v>
      </c>
      <c r="BL128" s="14" t="s">
        <v>136</v>
      </c>
      <c r="BM128" s="14" t="s">
        <v>213</v>
      </c>
    </row>
    <row r="129" spans="2:65" s="1" customFormat="1" ht="16.5" customHeight="1">
      <c r="B129" s="35"/>
      <c r="C129" s="212" t="s">
        <v>7</v>
      </c>
      <c r="D129" s="212" t="s">
        <v>132</v>
      </c>
      <c r="E129" s="213" t="s">
        <v>430</v>
      </c>
      <c r="F129" s="214" t="s">
        <v>431</v>
      </c>
      <c r="G129" s="215" t="s">
        <v>162</v>
      </c>
      <c r="H129" s="216">
        <v>20</v>
      </c>
      <c r="I129" s="217"/>
      <c r="J129" s="218">
        <f>ROUND(I129*H129,2)</f>
        <v>0</v>
      </c>
      <c r="K129" s="214" t="s">
        <v>19</v>
      </c>
      <c r="L129" s="40"/>
      <c r="M129" s="219" t="s">
        <v>19</v>
      </c>
      <c r="N129" s="220" t="s">
        <v>40</v>
      </c>
      <c r="O129" s="76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AR129" s="14" t="s">
        <v>136</v>
      </c>
      <c r="AT129" s="14" t="s">
        <v>132</v>
      </c>
      <c r="AU129" s="14" t="s">
        <v>78</v>
      </c>
      <c r="AY129" s="14" t="s">
        <v>129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4" t="s">
        <v>76</v>
      </c>
      <c r="BK129" s="223">
        <f>ROUND(I129*H129,2)</f>
        <v>0</v>
      </c>
      <c r="BL129" s="14" t="s">
        <v>136</v>
      </c>
      <c r="BM129" s="14" t="s">
        <v>217</v>
      </c>
    </row>
    <row r="130" spans="2:63" s="11" customFormat="1" ht="22.8" customHeight="1">
      <c r="B130" s="196"/>
      <c r="C130" s="197"/>
      <c r="D130" s="198" t="s">
        <v>68</v>
      </c>
      <c r="E130" s="210" t="s">
        <v>170</v>
      </c>
      <c r="F130" s="210" t="s">
        <v>171</v>
      </c>
      <c r="G130" s="197"/>
      <c r="H130" s="197"/>
      <c r="I130" s="200"/>
      <c r="J130" s="211">
        <f>BK130</f>
        <v>0</v>
      </c>
      <c r="K130" s="197"/>
      <c r="L130" s="202"/>
      <c r="M130" s="203"/>
      <c r="N130" s="204"/>
      <c r="O130" s="204"/>
      <c r="P130" s="205">
        <f>SUM(P131:P135)</f>
        <v>0</v>
      </c>
      <c r="Q130" s="204"/>
      <c r="R130" s="205">
        <f>SUM(R131:R135)</f>
        <v>0</v>
      </c>
      <c r="S130" s="204"/>
      <c r="T130" s="206">
        <f>SUM(T131:T135)</f>
        <v>0</v>
      </c>
      <c r="AR130" s="207" t="s">
        <v>78</v>
      </c>
      <c r="AT130" s="208" t="s">
        <v>68</v>
      </c>
      <c r="AU130" s="208" t="s">
        <v>76</v>
      </c>
      <c r="AY130" s="207" t="s">
        <v>129</v>
      </c>
      <c r="BK130" s="209">
        <f>SUM(BK131:BK135)</f>
        <v>0</v>
      </c>
    </row>
    <row r="131" spans="2:65" s="1" customFormat="1" ht="16.5" customHeight="1">
      <c r="B131" s="35"/>
      <c r="C131" s="212" t="s">
        <v>175</v>
      </c>
      <c r="D131" s="212" t="s">
        <v>132</v>
      </c>
      <c r="E131" s="213" t="s">
        <v>674</v>
      </c>
      <c r="F131" s="214" t="s">
        <v>675</v>
      </c>
      <c r="G131" s="215" t="s">
        <v>162</v>
      </c>
      <c r="H131" s="216">
        <v>150</v>
      </c>
      <c r="I131" s="217"/>
      <c r="J131" s="218">
        <f>ROUND(I131*H131,2)</f>
        <v>0</v>
      </c>
      <c r="K131" s="214" t="s">
        <v>19</v>
      </c>
      <c r="L131" s="40"/>
      <c r="M131" s="219" t="s">
        <v>19</v>
      </c>
      <c r="N131" s="220" t="s">
        <v>40</v>
      </c>
      <c r="O131" s="76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AR131" s="14" t="s">
        <v>136</v>
      </c>
      <c r="AT131" s="14" t="s">
        <v>132</v>
      </c>
      <c r="AU131" s="14" t="s">
        <v>78</v>
      </c>
      <c r="AY131" s="14" t="s">
        <v>129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4" t="s">
        <v>76</v>
      </c>
      <c r="BK131" s="223">
        <f>ROUND(I131*H131,2)</f>
        <v>0</v>
      </c>
      <c r="BL131" s="14" t="s">
        <v>136</v>
      </c>
      <c r="BM131" s="14" t="s">
        <v>221</v>
      </c>
    </row>
    <row r="132" spans="2:65" s="1" customFormat="1" ht="16.5" customHeight="1">
      <c r="B132" s="35"/>
      <c r="C132" s="212" t="s">
        <v>223</v>
      </c>
      <c r="D132" s="212" t="s">
        <v>132</v>
      </c>
      <c r="E132" s="213" t="s">
        <v>442</v>
      </c>
      <c r="F132" s="214" t="s">
        <v>443</v>
      </c>
      <c r="G132" s="215" t="s">
        <v>162</v>
      </c>
      <c r="H132" s="216">
        <v>150</v>
      </c>
      <c r="I132" s="217"/>
      <c r="J132" s="218">
        <f>ROUND(I132*H132,2)</f>
        <v>0</v>
      </c>
      <c r="K132" s="214" t="s">
        <v>19</v>
      </c>
      <c r="L132" s="40"/>
      <c r="M132" s="219" t="s">
        <v>19</v>
      </c>
      <c r="N132" s="220" t="s">
        <v>40</v>
      </c>
      <c r="O132" s="76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AR132" s="14" t="s">
        <v>136</v>
      </c>
      <c r="AT132" s="14" t="s">
        <v>132</v>
      </c>
      <c r="AU132" s="14" t="s">
        <v>78</v>
      </c>
      <c r="AY132" s="14" t="s">
        <v>129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4" t="s">
        <v>76</v>
      </c>
      <c r="BK132" s="223">
        <f>ROUND(I132*H132,2)</f>
        <v>0</v>
      </c>
      <c r="BL132" s="14" t="s">
        <v>136</v>
      </c>
      <c r="BM132" s="14" t="s">
        <v>226</v>
      </c>
    </row>
    <row r="133" spans="2:65" s="1" customFormat="1" ht="16.5" customHeight="1">
      <c r="B133" s="35"/>
      <c r="C133" s="212" t="s">
        <v>178</v>
      </c>
      <c r="D133" s="212" t="s">
        <v>132</v>
      </c>
      <c r="E133" s="213" t="s">
        <v>444</v>
      </c>
      <c r="F133" s="214" t="s">
        <v>445</v>
      </c>
      <c r="G133" s="215" t="s">
        <v>162</v>
      </c>
      <c r="H133" s="216">
        <v>1340</v>
      </c>
      <c r="I133" s="217"/>
      <c r="J133" s="218">
        <f>ROUND(I133*H133,2)</f>
        <v>0</v>
      </c>
      <c r="K133" s="214" t="s">
        <v>19</v>
      </c>
      <c r="L133" s="40"/>
      <c r="M133" s="219" t="s">
        <v>19</v>
      </c>
      <c r="N133" s="220" t="s">
        <v>40</v>
      </c>
      <c r="O133" s="76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AR133" s="14" t="s">
        <v>136</v>
      </c>
      <c r="AT133" s="14" t="s">
        <v>132</v>
      </c>
      <c r="AU133" s="14" t="s">
        <v>78</v>
      </c>
      <c r="AY133" s="14" t="s">
        <v>129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4" t="s">
        <v>76</v>
      </c>
      <c r="BK133" s="223">
        <f>ROUND(I133*H133,2)</f>
        <v>0</v>
      </c>
      <c r="BL133" s="14" t="s">
        <v>136</v>
      </c>
      <c r="BM133" s="14" t="s">
        <v>230</v>
      </c>
    </row>
    <row r="134" spans="2:65" s="1" customFormat="1" ht="16.5" customHeight="1">
      <c r="B134" s="35"/>
      <c r="C134" s="212" t="s">
        <v>232</v>
      </c>
      <c r="D134" s="212" t="s">
        <v>132</v>
      </c>
      <c r="E134" s="213" t="s">
        <v>676</v>
      </c>
      <c r="F134" s="214" t="s">
        <v>677</v>
      </c>
      <c r="G134" s="215" t="s">
        <v>162</v>
      </c>
      <c r="H134" s="216">
        <v>50</v>
      </c>
      <c r="I134" s="217"/>
      <c r="J134" s="218">
        <f>ROUND(I134*H134,2)</f>
        <v>0</v>
      </c>
      <c r="K134" s="214" t="s">
        <v>19</v>
      </c>
      <c r="L134" s="40"/>
      <c r="M134" s="219" t="s">
        <v>19</v>
      </c>
      <c r="N134" s="220" t="s">
        <v>40</v>
      </c>
      <c r="O134" s="76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AR134" s="14" t="s">
        <v>136</v>
      </c>
      <c r="AT134" s="14" t="s">
        <v>132</v>
      </c>
      <c r="AU134" s="14" t="s">
        <v>78</v>
      </c>
      <c r="AY134" s="14" t="s">
        <v>129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4" t="s">
        <v>76</v>
      </c>
      <c r="BK134" s="223">
        <f>ROUND(I134*H134,2)</f>
        <v>0</v>
      </c>
      <c r="BL134" s="14" t="s">
        <v>136</v>
      </c>
      <c r="BM134" s="14" t="s">
        <v>235</v>
      </c>
    </row>
    <row r="135" spans="2:65" s="1" customFormat="1" ht="16.5" customHeight="1">
      <c r="B135" s="35"/>
      <c r="C135" s="212" t="s">
        <v>182</v>
      </c>
      <c r="D135" s="212" t="s">
        <v>132</v>
      </c>
      <c r="E135" s="213" t="s">
        <v>458</v>
      </c>
      <c r="F135" s="214" t="s">
        <v>459</v>
      </c>
      <c r="G135" s="215" t="s">
        <v>162</v>
      </c>
      <c r="H135" s="216">
        <v>200</v>
      </c>
      <c r="I135" s="217"/>
      <c r="J135" s="218">
        <f>ROUND(I135*H135,2)</f>
        <v>0</v>
      </c>
      <c r="K135" s="214" t="s">
        <v>19</v>
      </c>
      <c r="L135" s="40"/>
      <c r="M135" s="219" t="s">
        <v>19</v>
      </c>
      <c r="N135" s="220" t="s">
        <v>40</v>
      </c>
      <c r="O135" s="76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AR135" s="14" t="s">
        <v>136</v>
      </c>
      <c r="AT135" s="14" t="s">
        <v>132</v>
      </c>
      <c r="AU135" s="14" t="s">
        <v>78</v>
      </c>
      <c r="AY135" s="14" t="s">
        <v>129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4" t="s">
        <v>76</v>
      </c>
      <c r="BK135" s="223">
        <f>ROUND(I135*H135,2)</f>
        <v>0</v>
      </c>
      <c r="BL135" s="14" t="s">
        <v>136</v>
      </c>
      <c r="BM135" s="14" t="s">
        <v>239</v>
      </c>
    </row>
    <row r="136" spans="2:63" s="11" customFormat="1" ht="22.8" customHeight="1">
      <c r="B136" s="196"/>
      <c r="C136" s="197"/>
      <c r="D136" s="198" t="s">
        <v>68</v>
      </c>
      <c r="E136" s="210" t="s">
        <v>186</v>
      </c>
      <c r="F136" s="210" t="s">
        <v>462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P137+P140</f>
        <v>0</v>
      </c>
      <c r="Q136" s="204"/>
      <c r="R136" s="205">
        <f>R137+R140</f>
        <v>0</v>
      </c>
      <c r="S136" s="204"/>
      <c r="T136" s="206">
        <f>T137+T140</f>
        <v>0</v>
      </c>
      <c r="AR136" s="207" t="s">
        <v>78</v>
      </c>
      <c r="AT136" s="208" t="s">
        <v>68</v>
      </c>
      <c r="AU136" s="208" t="s">
        <v>76</v>
      </c>
      <c r="AY136" s="207" t="s">
        <v>129</v>
      </c>
      <c r="BK136" s="209">
        <f>BK137+BK140</f>
        <v>0</v>
      </c>
    </row>
    <row r="137" spans="2:63" s="11" customFormat="1" ht="20.85" customHeight="1">
      <c r="B137" s="196"/>
      <c r="C137" s="197"/>
      <c r="D137" s="198" t="s">
        <v>68</v>
      </c>
      <c r="E137" s="210" t="s">
        <v>264</v>
      </c>
      <c r="F137" s="210" t="s">
        <v>678</v>
      </c>
      <c r="G137" s="197"/>
      <c r="H137" s="197"/>
      <c r="I137" s="200"/>
      <c r="J137" s="211">
        <f>BK137</f>
        <v>0</v>
      </c>
      <c r="K137" s="197"/>
      <c r="L137" s="202"/>
      <c r="M137" s="203"/>
      <c r="N137" s="204"/>
      <c r="O137" s="204"/>
      <c r="P137" s="205">
        <f>SUM(P138:P139)</f>
        <v>0</v>
      </c>
      <c r="Q137" s="204"/>
      <c r="R137" s="205">
        <f>SUM(R138:R139)</f>
        <v>0</v>
      </c>
      <c r="S137" s="204"/>
      <c r="T137" s="206">
        <f>SUM(T138:T139)</f>
        <v>0</v>
      </c>
      <c r="AR137" s="207" t="s">
        <v>78</v>
      </c>
      <c r="AT137" s="208" t="s">
        <v>68</v>
      </c>
      <c r="AU137" s="208" t="s">
        <v>78</v>
      </c>
      <c r="AY137" s="207" t="s">
        <v>129</v>
      </c>
      <c r="BK137" s="209">
        <f>SUM(BK138:BK139)</f>
        <v>0</v>
      </c>
    </row>
    <row r="138" spans="2:65" s="1" customFormat="1" ht="16.5" customHeight="1">
      <c r="B138" s="35"/>
      <c r="C138" s="212" t="s">
        <v>241</v>
      </c>
      <c r="D138" s="212" t="s">
        <v>132</v>
      </c>
      <c r="E138" s="213" t="s">
        <v>679</v>
      </c>
      <c r="F138" s="214" t="s">
        <v>465</v>
      </c>
      <c r="G138" s="215" t="s">
        <v>135</v>
      </c>
      <c r="H138" s="216">
        <v>2</v>
      </c>
      <c r="I138" s="217"/>
      <c r="J138" s="218">
        <f>ROUND(I138*H138,2)</f>
        <v>0</v>
      </c>
      <c r="K138" s="214" t="s">
        <v>19</v>
      </c>
      <c r="L138" s="40"/>
      <c r="M138" s="219" t="s">
        <v>19</v>
      </c>
      <c r="N138" s="220" t="s">
        <v>40</v>
      </c>
      <c r="O138" s="76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AR138" s="14" t="s">
        <v>136</v>
      </c>
      <c r="AT138" s="14" t="s">
        <v>132</v>
      </c>
      <c r="AU138" s="14" t="s">
        <v>140</v>
      </c>
      <c r="AY138" s="14" t="s">
        <v>129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4" t="s">
        <v>76</v>
      </c>
      <c r="BK138" s="223">
        <f>ROUND(I138*H138,2)</f>
        <v>0</v>
      </c>
      <c r="BL138" s="14" t="s">
        <v>136</v>
      </c>
      <c r="BM138" s="14" t="s">
        <v>244</v>
      </c>
    </row>
    <row r="139" spans="2:47" s="1" customFormat="1" ht="12">
      <c r="B139" s="35"/>
      <c r="C139" s="36"/>
      <c r="D139" s="224" t="s">
        <v>191</v>
      </c>
      <c r="E139" s="36"/>
      <c r="F139" s="225" t="s">
        <v>680</v>
      </c>
      <c r="G139" s="36"/>
      <c r="H139" s="36"/>
      <c r="I139" s="139"/>
      <c r="J139" s="36"/>
      <c r="K139" s="36"/>
      <c r="L139" s="40"/>
      <c r="M139" s="226"/>
      <c r="N139" s="76"/>
      <c r="O139" s="76"/>
      <c r="P139" s="76"/>
      <c r="Q139" s="76"/>
      <c r="R139" s="76"/>
      <c r="S139" s="76"/>
      <c r="T139" s="77"/>
      <c r="AT139" s="14" t="s">
        <v>191</v>
      </c>
      <c r="AU139" s="14" t="s">
        <v>140</v>
      </c>
    </row>
    <row r="140" spans="2:63" s="11" customFormat="1" ht="20.85" customHeight="1">
      <c r="B140" s="196"/>
      <c r="C140" s="197"/>
      <c r="D140" s="198" t="s">
        <v>68</v>
      </c>
      <c r="E140" s="210" t="s">
        <v>270</v>
      </c>
      <c r="F140" s="210" t="s">
        <v>681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SUM(P141:P142)</f>
        <v>0</v>
      </c>
      <c r="Q140" s="204"/>
      <c r="R140" s="205">
        <f>SUM(R141:R142)</f>
        <v>0</v>
      </c>
      <c r="S140" s="204"/>
      <c r="T140" s="206">
        <f>SUM(T141:T142)</f>
        <v>0</v>
      </c>
      <c r="AR140" s="207" t="s">
        <v>78</v>
      </c>
      <c r="AT140" s="208" t="s">
        <v>68</v>
      </c>
      <c r="AU140" s="208" t="s">
        <v>78</v>
      </c>
      <c r="AY140" s="207" t="s">
        <v>129</v>
      </c>
      <c r="BK140" s="209">
        <f>SUM(BK141:BK142)</f>
        <v>0</v>
      </c>
    </row>
    <row r="141" spans="2:65" s="1" customFormat="1" ht="16.5" customHeight="1">
      <c r="B141" s="35"/>
      <c r="C141" s="212" t="s">
        <v>185</v>
      </c>
      <c r="D141" s="212" t="s">
        <v>132</v>
      </c>
      <c r="E141" s="213" t="s">
        <v>682</v>
      </c>
      <c r="F141" s="214" t="s">
        <v>465</v>
      </c>
      <c r="G141" s="215" t="s">
        <v>135</v>
      </c>
      <c r="H141" s="216">
        <v>2</v>
      </c>
      <c r="I141" s="217"/>
      <c r="J141" s="218">
        <f>ROUND(I141*H141,2)</f>
        <v>0</v>
      </c>
      <c r="K141" s="214" t="s">
        <v>19</v>
      </c>
      <c r="L141" s="40"/>
      <c r="M141" s="219" t="s">
        <v>19</v>
      </c>
      <c r="N141" s="220" t="s">
        <v>40</v>
      </c>
      <c r="O141" s="76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AR141" s="14" t="s">
        <v>136</v>
      </c>
      <c r="AT141" s="14" t="s">
        <v>132</v>
      </c>
      <c r="AU141" s="14" t="s">
        <v>140</v>
      </c>
      <c r="AY141" s="14" t="s">
        <v>129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4" t="s">
        <v>76</v>
      </c>
      <c r="BK141" s="223">
        <f>ROUND(I141*H141,2)</f>
        <v>0</v>
      </c>
      <c r="BL141" s="14" t="s">
        <v>136</v>
      </c>
      <c r="BM141" s="14" t="s">
        <v>248</v>
      </c>
    </row>
    <row r="142" spans="2:47" s="1" customFormat="1" ht="12">
      <c r="B142" s="35"/>
      <c r="C142" s="36"/>
      <c r="D142" s="224" t="s">
        <v>191</v>
      </c>
      <c r="E142" s="36"/>
      <c r="F142" s="225" t="s">
        <v>683</v>
      </c>
      <c r="G142" s="36"/>
      <c r="H142" s="36"/>
      <c r="I142" s="139"/>
      <c r="J142" s="36"/>
      <c r="K142" s="36"/>
      <c r="L142" s="40"/>
      <c r="M142" s="226"/>
      <c r="N142" s="76"/>
      <c r="O142" s="76"/>
      <c r="P142" s="76"/>
      <c r="Q142" s="76"/>
      <c r="R142" s="76"/>
      <c r="S142" s="76"/>
      <c r="T142" s="77"/>
      <c r="AT142" s="14" t="s">
        <v>191</v>
      </c>
      <c r="AU142" s="14" t="s">
        <v>140</v>
      </c>
    </row>
    <row r="143" spans="2:63" s="11" customFormat="1" ht="22.8" customHeight="1">
      <c r="B143" s="196"/>
      <c r="C143" s="197"/>
      <c r="D143" s="198" t="s">
        <v>68</v>
      </c>
      <c r="E143" s="210" t="s">
        <v>350</v>
      </c>
      <c r="F143" s="210" t="s">
        <v>265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P144</f>
        <v>0</v>
      </c>
      <c r="Q143" s="204"/>
      <c r="R143" s="205">
        <f>R144</f>
        <v>0</v>
      </c>
      <c r="S143" s="204"/>
      <c r="T143" s="206">
        <f>T144</f>
        <v>0</v>
      </c>
      <c r="AR143" s="207" t="s">
        <v>78</v>
      </c>
      <c r="AT143" s="208" t="s">
        <v>68</v>
      </c>
      <c r="AU143" s="208" t="s">
        <v>76</v>
      </c>
      <c r="AY143" s="207" t="s">
        <v>129</v>
      </c>
      <c r="BK143" s="209">
        <f>BK144</f>
        <v>0</v>
      </c>
    </row>
    <row r="144" spans="2:65" s="1" customFormat="1" ht="16.5" customHeight="1">
      <c r="B144" s="35"/>
      <c r="C144" s="212" t="s">
        <v>250</v>
      </c>
      <c r="D144" s="212" t="s">
        <v>132</v>
      </c>
      <c r="E144" s="213" t="s">
        <v>684</v>
      </c>
      <c r="F144" s="214" t="s">
        <v>267</v>
      </c>
      <c r="G144" s="215" t="s">
        <v>268</v>
      </c>
      <c r="H144" s="216">
        <v>1</v>
      </c>
      <c r="I144" s="217"/>
      <c r="J144" s="218">
        <f>ROUND(I144*H144,2)</f>
        <v>0</v>
      </c>
      <c r="K144" s="214" t="s">
        <v>19</v>
      </c>
      <c r="L144" s="40"/>
      <c r="M144" s="219" t="s">
        <v>19</v>
      </c>
      <c r="N144" s="220" t="s">
        <v>40</v>
      </c>
      <c r="O144" s="76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AR144" s="14" t="s">
        <v>136</v>
      </c>
      <c r="AT144" s="14" t="s">
        <v>132</v>
      </c>
      <c r="AU144" s="14" t="s">
        <v>78</v>
      </c>
      <c r="AY144" s="14" t="s">
        <v>129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4" t="s">
        <v>76</v>
      </c>
      <c r="BK144" s="223">
        <f>ROUND(I144*H144,2)</f>
        <v>0</v>
      </c>
      <c r="BL144" s="14" t="s">
        <v>136</v>
      </c>
      <c r="BM144" s="14" t="s">
        <v>253</v>
      </c>
    </row>
    <row r="145" spans="2:63" s="11" customFormat="1" ht="25.9" customHeight="1">
      <c r="B145" s="196"/>
      <c r="C145" s="197"/>
      <c r="D145" s="198" t="s">
        <v>68</v>
      </c>
      <c r="E145" s="199" t="s">
        <v>474</v>
      </c>
      <c r="F145" s="199" t="s">
        <v>485</v>
      </c>
      <c r="G145" s="197"/>
      <c r="H145" s="197"/>
      <c r="I145" s="200"/>
      <c r="J145" s="201">
        <f>BK145</f>
        <v>0</v>
      </c>
      <c r="K145" s="197"/>
      <c r="L145" s="202"/>
      <c r="M145" s="203"/>
      <c r="N145" s="204"/>
      <c r="O145" s="204"/>
      <c r="P145" s="205">
        <f>P146+P168+P172+P178+P183+P191</f>
        <v>0</v>
      </c>
      <c r="Q145" s="204"/>
      <c r="R145" s="205">
        <f>R146+R168+R172+R178+R183+R191</f>
        <v>0</v>
      </c>
      <c r="S145" s="204"/>
      <c r="T145" s="206">
        <f>T146+T168+T172+T178+T183+T191</f>
        <v>0</v>
      </c>
      <c r="AR145" s="207" t="s">
        <v>78</v>
      </c>
      <c r="AT145" s="208" t="s">
        <v>68</v>
      </c>
      <c r="AU145" s="208" t="s">
        <v>69</v>
      </c>
      <c r="AY145" s="207" t="s">
        <v>129</v>
      </c>
      <c r="BK145" s="209">
        <f>BK146+BK168+BK172+BK178+BK183+BK191</f>
        <v>0</v>
      </c>
    </row>
    <row r="146" spans="2:63" s="11" customFormat="1" ht="22.8" customHeight="1">
      <c r="B146" s="196"/>
      <c r="C146" s="197"/>
      <c r="D146" s="198" t="s">
        <v>68</v>
      </c>
      <c r="E146" s="210" t="s">
        <v>130</v>
      </c>
      <c r="F146" s="210" t="s">
        <v>131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SUM(P147:P167)</f>
        <v>0</v>
      </c>
      <c r="Q146" s="204"/>
      <c r="R146" s="205">
        <f>SUM(R147:R167)</f>
        <v>0</v>
      </c>
      <c r="S146" s="204"/>
      <c r="T146" s="206">
        <f>SUM(T147:T167)</f>
        <v>0</v>
      </c>
      <c r="AR146" s="207" t="s">
        <v>78</v>
      </c>
      <c r="AT146" s="208" t="s">
        <v>68</v>
      </c>
      <c r="AU146" s="208" t="s">
        <v>76</v>
      </c>
      <c r="AY146" s="207" t="s">
        <v>129</v>
      </c>
      <c r="BK146" s="209">
        <f>SUM(BK147:BK167)</f>
        <v>0</v>
      </c>
    </row>
    <row r="147" spans="2:65" s="1" customFormat="1" ht="16.5" customHeight="1">
      <c r="B147" s="35"/>
      <c r="C147" s="212" t="s">
        <v>190</v>
      </c>
      <c r="D147" s="212" t="s">
        <v>132</v>
      </c>
      <c r="E147" s="213" t="s">
        <v>486</v>
      </c>
      <c r="F147" s="214" t="s">
        <v>366</v>
      </c>
      <c r="G147" s="215" t="s">
        <v>135</v>
      </c>
      <c r="H147" s="216">
        <v>57</v>
      </c>
      <c r="I147" s="217"/>
      <c r="J147" s="218">
        <f>ROUND(I147*H147,2)</f>
        <v>0</v>
      </c>
      <c r="K147" s="214" t="s">
        <v>19</v>
      </c>
      <c r="L147" s="40"/>
      <c r="M147" s="219" t="s">
        <v>19</v>
      </c>
      <c r="N147" s="220" t="s">
        <v>40</v>
      </c>
      <c r="O147" s="76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AR147" s="14" t="s">
        <v>136</v>
      </c>
      <c r="AT147" s="14" t="s">
        <v>132</v>
      </c>
      <c r="AU147" s="14" t="s">
        <v>78</v>
      </c>
      <c r="AY147" s="14" t="s">
        <v>129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4" t="s">
        <v>76</v>
      </c>
      <c r="BK147" s="223">
        <f>ROUND(I147*H147,2)</f>
        <v>0</v>
      </c>
      <c r="BL147" s="14" t="s">
        <v>136</v>
      </c>
      <c r="BM147" s="14" t="s">
        <v>257</v>
      </c>
    </row>
    <row r="148" spans="2:65" s="1" customFormat="1" ht="16.5" customHeight="1">
      <c r="B148" s="35"/>
      <c r="C148" s="212" t="s">
        <v>259</v>
      </c>
      <c r="D148" s="212" t="s">
        <v>132</v>
      </c>
      <c r="E148" s="213" t="s">
        <v>487</v>
      </c>
      <c r="F148" s="214" t="s">
        <v>368</v>
      </c>
      <c r="G148" s="215" t="s">
        <v>135</v>
      </c>
      <c r="H148" s="216">
        <v>1</v>
      </c>
      <c r="I148" s="217"/>
      <c r="J148" s="218">
        <f>ROUND(I148*H148,2)</f>
        <v>0</v>
      </c>
      <c r="K148" s="214" t="s">
        <v>19</v>
      </c>
      <c r="L148" s="40"/>
      <c r="M148" s="219" t="s">
        <v>19</v>
      </c>
      <c r="N148" s="220" t="s">
        <v>40</v>
      </c>
      <c r="O148" s="76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AR148" s="14" t="s">
        <v>136</v>
      </c>
      <c r="AT148" s="14" t="s">
        <v>132</v>
      </c>
      <c r="AU148" s="14" t="s">
        <v>78</v>
      </c>
      <c r="AY148" s="14" t="s">
        <v>129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4" t="s">
        <v>76</v>
      </c>
      <c r="BK148" s="223">
        <f>ROUND(I148*H148,2)</f>
        <v>0</v>
      </c>
      <c r="BL148" s="14" t="s">
        <v>136</v>
      </c>
      <c r="BM148" s="14" t="s">
        <v>262</v>
      </c>
    </row>
    <row r="149" spans="2:65" s="1" customFormat="1" ht="16.5" customHeight="1">
      <c r="B149" s="35"/>
      <c r="C149" s="212" t="s">
        <v>195</v>
      </c>
      <c r="D149" s="212" t="s">
        <v>132</v>
      </c>
      <c r="E149" s="213" t="s">
        <v>488</v>
      </c>
      <c r="F149" s="214" t="s">
        <v>370</v>
      </c>
      <c r="G149" s="215" t="s">
        <v>135</v>
      </c>
      <c r="H149" s="216">
        <v>37</v>
      </c>
      <c r="I149" s="217"/>
      <c r="J149" s="218">
        <f>ROUND(I149*H149,2)</f>
        <v>0</v>
      </c>
      <c r="K149" s="214" t="s">
        <v>19</v>
      </c>
      <c r="L149" s="40"/>
      <c r="M149" s="219" t="s">
        <v>19</v>
      </c>
      <c r="N149" s="220" t="s">
        <v>40</v>
      </c>
      <c r="O149" s="76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AR149" s="14" t="s">
        <v>136</v>
      </c>
      <c r="AT149" s="14" t="s">
        <v>132</v>
      </c>
      <c r="AU149" s="14" t="s">
        <v>78</v>
      </c>
      <c r="AY149" s="14" t="s">
        <v>129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4" t="s">
        <v>76</v>
      </c>
      <c r="BK149" s="223">
        <f>ROUND(I149*H149,2)</f>
        <v>0</v>
      </c>
      <c r="BL149" s="14" t="s">
        <v>136</v>
      </c>
      <c r="BM149" s="14" t="s">
        <v>269</v>
      </c>
    </row>
    <row r="150" spans="2:65" s="1" customFormat="1" ht="16.5" customHeight="1">
      <c r="B150" s="35"/>
      <c r="C150" s="212" t="s">
        <v>272</v>
      </c>
      <c r="D150" s="212" t="s">
        <v>132</v>
      </c>
      <c r="E150" s="213" t="s">
        <v>489</v>
      </c>
      <c r="F150" s="214" t="s">
        <v>372</v>
      </c>
      <c r="G150" s="215" t="s">
        <v>135</v>
      </c>
      <c r="H150" s="216">
        <v>20</v>
      </c>
      <c r="I150" s="217"/>
      <c r="J150" s="218">
        <f>ROUND(I150*H150,2)</f>
        <v>0</v>
      </c>
      <c r="K150" s="214" t="s">
        <v>19</v>
      </c>
      <c r="L150" s="40"/>
      <c r="M150" s="219" t="s">
        <v>19</v>
      </c>
      <c r="N150" s="220" t="s">
        <v>40</v>
      </c>
      <c r="O150" s="76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AR150" s="14" t="s">
        <v>136</v>
      </c>
      <c r="AT150" s="14" t="s">
        <v>132</v>
      </c>
      <c r="AU150" s="14" t="s">
        <v>78</v>
      </c>
      <c r="AY150" s="14" t="s">
        <v>129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4" t="s">
        <v>76</v>
      </c>
      <c r="BK150" s="223">
        <f>ROUND(I150*H150,2)</f>
        <v>0</v>
      </c>
      <c r="BL150" s="14" t="s">
        <v>136</v>
      </c>
      <c r="BM150" s="14" t="s">
        <v>274</v>
      </c>
    </row>
    <row r="151" spans="2:65" s="1" customFormat="1" ht="16.5" customHeight="1">
      <c r="B151" s="35"/>
      <c r="C151" s="212" t="s">
        <v>200</v>
      </c>
      <c r="D151" s="212" t="s">
        <v>132</v>
      </c>
      <c r="E151" s="213" t="s">
        <v>490</v>
      </c>
      <c r="F151" s="214" t="s">
        <v>374</v>
      </c>
      <c r="G151" s="215" t="s">
        <v>135</v>
      </c>
      <c r="H151" s="216">
        <v>8</v>
      </c>
      <c r="I151" s="217"/>
      <c r="J151" s="218">
        <f>ROUND(I151*H151,2)</f>
        <v>0</v>
      </c>
      <c r="K151" s="214" t="s">
        <v>19</v>
      </c>
      <c r="L151" s="40"/>
      <c r="M151" s="219" t="s">
        <v>19</v>
      </c>
      <c r="N151" s="220" t="s">
        <v>40</v>
      </c>
      <c r="O151" s="76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AR151" s="14" t="s">
        <v>136</v>
      </c>
      <c r="AT151" s="14" t="s">
        <v>132</v>
      </c>
      <c r="AU151" s="14" t="s">
        <v>78</v>
      </c>
      <c r="AY151" s="14" t="s">
        <v>129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4" t="s">
        <v>76</v>
      </c>
      <c r="BK151" s="223">
        <f>ROUND(I151*H151,2)</f>
        <v>0</v>
      </c>
      <c r="BL151" s="14" t="s">
        <v>136</v>
      </c>
      <c r="BM151" s="14" t="s">
        <v>276</v>
      </c>
    </row>
    <row r="152" spans="2:65" s="1" customFormat="1" ht="22.5" customHeight="1">
      <c r="B152" s="35"/>
      <c r="C152" s="212" t="s">
        <v>277</v>
      </c>
      <c r="D152" s="212" t="s">
        <v>132</v>
      </c>
      <c r="E152" s="213" t="s">
        <v>685</v>
      </c>
      <c r="F152" s="214" t="s">
        <v>663</v>
      </c>
      <c r="G152" s="215" t="s">
        <v>135</v>
      </c>
      <c r="H152" s="216">
        <v>4</v>
      </c>
      <c r="I152" s="217"/>
      <c r="J152" s="218">
        <f>ROUND(I152*H152,2)</f>
        <v>0</v>
      </c>
      <c r="K152" s="214" t="s">
        <v>19</v>
      </c>
      <c r="L152" s="40"/>
      <c r="M152" s="219" t="s">
        <v>19</v>
      </c>
      <c r="N152" s="220" t="s">
        <v>40</v>
      </c>
      <c r="O152" s="76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AR152" s="14" t="s">
        <v>136</v>
      </c>
      <c r="AT152" s="14" t="s">
        <v>132</v>
      </c>
      <c r="AU152" s="14" t="s">
        <v>78</v>
      </c>
      <c r="AY152" s="14" t="s">
        <v>129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4" t="s">
        <v>76</v>
      </c>
      <c r="BK152" s="223">
        <f>ROUND(I152*H152,2)</f>
        <v>0</v>
      </c>
      <c r="BL152" s="14" t="s">
        <v>136</v>
      </c>
      <c r="BM152" s="14" t="s">
        <v>279</v>
      </c>
    </row>
    <row r="153" spans="2:65" s="1" customFormat="1" ht="16.5" customHeight="1">
      <c r="B153" s="35"/>
      <c r="C153" s="212" t="s">
        <v>204</v>
      </c>
      <c r="D153" s="212" t="s">
        <v>132</v>
      </c>
      <c r="E153" s="213" t="s">
        <v>492</v>
      </c>
      <c r="F153" s="214" t="s">
        <v>378</v>
      </c>
      <c r="G153" s="215" t="s">
        <v>135</v>
      </c>
      <c r="H153" s="216">
        <v>2</v>
      </c>
      <c r="I153" s="217"/>
      <c r="J153" s="218">
        <f>ROUND(I153*H153,2)</f>
        <v>0</v>
      </c>
      <c r="K153" s="214" t="s">
        <v>19</v>
      </c>
      <c r="L153" s="40"/>
      <c r="M153" s="219" t="s">
        <v>19</v>
      </c>
      <c r="N153" s="220" t="s">
        <v>40</v>
      </c>
      <c r="O153" s="76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AR153" s="14" t="s">
        <v>136</v>
      </c>
      <c r="AT153" s="14" t="s">
        <v>132</v>
      </c>
      <c r="AU153" s="14" t="s">
        <v>78</v>
      </c>
      <c r="AY153" s="14" t="s">
        <v>129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4" t="s">
        <v>76</v>
      </c>
      <c r="BK153" s="223">
        <f>ROUND(I153*H153,2)</f>
        <v>0</v>
      </c>
      <c r="BL153" s="14" t="s">
        <v>136</v>
      </c>
      <c r="BM153" s="14" t="s">
        <v>281</v>
      </c>
    </row>
    <row r="154" spans="2:65" s="1" customFormat="1" ht="16.5" customHeight="1">
      <c r="B154" s="35"/>
      <c r="C154" s="212" t="s">
        <v>282</v>
      </c>
      <c r="D154" s="212" t="s">
        <v>132</v>
      </c>
      <c r="E154" s="213" t="s">
        <v>493</v>
      </c>
      <c r="F154" s="214" t="s">
        <v>380</v>
      </c>
      <c r="G154" s="215" t="s">
        <v>135</v>
      </c>
      <c r="H154" s="216">
        <v>4</v>
      </c>
      <c r="I154" s="217"/>
      <c r="J154" s="218">
        <f>ROUND(I154*H154,2)</f>
        <v>0</v>
      </c>
      <c r="K154" s="214" t="s">
        <v>19</v>
      </c>
      <c r="L154" s="40"/>
      <c r="M154" s="219" t="s">
        <v>19</v>
      </c>
      <c r="N154" s="220" t="s">
        <v>40</v>
      </c>
      <c r="O154" s="76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AR154" s="14" t="s">
        <v>136</v>
      </c>
      <c r="AT154" s="14" t="s">
        <v>132</v>
      </c>
      <c r="AU154" s="14" t="s">
        <v>78</v>
      </c>
      <c r="AY154" s="14" t="s">
        <v>129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4" t="s">
        <v>76</v>
      </c>
      <c r="BK154" s="223">
        <f>ROUND(I154*H154,2)</f>
        <v>0</v>
      </c>
      <c r="BL154" s="14" t="s">
        <v>136</v>
      </c>
      <c r="BM154" s="14" t="s">
        <v>284</v>
      </c>
    </row>
    <row r="155" spans="2:65" s="1" customFormat="1" ht="16.5" customHeight="1">
      <c r="B155" s="35"/>
      <c r="C155" s="212" t="s">
        <v>209</v>
      </c>
      <c r="D155" s="212" t="s">
        <v>132</v>
      </c>
      <c r="E155" s="213" t="s">
        <v>686</v>
      </c>
      <c r="F155" s="214" t="s">
        <v>665</v>
      </c>
      <c r="G155" s="215" t="s">
        <v>135</v>
      </c>
      <c r="H155" s="216">
        <v>4</v>
      </c>
      <c r="I155" s="217"/>
      <c r="J155" s="218">
        <f>ROUND(I155*H155,2)</f>
        <v>0</v>
      </c>
      <c r="K155" s="214" t="s">
        <v>19</v>
      </c>
      <c r="L155" s="40"/>
      <c r="M155" s="219" t="s">
        <v>19</v>
      </c>
      <c r="N155" s="220" t="s">
        <v>40</v>
      </c>
      <c r="O155" s="76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AR155" s="14" t="s">
        <v>136</v>
      </c>
      <c r="AT155" s="14" t="s">
        <v>132</v>
      </c>
      <c r="AU155" s="14" t="s">
        <v>78</v>
      </c>
      <c r="AY155" s="14" t="s">
        <v>129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4" t="s">
        <v>76</v>
      </c>
      <c r="BK155" s="223">
        <f>ROUND(I155*H155,2)</f>
        <v>0</v>
      </c>
      <c r="BL155" s="14" t="s">
        <v>136</v>
      </c>
      <c r="BM155" s="14" t="s">
        <v>286</v>
      </c>
    </row>
    <row r="156" spans="2:65" s="1" customFormat="1" ht="16.5" customHeight="1">
      <c r="B156" s="35"/>
      <c r="C156" s="212" t="s">
        <v>287</v>
      </c>
      <c r="D156" s="212" t="s">
        <v>132</v>
      </c>
      <c r="E156" s="213" t="s">
        <v>496</v>
      </c>
      <c r="F156" s="214" t="s">
        <v>386</v>
      </c>
      <c r="G156" s="215" t="s">
        <v>135</v>
      </c>
      <c r="H156" s="216">
        <v>12</v>
      </c>
      <c r="I156" s="217"/>
      <c r="J156" s="218">
        <f>ROUND(I156*H156,2)</f>
        <v>0</v>
      </c>
      <c r="K156" s="214" t="s">
        <v>19</v>
      </c>
      <c r="L156" s="40"/>
      <c r="M156" s="219" t="s">
        <v>19</v>
      </c>
      <c r="N156" s="220" t="s">
        <v>40</v>
      </c>
      <c r="O156" s="76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AR156" s="14" t="s">
        <v>136</v>
      </c>
      <c r="AT156" s="14" t="s">
        <v>132</v>
      </c>
      <c r="AU156" s="14" t="s">
        <v>78</v>
      </c>
      <c r="AY156" s="14" t="s">
        <v>129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4" t="s">
        <v>76</v>
      </c>
      <c r="BK156" s="223">
        <f>ROUND(I156*H156,2)</f>
        <v>0</v>
      </c>
      <c r="BL156" s="14" t="s">
        <v>136</v>
      </c>
      <c r="BM156" s="14" t="s">
        <v>289</v>
      </c>
    </row>
    <row r="157" spans="2:65" s="1" customFormat="1" ht="16.5" customHeight="1">
      <c r="B157" s="35"/>
      <c r="C157" s="212" t="s">
        <v>213</v>
      </c>
      <c r="D157" s="212" t="s">
        <v>132</v>
      </c>
      <c r="E157" s="213" t="s">
        <v>498</v>
      </c>
      <c r="F157" s="214" t="s">
        <v>388</v>
      </c>
      <c r="G157" s="215" t="s">
        <v>135</v>
      </c>
      <c r="H157" s="216">
        <v>4</v>
      </c>
      <c r="I157" s="217"/>
      <c r="J157" s="218">
        <f>ROUND(I157*H157,2)</f>
        <v>0</v>
      </c>
      <c r="K157" s="214" t="s">
        <v>19</v>
      </c>
      <c r="L157" s="40"/>
      <c r="M157" s="219" t="s">
        <v>19</v>
      </c>
      <c r="N157" s="220" t="s">
        <v>40</v>
      </c>
      <c r="O157" s="76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AR157" s="14" t="s">
        <v>136</v>
      </c>
      <c r="AT157" s="14" t="s">
        <v>132</v>
      </c>
      <c r="AU157" s="14" t="s">
        <v>78</v>
      </c>
      <c r="AY157" s="14" t="s">
        <v>129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4" t="s">
        <v>76</v>
      </c>
      <c r="BK157" s="223">
        <f>ROUND(I157*H157,2)</f>
        <v>0</v>
      </c>
      <c r="BL157" s="14" t="s">
        <v>136</v>
      </c>
      <c r="BM157" s="14" t="s">
        <v>291</v>
      </c>
    </row>
    <row r="158" spans="2:65" s="1" customFormat="1" ht="16.5" customHeight="1">
      <c r="B158" s="35"/>
      <c r="C158" s="212" t="s">
        <v>292</v>
      </c>
      <c r="D158" s="212" t="s">
        <v>132</v>
      </c>
      <c r="E158" s="213" t="s">
        <v>687</v>
      </c>
      <c r="F158" s="214" t="s">
        <v>667</v>
      </c>
      <c r="G158" s="215" t="s">
        <v>135</v>
      </c>
      <c r="H158" s="216">
        <v>4</v>
      </c>
      <c r="I158" s="217"/>
      <c r="J158" s="218">
        <f>ROUND(I158*H158,2)</f>
        <v>0</v>
      </c>
      <c r="K158" s="214" t="s">
        <v>19</v>
      </c>
      <c r="L158" s="40"/>
      <c r="M158" s="219" t="s">
        <v>19</v>
      </c>
      <c r="N158" s="220" t="s">
        <v>40</v>
      </c>
      <c r="O158" s="76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AR158" s="14" t="s">
        <v>136</v>
      </c>
      <c r="AT158" s="14" t="s">
        <v>132</v>
      </c>
      <c r="AU158" s="14" t="s">
        <v>78</v>
      </c>
      <c r="AY158" s="14" t="s">
        <v>129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4" t="s">
        <v>76</v>
      </c>
      <c r="BK158" s="223">
        <f>ROUND(I158*H158,2)</f>
        <v>0</v>
      </c>
      <c r="BL158" s="14" t="s">
        <v>136</v>
      </c>
      <c r="BM158" s="14" t="s">
        <v>294</v>
      </c>
    </row>
    <row r="159" spans="2:65" s="1" customFormat="1" ht="16.5" customHeight="1">
      <c r="B159" s="35"/>
      <c r="C159" s="212" t="s">
        <v>217</v>
      </c>
      <c r="D159" s="212" t="s">
        <v>132</v>
      </c>
      <c r="E159" s="213" t="s">
        <v>389</v>
      </c>
      <c r="F159" s="214" t="s">
        <v>390</v>
      </c>
      <c r="G159" s="215" t="s">
        <v>135</v>
      </c>
      <c r="H159" s="216">
        <v>4</v>
      </c>
      <c r="I159" s="217"/>
      <c r="J159" s="218">
        <f>ROUND(I159*H159,2)</f>
        <v>0</v>
      </c>
      <c r="K159" s="214" t="s">
        <v>19</v>
      </c>
      <c r="L159" s="40"/>
      <c r="M159" s="219" t="s">
        <v>19</v>
      </c>
      <c r="N159" s="220" t="s">
        <v>40</v>
      </c>
      <c r="O159" s="76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AR159" s="14" t="s">
        <v>136</v>
      </c>
      <c r="AT159" s="14" t="s">
        <v>132</v>
      </c>
      <c r="AU159" s="14" t="s">
        <v>78</v>
      </c>
      <c r="AY159" s="14" t="s">
        <v>129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4" t="s">
        <v>76</v>
      </c>
      <c r="BK159" s="223">
        <f>ROUND(I159*H159,2)</f>
        <v>0</v>
      </c>
      <c r="BL159" s="14" t="s">
        <v>136</v>
      </c>
      <c r="BM159" s="14" t="s">
        <v>296</v>
      </c>
    </row>
    <row r="160" spans="2:47" s="1" customFormat="1" ht="12">
      <c r="B160" s="35"/>
      <c r="C160" s="36"/>
      <c r="D160" s="224" t="s">
        <v>191</v>
      </c>
      <c r="E160" s="36"/>
      <c r="F160" s="225" t="s">
        <v>391</v>
      </c>
      <c r="G160" s="36"/>
      <c r="H160" s="36"/>
      <c r="I160" s="139"/>
      <c r="J160" s="36"/>
      <c r="K160" s="36"/>
      <c r="L160" s="40"/>
      <c r="M160" s="226"/>
      <c r="N160" s="76"/>
      <c r="O160" s="76"/>
      <c r="P160" s="76"/>
      <c r="Q160" s="76"/>
      <c r="R160" s="76"/>
      <c r="S160" s="76"/>
      <c r="T160" s="77"/>
      <c r="AT160" s="14" t="s">
        <v>191</v>
      </c>
      <c r="AU160" s="14" t="s">
        <v>78</v>
      </c>
    </row>
    <row r="161" spans="2:65" s="1" customFormat="1" ht="16.5" customHeight="1">
      <c r="B161" s="35"/>
      <c r="C161" s="212" t="s">
        <v>297</v>
      </c>
      <c r="D161" s="212" t="s">
        <v>132</v>
      </c>
      <c r="E161" s="213" t="s">
        <v>688</v>
      </c>
      <c r="F161" s="214" t="s">
        <v>669</v>
      </c>
      <c r="G161" s="215" t="s">
        <v>135</v>
      </c>
      <c r="H161" s="216">
        <v>16</v>
      </c>
      <c r="I161" s="217"/>
      <c r="J161" s="218">
        <f>ROUND(I161*H161,2)</f>
        <v>0</v>
      </c>
      <c r="K161" s="214" t="s">
        <v>19</v>
      </c>
      <c r="L161" s="40"/>
      <c r="M161" s="219" t="s">
        <v>19</v>
      </c>
      <c r="N161" s="220" t="s">
        <v>40</v>
      </c>
      <c r="O161" s="76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AR161" s="14" t="s">
        <v>136</v>
      </c>
      <c r="AT161" s="14" t="s">
        <v>132</v>
      </c>
      <c r="AU161" s="14" t="s">
        <v>78</v>
      </c>
      <c r="AY161" s="14" t="s">
        <v>129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4" t="s">
        <v>76</v>
      </c>
      <c r="BK161" s="223">
        <f>ROUND(I161*H161,2)</f>
        <v>0</v>
      </c>
      <c r="BL161" s="14" t="s">
        <v>136</v>
      </c>
      <c r="BM161" s="14" t="s">
        <v>299</v>
      </c>
    </row>
    <row r="162" spans="2:65" s="1" customFormat="1" ht="16.5" customHeight="1">
      <c r="B162" s="35"/>
      <c r="C162" s="212" t="s">
        <v>221</v>
      </c>
      <c r="D162" s="212" t="s">
        <v>132</v>
      </c>
      <c r="E162" s="213" t="s">
        <v>670</v>
      </c>
      <c r="F162" s="214" t="s">
        <v>671</v>
      </c>
      <c r="G162" s="215" t="s">
        <v>135</v>
      </c>
      <c r="H162" s="216">
        <v>4</v>
      </c>
      <c r="I162" s="217"/>
      <c r="J162" s="218">
        <f>ROUND(I162*H162,2)</f>
        <v>0</v>
      </c>
      <c r="K162" s="214" t="s">
        <v>19</v>
      </c>
      <c r="L162" s="40"/>
      <c r="M162" s="219" t="s">
        <v>19</v>
      </c>
      <c r="N162" s="220" t="s">
        <v>40</v>
      </c>
      <c r="O162" s="76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AR162" s="14" t="s">
        <v>136</v>
      </c>
      <c r="AT162" s="14" t="s">
        <v>132</v>
      </c>
      <c r="AU162" s="14" t="s">
        <v>78</v>
      </c>
      <c r="AY162" s="14" t="s">
        <v>129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4" t="s">
        <v>76</v>
      </c>
      <c r="BK162" s="223">
        <f>ROUND(I162*H162,2)</f>
        <v>0</v>
      </c>
      <c r="BL162" s="14" t="s">
        <v>136</v>
      </c>
      <c r="BM162" s="14" t="s">
        <v>301</v>
      </c>
    </row>
    <row r="163" spans="2:47" s="1" customFormat="1" ht="12">
      <c r="B163" s="35"/>
      <c r="C163" s="36"/>
      <c r="D163" s="224" t="s">
        <v>191</v>
      </c>
      <c r="E163" s="36"/>
      <c r="F163" s="225" t="s">
        <v>391</v>
      </c>
      <c r="G163" s="36"/>
      <c r="H163" s="36"/>
      <c r="I163" s="139"/>
      <c r="J163" s="36"/>
      <c r="K163" s="36"/>
      <c r="L163" s="40"/>
      <c r="M163" s="226"/>
      <c r="N163" s="76"/>
      <c r="O163" s="76"/>
      <c r="P163" s="76"/>
      <c r="Q163" s="76"/>
      <c r="R163" s="76"/>
      <c r="S163" s="76"/>
      <c r="T163" s="77"/>
      <c r="AT163" s="14" t="s">
        <v>191</v>
      </c>
      <c r="AU163" s="14" t="s">
        <v>78</v>
      </c>
    </row>
    <row r="164" spans="2:65" s="1" customFormat="1" ht="16.5" customHeight="1">
      <c r="B164" s="35"/>
      <c r="C164" s="212" t="s">
        <v>302</v>
      </c>
      <c r="D164" s="212" t="s">
        <v>132</v>
      </c>
      <c r="E164" s="213" t="s">
        <v>672</v>
      </c>
      <c r="F164" s="214" t="s">
        <v>673</v>
      </c>
      <c r="G164" s="215" t="s">
        <v>135</v>
      </c>
      <c r="H164" s="216">
        <v>1</v>
      </c>
      <c r="I164" s="217"/>
      <c r="J164" s="218">
        <f>ROUND(I164*H164,2)</f>
        <v>0</v>
      </c>
      <c r="K164" s="214" t="s">
        <v>19</v>
      </c>
      <c r="L164" s="40"/>
      <c r="M164" s="219" t="s">
        <v>19</v>
      </c>
      <c r="N164" s="220" t="s">
        <v>40</v>
      </c>
      <c r="O164" s="76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AR164" s="14" t="s">
        <v>136</v>
      </c>
      <c r="AT164" s="14" t="s">
        <v>132</v>
      </c>
      <c r="AU164" s="14" t="s">
        <v>78</v>
      </c>
      <c r="AY164" s="14" t="s">
        <v>129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4" t="s">
        <v>76</v>
      </c>
      <c r="BK164" s="223">
        <f>ROUND(I164*H164,2)</f>
        <v>0</v>
      </c>
      <c r="BL164" s="14" t="s">
        <v>136</v>
      </c>
      <c r="BM164" s="14" t="s">
        <v>304</v>
      </c>
    </row>
    <row r="165" spans="2:47" s="1" customFormat="1" ht="12">
      <c r="B165" s="35"/>
      <c r="C165" s="36"/>
      <c r="D165" s="224" t="s">
        <v>191</v>
      </c>
      <c r="E165" s="36"/>
      <c r="F165" s="225" t="s">
        <v>394</v>
      </c>
      <c r="G165" s="36"/>
      <c r="H165" s="36"/>
      <c r="I165" s="139"/>
      <c r="J165" s="36"/>
      <c r="K165" s="36"/>
      <c r="L165" s="40"/>
      <c r="M165" s="226"/>
      <c r="N165" s="76"/>
      <c r="O165" s="76"/>
      <c r="P165" s="76"/>
      <c r="Q165" s="76"/>
      <c r="R165" s="76"/>
      <c r="S165" s="76"/>
      <c r="T165" s="77"/>
      <c r="AT165" s="14" t="s">
        <v>191</v>
      </c>
      <c r="AU165" s="14" t="s">
        <v>78</v>
      </c>
    </row>
    <row r="166" spans="2:65" s="1" customFormat="1" ht="16.5" customHeight="1">
      <c r="B166" s="35"/>
      <c r="C166" s="212" t="s">
        <v>226</v>
      </c>
      <c r="D166" s="212" t="s">
        <v>132</v>
      </c>
      <c r="E166" s="213" t="s">
        <v>531</v>
      </c>
      <c r="F166" s="214" t="s">
        <v>419</v>
      </c>
      <c r="G166" s="215" t="s">
        <v>135</v>
      </c>
      <c r="H166" s="216">
        <v>210</v>
      </c>
      <c r="I166" s="217"/>
      <c r="J166" s="218">
        <f>ROUND(I166*H166,2)</f>
        <v>0</v>
      </c>
      <c r="K166" s="214" t="s">
        <v>19</v>
      </c>
      <c r="L166" s="40"/>
      <c r="M166" s="219" t="s">
        <v>19</v>
      </c>
      <c r="N166" s="220" t="s">
        <v>40</v>
      </c>
      <c r="O166" s="76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AR166" s="14" t="s">
        <v>136</v>
      </c>
      <c r="AT166" s="14" t="s">
        <v>132</v>
      </c>
      <c r="AU166" s="14" t="s">
        <v>78</v>
      </c>
      <c r="AY166" s="14" t="s">
        <v>129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4" t="s">
        <v>76</v>
      </c>
      <c r="BK166" s="223">
        <f>ROUND(I166*H166,2)</f>
        <v>0</v>
      </c>
      <c r="BL166" s="14" t="s">
        <v>136</v>
      </c>
      <c r="BM166" s="14" t="s">
        <v>306</v>
      </c>
    </row>
    <row r="167" spans="2:65" s="1" customFormat="1" ht="16.5" customHeight="1">
      <c r="B167" s="35"/>
      <c r="C167" s="212" t="s">
        <v>307</v>
      </c>
      <c r="D167" s="212" t="s">
        <v>132</v>
      </c>
      <c r="E167" s="213" t="s">
        <v>533</v>
      </c>
      <c r="F167" s="214" t="s">
        <v>421</v>
      </c>
      <c r="G167" s="215" t="s">
        <v>135</v>
      </c>
      <c r="H167" s="216">
        <v>8</v>
      </c>
      <c r="I167" s="217"/>
      <c r="J167" s="218">
        <f>ROUND(I167*H167,2)</f>
        <v>0</v>
      </c>
      <c r="K167" s="214" t="s">
        <v>19</v>
      </c>
      <c r="L167" s="40"/>
      <c r="M167" s="219" t="s">
        <v>19</v>
      </c>
      <c r="N167" s="220" t="s">
        <v>40</v>
      </c>
      <c r="O167" s="76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AR167" s="14" t="s">
        <v>136</v>
      </c>
      <c r="AT167" s="14" t="s">
        <v>132</v>
      </c>
      <c r="AU167" s="14" t="s">
        <v>78</v>
      </c>
      <c r="AY167" s="14" t="s">
        <v>129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4" t="s">
        <v>76</v>
      </c>
      <c r="BK167" s="223">
        <f>ROUND(I167*H167,2)</f>
        <v>0</v>
      </c>
      <c r="BL167" s="14" t="s">
        <v>136</v>
      </c>
      <c r="BM167" s="14" t="s">
        <v>309</v>
      </c>
    </row>
    <row r="168" spans="2:63" s="11" customFormat="1" ht="22.8" customHeight="1">
      <c r="B168" s="196"/>
      <c r="C168" s="197"/>
      <c r="D168" s="198" t="s">
        <v>68</v>
      </c>
      <c r="E168" s="210" t="s">
        <v>158</v>
      </c>
      <c r="F168" s="210" t="s">
        <v>159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SUM(P169:P171)</f>
        <v>0</v>
      </c>
      <c r="Q168" s="204"/>
      <c r="R168" s="205">
        <f>SUM(R169:R171)</f>
        <v>0</v>
      </c>
      <c r="S168" s="204"/>
      <c r="T168" s="206">
        <f>SUM(T169:T171)</f>
        <v>0</v>
      </c>
      <c r="AR168" s="207" t="s">
        <v>78</v>
      </c>
      <c r="AT168" s="208" t="s">
        <v>68</v>
      </c>
      <c r="AU168" s="208" t="s">
        <v>76</v>
      </c>
      <c r="AY168" s="207" t="s">
        <v>129</v>
      </c>
      <c r="BK168" s="209">
        <f>SUM(BK169:BK171)</f>
        <v>0</v>
      </c>
    </row>
    <row r="169" spans="2:65" s="1" customFormat="1" ht="16.5" customHeight="1">
      <c r="B169" s="35"/>
      <c r="C169" s="212" t="s">
        <v>230</v>
      </c>
      <c r="D169" s="212" t="s">
        <v>132</v>
      </c>
      <c r="E169" s="213" t="s">
        <v>541</v>
      </c>
      <c r="F169" s="214" t="s">
        <v>427</v>
      </c>
      <c r="G169" s="215" t="s">
        <v>162</v>
      </c>
      <c r="H169" s="216">
        <v>80</v>
      </c>
      <c r="I169" s="217"/>
      <c r="J169" s="218">
        <f>ROUND(I169*H169,2)</f>
        <v>0</v>
      </c>
      <c r="K169" s="214" t="s">
        <v>19</v>
      </c>
      <c r="L169" s="40"/>
      <c r="M169" s="219" t="s">
        <v>19</v>
      </c>
      <c r="N169" s="220" t="s">
        <v>40</v>
      </c>
      <c r="O169" s="76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AR169" s="14" t="s">
        <v>136</v>
      </c>
      <c r="AT169" s="14" t="s">
        <v>132</v>
      </c>
      <c r="AU169" s="14" t="s">
        <v>78</v>
      </c>
      <c r="AY169" s="14" t="s">
        <v>129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4" t="s">
        <v>76</v>
      </c>
      <c r="BK169" s="223">
        <f>ROUND(I169*H169,2)</f>
        <v>0</v>
      </c>
      <c r="BL169" s="14" t="s">
        <v>136</v>
      </c>
      <c r="BM169" s="14" t="s">
        <v>311</v>
      </c>
    </row>
    <row r="170" spans="2:65" s="1" customFormat="1" ht="16.5" customHeight="1">
      <c r="B170" s="35"/>
      <c r="C170" s="212" t="s">
        <v>312</v>
      </c>
      <c r="D170" s="212" t="s">
        <v>132</v>
      </c>
      <c r="E170" s="213" t="s">
        <v>543</v>
      </c>
      <c r="F170" s="214" t="s">
        <v>429</v>
      </c>
      <c r="G170" s="215" t="s">
        <v>162</v>
      </c>
      <c r="H170" s="216">
        <v>40</v>
      </c>
      <c r="I170" s="217"/>
      <c r="J170" s="218">
        <f>ROUND(I170*H170,2)</f>
        <v>0</v>
      </c>
      <c r="K170" s="214" t="s">
        <v>19</v>
      </c>
      <c r="L170" s="40"/>
      <c r="M170" s="219" t="s">
        <v>19</v>
      </c>
      <c r="N170" s="220" t="s">
        <v>40</v>
      </c>
      <c r="O170" s="76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AR170" s="14" t="s">
        <v>136</v>
      </c>
      <c r="AT170" s="14" t="s">
        <v>132</v>
      </c>
      <c r="AU170" s="14" t="s">
        <v>78</v>
      </c>
      <c r="AY170" s="14" t="s">
        <v>129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4" t="s">
        <v>76</v>
      </c>
      <c r="BK170" s="223">
        <f>ROUND(I170*H170,2)</f>
        <v>0</v>
      </c>
      <c r="BL170" s="14" t="s">
        <v>136</v>
      </c>
      <c r="BM170" s="14" t="s">
        <v>314</v>
      </c>
    </row>
    <row r="171" spans="2:65" s="1" customFormat="1" ht="16.5" customHeight="1">
      <c r="B171" s="35"/>
      <c r="C171" s="212" t="s">
        <v>235</v>
      </c>
      <c r="D171" s="212" t="s">
        <v>132</v>
      </c>
      <c r="E171" s="213" t="s">
        <v>546</v>
      </c>
      <c r="F171" s="214" t="s">
        <v>431</v>
      </c>
      <c r="G171" s="215" t="s">
        <v>162</v>
      </c>
      <c r="H171" s="216">
        <v>20</v>
      </c>
      <c r="I171" s="217"/>
      <c r="J171" s="218">
        <f>ROUND(I171*H171,2)</f>
        <v>0</v>
      </c>
      <c r="K171" s="214" t="s">
        <v>19</v>
      </c>
      <c r="L171" s="40"/>
      <c r="M171" s="219" t="s">
        <v>19</v>
      </c>
      <c r="N171" s="220" t="s">
        <v>40</v>
      </c>
      <c r="O171" s="76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AR171" s="14" t="s">
        <v>136</v>
      </c>
      <c r="AT171" s="14" t="s">
        <v>132</v>
      </c>
      <c r="AU171" s="14" t="s">
        <v>78</v>
      </c>
      <c r="AY171" s="14" t="s">
        <v>129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4" t="s">
        <v>76</v>
      </c>
      <c r="BK171" s="223">
        <f>ROUND(I171*H171,2)</f>
        <v>0</v>
      </c>
      <c r="BL171" s="14" t="s">
        <v>136</v>
      </c>
      <c r="BM171" s="14" t="s">
        <v>316</v>
      </c>
    </row>
    <row r="172" spans="2:63" s="11" customFormat="1" ht="22.8" customHeight="1">
      <c r="B172" s="196"/>
      <c r="C172" s="197"/>
      <c r="D172" s="198" t="s">
        <v>68</v>
      </c>
      <c r="E172" s="210" t="s">
        <v>170</v>
      </c>
      <c r="F172" s="210" t="s">
        <v>171</v>
      </c>
      <c r="G172" s="197"/>
      <c r="H172" s="197"/>
      <c r="I172" s="200"/>
      <c r="J172" s="211">
        <f>BK172</f>
        <v>0</v>
      </c>
      <c r="K172" s="197"/>
      <c r="L172" s="202"/>
      <c r="M172" s="203"/>
      <c r="N172" s="204"/>
      <c r="O172" s="204"/>
      <c r="P172" s="205">
        <f>SUM(P173:P177)</f>
        <v>0</v>
      </c>
      <c r="Q172" s="204"/>
      <c r="R172" s="205">
        <f>SUM(R173:R177)</f>
        <v>0</v>
      </c>
      <c r="S172" s="204"/>
      <c r="T172" s="206">
        <f>SUM(T173:T177)</f>
        <v>0</v>
      </c>
      <c r="AR172" s="207" t="s">
        <v>78</v>
      </c>
      <c r="AT172" s="208" t="s">
        <v>68</v>
      </c>
      <c r="AU172" s="208" t="s">
        <v>76</v>
      </c>
      <c r="AY172" s="207" t="s">
        <v>129</v>
      </c>
      <c r="BK172" s="209">
        <f>SUM(BK173:BK177)</f>
        <v>0</v>
      </c>
    </row>
    <row r="173" spans="2:65" s="1" customFormat="1" ht="16.5" customHeight="1">
      <c r="B173" s="35"/>
      <c r="C173" s="212" t="s">
        <v>317</v>
      </c>
      <c r="D173" s="212" t="s">
        <v>132</v>
      </c>
      <c r="E173" s="213" t="s">
        <v>689</v>
      </c>
      <c r="F173" s="214" t="s">
        <v>675</v>
      </c>
      <c r="G173" s="215" t="s">
        <v>162</v>
      </c>
      <c r="H173" s="216">
        <v>150</v>
      </c>
      <c r="I173" s="217"/>
      <c r="J173" s="218">
        <f>ROUND(I173*H173,2)</f>
        <v>0</v>
      </c>
      <c r="K173" s="214" t="s">
        <v>19</v>
      </c>
      <c r="L173" s="40"/>
      <c r="M173" s="219" t="s">
        <v>19</v>
      </c>
      <c r="N173" s="220" t="s">
        <v>40</v>
      </c>
      <c r="O173" s="76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AR173" s="14" t="s">
        <v>136</v>
      </c>
      <c r="AT173" s="14" t="s">
        <v>132</v>
      </c>
      <c r="AU173" s="14" t="s">
        <v>78</v>
      </c>
      <c r="AY173" s="14" t="s">
        <v>129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4" t="s">
        <v>76</v>
      </c>
      <c r="BK173" s="223">
        <f>ROUND(I173*H173,2)</f>
        <v>0</v>
      </c>
      <c r="BL173" s="14" t="s">
        <v>136</v>
      </c>
      <c r="BM173" s="14" t="s">
        <v>319</v>
      </c>
    </row>
    <row r="174" spans="2:65" s="1" customFormat="1" ht="16.5" customHeight="1">
      <c r="B174" s="35"/>
      <c r="C174" s="212" t="s">
        <v>239</v>
      </c>
      <c r="D174" s="212" t="s">
        <v>132</v>
      </c>
      <c r="E174" s="213" t="s">
        <v>561</v>
      </c>
      <c r="F174" s="214" t="s">
        <v>443</v>
      </c>
      <c r="G174" s="215" t="s">
        <v>162</v>
      </c>
      <c r="H174" s="216">
        <v>150</v>
      </c>
      <c r="I174" s="217"/>
      <c r="J174" s="218">
        <f>ROUND(I174*H174,2)</f>
        <v>0</v>
      </c>
      <c r="K174" s="214" t="s">
        <v>19</v>
      </c>
      <c r="L174" s="40"/>
      <c r="M174" s="219" t="s">
        <v>19</v>
      </c>
      <c r="N174" s="220" t="s">
        <v>40</v>
      </c>
      <c r="O174" s="76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AR174" s="14" t="s">
        <v>136</v>
      </c>
      <c r="AT174" s="14" t="s">
        <v>132</v>
      </c>
      <c r="AU174" s="14" t="s">
        <v>78</v>
      </c>
      <c r="AY174" s="14" t="s">
        <v>129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4" t="s">
        <v>76</v>
      </c>
      <c r="BK174" s="223">
        <f>ROUND(I174*H174,2)</f>
        <v>0</v>
      </c>
      <c r="BL174" s="14" t="s">
        <v>136</v>
      </c>
      <c r="BM174" s="14" t="s">
        <v>321</v>
      </c>
    </row>
    <row r="175" spans="2:65" s="1" customFormat="1" ht="16.5" customHeight="1">
      <c r="B175" s="35"/>
      <c r="C175" s="212" t="s">
        <v>322</v>
      </c>
      <c r="D175" s="212" t="s">
        <v>132</v>
      </c>
      <c r="E175" s="213" t="s">
        <v>563</v>
      </c>
      <c r="F175" s="214" t="s">
        <v>445</v>
      </c>
      <c r="G175" s="215" t="s">
        <v>162</v>
      </c>
      <c r="H175" s="216">
        <v>1340</v>
      </c>
      <c r="I175" s="217"/>
      <c r="J175" s="218">
        <f>ROUND(I175*H175,2)</f>
        <v>0</v>
      </c>
      <c r="K175" s="214" t="s">
        <v>19</v>
      </c>
      <c r="L175" s="40"/>
      <c r="M175" s="219" t="s">
        <v>19</v>
      </c>
      <c r="N175" s="220" t="s">
        <v>40</v>
      </c>
      <c r="O175" s="76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AR175" s="14" t="s">
        <v>136</v>
      </c>
      <c r="AT175" s="14" t="s">
        <v>132</v>
      </c>
      <c r="AU175" s="14" t="s">
        <v>78</v>
      </c>
      <c r="AY175" s="14" t="s">
        <v>129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4" t="s">
        <v>76</v>
      </c>
      <c r="BK175" s="223">
        <f>ROUND(I175*H175,2)</f>
        <v>0</v>
      </c>
      <c r="BL175" s="14" t="s">
        <v>136</v>
      </c>
      <c r="BM175" s="14" t="s">
        <v>324</v>
      </c>
    </row>
    <row r="176" spans="2:65" s="1" customFormat="1" ht="16.5" customHeight="1">
      <c r="B176" s="35"/>
      <c r="C176" s="212" t="s">
        <v>244</v>
      </c>
      <c r="D176" s="212" t="s">
        <v>132</v>
      </c>
      <c r="E176" s="213" t="s">
        <v>690</v>
      </c>
      <c r="F176" s="214" t="s">
        <v>677</v>
      </c>
      <c r="G176" s="215" t="s">
        <v>162</v>
      </c>
      <c r="H176" s="216">
        <v>50</v>
      </c>
      <c r="I176" s="217"/>
      <c r="J176" s="218">
        <f>ROUND(I176*H176,2)</f>
        <v>0</v>
      </c>
      <c r="K176" s="214" t="s">
        <v>19</v>
      </c>
      <c r="L176" s="40"/>
      <c r="M176" s="219" t="s">
        <v>19</v>
      </c>
      <c r="N176" s="220" t="s">
        <v>40</v>
      </c>
      <c r="O176" s="76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AR176" s="14" t="s">
        <v>136</v>
      </c>
      <c r="AT176" s="14" t="s">
        <v>132</v>
      </c>
      <c r="AU176" s="14" t="s">
        <v>78</v>
      </c>
      <c r="AY176" s="14" t="s">
        <v>129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4" t="s">
        <v>76</v>
      </c>
      <c r="BK176" s="223">
        <f>ROUND(I176*H176,2)</f>
        <v>0</v>
      </c>
      <c r="BL176" s="14" t="s">
        <v>136</v>
      </c>
      <c r="BM176" s="14" t="s">
        <v>326</v>
      </c>
    </row>
    <row r="177" spans="2:65" s="1" customFormat="1" ht="16.5" customHeight="1">
      <c r="B177" s="35"/>
      <c r="C177" s="212" t="s">
        <v>327</v>
      </c>
      <c r="D177" s="212" t="s">
        <v>132</v>
      </c>
      <c r="E177" s="213" t="s">
        <v>581</v>
      </c>
      <c r="F177" s="214" t="s">
        <v>459</v>
      </c>
      <c r="G177" s="215" t="s">
        <v>162</v>
      </c>
      <c r="H177" s="216">
        <v>200</v>
      </c>
      <c r="I177" s="217"/>
      <c r="J177" s="218">
        <f>ROUND(I177*H177,2)</f>
        <v>0</v>
      </c>
      <c r="K177" s="214" t="s">
        <v>19</v>
      </c>
      <c r="L177" s="40"/>
      <c r="M177" s="219" t="s">
        <v>19</v>
      </c>
      <c r="N177" s="220" t="s">
        <v>40</v>
      </c>
      <c r="O177" s="76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AR177" s="14" t="s">
        <v>136</v>
      </c>
      <c r="AT177" s="14" t="s">
        <v>132</v>
      </c>
      <c r="AU177" s="14" t="s">
        <v>78</v>
      </c>
      <c r="AY177" s="14" t="s">
        <v>129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4" t="s">
        <v>76</v>
      </c>
      <c r="BK177" s="223">
        <f>ROUND(I177*H177,2)</f>
        <v>0</v>
      </c>
      <c r="BL177" s="14" t="s">
        <v>136</v>
      </c>
      <c r="BM177" s="14" t="s">
        <v>329</v>
      </c>
    </row>
    <row r="178" spans="2:63" s="11" customFormat="1" ht="22.8" customHeight="1">
      <c r="B178" s="196"/>
      <c r="C178" s="197"/>
      <c r="D178" s="198" t="s">
        <v>68</v>
      </c>
      <c r="E178" s="210" t="s">
        <v>186</v>
      </c>
      <c r="F178" s="210" t="s">
        <v>462</v>
      </c>
      <c r="G178" s="197"/>
      <c r="H178" s="197"/>
      <c r="I178" s="200"/>
      <c r="J178" s="211">
        <f>BK178</f>
        <v>0</v>
      </c>
      <c r="K178" s="197"/>
      <c r="L178" s="202"/>
      <c r="M178" s="203"/>
      <c r="N178" s="204"/>
      <c r="O178" s="204"/>
      <c r="P178" s="205">
        <f>P179+P181</f>
        <v>0</v>
      </c>
      <c r="Q178" s="204"/>
      <c r="R178" s="205">
        <f>R179+R181</f>
        <v>0</v>
      </c>
      <c r="S178" s="204"/>
      <c r="T178" s="206">
        <f>T179+T181</f>
        <v>0</v>
      </c>
      <c r="AR178" s="207" t="s">
        <v>78</v>
      </c>
      <c r="AT178" s="208" t="s">
        <v>68</v>
      </c>
      <c r="AU178" s="208" t="s">
        <v>76</v>
      </c>
      <c r="AY178" s="207" t="s">
        <v>129</v>
      </c>
      <c r="BK178" s="209">
        <f>BK179+BK181</f>
        <v>0</v>
      </c>
    </row>
    <row r="179" spans="2:63" s="11" customFormat="1" ht="20.85" customHeight="1">
      <c r="B179" s="196"/>
      <c r="C179" s="197"/>
      <c r="D179" s="198" t="s">
        <v>68</v>
      </c>
      <c r="E179" s="210" t="s">
        <v>264</v>
      </c>
      <c r="F179" s="210" t="s">
        <v>678</v>
      </c>
      <c r="G179" s="197"/>
      <c r="H179" s="197"/>
      <c r="I179" s="200"/>
      <c r="J179" s="211">
        <f>BK179</f>
        <v>0</v>
      </c>
      <c r="K179" s="197"/>
      <c r="L179" s="202"/>
      <c r="M179" s="203"/>
      <c r="N179" s="204"/>
      <c r="O179" s="204"/>
      <c r="P179" s="205">
        <f>P180</f>
        <v>0</v>
      </c>
      <c r="Q179" s="204"/>
      <c r="R179" s="205">
        <f>R180</f>
        <v>0</v>
      </c>
      <c r="S179" s="204"/>
      <c r="T179" s="206">
        <f>T180</f>
        <v>0</v>
      </c>
      <c r="AR179" s="207" t="s">
        <v>78</v>
      </c>
      <c r="AT179" s="208" t="s">
        <v>68</v>
      </c>
      <c r="AU179" s="208" t="s">
        <v>78</v>
      </c>
      <c r="AY179" s="207" t="s">
        <v>129</v>
      </c>
      <c r="BK179" s="209">
        <f>BK180</f>
        <v>0</v>
      </c>
    </row>
    <row r="180" spans="2:65" s="1" customFormat="1" ht="16.5" customHeight="1">
      <c r="B180" s="35"/>
      <c r="C180" s="212" t="s">
        <v>248</v>
      </c>
      <c r="D180" s="212" t="s">
        <v>132</v>
      </c>
      <c r="E180" s="213" t="s">
        <v>691</v>
      </c>
      <c r="F180" s="214" t="s">
        <v>465</v>
      </c>
      <c r="G180" s="215" t="s">
        <v>135</v>
      </c>
      <c r="H180" s="216">
        <v>2</v>
      </c>
      <c r="I180" s="217"/>
      <c r="J180" s="218">
        <f>ROUND(I180*H180,2)</f>
        <v>0</v>
      </c>
      <c r="K180" s="214" t="s">
        <v>19</v>
      </c>
      <c r="L180" s="40"/>
      <c r="M180" s="219" t="s">
        <v>19</v>
      </c>
      <c r="N180" s="220" t="s">
        <v>40</v>
      </c>
      <c r="O180" s="76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AR180" s="14" t="s">
        <v>136</v>
      </c>
      <c r="AT180" s="14" t="s">
        <v>132</v>
      </c>
      <c r="AU180" s="14" t="s">
        <v>140</v>
      </c>
      <c r="AY180" s="14" t="s">
        <v>129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4" t="s">
        <v>76</v>
      </c>
      <c r="BK180" s="223">
        <f>ROUND(I180*H180,2)</f>
        <v>0</v>
      </c>
      <c r="BL180" s="14" t="s">
        <v>136</v>
      </c>
      <c r="BM180" s="14" t="s">
        <v>331</v>
      </c>
    </row>
    <row r="181" spans="2:63" s="11" customFormat="1" ht="20.85" customHeight="1">
      <c r="B181" s="196"/>
      <c r="C181" s="197"/>
      <c r="D181" s="198" t="s">
        <v>68</v>
      </c>
      <c r="E181" s="210" t="s">
        <v>270</v>
      </c>
      <c r="F181" s="210" t="s">
        <v>681</v>
      </c>
      <c r="G181" s="197"/>
      <c r="H181" s="197"/>
      <c r="I181" s="200"/>
      <c r="J181" s="211">
        <f>BK181</f>
        <v>0</v>
      </c>
      <c r="K181" s="197"/>
      <c r="L181" s="202"/>
      <c r="M181" s="203"/>
      <c r="N181" s="204"/>
      <c r="O181" s="204"/>
      <c r="P181" s="205">
        <f>P182</f>
        <v>0</v>
      </c>
      <c r="Q181" s="204"/>
      <c r="R181" s="205">
        <f>R182</f>
        <v>0</v>
      </c>
      <c r="S181" s="204"/>
      <c r="T181" s="206">
        <f>T182</f>
        <v>0</v>
      </c>
      <c r="AR181" s="207" t="s">
        <v>78</v>
      </c>
      <c r="AT181" s="208" t="s">
        <v>68</v>
      </c>
      <c r="AU181" s="208" t="s">
        <v>78</v>
      </c>
      <c r="AY181" s="207" t="s">
        <v>129</v>
      </c>
      <c r="BK181" s="209">
        <f>BK182</f>
        <v>0</v>
      </c>
    </row>
    <row r="182" spans="2:65" s="1" customFormat="1" ht="16.5" customHeight="1">
      <c r="B182" s="35"/>
      <c r="C182" s="212" t="s">
        <v>332</v>
      </c>
      <c r="D182" s="212" t="s">
        <v>132</v>
      </c>
      <c r="E182" s="213" t="s">
        <v>691</v>
      </c>
      <c r="F182" s="214" t="s">
        <v>465</v>
      </c>
      <c r="G182" s="215" t="s">
        <v>135</v>
      </c>
      <c r="H182" s="216">
        <v>2</v>
      </c>
      <c r="I182" s="217"/>
      <c r="J182" s="218">
        <f>ROUND(I182*H182,2)</f>
        <v>0</v>
      </c>
      <c r="K182" s="214" t="s">
        <v>19</v>
      </c>
      <c r="L182" s="40"/>
      <c r="M182" s="219" t="s">
        <v>19</v>
      </c>
      <c r="N182" s="220" t="s">
        <v>40</v>
      </c>
      <c r="O182" s="76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AR182" s="14" t="s">
        <v>136</v>
      </c>
      <c r="AT182" s="14" t="s">
        <v>132</v>
      </c>
      <c r="AU182" s="14" t="s">
        <v>140</v>
      </c>
      <c r="AY182" s="14" t="s">
        <v>129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4" t="s">
        <v>76</v>
      </c>
      <c r="BK182" s="223">
        <f>ROUND(I182*H182,2)</f>
        <v>0</v>
      </c>
      <c r="BL182" s="14" t="s">
        <v>136</v>
      </c>
      <c r="BM182" s="14" t="s">
        <v>334</v>
      </c>
    </row>
    <row r="183" spans="2:63" s="11" customFormat="1" ht="22.8" customHeight="1">
      <c r="B183" s="196"/>
      <c r="C183" s="197"/>
      <c r="D183" s="198" t="s">
        <v>68</v>
      </c>
      <c r="E183" s="210" t="s">
        <v>478</v>
      </c>
      <c r="F183" s="210" t="s">
        <v>479</v>
      </c>
      <c r="G183" s="197"/>
      <c r="H183" s="197"/>
      <c r="I183" s="200"/>
      <c r="J183" s="211">
        <f>BK183</f>
        <v>0</v>
      </c>
      <c r="K183" s="197"/>
      <c r="L183" s="202"/>
      <c r="M183" s="203"/>
      <c r="N183" s="204"/>
      <c r="O183" s="204"/>
      <c r="P183" s="205">
        <f>SUM(P184:P190)</f>
        <v>0</v>
      </c>
      <c r="Q183" s="204"/>
      <c r="R183" s="205">
        <f>SUM(R184:R190)</f>
        <v>0</v>
      </c>
      <c r="S183" s="204"/>
      <c r="T183" s="206">
        <f>SUM(T184:T190)</f>
        <v>0</v>
      </c>
      <c r="AR183" s="207" t="s">
        <v>78</v>
      </c>
      <c r="AT183" s="208" t="s">
        <v>68</v>
      </c>
      <c r="AU183" s="208" t="s">
        <v>76</v>
      </c>
      <c r="AY183" s="207" t="s">
        <v>129</v>
      </c>
      <c r="BK183" s="209">
        <f>SUM(BK184:BK190)</f>
        <v>0</v>
      </c>
    </row>
    <row r="184" spans="2:65" s="1" customFormat="1" ht="16.5" customHeight="1">
      <c r="B184" s="35"/>
      <c r="C184" s="212" t="s">
        <v>253</v>
      </c>
      <c r="D184" s="212" t="s">
        <v>132</v>
      </c>
      <c r="E184" s="213" t="s">
        <v>596</v>
      </c>
      <c r="F184" s="214" t="s">
        <v>597</v>
      </c>
      <c r="G184" s="215" t="s">
        <v>598</v>
      </c>
      <c r="H184" s="216">
        <v>100</v>
      </c>
      <c r="I184" s="217"/>
      <c r="J184" s="218">
        <f>ROUND(I184*H184,2)</f>
        <v>0</v>
      </c>
      <c r="K184" s="214" t="s">
        <v>19</v>
      </c>
      <c r="L184" s="40"/>
      <c r="M184" s="219" t="s">
        <v>19</v>
      </c>
      <c r="N184" s="220" t="s">
        <v>40</v>
      </c>
      <c r="O184" s="76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AR184" s="14" t="s">
        <v>136</v>
      </c>
      <c r="AT184" s="14" t="s">
        <v>132</v>
      </c>
      <c r="AU184" s="14" t="s">
        <v>78</v>
      </c>
      <c r="AY184" s="14" t="s">
        <v>129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4" t="s">
        <v>76</v>
      </c>
      <c r="BK184" s="223">
        <f>ROUND(I184*H184,2)</f>
        <v>0</v>
      </c>
      <c r="BL184" s="14" t="s">
        <v>136</v>
      </c>
      <c r="BM184" s="14" t="s">
        <v>336</v>
      </c>
    </row>
    <row r="185" spans="2:65" s="1" customFormat="1" ht="16.5" customHeight="1">
      <c r="B185" s="35"/>
      <c r="C185" s="212" t="s">
        <v>337</v>
      </c>
      <c r="D185" s="212" t="s">
        <v>132</v>
      </c>
      <c r="E185" s="213" t="s">
        <v>692</v>
      </c>
      <c r="F185" s="214" t="s">
        <v>693</v>
      </c>
      <c r="G185" s="215" t="s">
        <v>598</v>
      </c>
      <c r="H185" s="216">
        <v>2</v>
      </c>
      <c r="I185" s="217"/>
      <c r="J185" s="218">
        <f>ROUND(I185*H185,2)</f>
        <v>0</v>
      </c>
      <c r="K185" s="214" t="s">
        <v>19</v>
      </c>
      <c r="L185" s="40"/>
      <c r="M185" s="219" t="s">
        <v>19</v>
      </c>
      <c r="N185" s="220" t="s">
        <v>40</v>
      </c>
      <c r="O185" s="76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AR185" s="14" t="s">
        <v>136</v>
      </c>
      <c r="AT185" s="14" t="s">
        <v>132</v>
      </c>
      <c r="AU185" s="14" t="s">
        <v>78</v>
      </c>
      <c r="AY185" s="14" t="s">
        <v>129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4" t="s">
        <v>76</v>
      </c>
      <c r="BK185" s="223">
        <f>ROUND(I185*H185,2)</f>
        <v>0</v>
      </c>
      <c r="BL185" s="14" t="s">
        <v>136</v>
      </c>
      <c r="BM185" s="14" t="s">
        <v>339</v>
      </c>
    </row>
    <row r="186" spans="2:65" s="1" customFormat="1" ht="16.5" customHeight="1">
      <c r="B186" s="35"/>
      <c r="C186" s="212" t="s">
        <v>257</v>
      </c>
      <c r="D186" s="212" t="s">
        <v>132</v>
      </c>
      <c r="E186" s="213" t="s">
        <v>694</v>
      </c>
      <c r="F186" s="214" t="s">
        <v>695</v>
      </c>
      <c r="G186" s="215" t="s">
        <v>598</v>
      </c>
      <c r="H186" s="216">
        <v>1</v>
      </c>
      <c r="I186" s="217"/>
      <c r="J186" s="218">
        <f>ROUND(I186*H186,2)</f>
        <v>0</v>
      </c>
      <c r="K186" s="214" t="s">
        <v>19</v>
      </c>
      <c r="L186" s="40"/>
      <c r="M186" s="219" t="s">
        <v>19</v>
      </c>
      <c r="N186" s="220" t="s">
        <v>40</v>
      </c>
      <c r="O186" s="76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AR186" s="14" t="s">
        <v>136</v>
      </c>
      <c r="AT186" s="14" t="s">
        <v>132</v>
      </c>
      <c r="AU186" s="14" t="s">
        <v>78</v>
      </c>
      <c r="AY186" s="14" t="s">
        <v>129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4" t="s">
        <v>76</v>
      </c>
      <c r="BK186" s="223">
        <f>ROUND(I186*H186,2)</f>
        <v>0</v>
      </c>
      <c r="BL186" s="14" t="s">
        <v>136</v>
      </c>
      <c r="BM186" s="14" t="s">
        <v>341</v>
      </c>
    </row>
    <row r="187" spans="2:65" s="1" customFormat="1" ht="16.5" customHeight="1">
      <c r="B187" s="35"/>
      <c r="C187" s="212" t="s">
        <v>342</v>
      </c>
      <c r="D187" s="212" t="s">
        <v>132</v>
      </c>
      <c r="E187" s="213" t="s">
        <v>614</v>
      </c>
      <c r="F187" s="214" t="s">
        <v>615</v>
      </c>
      <c r="G187" s="215" t="s">
        <v>598</v>
      </c>
      <c r="H187" s="216">
        <v>1</v>
      </c>
      <c r="I187" s="217"/>
      <c r="J187" s="218">
        <f>ROUND(I187*H187,2)</f>
        <v>0</v>
      </c>
      <c r="K187" s="214" t="s">
        <v>19</v>
      </c>
      <c r="L187" s="40"/>
      <c r="M187" s="219" t="s">
        <v>19</v>
      </c>
      <c r="N187" s="220" t="s">
        <v>40</v>
      </c>
      <c r="O187" s="76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AR187" s="14" t="s">
        <v>136</v>
      </c>
      <c r="AT187" s="14" t="s">
        <v>132</v>
      </c>
      <c r="AU187" s="14" t="s">
        <v>78</v>
      </c>
      <c r="AY187" s="14" t="s">
        <v>129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4" t="s">
        <v>76</v>
      </c>
      <c r="BK187" s="223">
        <f>ROUND(I187*H187,2)</f>
        <v>0</v>
      </c>
      <c r="BL187" s="14" t="s">
        <v>136</v>
      </c>
      <c r="BM187" s="14" t="s">
        <v>344</v>
      </c>
    </row>
    <row r="188" spans="2:65" s="1" customFormat="1" ht="16.5" customHeight="1">
      <c r="B188" s="35"/>
      <c r="C188" s="212" t="s">
        <v>262</v>
      </c>
      <c r="D188" s="212" t="s">
        <v>132</v>
      </c>
      <c r="E188" s="213" t="s">
        <v>611</v>
      </c>
      <c r="F188" s="214" t="s">
        <v>612</v>
      </c>
      <c r="G188" s="215" t="s">
        <v>598</v>
      </c>
      <c r="H188" s="216">
        <v>20</v>
      </c>
      <c r="I188" s="217"/>
      <c r="J188" s="218">
        <f>ROUND(I188*H188,2)</f>
        <v>0</v>
      </c>
      <c r="K188" s="214" t="s">
        <v>19</v>
      </c>
      <c r="L188" s="40"/>
      <c r="M188" s="219" t="s">
        <v>19</v>
      </c>
      <c r="N188" s="220" t="s">
        <v>40</v>
      </c>
      <c r="O188" s="76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AR188" s="14" t="s">
        <v>136</v>
      </c>
      <c r="AT188" s="14" t="s">
        <v>132</v>
      </c>
      <c r="AU188" s="14" t="s">
        <v>78</v>
      </c>
      <c r="AY188" s="14" t="s">
        <v>129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4" t="s">
        <v>76</v>
      </c>
      <c r="BK188" s="223">
        <f>ROUND(I188*H188,2)</f>
        <v>0</v>
      </c>
      <c r="BL188" s="14" t="s">
        <v>136</v>
      </c>
      <c r="BM188" s="14" t="s">
        <v>346</v>
      </c>
    </row>
    <row r="189" spans="2:65" s="1" customFormat="1" ht="16.5" customHeight="1">
      <c r="B189" s="35"/>
      <c r="C189" s="212" t="s">
        <v>347</v>
      </c>
      <c r="D189" s="212" t="s">
        <v>132</v>
      </c>
      <c r="E189" s="213" t="s">
        <v>696</v>
      </c>
      <c r="F189" s="214" t="s">
        <v>697</v>
      </c>
      <c r="G189" s="215" t="s">
        <v>135</v>
      </c>
      <c r="H189" s="216">
        <v>1</v>
      </c>
      <c r="I189" s="217"/>
      <c r="J189" s="218">
        <f>ROUND(I189*H189,2)</f>
        <v>0</v>
      </c>
      <c r="K189" s="214" t="s">
        <v>19</v>
      </c>
      <c r="L189" s="40"/>
      <c r="M189" s="219" t="s">
        <v>19</v>
      </c>
      <c r="N189" s="220" t="s">
        <v>40</v>
      </c>
      <c r="O189" s="76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AR189" s="14" t="s">
        <v>136</v>
      </c>
      <c r="AT189" s="14" t="s">
        <v>132</v>
      </c>
      <c r="AU189" s="14" t="s">
        <v>78</v>
      </c>
      <c r="AY189" s="14" t="s">
        <v>129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4" t="s">
        <v>76</v>
      </c>
      <c r="BK189" s="223">
        <f>ROUND(I189*H189,2)</f>
        <v>0</v>
      </c>
      <c r="BL189" s="14" t="s">
        <v>136</v>
      </c>
      <c r="BM189" s="14" t="s">
        <v>349</v>
      </c>
    </row>
    <row r="190" spans="2:47" s="1" customFormat="1" ht="12">
      <c r="B190" s="35"/>
      <c r="C190" s="36"/>
      <c r="D190" s="224" t="s">
        <v>191</v>
      </c>
      <c r="E190" s="36"/>
      <c r="F190" s="225" t="s">
        <v>698</v>
      </c>
      <c r="G190" s="36"/>
      <c r="H190" s="36"/>
      <c r="I190" s="139"/>
      <c r="J190" s="36"/>
      <c r="K190" s="36"/>
      <c r="L190" s="40"/>
      <c r="M190" s="226"/>
      <c r="N190" s="76"/>
      <c r="O190" s="76"/>
      <c r="P190" s="76"/>
      <c r="Q190" s="76"/>
      <c r="R190" s="76"/>
      <c r="S190" s="76"/>
      <c r="T190" s="77"/>
      <c r="AT190" s="14" t="s">
        <v>191</v>
      </c>
      <c r="AU190" s="14" t="s">
        <v>78</v>
      </c>
    </row>
    <row r="191" spans="2:63" s="11" customFormat="1" ht="22.8" customHeight="1">
      <c r="B191" s="196"/>
      <c r="C191" s="197"/>
      <c r="D191" s="198" t="s">
        <v>68</v>
      </c>
      <c r="E191" s="210" t="s">
        <v>482</v>
      </c>
      <c r="F191" s="210" t="s">
        <v>618</v>
      </c>
      <c r="G191" s="197"/>
      <c r="H191" s="197"/>
      <c r="I191" s="200"/>
      <c r="J191" s="211">
        <f>BK191</f>
        <v>0</v>
      </c>
      <c r="K191" s="197"/>
      <c r="L191" s="202"/>
      <c r="M191" s="203"/>
      <c r="N191" s="204"/>
      <c r="O191" s="204"/>
      <c r="P191" s="205">
        <f>SUM(P192:P193)</f>
        <v>0</v>
      </c>
      <c r="Q191" s="204"/>
      <c r="R191" s="205">
        <f>SUM(R192:R193)</f>
        <v>0</v>
      </c>
      <c r="S191" s="204"/>
      <c r="T191" s="206">
        <f>SUM(T192:T193)</f>
        <v>0</v>
      </c>
      <c r="AR191" s="207" t="s">
        <v>78</v>
      </c>
      <c r="AT191" s="208" t="s">
        <v>68</v>
      </c>
      <c r="AU191" s="208" t="s">
        <v>76</v>
      </c>
      <c r="AY191" s="207" t="s">
        <v>129</v>
      </c>
      <c r="BK191" s="209">
        <f>SUM(BK192:BK193)</f>
        <v>0</v>
      </c>
    </row>
    <row r="192" spans="2:65" s="1" customFormat="1" ht="22.5" customHeight="1">
      <c r="B192" s="35"/>
      <c r="C192" s="212" t="s">
        <v>269</v>
      </c>
      <c r="D192" s="212" t="s">
        <v>132</v>
      </c>
      <c r="E192" s="213" t="s">
        <v>699</v>
      </c>
      <c r="F192" s="214" t="s">
        <v>700</v>
      </c>
      <c r="G192" s="215" t="s">
        <v>622</v>
      </c>
      <c r="H192" s="216">
        <v>6</v>
      </c>
      <c r="I192" s="217"/>
      <c r="J192" s="218">
        <f>ROUND(I192*H192,2)</f>
        <v>0</v>
      </c>
      <c r="K192" s="214" t="s">
        <v>19</v>
      </c>
      <c r="L192" s="40"/>
      <c r="M192" s="219" t="s">
        <v>19</v>
      </c>
      <c r="N192" s="220" t="s">
        <v>40</v>
      </c>
      <c r="O192" s="76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AR192" s="14" t="s">
        <v>136</v>
      </c>
      <c r="AT192" s="14" t="s">
        <v>132</v>
      </c>
      <c r="AU192" s="14" t="s">
        <v>78</v>
      </c>
      <c r="AY192" s="14" t="s">
        <v>129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4" t="s">
        <v>76</v>
      </c>
      <c r="BK192" s="223">
        <f>ROUND(I192*H192,2)</f>
        <v>0</v>
      </c>
      <c r="BL192" s="14" t="s">
        <v>136</v>
      </c>
      <c r="BM192" s="14" t="s">
        <v>354</v>
      </c>
    </row>
    <row r="193" spans="2:65" s="1" customFormat="1" ht="16.5" customHeight="1">
      <c r="B193" s="35"/>
      <c r="C193" s="212" t="s">
        <v>497</v>
      </c>
      <c r="D193" s="212" t="s">
        <v>132</v>
      </c>
      <c r="E193" s="213" t="s">
        <v>628</v>
      </c>
      <c r="F193" s="214" t="s">
        <v>629</v>
      </c>
      <c r="G193" s="215" t="s">
        <v>162</v>
      </c>
      <c r="H193" s="216">
        <v>1500</v>
      </c>
      <c r="I193" s="217"/>
      <c r="J193" s="218">
        <f>ROUND(I193*H193,2)</f>
        <v>0</v>
      </c>
      <c r="K193" s="214" t="s">
        <v>19</v>
      </c>
      <c r="L193" s="40"/>
      <c r="M193" s="227" t="s">
        <v>19</v>
      </c>
      <c r="N193" s="228" t="s">
        <v>40</v>
      </c>
      <c r="O193" s="229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14" t="s">
        <v>136</v>
      </c>
      <c r="AT193" s="14" t="s">
        <v>132</v>
      </c>
      <c r="AU193" s="14" t="s">
        <v>78</v>
      </c>
      <c r="AY193" s="14" t="s">
        <v>129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4" t="s">
        <v>76</v>
      </c>
      <c r="BK193" s="223">
        <f>ROUND(I193*H193,2)</f>
        <v>0</v>
      </c>
      <c r="BL193" s="14" t="s">
        <v>136</v>
      </c>
      <c r="BM193" s="14" t="s">
        <v>499</v>
      </c>
    </row>
    <row r="194" spans="2:12" s="1" customFormat="1" ht="6.95" customHeight="1">
      <c r="B194" s="54"/>
      <c r="C194" s="55"/>
      <c r="D194" s="55"/>
      <c r="E194" s="55"/>
      <c r="F194" s="55"/>
      <c r="G194" s="55"/>
      <c r="H194" s="55"/>
      <c r="I194" s="163"/>
      <c r="J194" s="55"/>
      <c r="K194" s="55"/>
      <c r="L194" s="40"/>
    </row>
  </sheetData>
  <sheetProtection password="CC35" sheet="1" objects="1" scenarios="1" formatColumns="0" formatRows="0" autoFilter="0"/>
  <autoFilter ref="C101:K19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0:H90"/>
    <mergeCell ref="E92:H92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95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7"/>
      <c r="AT3" s="14" t="s">
        <v>78</v>
      </c>
    </row>
    <row r="4" spans="2:46" ht="24.95" customHeight="1">
      <c r="B4" s="17"/>
      <c r="D4" s="136" t="s">
        <v>97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7" t="s">
        <v>16</v>
      </c>
      <c r="L6" s="17"/>
    </row>
    <row r="7" spans="2:12" ht="16.5" customHeight="1">
      <c r="B7" s="17"/>
      <c r="E7" s="138" t="str">
        <f>'Rekapitulace stavby'!K6</f>
        <v>MŠ U Stadionu - snížení energetické náročnosti budovy</v>
      </c>
      <c r="F7" s="137"/>
      <c r="G7" s="137"/>
      <c r="H7" s="137"/>
      <c r="L7" s="17"/>
    </row>
    <row r="8" spans="2:12" ht="12" customHeight="1">
      <c r="B8" s="17"/>
      <c r="D8" s="137" t="s">
        <v>98</v>
      </c>
      <c r="L8" s="17"/>
    </row>
    <row r="9" spans="2:12" s="1" customFormat="1" ht="16.5" customHeight="1">
      <c r="B9" s="40"/>
      <c r="E9" s="138" t="s">
        <v>701</v>
      </c>
      <c r="F9" s="1"/>
      <c r="G9" s="1"/>
      <c r="H9" s="1"/>
      <c r="I9" s="139"/>
      <c r="L9" s="40"/>
    </row>
    <row r="10" spans="2:12" s="1" customFormat="1" ht="12" customHeight="1">
      <c r="B10" s="40"/>
      <c r="D10" s="137" t="s">
        <v>100</v>
      </c>
      <c r="I10" s="139"/>
      <c r="L10" s="40"/>
    </row>
    <row r="11" spans="2:12" s="1" customFormat="1" ht="36.95" customHeight="1">
      <c r="B11" s="40"/>
      <c r="E11" s="140" t="s">
        <v>101</v>
      </c>
      <c r="F11" s="1"/>
      <c r="G11" s="1"/>
      <c r="H11" s="1"/>
      <c r="I11" s="139"/>
      <c r="L11" s="40"/>
    </row>
    <row r="12" spans="2:12" s="1" customFormat="1" ht="12">
      <c r="B12" s="40"/>
      <c r="I12" s="139"/>
      <c r="L12" s="40"/>
    </row>
    <row r="13" spans="2:12" s="1" customFormat="1" ht="12" customHeight="1">
      <c r="B13" s="40"/>
      <c r="D13" s="137" t="s">
        <v>18</v>
      </c>
      <c r="F13" s="14" t="s">
        <v>19</v>
      </c>
      <c r="I13" s="141" t="s">
        <v>20</v>
      </c>
      <c r="J13" s="14" t="s">
        <v>19</v>
      </c>
      <c r="L13" s="40"/>
    </row>
    <row r="14" spans="2:12" s="1" customFormat="1" ht="12" customHeight="1">
      <c r="B14" s="40"/>
      <c r="D14" s="137" t="s">
        <v>21</v>
      </c>
      <c r="F14" s="14" t="s">
        <v>22</v>
      </c>
      <c r="I14" s="141" t="s">
        <v>23</v>
      </c>
      <c r="J14" s="142" t="str">
        <f>'Rekapitulace stavby'!AN8</f>
        <v>11. 8. 2018</v>
      </c>
      <c r="L14" s="40"/>
    </row>
    <row r="15" spans="2:12" s="1" customFormat="1" ht="10.8" customHeight="1">
      <c r="B15" s="40"/>
      <c r="I15" s="139"/>
      <c r="L15" s="40"/>
    </row>
    <row r="16" spans="2:12" s="1" customFormat="1" ht="12" customHeight="1">
      <c r="B16" s="40"/>
      <c r="D16" s="137" t="s">
        <v>25</v>
      </c>
      <c r="I16" s="141" t="s">
        <v>26</v>
      </c>
      <c r="J16" s="14" t="str">
        <f>IF('Rekapitulace stavby'!AN10="","",'Rekapitulace stavby'!AN10)</f>
        <v/>
      </c>
      <c r="L16" s="40"/>
    </row>
    <row r="17" spans="2:12" s="1" customFormat="1" ht="18" customHeight="1">
      <c r="B17" s="40"/>
      <c r="E17" s="14" t="str">
        <f>IF('Rekapitulace stavby'!E11="","",'Rekapitulace stavby'!E11)</f>
        <v xml:space="preserve"> </v>
      </c>
      <c r="I17" s="141" t="s">
        <v>27</v>
      </c>
      <c r="J17" s="14" t="str">
        <f>IF('Rekapitulace stavby'!AN11="","",'Rekapitulace stavby'!AN11)</f>
        <v/>
      </c>
      <c r="L17" s="40"/>
    </row>
    <row r="18" spans="2:12" s="1" customFormat="1" ht="6.95" customHeight="1">
      <c r="B18" s="40"/>
      <c r="I18" s="139"/>
      <c r="L18" s="40"/>
    </row>
    <row r="19" spans="2:12" s="1" customFormat="1" ht="12" customHeight="1">
      <c r="B19" s="40"/>
      <c r="D19" s="137" t="s">
        <v>28</v>
      </c>
      <c r="I19" s="141" t="s">
        <v>26</v>
      </c>
      <c r="J19" s="30" t="str">
        <f>'Rekapitulace stavby'!AN13</f>
        <v>Vyplň údaj</v>
      </c>
      <c r="L19" s="40"/>
    </row>
    <row r="20" spans="2:12" s="1" customFormat="1" ht="18" customHeight="1">
      <c r="B20" s="40"/>
      <c r="E20" s="30" t="str">
        <f>'Rekapitulace stavby'!E14</f>
        <v>Vyplň údaj</v>
      </c>
      <c r="F20" s="14"/>
      <c r="G20" s="14"/>
      <c r="H20" s="14"/>
      <c r="I20" s="141" t="s">
        <v>27</v>
      </c>
      <c r="J20" s="30" t="str">
        <f>'Rekapitulace stavby'!AN14</f>
        <v>Vyplň údaj</v>
      </c>
      <c r="L20" s="40"/>
    </row>
    <row r="21" spans="2:12" s="1" customFormat="1" ht="6.95" customHeight="1">
      <c r="B21" s="40"/>
      <c r="I21" s="139"/>
      <c r="L21" s="40"/>
    </row>
    <row r="22" spans="2:12" s="1" customFormat="1" ht="12" customHeight="1">
      <c r="B22" s="40"/>
      <c r="D22" s="137" t="s">
        <v>30</v>
      </c>
      <c r="I22" s="141" t="s">
        <v>26</v>
      </c>
      <c r="J22" s="14" t="str">
        <f>IF('Rekapitulace stavby'!AN16="","",'Rekapitulace stavby'!AN16)</f>
        <v/>
      </c>
      <c r="L22" s="40"/>
    </row>
    <row r="23" spans="2:12" s="1" customFormat="1" ht="18" customHeight="1">
      <c r="B23" s="40"/>
      <c r="E23" s="14" t="str">
        <f>IF('Rekapitulace stavby'!E17="","",'Rekapitulace stavby'!E17)</f>
        <v xml:space="preserve"> </v>
      </c>
      <c r="I23" s="141" t="s">
        <v>27</v>
      </c>
      <c r="J23" s="14" t="str">
        <f>IF('Rekapitulace stavby'!AN17="","",'Rekapitulace stavby'!AN17)</f>
        <v/>
      </c>
      <c r="L23" s="40"/>
    </row>
    <row r="24" spans="2:12" s="1" customFormat="1" ht="6.95" customHeight="1">
      <c r="B24" s="40"/>
      <c r="I24" s="139"/>
      <c r="L24" s="40"/>
    </row>
    <row r="25" spans="2:12" s="1" customFormat="1" ht="12" customHeight="1">
      <c r="B25" s="40"/>
      <c r="D25" s="137" t="s">
        <v>32</v>
      </c>
      <c r="I25" s="141" t="s">
        <v>26</v>
      </c>
      <c r="J25" s="14" t="str">
        <f>IF('Rekapitulace stavby'!AN19="","",'Rekapitulace stavby'!AN19)</f>
        <v/>
      </c>
      <c r="L25" s="40"/>
    </row>
    <row r="26" spans="2:12" s="1" customFormat="1" ht="18" customHeight="1">
      <c r="B26" s="40"/>
      <c r="E26" s="14" t="str">
        <f>IF('Rekapitulace stavby'!E20="","",'Rekapitulace stavby'!E20)</f>
        <v xml:space="preserve"> </v>
      </c>
      <c r="I26" s="141" t="s">
        <v>27</v>
      </c>
      <c r="J26" s="14" t="str">
        <f>IF('Rekapitulace stavby'!AN20="","",'Rekapitulace stavby'!AN20)</f>
        <v/>
      </c>
      <c r="L26" s="40"/>
    </row>
    <row r="27" spans="2:12" s="1" customFormat="1" ht="6.95" customHeight="1">
      <c r="B27" s="40"/>
      <c r="I27" s="139"/>
      <c r="L27" s="40"/>
    </row>
    <row r="28" spans="2:12" s="1" customFormat="1" ht="12" customHeight="1">
      <c r="B28" s="40"/>
      <c r="D28" s="137" t="s">
        <v>33</v>
      </c>
      <c r="I28" s="139"/>
      <c r="L28" s="40"/>
    </row>
    <row r="29" spans="2:12" s="7" customFormat="1" ht="16.5" customHeight="1">
      <c r="B29" s="143"/>
      <c r="E29" s="144" t="s">
        <v>19</v>
      </c>
      <c r="F29" s="144"/>
      <c r="G29" s="144"/>
      <c r="H29" s="144"/>
      <c r="I29" s="145"/>
      <c r="L29" s="143"/>
    </row>
    <row r="30" spans="2:12" s="1" customFormat="1" ht="6.95" customHeight="1">
      <c r="B30" s="40"/>
      <c r="I30" s="139"/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46"/>
      <c r="J31" s="68"/>
      <c r="K31" s="68"/>
      <c r="L31" s="40"/>
    </row>
    <row r="32" spans="2:12" s="1" customFormat="1" ht="25.4" customHeight="1">
      <c r="B32" s="40"/>
      <c r="D32" s="147" t="s">
        <v>35</v>
      </c>
      <c r="I32" s="139"/>
      <c r="J32" s="148">
        <f>ROUND(J97,2)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46"/>
      <c r="J33" s="68"/>
      <c r="K33" s="68"/>
      <c r="L33" s="40"/>
    </row>
    <row r="34" spans="2:12" s="1" customFormat="1" ht="14.4" customHeight="1">
      <c r="B34" s="40"/>
      <c r="F34" s="149" t="s">
        <v>37</v>
      </c>
      <c r="I34" s="150" t="s">
        <v>36</v>
      </c>
      <c r="J34" s="149" t="s">
        <v>38</v>
      </c>
      <c r="L34" s="40"/>
    </row>
    <row r="35" spans="2:12" s="1" customFormat="1" ht="14.4" customHeight="1">
      <c r="B35" s="40"/>
      <c r="D35" s="137" t="s">
        <v>39</v>
      </c>
      <c r="E35" s="137" t="s">
        <v>40</v>
      </c>
      <c r="F35" s="151">
        <f>ROUND((SUM(BE97:BE191)),2)</f>
        <v>0</v>
      </c>
      <c r="I35" s="152">
        <v>0.21</v>
      </c>
      <c r="J35" s="151">
        <f>ROUND(((SUM(BE97:BE191))*I35),2)</f>
        <v>0</v>
      </c>
      <c r="L35" s="40"/>
    </row>
    <row r="36" spans="2:12" s="1" customFormat="1" ht="14.4" customHeight="1">
      <c r="B36" s="40"/>
      <c r="E36" s="137" t="s">
        <v>41</v>
      </c>
      <c r="F36" s="151">
        <f>ROUND((SUM(BF97:BF191)),2)</f>
        <v>0</v>
      </c>
      <c r="I36" s="152">
        <v>0.15</v>
      </c>
      <c r="J36" s="151">
        <f>ROUND(((SUM(BF97:BF191))*I36),2)</f>
        <v>0</v>
      </c>
      <c r="L36" s="40"/>
    </row>
    <row r="37" spans="2:12" s="1" customFormat="1" ht="14.4" customHeight="1" hidden="1">
      <c r="B37" s="40"/>
      <c r="E37" s="137" t="s">
        <v>42</v>
      </c>
      <c r="F37" s="151">
        <f>ROUND((SUM(BG97:BG191)),2)</f>
        <v>0</v>
      </c>
      <c r="I37" s="152">
        <v>0.21</v>
      </c>
      <c r="J37" s="151">
        <f>0</f>
        <v>0</v>
      </c>
      <c r="L37" s="40"/>
    </row>
    <row r="38" spans="2:12" s="1" customFormat="1" ht="14.4" customHeight="1" hidden="1">
      <c r="B38" s="40"/>
      <c r="E38" s="137" t="s">
        <v>43</v>
      </c>
      <c r="F38" s="151">
        <f>ROUND((SUM(BH97:BH191)),2)</f>
        <v>0</v>
      </c>
      <c r="I38" s="152">
        <v>0.15</v>
      </c>
      <c r="J38" s="151">
        <f>0</f>
        <v>0</v>
      </c>
      <c r="L38" s="40"/>
    </row>
    <row r="39" spans="2:12" s="1" customFormat="1" ht="14.4" customHeight="1" hidden="1">
      <c r="B39" s="40"/>
      <c r="E39" s="137" t="s">
        <v>44</v>
      </c>
      <c r="F39" s="151">
        <f>ROUND((SUM(BI97:BI191)),2)</f>
        <v>0</v>
      </c>
      <c r="I39" s="152">
        <v>0</v>
      </c>
      <c r="J39" s="151">
        <f>0</f>
        <v>0</v>
      </c>
      <c r="L39" s="40"/>
    </row>
    <row r="40" spans="2:12" s="1" customFormat="1" ht="6.95" customHeight="1">
      <c r="B40" s="40"/>
      <c r="I40" s="139"/>
      <c r="L40" s="40"/>
    </row>
    <row r="41" spans="2:12" s="1" customFormat="1" ht="25.4" customHeight="1">
      <c r="B41" s="40"/>
      <c r="C41" s="153"/>
      <c r="D41" s="154" t="s">
        <v>45</v>
      </c>
      <c r="E41" s="155"/>
      <c r="F41" s="155"/>
      <c r="G41" s="156" t="s">
        <v>46</v>
      </c>
      <c r="H41" s="157" t="s">
        <v>47</v>
      </c>
      <c r="I41" s="158"/>
      <c r="J41" s="159">
        <f>SUM(J32:J39)</f>
        <v>0</v>
      </c>
      <c r="K41" s="160"/>
      <c r="L41" s="40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40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40"/>
    </row>
    <row r="47" spans="2:12" s="1" customFormat="1" ht="24.95" customHeight="1">
      <c r="B47" s="35"/>
      <c r="C47" s="20" t="s">
        <v>102</v>
      </c>
      <c r="D47" s="36"/>
      <c r="E47" s="36"/>
      <c r="F47" s="36"/>
      <c r="G47" s="36"/>
      <c r="H47" s="36"/>
      <c r="I47" s="13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3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39"/>
      <c r="J49" s="36"/>
      <c r="K49" s="36"/>
      <c r="L49" s="40"/>
    </row>
    <row r="50" spans="2:12" s="1" customFormat="1" ht="16.5" customHeight="1">
      <c r="B50" s="35"/>
      <c r="C50" s="36"/>
      <c r="D50" s="36"/>
      <c r="E50" s="167" t="str">
        <f>E7</f>
        <v>MŠ U Stadionu - snížení energetické náročnosti budovy</v>
      </c>
      <c r="F50" s="29"/>
      <c r="G50" s="29"/>
      <c r="H50" s="29"/>
      <c r="I50" s="139"/>
      <c r="J50" s="36"/>
      <c r="K50" s="36"/>
      <c r="L50" s="40"/>
    </row>
    <row r="51" spans="2:12" ht="12" customHeight="1">
      <c r="B51" s="18"/>
      <c r="C51" s="29" t="s">
        <v>98</v>
      </c>
      <c r="D51" s="19"/>
      <c r="E51" s="19"/>
      <c r="F51" s="19"/>
      <c r="G51" s="19"/>
      <c r="H51" s="19"/>
      <c r="I51" s="132"/>
      <c r="J51" s="19"/>
      <c r="K51" s="19"/>
      <c r="L51" s="17"/>
    </row>
    <row r="52" spans="2:12" s="1" customFormat="1" ht="16.5" customHeight="1">
      <c r="B52" s="35"/>
      <c r="C52" s="36"/>
      <c r="D52" s="36"/>
      <c r="E52" s="167" t="s">
        <v>701</v>
      </c>
      <c r="F52" s="36"/>
      <c r="G52" s="36"/>
      <c r="H52" s="36"/>
      <c r="I52" s="139"/>
      <c r="J52" s="36"/>
      <c r="K52" s="36"/>
      <c r="L52" s="40"/>
    </row>
    <row r="53" spans="2:12" s="1" customFormat="1" ht="12" customHeight="1">
      <c r="B53" s="35"/>
      <c r="C53" s="29" t="s">
        <v>100</v>
      </c>
      <c r="D53" s="36"/>
      <c r="E53" s="36"/>
      <c r="F53" s="36"/>
      <c r="G53" s="36"/>
      <c r="H53" s="36"/>
      <c r="I53" s="139"/>
      <c r="J53" s="36"/>
      <c r="K53" s="36"/>
      <c r="L53" s="40"/>
    </row>
    <row r="54" spans="2:12" s="1" customFormat="1" ht="16.5" customHeight="1">
      <c r="B54" s="35"/>
      <c r="C54" s="36"/>
      <c r="D54" s="36"/>
      <c r="E54" s="61" t="str">
        <f>E11</f>
        <v>6a - Elektroinstalace (způsobilé výdaje)</v>
      </c>
      <c r="F54" s="36"/>
      <c r="G54" s="36"/>
      <c r="H54" s="36"/>
      <c r="I54" s="139"/>
      <c r="J54" s="36"/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39"/>
      <c r="J55" s="36"/>
      <c r="K55" s="36"/>
      <c r="L55" s="40"/>
    </row>
    <row r="56" spans="2:12" s="1" customFormat="1" ht="12" customHeight="1">
      <c r="B56" s="35"/>
      <c r="C56" s="29" t="s">
        <v>21</v>
      </c>
      <c r="D56" s="36"/>
      <c r="E56" s="36"/>
      <c r="F56" s="24" t="str">
        <f>F14</f>
        <v xml:space="preserve"> </v>
      </c>
      <c r="G56" s="36"/>
      <c r="H56" s="36"/>
      <c r="I56" s="141" t="s">
        <v>23</v>
      </c>
      <c r="J56" s="64" t="str">
        <f>IF(J14="","",J14)</f>
        <v>11. 8. 2018</v>
      </c>
      <c r="K56" s="36"/>
      <c r="L56" s="40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39"/>
      <c r="J57" s="36"/>
      <c r="K57" s="36"/>
      <c r="L57" s="40"/>
    </row>
    <row r="58" spans="2:12" s="1" customFormat="1" ht="13.65" customHeight="1">
      <c r="B58" s="35"/>
      <c r="C58" s="29" t="s">
        <v>25</v>
      </c>
      <c r="D58" s="36"/>
      <c r="E58" s="36"/>
      <c r="F58" s="24" t="str">
        <f>E17</f>
        <v xml:space="preserve"> </v>
      </c>
      <c r="G58" s="36"/>
      <c r="H58" s="36"/>
      <c r="I58" s="141" t="s">
        <v>30</v>
      </c>
      <c r="J58" s="33" t="str">
        <f>E23</f>
        <v xml:space="preserve"> </v>
      </c>
      <c r="K58" s="36"/>
      <c r="L58" s="40"/>
    </row>
    <row r="59" spans="2:12" s="1" customFormat="1" ht="13.65" customHeight="1">
      <c r="B59" s="35"/>
      <c r="C59" s="29" t="s">
        <v>28</v>
      </c>
      <c r="D59" s="36"/>
      <c r="E59" s="36"/>
      <c r="F59" s="24" t="str">
        <f>IF(E20="","",E20)</f>
        <v>Vyplň údaj</v>
      </c>
      <c r="G59" s="36"/>
      <c r="H59" s="36"/>
      <c r="I59" s="141" t="s">
        <v>32</v>
      </c>
      <c r="J59" s="33" t="str">
        <f>E26</f>
        <v xml:space="preserve"> </v>
      </c>
      <c r="K59" s="36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39"/>
      <c r="J60" s="36"/>
      <c r="K60" s="36"/>
      <c r="L60" s="40"/>
    </row>
    <row r="61" spans="2:12" s="1" customFormat="1" ht="29.25" customHeight="1">
      <c r="B61" s="35"/>
      <c r="C61" s="168" t="s">
        <v>103</v>
      </c>
      <c r="D61" s="169"/>
      <c r="E61" s="169"/>
      <c r="F61" s="169"/>
      <c r="G61" s="169"/>
      <c r="H61" s="169"/>
      <c r="I61" s="170"/>
      <c r="J61" s="171" t="s">
        <v>104</v>
      </c>
      <c r="K61" s="169"/>
      <c r="L61" s="40"/>
    </row>
    <row r="62" spans="2:12" s="1" customFormat="1" ht="10.3" customHeight="1">
      <c r="B62" s="35"/>
      <c r="C62" s="36"/>
      <c r="D62" s="36"/>
      <c r="E62" s="36"/>
      <c r="F62" s="36"/>
      <c r="G62" s="36"/>
      <c r="H62" s="36"/>
      <c r="I62" s="139"/>
      <c r="J62" s="36"/>
      <c r="K62" s="36"/>
      <c r="L62" s="40"/>
    </row>
    <row r="63" spans="2:47" s="1" customFormat="1" ht="22.8" customHeight="1">
      <c r="B63" s="35"/>
      <c r="C63" s="172" t="s">
        <v>67</v>
      </c>
      <c r="D63" s="36"/>
      <c r="E63" s="36"/>
      <c r="F63" s="36"/>
      <c r="G63" s="36"/>
      <c r="H63" s="36"/>
      <c r="I63" s="139"/>
      <c r="J63" s="94">
        <f>J97</f>
        <v>0</v>
      </c>
      <c r="K63" s="36"/>
      <c r="L63" s="40"/>
      <c r="AU63" s="14" t="s">
        <v>105</v>
      </c>
    </row>
    <row r="64" spans="2:12" s="8" customFormat="1" ht="24.95" customHeight="1">
      <c r="B64" s="173"/>
      <c r="C64" s="174"/>
      <c r="D64" s="175" t="s">
        <v>106</v>
      </c>
      <c r="E64" s="176"/>
      <c r="F64" s="176"/>
      <c r="G64" s="176"/>
      <c r="H64" s="176"/>
      <c r="I64" s="177"/>
      <c r="J64" s="178">
        <f>J98</f>
        <v>0</v>
      </c>
      <c r="K64" s="174"/>
      <c r="L64" s="179"/>
    </row>
    <row r="65" spans="2:12" s="9" customFormat="1" ht="19.9" customHeight="1">
      <c r="B65" s="180"/>
      <c r="C65" s="118"/>
      <c r="D65" s="181" t="s">
        <v>107</v>
      </c>
      <c r="E65" s="182"/>
      <c r="F65" s="182"/>
      <c r="G65" s="182"/>
      <c r="H65" s="182"/>
      <c r="I65" s="183"/>
      <c r="J65" s="184">
        <f>J99</f>
        <v>0</v>
      </c>
      <c r="K65" s="118"/>
      <c r="L65" s="185"/>
    </row>
    <row r="66" spans="2:12" s="9" customFormat="1" ht="19.9" customHeight="1">
      <c r="B66" s="180"/>
      <c r="C66" s="118"/>
      <c r="D66" s="181" t="s">
        <v>108</v>
      </c>
      <c r="E66" s="182"/>
      <c r="F66" s="182"/>
      <c r="G66" s="182"/>
      <c r="H66" s="182"/>
      <c r="I66" s="183"/>
      <c r="J66" s="184">
        <f>J111</f>
        <v>0</v>
      </c>
      <c r="K66" s="118"/>
      <c r="L66" s="185"/>
    </row>
    <row r="67" spans="2:12" s="9" customFormat="1" ht="19.9" customHeight="1">
      <c r="B67" s="180"/>
      <c r="C67" s="118"/>
      <c r="D67" s="181" t="s">
        <v>109</v>
      </c>
      <c r="E67" s="182"/>
      <c r="F67" s="182"/>
      <c r="G67" s="182"/>
      <c r="H67" s="182"/>
      <c r="I67" s="183"/>
      <c r="J67" s="184">
        <f>J116</f>
        <v>0</v>
      </c>
      <c r="K67" s="118"/>
      <c r="L67" s="185"/>
    </row>
    <row r="68" spans="2:12" s="9" customFormat="1" ht="19.9" customHeight="1">
      <c r="B68" s="180"/>
      <c r="C68" s="118"/>
      <c r="D68" s="181" t="s">
        <v>110</v>
      </c>
      <c r="E68" s="182"/>
      <c r="F68" s="182"/>
      <c r="G68" s="182"/>
      <c r="H68" s="182"/>
      <c r="I68" s="183"/>
      <c r="J68" s="184">
        <f>J121</f>
        <v>0</v>
      </c>
      <c r="K68" s="118"/>
      <c r="L68" s="185"/>
    </row>
    <row r="69" spans="2:12" s="9" customFormat="1" ht="19.9" customHeight="1">
      <c r="B69" s="180"/>
      <c r="C69" s="118"/>
      <c r="D69" s="181" t="s">
        <v>111</v>
      </c>
      <c r="E69" s="182"/>
      <c r="F69" s="182"/>
      <c r="G69" s="182"/>
      <c r="H69" s="182"/>
      <c r="I69" s="183"/>
      <c r="J69" s="184">
        <f>J143</f>
        <v>0</v>
      </c>
      <c r="K69" s="118"/>
      <c r="L69" s="185"/>
    </row>
    <row r="70" spans="2:12" s="8" customFormat="1" ht="24.95" customHeight="1">
      <c r="B70" s="173"/>
      <c r="C70" s="174"/>
      <c r="D70" s="175" t="s">
        <v>112</v>
      </c>
      <c r="E70" s="176"/>
      <c r="F70" s="176"/>
      <c r="G70" s="176"/>
      <c r="H70" s="176"/>
      <c r="I70" s="177"/>
      <c r="J70" s="178">
        <f>J145</f>
        <v>0</v>
      </c>
      <c r="K70" s="174"/>
      <c r="L70" s="179"/>
    </row>
    <row r="71" spans="2:12" s="9" customFormat="1" ht="19.9" customHeight="1">
      <c r="B71" s="180"/>
      <c r="C71" s="118"/>
      <c r="D71" s="181" t="s">
        <v>107</v>
      </c>
      <c r="E71" s="182"/>
      <c r="F71" s="182"/>
      <c r="G71" s="182"/>
      <c r="H71" s="182"/>
      <c r="I71" s="183"/>
      <c r="J71" s="184">
        <f>J146</f>
        <v>0</v>
      </c>
      <c r="K71" s="118"/>
      <c r="L71" s="185"/>
    </row>
    <row r="72" spans="2:12" s="9" customFormat="1" ht="19.9" customHeight="1">
      <c r="B72" s="180"/>
      <c r="C72" s="118"/>
      <c r="D72" s="181" t="s">
        <v>108</v>
      </c>
      <c r="E72" s="182"/>
      <c r="F72" s="182"/>
      <c r="G72" s="182"/>
      <c r="H72" s="182"/>
      <c r="I72" s="183"/>
      <c r="J72" s="184">
        <f>J158</f>
        <v>0</v>
      </c>
      <c r="K72" s="118"/>
      <c r="L72" s="185"/>
    </row>
    <row r="73" spans="2:12" s="9" customFormat="1" ht="19.9" customHeight="1">
      <c r="B73" s="180"/>
      <c r="C73" s="118"/>
      <c r="D73" s="181" t="s">
        <v>109</v>
      </c>
      <c r="E73" s="182"/>
      <c r="F73" s="182"/>
      <c r="G73" s="182"/>
      <c r="H73" s="182"/>
      <c r="I73" s="183"/>
      <c r="J73" s="184">
        <f>J163</f>
        <v>0</v>
      </c>
      <c r="K73" s="118"/>
      <c r="L73" s="185"/>
    </row>
    <row r="74" spans="2:12" s="9" customFormat="1" ht="19.9" customHeight="1">
      <c r="B74" s="180"/>
      <c r="C74" s="118"/>
      <c r="D74" s="181" t="s">
        <v>110</v>
      </c>
      <c r="E74" s="182"/>
      <c r="F74" s="182"/>
      <c r="G74" s="182"/>
      <c r="H74" s="182"/>
      <c r="I74" s="183"/>
      <c r="J74" s="184">
        <f>J168</f>
        <v>0</v>
      </c>
      <c r="K74" s="118"/>
      <c r="L74" s="185"/>
    </row>
    <row r="75" spans="2:12" s="9" customFormat="1" ht="19.9" customHeight="1">
      <c r="B75" s="180"/>
      <c r="C75" s="118"/>
      <c r="D75" s="181" t="s">
        <v>113</v>
      </c>
      <c r="E75" s="182"/>
      <c r="F75" s="182"/>
      <c r="G75" s="182"/>
      <c r="H75" s="182"/>
      <c r="I75" s="183"/>
      <c r="J75" s="184">
        <f>J190</f>
        <v>0</v>
      </c>
      <c r="K75" s="118"/>
      <c r="L75" s="185"/>
    </row>
    <row r="76" spans="2:12" s="1" customFormat="1" ht="21.8" customHeight="1">
      <c r="B76" s="35"/>
      <c r="C76" s="36"/>
      <c r="D76" s="36"/>
      <c r="E76" s="36"/>
      <c r="F76" s="36"/>
      <c r="G76" s="36"/>
      <c r="H76" s="36"/>
      <c r="I76" s="139"/>
      <c r="J76" s="36"/>
      <c r="K76" s="36"/>
      <c r="L76" s="40"/>
    </row>
    <row r="77" spans="2:12" s="1" customFormat="1" ht="6.95" customHeight="1">
      <c r="B77" s="54"/>
      <c r="C77" s="55"/>
      <c r="D77" s="55"/>
      <c r="E77" s="55"/>
      <c r="F77" s="55"/>
      <c r="G77" s="55"/>
      <c r="H77" s="55"/>
      <c r="I77" s="163"/>
      <c r="J77" s="55"/>
      <c r="K77" s="55"/>
      <c r="L77" s="40"/>
    </row>
    <row r="81" spans="2:12" s="1" customFormat="1" ht="6.95" customHeight="1">
      <c r="B81" s="56"/>
      <c r="C81" s="57"/>
      <c r="D81" s="57"/>
      <c r="E81" s="57"/>
      <c r="F81" s="57"/>
      <c r="G81" s="57"/>
      <c r="H81" s="57"/>
      <c r="I81" s="166"/>
      <c r="J81" s="57"/>
      <c r="K81" s="57"/>
      <c r="L81" s="40"/>
    </row>
    <row r="82" spans="2:12" s="1" customFormat="1" ht="24.95" customHeight="1">
      <c r="B82" s="35"/>
      <c r="C82" s="20" t="s">
        <v>114</v>
      </c>
      <c r="D82" s="36"/>
      <c r="E82" s="36"/>
      <c r="F82" s="36"/>
      <c r="G82" s="36"/>
      <c r="H82" s="36"/>
      <c r="I82" s="139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9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9"/>
      <c r="J84" s="36"/>
      <c r="K84" s="36"/>
      <c r="L84" s="40"/>
    </row>
    <row r="85" spans="2:12" s="1" customFormat="1" ht="16.5" customHeight="1">
      <c r="B85" s="35"/>
      <c r="C85" s="36"/>
      <c r="D85" s="36"/>
      <c r="E85" s="167" t="str">
        <f>E7</f>
        <v>MŠ U Stadionu - snížení energetické náročnosti budovy</v>
      </c>
      <c r="F85" s="29"/>
      <c r="G85" s="29"/>
      <c r="H85" s="29"/>
      <c r="I85" s="139"/>
      <c r="J85" s="36"/>
      <c r="K85" s="36"/>
      <c r="L85" s="40"/>
    </row>
    <row r="86" spans="2:12" ht="12" customHeight="1">
      <c r="B86" s="18"/>
      <c r="C86" s="29" t="s">
        <v>98</v>
      </c>
      <c r="D86" s="19"/>
      <c r="E86" s="19"/>
      <c r="F86" s="19"/>
      <c r="G86" s="19"/>
      <c r="H86" s="19"/>
      <c r="I86" s="132"/>
      <c r="J86" s="19"/>
      <c r="K86" s="19"/>
      <c r="L86" s="17"/>
    </row>
    <row r="87" spans="2:12" s="1" customFormat="1" ht="16.5" customHeight="1">
      <c r="B87" s="35"/>
      <c r="C87" s="36"/>
      <c r="D87" s="36"/>
      <c r="E87" s="167" t="s">
        <v>701</v>
      </c>
      <c r="F87" s="36"/>
      <c r="G87" s="36"/>
      <c r="H87" s="36"/>
      <c r="I87" s="139"/>
      <c r="J87" s="36"/>
      <c r="K87" s="36"/>
      <c r="L87" s="40"/>
    </row>
    <row r="88" spans="2:12" s="1" customFormat="1" ht="12" customHeight="1">
      <c r="B88" s="35"/>
      <c r="C88" s="29" t="s">
        <v>100</v>
      </c>
      <c r="D88" s="36"/>
      <c r="E88" s="36"/>
      <c r="F88" s="36"/>
      <c r="G88" s="36"/>
      <c r="H88" s="36"/>
      <c r="I88" s="139"/>
      <c r="J88" s="36"/>
      <c r="K88" s="36"/>
      <c r="L88" s="40"/>
    </row>
    <row r="89" spans="2:12" s="1" customFormat="1" ht="16.5" customHeight="1">
      <c r="B89" s="35"/>
      <c r="C89" s="36"/>
      <c r="D89" s="36"/>
      <c r="E89" s="61" t="str">
        <f>E11</f>
        <v>6a - Elektroinstalace (způsobilé výdaje)</v>
      </c>
      <c r="F89" s="36"/>
      <c r="G89" s="36"/>
      <c r="H89" s="36"/>
      <c r="I89" s="139"/>
      <c r="J89" s="36"/>
      <c r="K89" s="36"/>
      <c r="L89" s="40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9"/>
      <c r="J90" s="36"/>
      <c r="K90" s="36"/>
      <c r="L90" s="40"/>
    </row>
    <row r="91" spans="2:12" s="1" customFormat="1" ht="12" customHeight="1">
      <c r="B91" s="35"/>
      <c r="C91" s="29" t="s">
        <v>21</v>
      </c>
      <c r="D91" s="36"/>
      <c r="E91" s="36"/>
      <c r="F91" s="24" t="str">
        <f>F14</f>
        <v xml:space="preserve"> </v>
      </c>
      <c r="G91" s="36"/>
      <c r="H91" s="36"/>
      <c r="I91" s="141" t="s">
        <v>23</v>
      </c>
      <c r="J91" s="64" t="str">
        <f>IF(J14="","",J14)</f>
        <v>11. 8. 2018</v>
      </c>
      <c r="K91" s="36"/>
      <c r="L91" s="40"/>
    </row>
    <row r="92" spans="2:12" s="1" customFormat="1" ht="6.95" customHeight="1">
      <c r="B92" s="35"/>
      <c r="C92" s="36"/>
      <c r="D92" s="36"/>
      <c r="E92" s="36"/>
      <c r="F92" s="36"/>
      <c r="G92" s="36"/>
      <c r="H92" s="36"/>
      <c r="I92" s="139"/>
      <c r="J92" s="36"/>
      <c r="K92" s="36"/>
      <c r="L92" s="40"/>
    </row>
    <row r="93" spans="2:12" s="1" customFormat="1" ht="13.65" customHeight="1">
      <c r="B93" s="35"/>
      <c r="C93" s="29" t="s">
        <v>25</v>
      </c>
      <c r="D93" s="36"/>
      <c r="E93" s="36"/>
      <c r="F93" s="24" t="str">
        <f>E17</f>
        <v xml:space="preserve"> </v>
      </c>
      <c r="G93" s="36"/>
      <c r="H93" s="36"/>
      <c r="I93" s="141" t="s">
        <v>30</v>
      </c>
      <c r="J93" s="33" t="str">
        <f>E23</f>
        <v xml:space="preserve"> </v>
      </c>
      <c r="K93" s="36"/>
      <c r="L93" s="40"/>
    </row>
    <row r="94" spans="2:12" s="1" customFormat="1" ht="13.65" customHeight="1">
      <c r="B94" s="35"/>
      <c r="C94" s="29" t="s">
        <v>28</v>
      </c>
      <c r="D94" s="36"/>
      <c r="E94" s="36"/>
      <c r="F94" s="24" t="str">
        <f>IF(E20="","",E20)</f>
        <v>Vyplň údaj</v>
      </c>
      <c r="G94" s="36"/>
      <c r="H94" s="36"/>
      <c r="I94" s="141" t="s">
        <v>32</v>
      </c>
      <c r="J94" s="33" t="str">
        <f>E26</f>
        <v xml:space="preserve"> </v>
      </c>
      <c r="K94" s="36"/>
      <c r="L94" s="40"/>
    </row>
    <row r="95" spans="2:12" s="1" customFormat="1" ht="10.3" customHeight="1">
      <c r="B95" s="35"/>
      <c r="C95" s="36"/>
      <c r="D95" s="36"/>
      <c r="E95" s="36"/>
      <c r="F95" s="36"/>
      <c r="G95" s="36"/>
      <c r="H95" s="36"/>
      <c r="I95" s="139"/>
      <c r="J95" s="36"/>
      <c r="K95" s="36"/>
      <c r="L95" s="40"/>
    </row>
    <row r="96" spans="2:20" s="10" customFormat="1" ht="29.25" customHeight="1">
      <c r="B96" s="186"/>
      <c r="C96" s="187" t="s">
        <v>115</v>
      </c>
      <c r="D96" s="188" t="s">
        <v>54</v>
      </c>
      <c r="E96" s="188" t="s">
        <v>50</v>
      </c>
      <c r="F96" s="188" t="s">
        <v>51</v>
      </c>
      <c r="G96" s="188" t="s">
        <v>116</v>
      </c>
      <c r="H96" s="188" t="s">
        <v>117</v>
      </c>
      <c r="I96" s="189" t="s">
        <v>118</v>
      </c>
      <c r="J96" s="188" t="s">
        <v>104</v>
      </c>
      <c r="K96" s="190" t="s">
        <v>119</v>
      </c>
      <c r="L96" s="191"/>
      <c r="M96" s="84" t="s">
        <v>19</v>
      </c>
      <c r="N96" s="85" t="s">
        <v>39</v>
      </c>
      <c r="O96" s="85" t="s">
        <v>120</v>
      </c>
      <c r="P96" s="85" t="s">
        <v>121</v>
      </c>
      <c r="Q96" s="85" t="s">
        <v>122</v>
      </c>
      <c r="R96" s="85" t="s">
        <v>123</v>
      </c>
      <c r="S96" s="85" t="s">
        <v>124</v>
      </c>
      <c r="T96" s="86" t="s">
        <v>125</v>
      </c>
    </row>
    <row r="97" spans="2:63" s="1" customFormat="1" ht="22.8" customHeight="1">
      <c r="B97" s="35"/>
      <c r="C97" s="91" t="s">
        <v>126</v>
      </c>
      <c r="D97" s="36"/>
      <c r="E97" s="36"/>
      <c r="F97" s="36"/>
      <c r="G97" s="36"/>
      <c r="H97" s="36"/>
      <c r="I97" s="139"/>
      <c r="J97" s="192">
        <f>BK97</f>
        <v>0</v>
      </c>
      <c r="K97" s="36"/>
      <c r="L97" s="40"/>
      <c r="M97" s="87"/>
      <c r="N97" s="88"/>
      <c r="O97" s="88"/>
      <c r="P97" s="193">
        <f>P98+P145</f>
        <v>0</v>
      </c>
      <c r="Q97" s="88"/>
      <c r="R97" s="193">
        <f>R98+R145</f>
        <v>0</v>
      </c>
      <c r="S97" s="88"/>
      <c r="T97" s="194">
        <f>T98+T145</f>
        <v>0</v>
      </c>
      <c r="AT97" s="14" t="s">
        <v>68</v>
      </c>
      <c r="AU97" s="14" t="s">
        <v>105</v>
      </c>
      <c r="BK97" s="195">
        <f>BK98+BK145</f>
        <v>0</v>
      </c>
    </row>
    <row r="98" spans="2:63" s="11" customFormat="1" ht="25.9" customHeight="1">
      <c r="B98" s="196"/>
      <c r="C98" s="197"/>
      <c r="D98" s="198" t="s">
        <v>68</v>
      </c>
      <c r="E98" s="199" t="s">
        <v>127</v>
      </c>
      <c r="F98" s="199" t="s">
        <v>128</v>
      </c>
      <c r="G98" s="197"/>
      <c r="H98" s="197"/>
      <c r="I98" s="200"/>
      <c r="J98" s="201">
        <f>BK98</f>
        <v>0</v>
      </c>
      <c r="K98" s="197"/>
      <c r="L98" s="202"/>
      <c r="M98" s="203"/>
      <c r="N98" s="204"/>
      <c r="O98" s="204"/>
      <c r="P98" s="205">
        <f>P99+P111+P116+P121+P143</f>
        <v>0</v>
      </c>
      <c r="Q98" s="204"/>
      <c r="R98" s="205">
        <f>R99+R111+R116+R121+R143</f>
        <v>0</v>
      </c>
      <c r="S98" s="204"/>
      <c r="T98" s="206">
        <f>T99+T111+T116+T121+T143</f>
        <v>0</v>
      </c>
      <c r="AR98" s="207" t="s">
        <v>78</v>
      </c>
      <c r="AT98" s="208" t="s">
        <v>68</v>
      </c>
      <c r="AU98" s="208" t="s">
        <v>69</v>
      </c>
      <c r="AY98" s="207" t="s">
        <v>129</v>
      </c>
      <c r="BK98" s="209">
        <f>BK99+BK111+BK116+BK121+BK143</f>
        <v>0</v>
      </c>
    </row>
    <row r="99" spans="2:63" s="11" customFormat="1" ht="22.8" customHeight="1">
      <c r="B99" s="196"/>
      <c r="C99" s="197"/>
      <c r="D99" s="198" t="s">
        <v>68</v>
      </c>
      <c r="E99" s="210" t="s">
        <v>130</v>
      </c>
      <c r="F99" s="210" t="s">
        <v>131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SUM(P100:P110)</f>
        <v>0</v>
      </c>
      <c r="Q99" s="204"/>
      <c r="R99" s="205">
        <f>SUM(R100:R110)</f>
        <v>0</v>
      </c>
      <c r="S99" s="204"/>
      <c r="T99" s="206">
        <f>SUM(T100:T110)</f>
        <v>0</v>
      </c>
      <c r="AR99" s="207" t="s">
        <v>78</v>
      </c>
      <c r="AT99" s="208" t="s">
        <v>68</v>
      </c>
      <c r="AU99" s="208" t="s">
        <v>76</v>
      </c>
      <c r="AY99" s="207" t="s">
        <v>129</v>
      </c>
      <c r="BK99" s="209">
        <f>SUM(BK100:BK110)</f>
        <v>0</v>
      </c>
    </row>
    <row r="100" spans="2:65" s="1" customFormat="1" ht="16.5" customHeight="1">
      <c r="B100" s="35"/>
      <c r="C100" s="212" t="s">
        <v>76</v>
      </c>
      <c r="D100" s="212" t="s">
        <v>132</v>
      </c>
      <c r="E100" s="213" t="s">
        <v>133</v>
      </c>
      <c r="F100" s="214" t="s">
        <v>134</v>
      </c>
      <c r="G100" s="215" t="s">
        <v>135</v>
      </c>
      <c r="H100" s="216">
        <v>23</v>
      </c>
      <c r="I100" s="217"/>
      <c r="J100" s="218">
        <f>ROUND(I100*H100,2)</f>
        <v>0</v>
      </c>
      <c r="K100" s="214" t="s">
        <v>19</v>
      </c>
      <c r="L100" s="40"/>
      <c r="M100" s="219" t="s">
        <v>19</v>
      </c>
      <c r="N100" s="220" t="s">
        <v>40</v>
      </c>
      <c r="O100" s="76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AR100" s="14" t="s">
        <v>136</v>
      </c>
      <c r="AT100" s="14" t="s">
        <v>132</v>
      </c>
      <c r="AU100" s="14" t="s">
        <v>78</v>
      </c>
      <c r="AY100" s="14" t="s">
        <v>129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14" t="s">
        <v>76</v>
      </c>
      <c r="BK100" s="223">
        <f>ROUND(I100*H100,2)</f>
        <v>0</v>
      </c>
      <c r="BL100" s="14" t="s">
        <v>136</v>
      </c>
      <c r="BM100" s="14" t="s">
        <v>78</v>
      </c>
    </row>
    <row r="101" spans="2:65" s="1" customFormat="1" ht="16.5" customHeight="1">
      <c r="B101" s="35"/>
      <c r="C101" s="212" t="s">
        <v>78</v>
      </c>
      <c r="D101" s="212" t="s">
        <v>132</v>
      </c>
      <c r="E101" s="213" t="s">
        <v>137</v>
      </c>
      <c r="F101" s="214" t="s">
        <v>138</v>
      </c>
      <c r="G101" s="215" t="s">
        <v>135</v>
      </c>
      <c r="H101" s="216">
        <v>8</v>
      </c>
      <c r="I101" s="217"/>
      <c r="J101" s="218">
        <f>ROUND(I101*H101,2)</f>
        <v>0</v>
      </c>
      <c r="K101" s="214" t="s">
        <v>19</v>
      </c>
      <c r="L101" s="40"/>
      <c r="M101" s="219" t="s">
        <v>19</v>
      </c>
      <c r="N101" s="220" t="s">
        <v>40</v>
      </c>
      <c r="O101" s="76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AR101" s="14" t="s">
        <v>136</v>
      </c>
      <c r="AT101" s="14" t="s">
        <v>132</v>
      </c>
      <c r="AU101" s="14" t="s">
        <v>78</v>
      </c>
      <c r="AY101" s="14" t="s">
        <v>129</v>
      </c>
      <c r="BE101" s="223">
        <f>IF(N101="základní",J101,0)</f>
        <v>0</v>
      </c>
      <c r="BF101" s="223">
        <f>IF(N101="snížená",J101,0)</f>
        <v>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14" t="s">
        <v>76</v>
      </c>
      <c r="BK101" s="223">
        <f>ROUND(I101*H101,2)</f>
        <v>0</v>
      </c>
      <c r="BL101" s="14" t="s">
        <v>136</v>
      </c>
      <c r="BM101" s="14" t="s">
        <v>139</v>
      </c>
    </row>
    <row r="102" spans="2:65" s="1" customFormat="1" ht="16.5" customHeight="1">
      <c r="B102" s="35"/>
      <c r="C102" s="212" t="s">
        <v>140</v>
      </c>
      <c r="D102" s="212" t="s">
        <v>132</v>
      </c>
      <c r="E102" s="213" t="s">
        <v>141</v>
      </c>
      <c r="F102" s="214" t="s">
        <v>142</v>
      </c>
      <c r="G102" s="215" t="s">
        <v>135</v>
      </c>
      <c r="H102" s="216">
        <v>5</v>
      </c>
      <c r="I102" s="217"/>
      <c r="J102" s="218">
        <f>ROUND(I102*H102,2)</f>
        <v>0</v>
      </c>
      <c r="K102" s="214" t="s">
        <v>19</v>
      </c>
      <c r="L102" s="40"/>
      <c r="M102" s="219" t="s">
        <v>19</v>
      </c>
      <c r="N102" s="220" t="s">
        <v>40</v>
      </c>
      <c r="O102" s="76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AR102" s="14" t="s">
        <v>136</v>
      </c>
      <c r="AT102" s="14" t="s">
        <v>132</v>
      </c>
      <c r="AU102" s="14" t="s">
        <v>78</v>
      </c>
      <c r="AY102" s="14" t="s">
        <v>129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14" t="s">
        <v>76</v>
      </c>
      <c r="BK102" s="223">
        <f>ROUND(I102*H102,2)</f>
        <v>0</v>
      </c>
      <c r="BL102" s="14" t="s">
        <v>136</v>
      </c>
      <c r="BM102" s="14" t="s">
        <v>143</v>
      </c>
    </row>
    <row r="103" spans="2:65" s="1" customFormat="1" ht="16.5" customHeight="1">
      <c r="B103" s="35"/>
      <c r="C103" s="212" t="s">
        <v>139</v>
      </c>
      <c r="D103" s="212" t="s">
        <v>132</v>
      </c>
      <c r="E103" s="213" t="s">
        <v>148</v>
      </c>
      <c r="F103" s="214" t="s">
        <v>149</v>
      </c>
      <c r="G103" s="215" t="s">
        <v>135</v>
      </c>
      <c r="H103" s="216">
        <v>12</v>
      </c>
      <c r="I103" s="217"/>
      <c r="J103" s="218">
        <f>ROUND(I103*H103,2)</f>
        <v>0</v>
      </c>
      <c r="K103" s="214" t="s">
        <v>19</v>
      </c>
      <c r="L103" s="40"/>
      <c r="M103" s="219" t="s">
        <v>19</v>
      </c>
      <c r="N103" s="220" t="s">
        <v>40</v>
      </c>
      <c r="O103" s="76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AR103" s="14" t="s">
        <v>136</v>
      </c>
      <c r="AT103" s="14" t="s">
        <v>132</v>
      </c>
      <c r="AU103" s="14" t="s">
        <v>78</v>
      </c>
      <c r="AY103" s="14" t="s">
        <v>129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14" t="s">
        <v>76</v>
      </c>
      <c r="BK103" s="223">
        <f>ROUND(I103*H103,2)</f>
        <v>0</v>
      </c>
      <c r="BL103" s="14" t="s">
        <v>136</v>
      </c>
      <c r="BM103" s="14" t="s">
        <v>146</v>
      </c>
    </row>
    <row r="104" spans="2:65" s="1" customFormat="1" ht="16.5" customHeight="1">
      <c r="B104" s="35"/>
      <c r="C104" s="212" t="s">
        <v>147</v>
      </c>
      <c r="D104" s="212" t="s">
        <v>132</v>
      </c>
      <c r="E104" s="213" t="s">
        <v>155</v>
      </c>
      <c r="F104" s="214" t="s">
        <v>156</v>
      </c>
      <c r="G104" s="215" t="s">
        <v>135</v>
      </c>
      <c r="H104" s="216">
        <v>1</v>
      </c>
      <c r="I104" s="217"/>
      <c r="J104" s="218">
        <f>ROUND(I104*H104,2)</f>
        <v>0</v>
      </c>
      <c r="K104" s="214" t="s">
        <v>19</v>
      </c>
      <c r="L104" s="40"/>
      <c r="M104" s="219" t="s">
        <v>19</v>
      </c>
      <c r="N104" s="220" t="s">
        <v>40</v>
      </c>
      <c r="O104" s="76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AR104" s="14" t="s">
        <v>136</v>
      </c>
      <c r="AT104" s="14" t="s">
        <v>132</v>
      </c>
      <c r="AU104" s="14" t="s">
        <v>78</v>
      </c>
      <c r="AY104" s="14" t="s">
        <v>129</v>
      </c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14" t="s">
        <v>76</v>
      </c>
      <c r="BK104" s="223">
        <f>ROUND(I104*H104,2)</f>
        <v>0</v>
      </c>
      <c r="BL104" s="14" t="s">
        <v>136</v>
      </c>
      <c r="BM104" s="14" t="s">
        <v>150</v>
      </c>
    </row>
    <row r="105" spans="2:65" s="1" customFormat="1" ht="16.5" customHeight="1">
      <c r="B105" s="35"/>
      <c r="C105" s="212" t="s">
        <v>143</v>
      </c>
      <c r="D105" s="212" t="s">
        <v>132</v>
      </c>
      <c r="E105" s="213" t="s">
        <v>632</v>
      </c>
      <c r="F105" s="214" t="s">
        <v>633</v>
      </c>
      <c r="G105" s="215" t="s">
        <v>135</v>
      </c>
      <c r="H105" s="216">
        <v>12</v>
      </c>
      <c r="I105" s="217"/>
      <c r="J105" s="218">
        <f>ROUND(I105*H105,2)</f>
        <v>0</v>
      </c>
      <c r="K105" s="214" t="s">
        <v>19</v>
      </c>
      <c r="L105" s="40"/>
      <c r="M105" s="219" t="s">
        <v>19</v>
      </c>
      <c r="N105" s="220" t="s">
        <v>40</v>
      </c>
      <c r="O105" s="76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AR105" s="14" t="s">
        <v>136</v>
      </c>
      <c r="AT105" s="14" t="s">
        <v>132</v>
      </c>
      <c r="AU105" s="14" t="s">
        <v>78</v>
      </c>
      <c r="AY105" s="14" t="s">
        <v>129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14" t="s">
        <v>76</v>
      </c>
      <c r="BK105" s="223">
        <f>ROUND(I105*H105,2)</f>
        <v>0</v>
      </c>
      <c r="BL105" s="14" t="s">
        <v>136</v>
      </c>
      <c r="BM105" s="14" t="s">
        <v>153</v>
      </c>
    </row>
    <row r="106" spans="2:47" s="1" customFormat="1" ht="12">
      <c r="B106" s="35"/>
      <c r="C106" s="36"/>
      <c r="D106" s="224" t="s">
        <v>191</v>
      </c>
      <c r="E106" s="36"/>
      <c r="F106" s="225" t="s">
        <v>634</v>
      </c>
      <c r="G106" s="36"/>
      <c r="H106" s="36"/>
      <c r="I106" s="139"/>
      <c r="J106" s="36"/>
      <c r="K106" s="36"/>
      <c r="L106" s="40"/>
      <c r="M106" s="226"/>
      <c r="N106" s="76"/>
      <c r="O106" s="76"/>
      <c r="P106" s="76"/>
      <c r="Q106" s="76"/>
      <c r="R106" s="76"/>
      <c r="S106" s="76"/>
      <c r="T106" s="77"/>
      <c r="AT106" s="14" t="s">
        <v>191</v>
      </c>
      <c r="AU106" s="14" t="s">
        <v>78</v>
      </c>
    </row>
    <row r="107" spans="2:65" s="1" customFormat="1" ht="16.5" customHeight="1">
      <c r="B107" s="35"/>
      <c r="C107" s="212" t="s">
        <v>154</v>
      </c>
      <c r="D107" s="212" t="s">
        <v>132</v>
      </c>
      <c r="E107" s="213" t="s">
        <v>635</v>
      </c>
      <c r="F107" s="214" t="s">
        <v>636</v>
      </c>
      <c r="G107" s="215" t="s">
        <v>135</v>
      </c>
      <c r="H107" s="216">
        <v>2</v>
      </c>
      <c r="I107" s="217"/>
      <c r="J107" s="218">
        <f>ROUND(I107*H107,2)</f>
        <v>0</v>
      </c>
      <c r="K107" s="214" t="s">
        <v>19</v>
      </c>
      <c r="L107" s="40"/>
      <c r="M107" s="219" t="s">
        <v>19</v>
      </c>
      <c r="N107" s="220" t="s">
        <v>40</v>
      </c>
      <c r="O107" s="76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AR107" s="14" t="s">
        <v>136</v>
      </c>
      <c r="AT107" s="14" t="s">
        <v>132</v>
      </c>
      <c r="AU107" s="14" t="s">
        <v>78</v>
      </c>
      <c r="AY107" s="14" t="s">
        <v>129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14" t="s">
        <v>76</v>
      </c>
      <c r="BK107" s="223">
        <f>ROUND(I107*H107,2)</f>
        <v>0</v>
      </c>
      <c r="BL107" s="14" t="s">
        <v>136</v>
      </c>
      <c r="BM107" s="14" t="s">
        <v>157</v>
      </c>
    </row>
    <row r="108" spans="2:47" s="1" customFormat="1" ht="12">
      <c r="B108" s="35"/>
      <c r="C108" s="36"/>
      <c r="D108" s="224" t="s">
        <v>191</v>
      </c>
      <c r="E108" s="36"/>
      <c r="F108" s="225" t="s">
        <v>634</v>
      </c>
      <c r="G108" s="36"/>
      <c r="H108" s="36"/>
      <c r="I108" s="139"/>
      <c r="J108" s="36"/>
      <c r="K108" s="36"/>
      <c r="L108" s="40"/>
      <c r="M108" s="226"/>
      <c r="N108" s="76"/>
      <c r="O108" s="76"/>
      <c r="P108" s="76"/>
      <c r="Q108" s="76"/>
      <c r="R108" s="76"/>
      <c r="S108" s="76"/>
      <c r="T108" s="77"/>
      <c r="AT108" s="14" t="s">
        <v>191</v>
      </c>
      <c r="AU108" s="14" t="s">
        <v>78</v>
      </c>
    </row>
    <row r="109" spans="2:65" s="1" customFormat="1" ht="16.5" customHeight="1">
      <c r="B109" s="35"/>
      <c r="C109" s="212" t="s">
        <v>146</v>
      </c>
      <c r="D109" s="212" t="s">
        <v>132</v>
      </c>
      <c r="E109" s="213" t="s">
        <v>637</v>
      </c>
      <c r="F109" s="214" t="s">
        <v>638</v>
      </c>
      <c r="G109" s="215" t="s">
        <v>135</v>
      </c>
      <c r="H109" s="216">
        <v>12</v>
      </c>
      <c r="I109" s="217"/>
      <c r="J109" s="218">
        <f>ROUND(I109*H109,2)</f>
        <v>0</v>
      </c>
      <c r="K109" s="214" t="s">
        <v>19</v>
      </c>
      <c r="L109" s="40"/>
      <c r="M109" s="219" t="s">
        <v>19</v>
      </c>
      <c r="N109" s="220" t="s">
        <v>40</v>
      </c>
      <c r="O109" s="76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14" t="s">
        <v>136</v>
      </c>
      <c r="AT109" s="14" t="s">
        <v>132</v>
      </c>
      <c r="AU109" s="14" t="s">
        <v>78</v>
      </c>
      <c r="AY109" s="14" t="s">
        <v>129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4" t="s">
        <v>76</v>
      </c>
      <c r="BK109" s="223">
        <f>ROUND(I109*H109,2)</f>
        <v>0</v>
      </c>
      <c r="BL109" s="14" t="s">
        <v>136</v>
      </c>
      <c r="BM109" s="14" t="s">
        <v>136</v>
      </c>
    </row>
    <row r="110" spans="2:47" s="1" customFormat="1" ht="12">
      <c r="B110" s="35"/>
      <c r="C110" s="36"/>
      <c r="D110" s="224" t="s">
        <v>191</v>
      </c>
      <c r="E110" s="36"/>
      <c r="F110" s="225" t="s">
        <v>634</v>
      </c>
      <c r="G110" s="36"/>
      <c r="H110" s="36"/>
      <c r="I110" s="139"/>
      <c r="J110" s="36"/>
      <c r="K110" s="36"/>
      <c r="L110" s="40"/>
      <c r="M110" s="226"/>
      <c r="N110" s="76"/>
      <c r="O110" s="76"/>
      <c r="P110" s="76"/>
      <c r="Q110" s="76"/>
      <c r="R110" s="76"/>
      <c r="S110" s="76"/>
      <c r="T110" s="77"/>
      <c r="AT110" s="14" t="s">
        <v>191</v>
      </c>
      <c r="AU110" s="14" t="s">
        <v>78</v>
      </c>
    </row>
    <row r="111" spans="2:63" s="11" customFormat="1" ht="22.8" customHeight="1">
      <c r="B111" s="196"/>
      <c r="C111" s="197"/>
      <c r="D111" s="198" t="s">
        <v>68</v>
      </c>
      <c r="E111" s="210" t="s">
        <v>158</v>
      </c>
      <c r="F111" s="210" t="s">
        <v>159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SUM(P112:P115)</f>
        <v>0</v>
      </c>
      <c r="Q111" s="204"/>
      <c r="R111" s="205">
        <f>SUM(R112:R115)</f>
        <v>0</v>
      </c>
      <c r="S111" s="204"/>
      <c r="T111" s="206">
        <f>SUM(T112:T115)</f>
        <v>0</v>
      </c>
      <c r="AR111" s="207" t="s">
        <v>78</v>
      </c>
      <c r="AT111" s="208" t="s">
        <v>68</v>
      </c>
      <c r="AU111" s="208" t="s">
        <v>76</v>
      </c>
      <c r="AY111" s="207" t="s">
        <v>129</v>
      </c>
      <c r="BK111" s="209">
        <f>SUM(BK112:BK115)</f>
        <v>0</v>
      </c>
    </row>
    <row r="112" spans="2:65" s="1" customFormat="1" ht="16.5" customHeight="1">
      <c r="B112" s="35"/>
      <c r="C112" s="212" t="s">
        <v>163</v>
      </c>
      <c r="D112" s="212" t="s">
        <v>132</v>
      </c>
      <c r="E112" s="213" t="s">
        <v>160</v>
      </c>
      <c r="F112" s="214" t="s">
        <v>161</v>
      </c>
      <c r="G112" s="215" t="s">
        <v>162</v>
      </c>
      <c r="H112" s="216">
        <v>30</v>
      </c>
      <c r="I112" s="217"/>
      <c r="J112" s="218">
        <f>ROUND(I112*H112,2)</f>
        <v>0</v>
      </c>
      <c r="K112" s="214" t="s">
        <v>19</v>
      </c>
      <c r="L112" s="40"/>
      <c r="M112" s="219" t="s">
        <v>19</v>
      </c>
      <c r="N112" s="220" t="s">
        <v>40</v>
      </c>
      <c r="O112" s="76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AR112" s="14" t="s">
        <v>136</v>
      </c>
      <c r="AT112" s="14" t="s">
        <v>132</v>
      </c>
      <c r="AU112" s="14" t="s">
        <v>78</v>
      </c>
      <c r="AY112" s="14" t="s">
        <v>129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4" t="s">
        <v>76</v>
      </c>
      <c r="BK112" s="223">
        <f>ROUND(I112*H112,2)</f>
        <v>0</v>
      </c>
      <c r="BL112" s="14" t="s">
        <v>136</v>
      </c>
      <c r="BM112" s="14" t="s">
        <v>166</v>
      </c>
    </row>
    <row r="113" spans="2:65" s="1" customFormat="1" ht="16.5" customHeight="1">
      <c r="B113" s="35"/>
      <c r="C113" s="212" t="s">
        <v>150</v>
      </c>
      <c r="D113" s="212" t="s">
        <v>132</v>
      </c>
      <c r="E113" s="213" t="s">
        <v>164</v>
      </c>
      <c r="F113" s="214" t="s">
        <v>165</v>
      </c>
      <c r="G113" s="215" t="s">
        <v>162</v>
      </c>
      <c r="H113" s="216">
        <v>20</v>
      </c>
      <c r="I113" s="217"/>
      <c r="J113" s="218">
        <f>ROUND(I113*H113,2)</f>
        <v>0</v>
      </c>
      <c r="K113" s="214" t="s">
        <v>19</v>
      </c>
      <c r="L113" s="40"/>
      <c r="M113" s="219" t="s">
        <v>19</v>
      </c>
      <c r="N113" s="220" t="s">
        <v>40</v>
      </c>
      <c r="O113" s="76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AR113" s="14" t="s">
        <v>136</v>
      </c>
      <c r="AT113" s="14" t="s">
        <v>132</v>
      </c>
      <c r="AU113" s="14" t="s">
        <v>78</v>
      </c>
      <c r="AY113" s="14" t="s">
        <v>129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14" t="s">
        <v>76</v>
      </c>
      <c r="BK113" s="223">
        <f>ROUND(I113*H113,2)</f>
        <v>0</v>
      </c>
      <c r="BL113" s="14" t="s">
        <v>136</v>
      </c>
      <c r="BM113" s="14" t="s">
        <v>169</v>
      </c>
    </row>
    <row r="114" spans="2:65" s="1" customFormat="1" ht="16.5" customHeight="1">
      <c r="B114" s="35"/>
      <c r="C114" s="212" t="s">
        <v>172</v>
      </c>
      <c r="D114" s="212" t="s">
        <v>132</v>
      </c>
      <c r="E114" s="213" t="s">
        <v>639</v>
      </c>
      <c r="F114" s="214" t="s">
        <v>640</v>
      </c>
      <c r="G114" s="215" t="s">
        <v>162</v>
      </c>
      <c r="H114" s="216">
        <v>10</v>
      </c>
      <c r="I114" s="217"/>
      <c r="J114" s="218">
        <f>ROUND(I114*H114,2)</f>
        <v>0</v>
      </c>
      <c r="K114" s="214" t="s">
        <v>19</v>
      </c>
      <c r="L114" s="40"/>
      <c r="M114" s="219" t="s">
        <v>19</v>
      </c>
      <c r="N114" s="220" t="s">
        <v>40</v>
      </c>
      <c r="O114" s="76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14" t="s">
        <v>136</v>
      </c>
      <c r="AT114" s="14" t="s">
        <v>132</v>
      </c>
      <c r="AU114" s="14" t="s">
        <v>78</v>
      </c>
      <c r="AY114" s="14" t="s">
        <v>129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14" t="s">
        <v>76</v>
      </c>
      <c r="BK114" s="223">
        <f>ROUND(I114*H114,2)</f>
        <v>0</v>
      </c>
      <c r="BL114" s="14" t="s">
        <v>136</v>
      </c>
      <c r="BM114" s="14" t="s">
        <v>175</v>
      </c>
    </row>
    <row r="115" spans="2:65" s="1" customFormat="1" ht="16.5" customHeight="1">
      <c r="B115" s="35"/>
      <c r="C115" s="212" t="s">
        <v>153</v>
      </c>
      <c r="D115" s="212" t="s">
        <v>132</v>
      </c>
      <c r="E115" s="213" t="s">
        <v>167</v>
      </c>
      <c r="F115" s="214" t="s">
        <v>168</v>
      </c>
      <c r="G115" s="215" t="s">
        <v>135</v>
      </c>
      <c r="H115" s="216">
        <v>10</v>
      </c>
      <c r="I115" s="217"/>
      <c r="J115" s="218">
        <f>ROUND(I115*H115,2)</f>
        <v>0</v>
      </c>
      <c r="K115" s="214" t="s">
        <v>19</v>
      </c>
      <c r="L115" s="40"/>
      <c r="M115" s="219" t="s">
        <v>19</v>
      </c>
      <c r="N115" s="220" t="s">
        <v>40</v>
      </c>
      <c r="O115" s="76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AR115" s="14" t="s">
        <v>136</v>
      </c>
      <c r="AT115" s="14" t="s">
        <v>132</v>
      </c>
      <c r="AU115" s="14" t="s">
        <v>78</v>
      </c>
      <c r="AY115" s="14" t="s">
        <v>129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4" t="s">
        <v>76</v>
      </c>
      <c r="BK115" s="223">
        <f>ROUND(I115*H115,2)</f>
        <v>0</v>
      </c>
      <c r="BL115" s="14" t="s">
        <v>136</v>
      </c>
      <c r="BM115" s="14" t="s">
        <v>178</v>
      </c>
    </row>
    <row r="116" spans="2:63" s="11" customFormat="1" ht="22.8" customHeight="1">
      <c r="B116" s="196"/>
      <c r="C116" s="197"/>
      <c r="D116" s="198" t="s">
        <v>68</v>
      </c>
      <c r="E116" s="210" t="s">
        <v>170</v>
      </c>
      <c r="F116" s="210" t="s">
        <v>171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SUM(P117:P120)</f>
        <v>0</v>
      </c>
      <c r="Q116" s="204"/>
      <c r="R116" s="205">
        <f>SUM(R117:R120)</f>
        <v>0</v>
      </c>
      <c r="S116" s="204"/>
      <c r="T116" s="206">
        <f>SUM(T117:T120)</f>
        <v>0</v>
      </c>
      <c r="AR116" s="207" t="s">
        <v>78</v>
      </c>
      <c r="AT116" s="208" t="s">
        <v>68</v>
      </c>
      <c r="AU116" s="208" t="s">
        <v>76</v>
      </c>
      <c r="AY116" s="207" t="s">
        <v>129</v>
      </c>
      <c r="BK116" s="209">
        <f>SUM(BK117:BK120)</f>
        <v>0</v>
      </c>
    </row>
    <row r="117" spans="2:65" s="1" customFormat="1" ht="16.5" customHeight="1">
      <c r="B117" s="35"/>
      <c r="C117" s="212" t="s">
        <v>179</v>
      </c>
      <c r="D117" s="212" t="s">
        <v>132</v>
      </c>
      <c r="E117" s="213" t="s">
        <v>173</v>
      </c>
      <c r="F117" s="214" t="s">
        <v>174</v>
      </c>
      <c r="G117" s="215" t="s">
        <v>162</v>
      </c>
      <c r="H117" s="216">
        <v>370</v>
      </c>
      <c r="I117" s="217"/>
      <c r="J117" s="218">
        <f>ROUND(I117*H117,2)</f>
        <v>0</v>
      </c>
      <c r="K117" s="214" t="s">
        <v>19</v>
      </c>
      <c r="L117" s="40"/>
      <c r="M117" s="219" t="s">
        <v>19</v>
      </c>
      <c r="N117" s="220" t="s">
        <v>40</v>
      </c>
      <c r="O117" s="76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AR117" s="14" t="s">
        <v>136</v>
      </c>
      <c r="AT117" s="14" t="s">
        <v>132</v>
      </c>
      <c r="AU117" s="14" t="s">
        <v>78</v>
      </c>
      <c r="AY117" s="14" t="s">
        <v>129</v>
      </c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14" t="s">
        <v>76</v>
      </c>
      <c r="BK117" s="223">
        <f>ROUND(I117*H117,2)</f>
        <v>0</v>
      </c>
      <c r="BL117" s="14" t="s">
        <v>136</v>
      </c>
      <c r="BM117" s="14" t="s">
        <v>182</v>
      </c>
    </row>
    <row r="118" spans="2:65" s="1" customFormat="1" ht="16.5" customHeight="1">
      <c r="B118" s="35"/>
      <c r="C118" s="212" t="s">
        <v>157</v>
      </c>
      <c r="D118" s="212" t="s">
        <v>132</v>
      </c>
      <c r="E118" s="213" t="s">
        <v>176</v>
      </c>
      <c r="F118" s="214" t="s">
        <v>177</v>
      </c>
      <c r="G118" s="215" t="s">
        <v>162</v>
      </c>
      <c r="H118" s="216">
        <v>540</v>
      </c>
      <c r="I118" s="217"/>
      <c r="J118" s="218">
        <f>ROUND(I118*H118,2)</f>
        <v>0</v>
      </c>
      <c r="K118" s="214" t="s">
        <v>19</v>
      </c>
      <c r="L118" s="40"/>
      <c r="M118" s="219" t="s">
        <v>19</v>
      </c>
      <c r="N118" s="220" t="s">
        <v>40</v>
      </c>
      <c r="O118" s="76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AR118" s="14" t="s">
        <v>136</v>
      </c>
      <c r="AT118" s="14" t="s">
        <v>132</v>
      </c>
      <c r="AU118" s="14" t="s">
        <v>78</v>
      </c>
      <c r="AY118" s="14" t="s">
        <v>129</v>
      </c>
      <c r="BE118" s="223">
        <f>IF(N118="základní",J118,0)</f>
        <v>0</v>
      </c>
      <c r="BF118" s="223">
        <f>IF(N118="snížená",J118,0)</f>
        <v>0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14" t="s">
        <v>76</v>
      </c>
      <c r="BK118" s="223">
        <f>ROUND(I118*H118,2)</f>
        <v>0</v>
      </c>
      <c r="BL118" s="14" t="s">
        <v>136</v>
      </c>
      <c r="BM118" s="14" t="s">
        <v>185</v>
      </c>
    </row>
    <row r="119" spans="2:65" s="1" customFormat="1" ht="16.5" customHeight="1">
      <c r="B119" s="35"/>
      <c r="C119" s="212" t="s">
        <v>8</v>
      </c>
      <c r="D119" s="212" t="s">
        <v>132</v>
      </c>
      <c r="E119" s="213" t="s">
        <v>180</v>
      </c>
      <c r="F119" s="214" t="s">
        <v>181</v>
      </c>
      <c r="G119" s="215" t="s">
        <v>162</v>
      </c>
      <c r="H119" s="216">
        <v>296</v>
      </c>
      <c r="I119" s="217"/>
      <c r="J119" s="218">
        <f>ROUND(I119*H119,2)</f>
        <v>0</v>
      </c>
      <c r="K119" s="214" t="s">
        <v>19</v>
      </c>
      <c r="L119" s="40"/>
      <c r="M119" s="219" t="s">
        <v>19</v>
      </c>
      <c r="N119" s="220" t="s">
        <v>40</v>
      </c>
      <c r="O119" s="76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AR119" s="14" t="s">
        <v>136</v>
      </c>
      <c r="AT119" s="14" t="s">
        <v>132</v>
      </c>
      <c r="AU119" s="14" t="s">
        <v>78</v>
      </c>
      <c r="AY119" s="14" t="s">
        <v>129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4" t="s">
        <v>76</v>
      </c>
      <c r="BK119" s="223">
        <f>ROUND(I119*H119,2)</f>
        <v>0</v>
      </c>
      <c r="BL119" s="14" t="s">
        <v>136</v>
      </c>
      <c r="BM119" s="14" t="s">
        <v>190</v>
      </c>
    </row>
    <row r="120" spans="2:65" s="1" customFormat="1" ht="16.5" customHeight="1">
      <c r="B120" s="35"/>
      <c r="C120" s="212" t="s">
        <v>136</v>
      </c>
      <c r="D120" s="212" t="s">
        <v>132</v>
      </c>
      <c r="E120" s="213" t="s">
        <v>183</v>
      </c>
      <c r="F120" s="214" t="s">
        <v>184</v>
      </c>
      <c r="G120" s="215" t="s">
        <v>162</v>
      </c>
      <c r="H120" s="216">
        <v>180</v>
      </c>
      <c r="I120" s="217"/>
      <c r="J120" s="218">
        <f>ROUND(I120*H120,2)</f>
        <v>0</v>
      </c>
      <c r="K120" s="214" t="s">
        <v>19</v>
      </c>
      <c r="L120" s="40"/>
      <c r="M120" s="219" t="s">
        <v>19</v>
      </c>
      <c r="N120" s="220" t="s">
        <v>40</v>
      </c>
      <c r="O120" s="76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AR120" s="14" t="s">
        <v>136</v>
      </c>
      <c r="AT120" s="14" t="s">
        <v>132</v>
      </c>
      <c r="AU120" s="14" t="s">
        <v>78</v>
      </c>
      <c r="AY120" s="14" t="s">
        <v>129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14" t="s">
        <v>76</v>
      </c>
      <c r="BK120" s="223">
        <f>ROUND(I120*H120,2)</f>
        <v>0</v>
      </c>
      <c r="BL120" s="14" t="s">
        <v>136</v>
      </c>
      <c r="BM120" s="14" t="s">
        <v>195</v>
      </c>
    </row>
    <row r="121" spans="2:63" s="11" customFormat="1" ht="22.8" customHeight="1">
      <c r="B121" s="196"/>
      <c r="C121" s="197"/>
      <c r="D121" s="198" t="s">
        <v>68</v>
      </c>
      <c r="E121" s="210" t="s">
        <v>186</v>
      </c>
      <c r="F121" s="210" t="s">
        <v>187</v>
      </c>
      <c r="G121" s="197"/>
      <c r="H121" s="197"/>
      <c r="I121" s="200"/>
      <c r="J121" s="211">
        <f>BK121</f>
        <v>0</v>
      </c>
      <c r="K121" s="197"/>
      <c r="L121" s="202"/>
      <c r="M121" s="203"/>
      <c r="N121" s="204"/>
      <c r="O121" s="204"/>
      <c r="P121" s="205">
        <f>SUM(P122:P142)</f>
        <v>0</v>
      </c>
      <c r="Q121" s="204"/>
      <c r="R121" s="205">
        <f>SUM(R122:R142)</f>
        <v>0</v>
      </c>
      <c r="S121" s="204"/>
      <c r="T121" s="206">
        <f>SUM(T122:T142)</f>
        <v>0</v>
      </c>
      <c r="AR121" s="207" t="s">
        <v>78</v>
      </c>
      <c r="AT121" s="208" t="s">
        <v>68</v>
      </c>
      <c r="AU121" s="208" t="s">
        <v>76</v>
      </c>
      <c r="AY121" s="207" t="s">
        <v>129</v>
      </c>
      <c r="BK121" s="209">
        <f>SUM(BK122:BK142)</f>
        <v>0</v>
      </c>
    </row>
    <row r="122" spans="2:65" s="1" customFormat="1" ht="16.5" customHeight="1">
      <c r="B122" s="35"/>
      <c r="C122" s="212" t="s">
        <v>197</v>
      </c>
      <c r="D122" s="212" t="s">
        <v>132</v>
      </c>
      <c r="E122" s="213" t="s">
        <v>202</v>
      </c>
      <c r="F122" s="214" t="s">
        <v>203</v>
      </c>
      <c r="G122" s="215" t="s">
        <v>135</v>
      </c>
      <c r="H122" s="216">
        <v>6</v>
      </c>
      <c r="I122" s="217"/>
      <c r="J122" s="218">
        <f>ROUND(I122*H122,2)</f>
        <v>0</v>
      </c>
      <c r="K122" s="214" t="s">
        <v>19</v>
      </c>
      <c r="L122" s="40"/>
      <c r="M122" s="219" t="s">
        <v>19</v>
      </c>
      <c r="N122" s="220" t="s">
        <v>40</v>
      </c>
      <c r="O122" s="76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AR122" s="14" t="s">
        <v>136</v>
      </c>
      <c r="AT122" s="14" t="s">
        <v>132</v>
      </c>
      <c r="AU122" s="14" t="s">
        <v>78</v>
      </c>
      <c r="AY122" s="14" t="s">
        <v>129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4" t="s">
        <v>76</v>
      </c>
      <c r="BK122" s="223">
        <f>ROUND(I122*H122,2)</f>
        <v>0</v>
      </c>
      <c r="BL122" s="14" t="s">
        <v>136</v>
      </c>
      <c r="BM122" s="14" t="s">
        <v>200</v>
      </c>
    </row>
    <row r="123" spans="2:47" s="1" customFormat="1" ht="12">
      <c r="B123" s="35"/>
      <c r="C123" s="36"/>
      <c r="D123" s="224" t="s">
        <v>191</v>
      </c>
      <c r="E123" s="36"/>
      <c r="F123" s="225" t="s">
        <v>205</v>
      </c>
      <c r="G123" s="36"/>
      <c r="H123" s="36"/>
      <c r="I123" s="139"/>
      <c r="J123" s="36"/>
      <c r="K123" s="36"/>
      <c r="L123" s="40"/>
      <c r="M123" s="226"/>
      <c r="N123" s="76"/>
      <c r="O123" s="76"/>
      <c r="P123" s="76"/>
      <c r="Q123" s="76"/>
      <c r="R123" s="76"/>
      <c r="S123" s="76"/>
      <c r="T123" s="77"/>
      <c r="AT123" s="14" t="s">
        <v>191</v>
      </c>
      <c r="AU123" s="14" t="s">
        <v>78</v>
      </c>
    </row>
    <row r="124" spans="2:65" s="1" customFormat="1" ht="16.5" customHeight="1">
      <c r="B124" s="35"/>
      <c r="C124" s="212" t="s">
        <v>166</v>
      </c>
      <c r="D124" s="212" t="s">
        <v>132</v>
      </c>
      <c r="E124" s="213" t="s">
        <v>211</v>
      </c>
      <c r="F124" s="214" t="s">
        <v>212</v>
      </c>
      <c r="G124" s="215" t="s">
        <v>135</v>
      </c>
      <c r="H124" s="216">
        <v>28</v>
      </c>
      <c r="I124" s="217"/>
      <c r="J124" s="218">
        <f>ROUND(I124*H124,2)</f>
        <v>0</v>
      </c>
      <c r="K124" s="214" t="s">
        <v>19</v>
      </c>
      <c r="L124" s="40"/>
      <c r="M124" s="219" t="s">
        <v>19</v>
      </c>
      <c r="N124" s="220" t="s">
        <v>40</v>
      </c>
      <c r="O124" s="76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AR124" s="14" t="s">
        <v>136</v>
      </c>
      <c r="AT124" s="14" t="s">
        <v>132</v>
      </c>
      <c r="AU124" s="14" t="s">
        <v>78</v>
      </c>
      <c r="AY124" s="14" t="s">
        <v>129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4" t="s">
        <v>76</v>
      </c>
      <c r="BK124" s="223">
        <f>ROUND(I124*H124,2)</f>
        <v>0</v>
      </c>
      <c r="BL124" s="14" t="s">
        <v>136</v>
      </c>
      <c r="BM124" s="14" t="s">
        <v>204</v>
      </c>
    </row>
    <row r="125" spans="2:47" s="1" customFormat="1" ht="12">
      <c r="B125" s="35"/>
      <c r="C125" s="36"/>
      <c r="D125" s="224" t="s">
        <v>191</v>
      </c>
      <c r="E125" s="36"/>
      <c r="F125" s="225" t="s">
        <v>214</v>
      </c>
      <c r="G125" s="36"/>
      <c r="H125" s="36"/>
      <c r="I125" s="139"/>
      <c r="J125" s="36"/>
      <c r="K125" s="36"/>
      <c r="L125" s="40"/>
      <c r="M125" s="226"/>
      <c r="N125" s="76"/>
      <c r="O125" s="76"/>
      <c r="P125" s="76"/>
      <c r="Q125" s="76"/>
      <c r="R125" s="76"/>
      <c r="S125" s="76"/>
      <c r="T125" s="77"/>
      <c r="AT125" s="14" t="s">
        <v>191</v>
      </c>
      <c r="AU125" s="14" t="s">
        <v>78</v>
      </c>
    </row>
    <row r="126" spans="2:65" s="1" customFormat="1" ht="16.5" customHeight="1">
      <c r="B126" s="35"/>
      <c r="C126" s="212" t="s">
        <v>206</v>
      </c>
      <c r="D126" s="212" t="s">
        <v>132</v>
      </c>
      <c r="E126" s="213" t="s">
        <v>215</v>
      </c>
      <c r="F126" s="214" t="s">
        <v>216</v>
      </c>
      <c r="G126" s="215" t="s">
        <v>135</v>
      </c>
      <c r="H126" s="216">
        <v>4</v>
      </c>
      <c r="I126" s="217"/>
      <c r="J126" s="218">
        <f>ROUND(I126*H126,2)</f>
        <v>0</v>
      </c>
      <c r="K126" s="214" t="s">
        <v>19</v>
      </c>
      <c r="L126" s="40"/>
      <c r="M126" s="219" t="s">
        <v>19</v>
      </c>
      <c r="N126" s="220" t="s">
        <v>40</v>
      </c>
      <c r="O126" s="76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AR126" s="14" t="s">
        <v>136</v>
      </c>
      <c r="AT126" s="14" t="s">
        <v>132</v>
      </c>
      <c r="AU126" s="14" t="s">
        <v>78</v>
      </c>
      <c r="AY126" s="14" t="s">
        <v>129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4" t="s">
        <v>76</v>
      </c>
      <c r="BK126" s="223">
        <f>ROUND(I126*H126,2)</f>
        <v>0</v>
      </c>
      <c r="BL126" s="14" t="s">
        <v>136</v>
      </c>
      <c r="BM126" s="14" t="s">
        <v>209</v>
      </c>
    </row>
    <row r="127" spans="2:47" s="1" customFormat="1" ht="12">
      <c r="B127" s="35"/>
      <c r="C127" s="36"/>
      <c r="D127" s="224" t="s">
        <v>191</v>
      </c>
      <c r="E127" s="36"/>
      <c r="F127" s="225" t="s">
        <v>218</v>
      </c>
      <c r="G127" s="36"/>
      <c r="H127" s="36"/>
      <c r="I127" s="139"/>
      <c r="J127" s="36"/>
      <c r="K127" s="36"/>
      <c r="L127" s="40"/>
      <c r="M127" s="226"/>
      <c r="N127" s="76"/>
      <c r="O127" s="76"/>
      <c r="P127" s="76"/>
      <c r="Q127" s="76"/>
      <c r="R127" s="76"/>
      <c r="S127" s="76"/>
      <c r="T127" s="77"/>
      <c r="AT127" s="14" t="s">
        <v>191</v>
      </c>
      <c r="AU127" s="14" t="s">
        <v>78</v>
      </c>
    </row>
    <row r="128" spans="2:65" s="1" customFormat="1" ht="16.5" customHeight="1">
      <c r="B128" s="35"/>
      <c r="C128" s="212" t="s">
        <v>169</v>
      </c>
      <c r="D128" s="212" t="s">
        <v>132</v>
      </c>
      <c r="E128" s="213" t="s">
        <v>233</v>
      </c>
      <c r="F128" s="214" t="s">
        <v>234</v>
      </c>
      <c r="G128" s="215" t="s">
        <v>135</v>
      </c>
      <c r="H128" s="216">
        <v>4</v>
      </c>
      <c r="I128" s="217"/>
      <c r="J128" s="218">
        <f>ROUND(I128*H128,2)</f>
        <v>0</v>
      </c>
      <c r="K128" s="214" t="s">
        <v>19</v>
      </c>
      <c r="L128" s="40"/>
      <c r="M128" s="219" t="s">
        <v>19</v>
      </c>
      <c r="N128" s="220" t="s">
        <v>40</v>
      </c>
      <c r="O128" s="76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AR128" s="14" t="s">
        <v>136</v>
      </c>
      <c r="AT128" s="14" t="s">
        <v>132</v>
      </c>
      <c r="AU128" s="14" t="s">
        <v>78</v>
      </c>
      <c r="AY128" s="14" t="s">
        <v>129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4" t="s">
        <v>76</v>
      </c>
      <c r="BK128" s="223">
        <f>ROUND(I128*H128,2)</f>
        <v>0</v>
      </c>
      <c r="BL128" s="14" t="s">
        <v>136</v>
      </c>
      <c r="BM128" s="14" t="s">
        <v>213</v>
      </c>
    </row>
    <row r="129" spans="2:47" s="1" customFormat="1" ht="12">
      <c r="B129" s="35"/>
      <c r="C129" s="36"/>
      <c r="D129" s="224" t="s">
        <v>191</v>
      </c>
      <c r="E129" s="36"/>
      <c r="F129" s="225" t="s">
        <v>236</v>
      </c>
      <c r="G129" s="36"/>
      <c r="H129" s="36"/>
      <c r="I129" s="139"/>
      <c r="J129" s="36"/>
      <c r="K129" s="36"/>
      <c r="L129" s="40"/>
      <c r="M129" s="226"/>
      <c r="N129" s="76"/>
      <c r="O129" s="76"/>
      <c r="P129" s="76"/>
      <c r="Q129" s="76"/>
      <c r="R129" s="76"/>
      <c r="S129" s="76"/>
      <c r="T129" s="77"/>
      <c r="AT129" s="14" t="s">
        <v>191</v>
      </c>
      <c r="AU129" s="14" t="s">
        <v>78</v>
      </c>
    </row>
    <row r="130" spans="2:65" s="1" customFormat="1" ht="16.5" customHeight="1">
      <c r="B130" s="35"/>
      <c r="C130" s="212" t="s">
        <v>7</v>
      </c>
      <c r="D130" s="212" t="s">
        <v>132</v>
      </c>
      <c r="E130" s="213" t="s">
        <v>246</v>
      </c>
      <c r="F130" s="214" t="s">
        <v>247</v>
      </c>
      <c r="G130" s="215" t="s">
        <v>135</v>
      </c>
      <c r="H130" s="216">
        <v>16</v>
      </c>
      <c r="I130" s="217"/>
      <c r="J130" s="218">
        <f>ROUND(I130*H130,2)</f>
        <v>0</v>
      </c>
      <c r="K130" s="214" t="s">
        <v>19</v>
      </c>
      <c r="L130" s="40"/>
      <c r="M130" s="219" t="s">
        <v>19</v>
      </c>
      <c r="N130" s="220" t="s">
        <v>40</v>
      </c>
      <c r="O130" s="76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AR130" s="14" t="s">
        <v>136</v>
      </c>
      <c r="AT130" s="14" t="s">
        <v>132</v>
      </c>
      <c r="AU130" s="14" t="s">
        <v>78</v>
      </c>
      <c r="AY130" s="14" t="s">
        <v>129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4" t="s">
        <v>76</v>
      </c>
      <c r="BK130" s="223">
        <f>ROUND(I130*H130,2)</f>
        <v>0</v>
      </c>
      <c r="BL130" s="14" t="s">
        <v>136</v>
      </c>
      <c r="BM130" s="14" t="s">
        <v>217</v>
      </c>
    </row>
    <row r="131" spans="2:47" s="1" customFormat="1" ht="12">
      <c r="B131" s="35"/>
      <c r="C131" s="36"/>
      <c r="D131" s="224" t="s">
        <v>191</v>
      </c>
      <c r="E131" s="36"/>
      <c r="F131" s="225" t="s">
        <v>249</v>
      </c>
      <c r="G131" s="36"/>
      <c r="H131" s="36"/>
      <c r="I131" s="139"/>
      <c r="J131" s="36"/>
      <c r="K131" s="36"/>
      <c r="L131" s="40"/>
      <c r="M131" s="226"/>
      <c r="N131" s="76"/>
      <c r="O131" s="76"/>
      <c r="P131" s="76"/>
      <c r="Q131" s="76"/>
      <c r="R131" s="76"/>
      <c r="S131" s="76"/>
      <c r="T131" s="77"/>
      <c r="AT131" s="14" t="s">
        <v>191</v>
      </c>
      <c r="AU131" s="14" t="s">
        <v>78</v>
      </c>
    </row>
    <row r="132" spans="2:65" s="1" customFormat="1" ht="16.5" customHeight="1">
      <c r="B132" s="35"/>
      <c r="C132" s="212" t="s">
        <v>175</v>
      </c>
      <c r="D132" s="212" t="s">
        <v>132</v>
      </c>
      <c r="E132" s="213" t="s">
        <v>251</v>
      </c>
      <c r="F132" s="214" t="s">
        <v>252</v>
      </c>
      <c r="G132" s="215" t="s">
        <v>135</v>
      </c>
      <c r="H132" s="216">
        <v>1</v>
      </c>
      <c r="I132" s="217"/>
      <c r="J132" s="218">
        <f>ROUND(I132*H132,2)</f>
        <v>0</v>
      </c>
      <c r="K132" s="214" t="s">
        <v>19</v>
      </c>
      <c r="L132" s="40"/>
      <c r="M132" s="219" t="s">
        <v>19</v>
      </c>
      <c r="N132" s="220" t="s">
        <v>40</v>
      </c>
      <c r="O132" s="76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AR132" s="14" t="s">
        <v>136</v>
      </c>
      <c r="AT132" s="14" t="s">
        <v>132</v>
      </c>
      <c r="AU132" s="14" t="s">
        <v>78</v>
      </c>
      <c r="AY132" s="14" t="s">
        <v>129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4" t="s">
        <v>76</v>
      </c>
      <c r="BK132" s="223">
        <f>ROUND(I132*H132,2)</f>
        <v>0</v>
      </c>
      <c r="BL132" s="14" t="s">
        <v>136</v>
      </c>
      <c r="BM132" s="14" t="s">
        <v>221</v>
      </c>
    </row>
    <row r="133" spans="2:47" s="1" customFormat="1" ht="12">
      <c r="B133" s="35"/>
      <c r="C133" s="36"/>
      <c r="D133" s="224" t="s">
        <v>191</v>
      </c>
      <c r="E133" s="36"/>
      <c r="F133" s="225" t="s">
        <v>254</v>
      </c>
      <c r="G133" s="36"/>
      <c r="H133" s="36"/>
      <c r="I133" s="139"/>
      <c r="J133" s="36"/>
      <c r="K133" s="36"/>
      <c r="L133" s="40"/>
      <c r="M133" s="226"/>
      <c r="N133" s="76"/>
      <c r="O133" s="76"/>
      <c r="P133" s="76"/>
      <c r="Q133" s="76"/>
      <c r="R133" s="76"/>
      <c r="S133" s="76"/>
      <c r="T133" s="77"/>
      <c r="AT133" s="14" t="s">
        <v>191</v>
      </c>
      <c r="AU133" s="14" t="s">
        <v>78</v>
      </c>
    </row>
    <row r="134" spans="2:65" s="1" customFormat="1" ht="16.5" customHeight="1">
      <c r="B134" s="35"/>
      <c r="C134" s="212" t="s">
        <v>223</v>
      </c>
      <c r="D134" s="212" t="s">
        <v>132</v>
      </c>
      <c r="E134" s="213" t="s">
        <v>255</v>
      </c>
      <c r="F134" s="214" t="s">
        <v>256</v>
      </c>
      <c r="G134" s="215" t="s">
        <v>135</v>
      </c>
      <c r="H134" s="216">
        <v>9</v>
      </c>
      <c r="I134" s="217"/>
      <c r="J134" s="218">
        <f>ROUND(I134*H134,2)</f>
        <v>0</v>
      </c>
      <c r="K134" s="214" t="s">
        <v>19</v>
      </c>
      <c r="L134" s="40"/>
      <c r="M134" s="219" t="s">
        <v>19</v>
      </c>
      <c r="N134" s="220" t="s">
        <v>40</v>
      </c>
      <c r="O134" s="76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AR134" s="14" t="s">
        <v>136</v>
      </c>
      <c r="AT134" s="14" t="s">
        <v>132</v>
      </c>
      <c r="AU134" s="14" t="s">
        <v>78</v>
      </c>
      <c r="AY134" s="14" t="s">
        <v>129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4" t="s">
        <v>76</v>
      </c>
      <c r="BK134" s="223">
        <f>ROUND(I134*H134,2)</f>
        <v>0</v>
      </c>
      <c r="BL134" s="14" t="s">
        <v>136</v>
      </c>
      <c r="BM134" s="14" t="s">
        <v>226</v>
      </c>
    </row>
    <row r="135" spans="2:47" s="1" customFormat="1" ht="12">
      <c r="B135" s="35"/>
      <c r="C135" s="36"/>
      <c r="D135" s="224" t="s">
        <v>191</v>
      </c>
      <c r="E135" s="36"/>
      <c r="F135" s="225" t="s">
        <v>258</v>
      </c>
      <c r="G135" s="36"/>
      <c r="H135" s="36"/>
      <c r="I135" s="139"/>
      <c r="J135" s="36"/>
      <c r="K135" s="36"/>
      <c r="L135" s="40"/>
      <c r="M135" s="226"/>
      <c r="N135" s="76"/>
      <c r="O135" s="76"/>
      <c r="P135" s="76"/>
      <c r="Q135" s="76"/>
      <c r="R135" s="76"/>
      <c r="S135" s="76"/>
      <c r="T135" s="77"/>
      <c r="AT135" s="14" t="s">
        <v>191</v>
      </c>
      <c r="AU135" s="14" t="s">
        <v>78</v>
      </c>
    </row>
    <row r="136" spans="2:65" s="1" customFormat="1" ht="16.5" customHeight="1">
      <c r="B136" s="35"/>
      <c r="C136" s="212" t="s">
        <v>178</v>
      </c>
      <c r="D136" s="212" t="s">
        <v>132</v>
      </c>
      <c r="E136" s="213" t="s">
        <v>641</v>
      </c>
      <c r="F136" s="214" t="s">
        <v>642</v>
      </c>
      <c r="G136" s="215" t="s">
        <v>135</v>
      </c>
      <c r="H136" s="216">
        <v>4</v>
      </c>
      <c r="I136" s="217"/>
      <c r="J136" s="218">
        <f>ROUND(I136*H136,2)</f>
        <v>0</v>
      </c>
      <c r="K136" s="214" t="s">
        <v>19</v>
      </c>
      <c r="L136" s="40"/>
      <c r="M136" s="219" t="s">
        <v>19</v>
      </c>
      <c r="N136" s="220" t="s">
        <v>40</v>
      </c>
      <c r="O136" s="76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AR136" s="14" t="s">
        <v>136</v>
      </c>
      <c r="AT136" s="14" t="s">
        <v>132</v>
      </c>
      <c r="AU136" s="14" t="s">
        <v>78</v>
      </c>
      <c r="AY136" s="14" t="s">
        <v>129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4" t="s">
        <v>76</v>
      </c>
      <c r="BK136" s="223">
        <f>ROUND(I136*H136,2)</f>
        <v>0</v>
      </c>
      <c r="BL136" s="14" t="s">
        <v>136</v>
      </c>
      <c r="BM136" s="14" t="s">
        <v>230</v>
      </c>
    </row>
    <row r="137" spans="2:47" s="1" customFormat="1" ht="12">
      <c r="B137" s="35"/>
      <c r="C137" s="36"/>
      <c r="D137" s="224" t="s">
        <v>191</v>
      </c>
      <c r="E137" s="36"/>
      <c r="F137" s="225" t="s">
        <v>245</v>
      </c>
      <c r="G137" s="36"/>
      <c r="H137" s="36"/>
      <c r="I137" s="139"/>
      <c r="J137" s="36"/>
      <c r="K137" s="36"/>
      <c r="L137" s="40"/>
      <c r="M137" s="226"/>
      <c r="N137" s="76"/>
      <c r="O137" s="76"/>
      <c r="P137" s="76"/>
      <c r="Q137" s="76"/>
      <c r="R137" s="76"/>
      <c r="S137" s="76"/>
      <c r="T137" s="77"/>
      <c r="AT137" s="14" t="s">
        <v>191</v>
      </c>
      <c r="AU137" s="14" t="s">
        <v>78</v>
      </c>
    </row>
    <row r="138" spans="2:65" s="1" customFormat="1" ht="16.5" customHeight="1">
      <c r="B138" s="35"/>
      <c r="C138" s="212" t="s">
        <v>232</v>
      </c>
      <c r="D138" s="212" t="s">
        <v>132</v>
      </c>
      <c r="E138" s="213" t="s">
        <v>643</v>
      </c>
      <c r="F138" s="214" t="s">
        <v>644</v>
      </c>
      <c r="G138" s="215" t="s">
        <v>135</v>
      </c>
      <c r="H138" s="216">
        <v>14</v>
      </c>
      <c r="I138" s="217"/>
      <c r="J138" s="218">
        <f>ROUND(I138*H138,2)</f>
        <v>0</v>
      </c>
      <c r="K138" s="214" t="s">
        <v>19</v>
      </c>
      <c r="L138" s="40"/>
      <c r="M138" s="219" t="s">
        <v>19</v>
      </c>
      <c r="N138" s="220" t="s">
        <v>40</v>
      </c>
      <c r="O138" s="76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AR138" s="14" t="s">
        <v>136</v>
      </c>
      <c r="AT138" s="14" t="s">
        <v>132</v>
      </c>
      <c r="AU138" s="14" t="s">
        <v>78</v>
      </c>
      <c r="AY138" s="14" t="s">
        <v>129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4" t="s">
        <v>76</v>
      </c>
      <c r="BK138" s="223">
        <f>ROUND(I138*H138,2)</f>
        <v>0</v>
      </c>
      <c r="BL138" s="14" t="s">
        <v>136</v>
      </c>
      <c r="BM138" s="14" t="s">
        <v>235</v>
      </c>
    </row>
    <row r="139" spans="2:47" s="1" customFormat="1" ht="12">
      <c r="B139" s="35"/>
      <c r="C139" s="36"/>
      <c r="D139" s="224" t="s">
        <v>191</v>
      </c>
      <c r="E139" s="36"/>
      <c r="F139" s="225" t="s">
        <v>645</v>
      </c>
      <c r="G139" s="36"/>
      <c r="H139" s="36"/>
      <c r="I139" s="139"/>
      <c r="J139" s="36"/>
      <c r="K139" s="36"/>
      <c r="L139" s="40"/>
      <c r="M139" s="226"/>
      <c r="N139" s="76"/>
      <c r="O139" s="76"/>
      <c r="P139" s="76"/>
      <c r="Q139" s="76"/>
      <c r="R139" s="76"/>
      <c r="S139" s="76"/>
      <c r="T139" s="77"/>
      <c r="AT139" s="14" t="s">
        <v>191</v>
      </c>
      <c r="AU139" s="14" t="s">
        <v>78</v>
      </c>
    </row>
    <row r="140" spans="2:65" s="1" customFormat="1" ht="16.5" customHeight="1">
      <c r="B140" s="35"/>
      <c r="C140" s="212" t="s">
        <v>182</v>
      </c>
      <c r="D140" s="212" t="s">
        <v>132</v>
      </c>
      <c r="E140" s="213" t="s">
        <v>260</v>
      </c>
      <c r="F140" s="214" t="s">
        <v>261</v>
      </c>
      <c r="G140" s="215" t="s">
        <v>135</v>
      </c>
      <c r="H140" s="216">
        <v>16</v>
      </c>
      <c r="I140" s="217"/>
      <c r="J140" s="218">
        <f>ROUND(I140*H140,2)</f>
        <v>0</v>
      </c>
      <c r="K140" s="214" t="s">
        <v>19</v>
      </c>
      <c r="L140" s="40"/>
      <c r="M140" s="219" t="s">
        <v>19</v>
      </c>
      <c r="N140" s="220" t="s">
        <v>40</v>
      </c>
      <c r="O140" s="76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AR140" s="14" t="s">
        <v>136</v>
      </c>
      <c r="AT140" s="14" t="s">
        <v>132</v>
      </c>
      <c r="AU140" s="14" t="s">
        <v>78</v>
      </c>
      <c r="AY140" s="14" t="s">
        <v>129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4" t="s">
        <v>76</v>
      </c>
      <c r="BK140" s="223">
        <f>ROUND(I140*H140,2)</f>
        <v>0</v>
      </c>
      <c r="BL140" s="14" t="s">
        <v>136</v>
      </c>
      <c r="BM140" s="14" t="s">
        <v>239</v>
      </c>
    </row>
    <row r="141" spans="2:47" s="1" customFormat="1" ht="12">
      <c r="B141" s="35"/>
      <c r="C141" s="36"/>
      <c r="D141" s="224" t="s">
        <v>191</v>
      </c>
      <c r="E141" s="36"/>
      <c r="F141" s="225" t="s">
        <v>263</v>
      </c>
      <c r="G141" s="36"/>
      <c r="H141" s="36"/>
      <c r="I141" s="139"/>
      <c r="J141" s="36"/>
      <c r="K141" s="36"/>
      <c r="L141" s="40"/>
      <c r="M141" s="226"/>
      <c r="N141" s="76"/>
      <c r="O141" s="76"/>
      <c r="P141" s="76"/>
      <c r="Q141" s="76"/>
      <c r="R141" s="76"/>
      <c r="S141" s="76"/>
      <c r="T141" s="77"/>
      <c r="AT141" s="14" t="s">
        <v>191</v>
      </c>
      <c r="AU141" s="14" t="s">
        <v>78</v>
      </c>
    </row>
    <row r="142" spans="2:65" s="1" customFormat="1" ht="16.5" customHeight="1">
      <c r="B142" s="35"/>
      <c r="C142" s="212" t="s">
        <v>241</v>
      </c>
      <c r="D142" s="212" t="s">
        <v>132</v>
      </c>
      <c r="E142" s="213" t="s">
        <v>646</v>
      </c>
      <c r="F142" s="214" t="s">
        <v>647</v>
      </c>
      <c r="G142" s="215" t="s">
        <v>135</v>
      </c>
      <c r="H142" s="216">
        <v>6</v>
      </c>
      <c r="I142" s="217"/>
      <c r="J142" s="218">
        <f>ROUND(I142*H142,2)</f>
        <v>0</v>
      </c>
      <c r="K142" s="214" t="s">
        <v>19</v>
      </c>
      <c r="L142" s="40"/>
      <c r="M142" s="219" t="s">
        <v>19</v>
      </c>
      <c r="N142" s="220" t="s">
        <v>40</v>
      </c>
      <c r="O142" s="76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AR142" s="14" t="s">
        <v>136</v>
      </c>
      <c r="AT142" s="14" t="s">
        <v>132</v>
      </c>
      <c r="AU142" s="14" t="s">
        <v>78</v>
      </c>
      <c r="AY142" s="14" t="s">
        <v>129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4" t="s">
        <v>76</v>
      </c>
      <c r="BK142" s="223">
        <f>ROUND(I142*H142,2)</f>
        <v>0</v>
      </c>
      <c r="BL142" s="14" t="s">
        <v>136</v>
      </c>
      <c r="BM142" s="14" t="s">
        <v>244</v>
      </c>
    </row>
    <row r="143" spans="2:63" s="11" customFormat="1" ht="22.8" customHeight="1">
      <c r="B143" s="196"/>
      <c r="C143" s="197"/>
      <c r="D143" s="198" t="s">
        <v>68</v>
      </c>
      <c r="E143" s="210" t="s">
        <v>264</v>
      </c>
      <c r="F143" s="210" t="s">
        <v>265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P144</f>
        <v>0</v>
      </c>
      <c r="Q143" s="204"/>
      <c r="R143" s="205">
        <f>R144</f>
        <v>0</v>
      </c>
      <c r="S143" s="204"/>
      <c r="T143" s="206">
        <f>T144</f>
        <v>0</v>
      </c>
      <c r="AR143" s="207" t="s">
        <v>78</v>
      </c>
      <c r="AT143" s="208" t="s">
        <v>68</v>
      </c>
      <c r="AU143" s="208" t="s">
        <v>76</v>
      </c>
      <c r="AY143" s="207" t="s">
        <v>129</v>
      </c>
      <c r="BK143" s="209">
        <f>BK144</f>
        <v>0</v>
      </c>
    </row>
    <row r="144" spans="2:65" s="1" customFormat="1" ht="16.5" customHeight="1">
      <c r="B144" s="35"/>
      <c r="C144" s="212" t="s">
        <v>185</v>
      </c>
      <c r="D144" s="212" t="s">
        <v>132</v>
      </c>
      <c r="E144" s="213" t="s">
        <v>702</v>
      </c>
      <c r="F144" s="214" t="s">
        <v>267</v>
      </c>
      <c r="G144" s="215" t="s">
        <v>268</v>
      </c>
      <c r="H144" s="216">
        <v>1</v>
      </c>
      <c r="I144" s="217"/>
      <c r="J144" s="218">
        <f>ROUND(I144*H144,2)</f>
        <v>0</v>
      </c>
      <c r="K144" s="214" t="s">
        <v>19</v>
      </c>
      <c r="L144" s="40"/>
      <c r="M144" s="219" t="s">
        <v>19</v>
      </c>
      <c r="N144" s="220" t="s">
        <v>40</v>
      </c>
      <c r="O144" s="76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AR144" s="14" t="s">
        <v>136</v>
      </c>
      <c r="AT144" s="14" t="s">
        <v>132</v>
      </c>
      <c r="AU144" s="14" t="s">
        <v>78</v>
      </c>
      <c r="AY144" s="14" t="s">
        <v>129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4" t="s">
        <v>76</v>
      </c>
      <c r="BK144" s="223">
        <f>ROUND(I144*H144,2)</f>
        <v>0</v>
      </c>
      <c r="BL144" s="14" t="s">
        <v>136</v>
      </c>
      <c r="BM144" s="14" t="s">
        <v>248</v>
      </c>
    </row>
    <row r="145" spans="2:63" s="11" customFormat="1" ht="25.9" customHeight="1">
      <c r="B145" s="196"/>
      <c r="C145" s="197"/>
      <c r="D145" s="198" t="s">
        <v>68</v>
      </c>
      <c r="E145" s="199" t="s">
        <v>270</v>
      </c>
      <c r="F145" s="199" t="s">
        <v>271</v>
      </c>
      <c r="G145" s="197"/>
      <c r="H145" s="197"/>
      <c r="I145" s="200"/>
      <c r="J145" s="201">
        <f>BK145</f>
        <v>0</v>
      </c>
      <c r="K145" s="197"/>
      <c r="L145" s="202"/>
      <c r="M145" s="203"/>
      <c r="N145" s="204"/>
      <c r="O145" s="204"/>
      <c r="P145" s="205">
        <f>P146+P158+P163+P168+P190</f>
        <v>0</v>
      </c>
      <c r="Q145" s="204"/>
      <c r="R145" s="205">
        <f>R146+R158+R163+R168+R190</f>
        <v>0</v>
      </c>
      <c r="S145" s="204"/>
      <c r="T145" s="206">
        <f>T146+T158+T163+T168+T190</f>
        <v>0</v>
      </c>
      <c r="AR145" s="207" t="s">
        <v>78</v>
      </c>
      <c r="AT145" s="208" t="s">
        <v>68</v>
      </c>
      <c r="AU145" s="208" t="s">
        <v>69</v>
      </c>
      <c r="AY145" s="207" t="s">
        <v>129</v>
      </c>
      <c r="BK145" s="209">
        <f>BK146+BK158+BK163+BK168+BK190</f>
        <v>0</v>
      </c>
    </row>
    <row r="146" spans="2:63" s="11" customFormat="1" ht="22.8" customHeight="1">
      <c r="B146" s="196"/>
      <c r="C146" s="197"/>
      <c r="D146" s="198" t="s">
        <v>68</v>
      </c>
      <c r="E146" s="210" t="s">
        <v>130</v>
      </c>
      <c r="F146" s="210" t="s">
        <v>131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SUM(P147:P157)</f>
        <v>0</v>
      </c>
      <c r="Q146" s="204"/>
      <c r="R146" s="205">
        <f>SUM(R147:R157)</f>
        <v>0</v>
      </c>
      <c r="S146" s="204"/>
      <c r="T146" s="206">
        <f>SUM(T147:T157)</f>
        <v>0</v>
      </c>
      <c r="AR146" s="207" t="s">
        <v>78</v>
      </c>
      <c r="AT146" s="208" t="s">
        <v>68</v>
      </c>
      <c r="AU146" s="208" t="s">
        <v>76</v>
      </c>
      <c r="AY146" s="207" t="s">
        <v>129</v>
      </c>
      <c r="BK146" s="209">
        <f>SUM(BK147:BK157)</f>
        <v>0</v>
      </c>
    </row>
    <row r="147" spans="2:65" s="1" customFormat="1" ht="16.5" customHeight="1">
      <c r="B147" s="35"/>
      <c r="C147" s="212" t="s">
        <v>250</v>
      </c>
      <c r="D147" s="212" t="s">
        <v>132</v>
      </c>
      <c r="E147" s="213" t="s">
        <v>273</v>
      </c>
      <c r="F147" s="214" t="s">
        <v>134</v>
      </c>
      <c r="G147" s="215" t="s">
        <v>135</v>
      </c>
      <c r="H147" s="216">
        <v>23</v>
      </c>
      <c r="I147" s="217"/>
      <c r="J147" s="218">
        <f>ROUND(I147*H147,2)</f>
        <v>0</v>
      </c>
      <c r="K147" s="214" t="s">
        <v>19</v>
      </c>
      <c r="L147" s="40"/>
      <c r="M147" s="219" t="s">
        <v>19</v>
      </c>
      <c r="N147" s="220" t="s">
        <v>40</v>
      </c>
      <c r="O147" s="76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AR147" s="14" t="s">
        <v>136</v>
      </c>
      <c r="AT147" s="14" t="s">
        <v>132</v>
      </c>
      <c r="AU147" s="14" t="s">
        <v>78</v>
      </c>
      <c r="AY147" s="14" t="s">
        <v>129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4" t="s">
        <v>76</v>
      </c>
      <c r="BK147" s="223">
        <f>ROUND(I147*H147,2)</f>
        <v>0</v>
      </c>
      <c r="BL147" s="14" t="s">
        <v>136</v>
      </c>
      <c r="BM147" s="14" t="s">
        <v>253</v>
      </c>
    </row>
    <row r="148" spans="2:65" s="1" customFormat="1" ht="16.5" customHeight="1">
      <c r="B148" s="35"/>
      <c r="C148" s="212" t="s">
        <v>190</v>
      </c>
      <c r="D148" s="212" t="s">
        <v>132</v>
      </c>
      <c r="E148" s="213" t="s">
        <v>275</v>
      </c>
      <c r="F148" s="214" t="s">
        <v>138</v>
      </c>
      <c r="G148" s="215" t="s">
        <v>135</v>
      </c>
      <c r="H148" s="216">
        <v>8</v>
      </c>
      <c r="I148" s="217"/>
      <c r="J148" s="218">
        <f>ROUND(I148*H148,2)</f>
        <v>0</v>
      </c>
      <c r="K148" s="214" t="s">
        <v>19</v>
      </c>
      <c r="L148" s="40"/>
      <c r="M148" s="219" t="s">
        <v>19</v>
      </c>
      <c r="N148" s="220" t="s">
        <v>40</v>
      </c>
      <c r="O148" s="76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AR148" s="14" t="s">
        <v>136</v>
      </c>
      <c r="AT148" s="14" t="s">
        <v>132</v>
      </c>
      <c r="AU148" s="14" t="s">
        <v>78</v>
      </c>
      <c r="AY148" s="14" t="s">
        <v>129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4" t="s">
        <v>76</v>
      </c>
      <c r="BK148" s="223">
        <f>ROUND(I148*H148,2)</f>
        <v>0</v>
      </c>
      <c r="BL148" s="14" t="s">
        <v>136</v>
      </c>
      <c r="BM148" s="14" t="s">
        <v>257</v>
      </c>
    </row>
    <row r="149" spans="2:65" s="1" customFormat="1" ht="16.5" customHeight="1">
      <c r="B149" s="35"/>
      <c r="C149" s="212" t="s">
        <v>259</v>
      </c>
      <c r="D149" s="212" t="s">
        <v>132</v>
      </c>
      <c r="E149" s="213" t="s">
        <v>278</v>
      </c>
      <c r="F149" s="214" t="s">
        <v>142</v>
      </c>
      <c r="G149" s="215" t="s">
        <v>135</v>
      </c>
      <c r="H149" s="216">
        <v>5</v>
      </c>
      <c r="I149" s="217"/>
      <c r="J149" s="218">
        <f>ROUND(I149*H149,2)</f>
        <v>0</v>
      </c>
      <c r="K149" s="214" t="s">
        <v>19</v>
      </c>
      <c r="L149" s="40"/>
      <c r="M149" s="219" t="s">
        <v>19</v>
      </c>
      <c r="N149" s="220" t="s">
        <v>40</v>
      </c>
      <c r="O149" s="76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AR149" s="14" t="s">
        <v>136</v>
      </c>
      <c r="AT149" s="14" t="s">
        <v>132</v>
      </c>
      <c r="AU149" s="14" t="s">
        <v>78</v>
      </c>
      <c r="AY149" s="14" t="s">
        <v>129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4" t="s">
        <v>76</v>
      </c>
      <c r="BK149" s="223">
        <f>ROUND(I149*H149,2)</f>
        <v>0</v>
      </c>
      <c r="BL149" s="14" t="s">
        <v>136</v>
      </c>
      <c r="BM149" s="14" t="s">
        <v>262</v>
      </c>
    </row>
    <row r="150" spans="2:65" s="1" customFormat="1" ht="16.5" customHeight="1">
      <c r="B150" s="35"/>
      <c r="C150" s="212" t="s">
        <v>195</v>
      </c>
      <c r="D150" s="212" t="s">
        <v>132</v>
      </c>
      <c r="E150" s="213" t="s">
        <v>283</v>
      </c>
      <c r="F150" s="214" t="s">
        <v>149</v>
      </c>
      <c r="G150" s="215" t="s">
        <v>135</v>
      </c>
      <c r="H150" s="216">
        <v>12</v>
      </c>
      <c r="I150" s="217"/>
      <c r="J150" s="218">
        <f>ROUND(I150*H150,2)</f>
        <v>0</v>
      </c>
      <c r="K150" s="214" t="s">
        <v>19</v>
      </c>
      <c r="L150" s="40"/>
      <c r="M150" s="219" t="s">
        <v>19</v>
      </c>
      <c r="N150" s="220" t="s">
        <v>40</v>
      </c>
      <c r="O150" s="76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AR150" s="14" t="s">
        <v>136</v>
      </c>
      <c r="AT150" s="14" t="s">
        <v>132</v>
      </c>
      <c r="AU150" s="14" t="s">
        <v>78</v>
      </c>
      <c r="AY150" s="14" t="s">
        <v>129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4" t="s">
        <v>76</v>
      </c>
      <c r="BK150" s="223">
        <f>ROUND(I150*H150,2)</f>
        <v>0</v>
      </c>
      <c r="BL150" s="14" t="s">
        <v>136</v>
      </c>
      <c r="BM150" s="14" t="s">
        <v>269</v>
      </c>
    </row>
    <row r="151" spans="2:65" s="1" customFormat="1" ht="16.5" customHeight="1">
      <c r="B151" s="35"/>
      <c r="C151" s="212" t="s">
        <v>272</v>
      </c>
      <c r="D151" s="212" t="s">
        <v>132</v>
      </c>
      <c r="E151" s="213" t="s">
        <v>288</v>
      </c>
      <c r="F151" s="214" t="s">
        <v>156</v>
      </c>
      <c r="G151" s="215" t="s">
        <v>135</v>
      </c>
      <c r="H151" s="216">
        <v>1</v>
      </c>
      <c r="I151" s="217"/>
      <c r="J151" s="218">
        <f>ROUND(I151*H151,2)</f>
        <v>0</v>
      </c>
      <c r="K151" s="214" t="s">
        <v>19</v>
      </c>
      <c r="L151" s="40"/>
      <c r="M151" s="219" t="s">
        <v>19</v>
      </c>
      <c r="N151" s="220" t="s">
        <v>40</v>
      </c>
      <c r="O151" s="76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AR151" s="14" t="s">
        <v>136</v>
      </c>
      <c r="AT151" s="14" t="s">
        <v>132</v>
      </c>
      <c r="AU151" s="14" t="s">
        <v>78</v>
      </c>
      <c r="AY151" s="14" t="s">
        <v>129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4" t="s">
        <v>76</v>
      </c>
      <c r="BK151" s="223">
        <f>ROUND(I151*H151,2)</f>
        <v>0</v>
      </c>
      <c r="BL151" s="14" t="s">
        <v>136</v>
      </c>
      <c r="BM151" s="14" t="s">
        <v>274</v>
      </c>
    </row>
    <row r="152" spans="2:65" s="1" customFormat="1" ht="16.5" customHeight="1">
      <c r="B152" s="35"/>
      <c r="C152" s="212" t="s">
        <v>200</v>
      </c>
      <c r="D152" s="212" t="s">
        <v>132</v>
      </c>
      <c r="E152" s="213" t="s">
        <v>649</v>
      </c>
      <c r="F152" s="214" t="s">
        <v>633</v>
      </c>
      <c r="G152" s="215" t="s">
        <v>135</v>
      </c>
      <c r="H152" s="216">
        <v>12</v>
      </c>
      <c r="I152" s="217"/>
      <c r="J152" s="218">
        <f>ROUND(I152*H152,2)</f>
        <v>0</v>
      </c>
      <c r="K152" s="214" t="s">
        <v>19</v>
      </c>
      <c r="L152" s="40"/>
      <c r="M152" s="219" t="s">
        <v>19</v>
      </c>
      <c r="N152" s="220" t="s">
        <v>40</v>
      </c>
      <c r="O152" s="76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AR152" s="14" t="s">
        <v>136</v>
      </c>
      <c r="AT152" s="14" t="s">
        <v>132</v>
      </c>
      <c r="AU152" s="14" t="s">
        <v>78</v>
      </c>
      <c r="AY152" s="14" t="s">
        <v>129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4" t="s">
        <v>76</v>
      </c>
      <c r="BK152" s="223">
        <f>ROUND(I152*H152,2)</f>
        <v>0</v>
      </c>
      <c r="BL152" s="14" t="s">
        <v>136</v>
      </c>
      <c r="BM152" s="14" t="s">
        <v>276</v>
      </c>
    </row>
    <row r="153" spans="2:47" s="1" customFormat="1" ht="12">
      <c r="B153" s="35"/>
      <c r="C153" s="36"/>
      <c r="D153" s="224" t="s">
        <v>191</v>
      </c>
      <c r="E153" s="36"/>
      <c r="F153" s="225" t="s">
        <v>634</v>
      </c>
      <c r="G153" s="36"/>
      <c r="H153" s="36"/>
      <c r="I153" s="139"/>
      <c r="J153" s="36"/>
      <c r="K153" s="36"/>
      <c r="L153" s="40"/>
      <c r="M153" s="226"/>
      <c r="N153" s="76"/>
      <c r="O153" s="76"/>
      <c r="P153" s="76"/>
      <c r="Q153" s="76"/>
      <c r="R153" s="76"/>
      <c r="S153" s="76"/>
      <c r="T153" s="77"/>
      <c r="AT153" s="14" t="s">
        <v>191</v>
      </c>
      <c r="AU153" s="14" t="s">
        <v>78</v>
      </c>
    </row>
    <row r="154" spans="2:65" s="1" customFormat="1" ht="16.5" customHeight="1">
      <c r="B154" s="35"/>
      <c r="C154" s="212" t="s">
        <v>277</v>
      </c>
      <c r="D154" s="212" t="s">
        <v>132</v>
      </c>
      <c r="E154" s="213" t="s">
        <v>650</v>
      </c>
      <c r="F154" s="214" t="s">
        <v>636</v>
      </c>
      <c r="G154" s="215" t="s">
        <v>135</v>
      </c>
      <c r="H154" s="216">
        <v>2</v>
      </c>
      <c r="I154" s="217"/>
      <c r="J154" s="218">
        <f>ROUND(I154*H154,2)</f>
        <v>0</v>
      </c>
      <c r="K154" s="214" t="s">
        <v>19</v>
      </c>
      <c r="L154" s="40"/>
      <c r="M154" s="219" t="s">
        <v>19</v>
      </c>
      <c r="N154" s="220" t="s">
        <v>40</v>
      </c>
      <c r="O154" s="76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AR154" s="14" t="s">
        <v>136</v>
      </c>
      <c r="AT154" s="14" t="s">
        <v>132</v>
      </c>
      <c r="AU154" s="14" t="s">
        <v>78</v>
      </c>
      <c r="AY154" s="14" t="s">
        <v>129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4" t="s">
        <v>76</v>
      </c>
      <c r="BK154" s="223">
        <f>ROUND(I154*H154,2)</f>
        <v>0</v>
      </c>
      <c r="BL154" s="14" t="s">
        <v>136</v>
      </c>
      <c r="BM154" s="14" t="s">
        <v>279</v>
      </c>
    </row>
    <row r="155" spans="2:47" s="1" customFormat="1" ht="12">
      <c r="B155" s="35"/>
      <c r="C155" s="36"/>
      <c r="D155" s="224" t="s">
        <v>191</v>
      </c>
      <c r="E155" s="36"/>
      <c r="F155" s="225" t="s">
        <v>634</v>
      </c>
      <c r="G155" s="36"/>
      <c r="H155" s="36"/>
      <c r="I155" s="139"/>
      <c r="J155" s="36"/>
      <c r="K155" s="36"/>
      <c r="L155" s="40"/>
      <c r="M155" s="226"/>
      <c r="N155" s="76"/>
      <c r="O155" s="76"/>
      <c r="P155" s="76"/>
      <c r="Q155" s="76"/>
      <c r="R155" s="76"/>
      <c r="S155" s="76"/>
      <c r="T155" s="77"/>
      <c r="AT155" s="14" t="s">
        <v>191</v>
      </c>
      <c r="AU155" s="14" t="s">
        <v>78</v>
      </c>
    </row>
    <row r="156" spans="2:65" s="1" customFormat="1" ht="16.5" customHeight="1">
      <c r="B156" s="35"/>
      <c r="C156" s="212" t="s">
        <v>204</v>
      </c>
      <c r="D156" s="212" t="s">
        <v>132</v>
      </c>
      <c r="E156" s="213" t="s">
        <v>651</v>
      </c>
      <c r="F156" s="214" t="s">
        <v>638</v>
      </c>
      <c r="G156" s="215" t="s">
        <v>135</v>
      </c>
      <c r="H156" s="216">
        <v>12</v>
      </c>
      <c r="I156" s="217"/>
      <c r="J156" s="218">
        <f>ROUND(I156*H156,2)</f>
        <v>0</v>
      </c>
      <c r="K156" s="214" t="s">
        <v>19</v>
      </c>
      <c r="L156" s="40"/>
      <c r="M156" s="219" t="s">
        <v>19</v>
      </c>
      <c r="N156" s="220" t="s">
        <v>40</v>
      </c>
      <c r="O156" s="76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AR156" s="14" t="s">
        <v>136</v>
      </c>
      <c r="AT156" s="14" t="s">
        <v>132</v>
      </c>
      <c r="AU156" s="14" t="s">
        <v>78</v>
      </c>
      <c r="AY156" s="14" t="s">
        <v>129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4" t="s">
        <v>76</v>
      </c>
      <c r="BK156" s="223">
        <f>ROUND(I156*H156,2)</f>
        <v>0</v>
      </c>
      <c r="BL156" s="14" t="s">
        <v>136</v>
      </c>
      <c r="BM156" s="14" t="s">
        <v>281</v>
      </c>
    </row>
    <row r="157" spans="2:47" s="1" customFormat="1" ht="12">
      <c r="B157" s="35"/>
      <c r="C157" s="36"/>
      <c r="D157" s="224" t="s">
        <v>191</v>
      </c>
      <c r="E157" s="36"/>
      <c r="F157" s="225" t="s">
        <v>634</v>
      </c>
      <c r="G157" s="36"/>
      <c r="H157" s="36"/>
      <c r="I157" s="139"/>
      <c r="J157" s="36"/>
      <c r="K157" s="36"/>
      <c r="L157" s="40"/>
      <c r="M157" s="226"/>
      <c r="N157" s="76"/>
      <c r="O157" s="76"/>
      <c r="P157" s="76"/>
      <c r="Q157" s="76"/>
      <c r="R157" s="76"/>
      <c r="S157" s="76"/>
      <c r="T157" s="77"/>
      <c r="AT157" s="14" t="s">
        <v>191</v>
      </c>
      <c r="AU157" s="14" t="s">
        <v>78</v>
      </c>
    </row>
    <row r="158" spans="2:63" s="11" customFormat="1" ht="22.8" customHeight="1">
      <c r="B158" s="196"/>
      <c r="C158" s="197"/>
      <c r="D158" s="198" t="s">
        <v>68</v>
      </c>
      <c r="E158" s="210" t="s">
        <v>158</v>
      </c>
      <c r="F158" s="210" t="s">
        <v>159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SUM(P159:P162)</f>
        <v>0</v>
      </c>
      <c r="Q158" s="204"/>
      <c r="R158" s="205">
        <f>SUM(R159:R162)</f>
        <v>0</v>
      </c>
      <c r="S158" s="204"/>
      <c r="T158" s="206">
        <f>SUM(T159:T162)</f>
        <v>0</v>
      </c>
      <c r="AR158" s="207" t="s">
        <v>78</v>
      </c>
      <c r="AT158" s="208" t="s">
        <v>68</v>
      </c>
      <c r="AU158" s="208" t="s">
        <v>76</v>
      </c>
      <c r="AY158" s="207" t="s">
        <v>129</v>
      </c>
      <c r="BK158" s="209">
        <f>SUM(BK159:BK162)</f>
        <v>0</v>
      </c>
    </row>
    <row r="159" spans="2:65" s="1" customFormat="1" ht="16.5" customHeight="1">
      <c r="B159" s="35"/>
      <c r="C159" s="212" t="s">
        <v>282</v>
      </c>
      <c r="D159" s="212" t="s">
        <v>132</v>
      </c>
      <c r="E159" s="213" t="s">
        <v>290</v>
      </c>
      <c r="F159" s="214" t="s">
        <v>161</v>
      </c>
      <c r="G159" s="215" t="s">
        <v>162</v>
      </c>
      <c r="H159" s="216">
        <v>30</v>
      </c>
      <c r="I159" s="217"/>
      <c r="J159" s="218">
        <f>ROUND(I159*H159,2)</f>
        <v>0</v>
      </c>
      <c r="K159" s="214" t="s">
        <v>19</v>
      </c>
      <c r="L159" s="40"/>
      <c r="M159" s="219" t="s">
        <v>19</v>
      </c>
      <c r="N159" s="220" t="s">
        <v>40</v>
      </c>
      <c r="O159" s="76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AR159" s="14" t="s">
        <v>136</v>
      </c>
      <c r="AT159" s="14" t="s">
        <v>132</v>
      </c>
      <c r="AU159" s="14" t="s">
        <v>78</v>
      </c>
      <c r="AY159" s="14" t="s">
        <v>129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4" t="s">
        <v>76</v>
      </c>
      <c r="BK159" s="223">
        <f>ROUND(I159*H159,2)</f>
        <v>0</v>
      </c>
      <c r="BL159" s="14" t="s">
        <v>136</v>
      </c>
      <c r="BM159" s="14" t="s">
        <v>284</v>
      </c>
    </row>
    <row r="160" spans="2:65" s="1" customFormat="1" ht="16.5" customHeight="1">
      <c r="B160" s="35"/>
      <c r="C160" s="212" t="s">
        <v>209</v>
      </c>
      <c r="D160" s="212" t="s">
        <v>132</v>
      </c>
      <c r="E160" s="213" t="s">
        <v>293</v>
      </c>
      <c r="F160" s="214" t="s">
        <v>165</v>
      </c>
      <c r="G160" s="215" t="s">
        <v>162</v>
      </c>
      <c r="H160" s="216">
        <v>20</v>
      </c>
      <c r="I160" s="217"/>
      <c r="J160" s="218">
        <f>ROUND(I160*H160,2)</f>
        <v>0</v>
      </c>
      <c r="K160" s="214" t="s">
        <v>19</v>
      </c>
      <c r="L160" s="40"/>
      <c r="M160" s="219" t="s">
        <v>19</v>
      </c>
      <c r="N160" s="220" t="s">
        <v>40</v>
      </c>
      <c r="O160" s="76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AR160" s="14" t="s">
        <v>136</v>
      </c>
      <c r="AT160" s="14" t="s">
        <v>132</v>
      </c>
      <c r="AU160" s="14" t="s">
        <v>78</v>
      </c>
      <c r="AY160" s="14" t="s">
        <v>129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4" t="s">
        <v>76</v>
      </c>
      <c r="BK160" s="223">
        <f>ROUND(I160*H160,2)</f>
        <v>0</v>
      </c>
      <c r="BL160" s="14" t="s">
        <v>136</v>
      </c>
      <c r="BM160" s="14" t="s">
        <v>286</v>
      </c>
    </row>
    <row r="161" spans="2:65" s="1" customFormat="1" ht="16.5" customHeight="1">
      <c r="B161" s="35"/>
      <c r="C161" s="212" t="s">
        <v>287</v>
      </c>
      <c r="D161" s="212" t="s">
        <v>132</v>
      </c>
      <c r="E161" s="213" t="s">
        <v>652</v>
      </c>
      <c r="F161" s="214" t="s">
        <v>640</v>
      </c>
      <c r="G161" s="215" t="s">
        <v>162</v>
      </c>
      <c r="H161" s="216">
        <v>10</v>
      </c>
      <c r="I161" s="217"/>
      <c r="J161" s="218">
        <f>ROUND(I161*H161,2)</f>
        <v>0</v>
      </c>
      <c r="K161" s="214" t="s">
        <v>19</v>
      </c>
      <c r="L161" s="40"/>
      <c r="M161" s="219" t="s">
        <v>19</v>
      </c>
      <c r="N161" s="220" t="s">
        <v>40</v>
      </c>
      <c r="O161" s="76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AR161" s="14" t="s">
        <v>136</v>
      </c>
      <c r="AT161" s="14" t="s">
        <v>132</v>
      </c>
      <c r="AU161" s="14" t="s">
        <v>78</v>
      </c>
      <c r="AY161" s="14" t="s">
        <v>129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4" t="s">
        <v>76</v>
      </c>
      <c r="BK161" s="223">
        <f>ROUND(I161*H161,2)</f>
        <v>0</v>
      </c>
      <c r="BL161" s="14" t="s">
        <v>136</v>
      </c>
      <c r="BM161" s="14" t="s">
        <v>289</v>
      </c>
    </row>
    <row r="162" spans="2:65" s="1" customFormat="1" ht="16.5" customHeight="1">
      <c r="B162" s="35"/>
      <c r="C162" s="212" t="s">
        <v>213</v>
      </c>
      <c r="D162" s="212" t="s">
        <v>132</v>
      </c>
      <c r="E162" s="213" t="s">
        <v>295</v>
      </c>
      <c r="F162" s="214" t="s">
        <v>168</v>
      </c>
      <c r="G162" s="215" t="s">
        <v>135</v>
      </c>
      <c r="H162" s="216">
        <v>10</v>
      </c>
      <c r="I162" s="217"/>
      <c r="J162" s="218">
        <f>ROUND(I162*H162,2)</f>
        <v>0</v>
      </c>
      <c r="K162" s="214" t="s">
        <v>19</v>
      </c>
      <c r="L162" s="40"/>
      <c r="M162" s="219" t="s">
        <v>19</v>
      </c>
      <c r="N162" s="220" t="s">
        <v>40</v>
      </c>
      <c r="O162" s="76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AR162" s="14" t="s">
        <v>136</v>
      </c>
      <c r="AT162" s="14" t="s">
        <v>132</v>
      </c>
      <c r="AU162" s="14" t="s">
        <v>78</v>
      </c>
      <c r="AY162" s="14" t="s">
        <v>129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4" t="s">
        <v>76</v>
      </c>
      <c r="BK162" s="223">
        <f>ROUND(I162*H162,2)</f>
        <v>0</v>
      </c>
      <c r="BL162" s="14" t="s">
        <v>136</v>
      </c>
      <c r="BM162" s="14" t="s">
        <v>291</v>
      </c>
    </row>
    <row r="163" spans="2:63" s="11" customFormat="1" ht="22.8" customHeight="1">
      <c r="B163" s="196"/>
      <c r="C163" s="197"/>
      <c r="D163" s="198" t="s">
        <v>68</v>
      </c>
      <c r="E163" s="210" t="s">
        <v>170</v>
      </c>
      <c r="F163" s="210" t="s">
        <v>171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SUM(P164:P167)</f>
        <v>0</v>
      </c>
      <c r="Q163" s="204"/>
      <c r="R163" s="205">
        <f>SUM(R164:R167)</f>
        <v>0</v>
      </c>
      <c r="S163" s="204"/>
      <c r="T163" s="206">
        <f>SUM(T164:T167)</f>
        <v>0</v>
      </c>
      <c r="AR163" s="207" t="s">
        <v>78</v>
      </c>
      <c r="AT163" s="208" t="s">
        <v>68</v>
      </c>
      <c r="AU163" s="208" t="s">
        <v>76</v>
      </c>
      <c r="AY163" s="207" t="s">
        <v>129</v>
      </c>
      <c r="BK163" s="209">
        <f>SUM(BK164:BK167)</f>
        <v>0</v>
      </c>
    </row>
    <row r="164" spans="2:65" s="1" customFormat="1" ht="16.5" customHeight="1">
      <c r="B164" s="35"/>
      <c r="C164" s="212" t="s">
        <v>292</v>
      </c>
      <c r="D164" s="212" t="s">
        <v>132</v>
      </c>
      <c r="E164" s="213" t="s">
        <v>298</v>
      </c>
      <c r="F164" s="214" t="s">
        <v>174</v>
      </c>
      <c r="G164" s="215" t="s">
        <v>162</v>
      </c>
      <c r="H164" s="216">
        <v>370</v>
      </c>
      <c r="I164" s="217"/>
      <c r="J164" s="218">
        <f>ROUND(I164*H164,2)</f>
        <v>0</v>
      </c>
      <c r="K164" s="214" t="s">
        <v>19</v>
      </c>
      <c r="L164" s="40"/>
      <c r="M164" s="219" t="s">
        <v>19</v>
      </c>
      <c r="N164" s="220" t="s">
        <v>40</v>
      </c>
      <c r="O164" s="76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AR164" s="14" t="s">
        <v>136</v>
      </c>
      <c r="AT164" s="14" t="s">
        <v>132</v>
      </c>
      <c r="AU164" s="14" t="s">
        <v>78</v>
      </c>
      <c r="AY164" s="14" t="s">
        <v>129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4" t="s">
        <v>76</v>
      </c>
      <c r="BK164" s="223">
        <f>ROUND(I164*H164,2)</f>
        <v>0</v>
      </c>
      <c r="BL164" s="14" t="s">
        <v>136</v>
      </c>
      <c r="BM164" s="14" t="s">
        <v>294</v>
      </c>
    </row>
    <row r="165" spans="2:65" s="1" customFormat="1" ht="16.5" customHeight="1">
      <c r="B165" s="35"/>
      <c r="C165" s="212" t="s">
        <v>217</v>
      </c>
      <c r="D165" s="212" t="s">
        <v>132</v>
      </c>
      <c r="E165" s="213" t="s">
        <v>300</v>
      </c>
      <c r="F165" s="214" t="s">
        <v>177</v>
      </c>
      <c r="G165" s="215" t="s">
        <v>162</v>
      </c>
      <c r="H165" s="216">
        <v>540</v>
      </c>
      <c r="I165" s="217"/>
      <c r="J165" s="218">
        <f>ROUND(I165*H165,2)</f>
        <v>0</v>
      </c>
      <c r="K165" s="214" t="s">
        <v>19</v>
      </c>
      <c r="L165" s="40"/>
      <c r="M165" s="219" t="s">
        <v>19</v>
      </c>
      <c r="N165" s="220" t="s">
        <v>40</v>
      </c>
      <c r="O165" s="76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AR165" s="14" t="s">
        <v>136</v>
      </c>
      <c r="AT165" s="14" t="s">
        <v>132</v>
      </c>
      <c r="AU165" s="14" t="s">
        <v>78</v>
      </c>
      <c r="AY165" s="14" t="s">
        <v>129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4" t="s">
        <v>76</v>
      </c>
      <c r="BK165" s="223">
        <f>ROUND(I165*H165,2)</f>
        <v>0</v>
      </c>
      <c r="BL165" s="14" t="s">
        <v>136</v>
      </c>
      <c r="BM165" s="14" t="s">
        <v>296</v>
      </c>
    </row>
    <row r="166" spans="2:65" s="1" customFormat="1" ht="16.5" customHeight="1">
      <c r="B166" s="35"/>
      <c r="C166" s="212" t="s">
        <v>297</v>
      </c>
      <c r="D166" s="212" t="s">
        <v>132</v>
      </c>
      <c r="E166" s="213" t="s">
        <v>303</v>
      </c>
      <c r="F166" s="214" t="s">
        <v>181</v>
      </c>
      <c r="G166" s="215" t="s">
        <v>162</v>
      </c>
      <c r="H166" s="216">
        <v>296</v>
      </c>
      <c r="I166" s="217"/>
      <c r="J166" s="218">
        <f>ROUND(I166*H166,2)</f>
        <v>0</v>
      </c>
      <c r="K166" s="214" t="s">
        <v>19</v>
      </c>
      <c r="L166" s="40"/>
      <c r="M166" s="219" t="s">
        <v>19</v>
      </c>
      <c r="N166" s="220" t="s">
        <v>40</v>
      </c>
      <c r="O166" s="76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AR166" s="14" t="s">
        <v>136</v>
      </c>
      <c r="AT166" s="14" t="s">
        <v>132</v>
      </c>
      <c r="AU166" s="14" t="s">
        <v>78</v>
      </c>
      <c r="AY166" s="14" t="s">
        <v>129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4" t="s">
        <v>76</v>
      </c>
      <c r="BK166" s="223">
        <f>ROUND(I166*H166,2)</f>
        <v>0</v>
      </c>
      <c r="BL166" s="14" t="s">
        <v>136</v>
      </c>
      <c r="BM166" s="14" t="s">
        <v>299</v>
      </c>
    </row>
    <row r="167" spans="2:65" s="1" customFormat="1" ht="16.5" customHeight="1">
      <c r="B167" s="35"/>
      <c r="C167" s="212" t="s">
        <v>221</v>
      </c>
      <c r="D167" s="212" t="s">
        <v>132</v>
      </c>
      <c r="E167" s="213" t="s">
        <v>305</v>
      </c>
      <c r="F167" s="214" t="s">
        <v>184</v>
      </c>
      <c r="G167" s="215" t="s">
        <v>162</v>
      </c>
      <c r="H167" s="216">
        <v>180</v>
      </c>
      <c r="I167" s="217"/>
      <c r="J167" s="218">
        <f>ROUND(I167*H167,2)</f>
        <v>0</v>
      </c>
      <c r="K167" s="214" t="s">
        <v>19</v>
      </c>
      <c r="L167" s="40"/>
      <c r="M167" s="219" t="s">
        <v>19</v>
      </c>
      <c r="N167" s="220" t="s">
        <v>40</v>
      </c>
      <c r="O167" s="76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AR167" s="14" t="s">
        <v>136</v>
      </c>
      <c r="AT167" s="14" t="s">
        <v>132</v>
      </c>
      <c r="AU167" s="14" t="s">
        <v>78</v>
      </c>
      <c r="AY167" s="14" t="s">
        <v>129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4" t="s">
        <v>76</v>
      </c>
      <c r="BK167" s="223">
        <f>ROUND(I167*H167,2)</f>
        <v>0</v>
      </c>
      <c r="BL167" s="14" t="s">
        <v>136</v>
      </c>
      <c r="BM167" s="14" t="s">
        <v>301</v>
      </c>
    </row>
    <row r="168" spans="2:63" s="11" customFormat="1" ht="22.8" customHeight="1">
      <c r="B168" s="196"/>
      <c r="C168" s="197"/>
      <c r="D168" s="198" t="s">
        <v>68</v>
      </c>
      <c r="E168" s="210" t="s">
        <v>186</v>
      </c>
      <c r="F168" s="210" t="s">
        <v>187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SUM(P169:P189)</f>
        <v>0</v>
      </c>
      <c r="Q168" s="204"/>
      <c r="R168" s="205">
        <f>SUM(R169:R189)</f>
        <v>0</v>
      </c>
      <c r="S168" s="204"/>
      <c r="T168" s="206">
        <f>SUM(T169:T189)</f>
        <v>0</v>
      </c>
      <c r="AR168" s="207" t="s">
        <v>78</v>
      </c>
      <c r="AT168" s="208" t="s">
        <v>68</v>
      </c>
      <c r="AU168" s="208" t="s">
        <v>76</v>
      </c>
      <c r="AY168" s="207" t="s">
        <v>129</v>
      </c>
      <c r="BK168" s="209">
        <f>SUM(BK169:BK189)</f>
        <v>0</v>
      </c>
    </row>
    <row r="169" spans="2:65" s="1" customFormat="1" ht="16.5" customHeight="1">
      <c r="B169" s="35"/>
      <c r="C169" s="212" t="s">
        <v>302</v>
      </c>
      <c r="D169" s="212" t="s">
        <v>132</v>
      </c>
      <c r="E169" s="213" t="s">
        <v>315</v>
      </c>
      <c r="F169" s="214" t="s">
        <v>203</v>
      </c>
      <c r="G169" s="215" t="s">
        <v>135</v>
      </c>
      <c r="H169" s="216">
        <v>6</v>
      </c>
      <c r="I169" s="217"/>
      <c r="J169" s="218">
        <f>ROUND(I169*H169,2)</f>
        <v>0</v>
      </c>
      <c r="K169" s="214" t="s">
        <v>19</v>
      </c>
      <c r="L169" s="40"/>
      <c r="M169" s="219" t="s">
        <v>19</v>
      </c>
      <c r="N169" s="220" t="s">
        <v>40</v>
      </c>
      <c r="O169" s="76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AR169" s="14" t="s">
        <v>136</v>
      </c>
      <c r="AT169" s="14" t="s">
        <v>132</v>
      </c>
      <c r="AU169" s="14" t="s">
        <v>78</v>
      </c>
      <c r="AY169" s="14" t="s">
        <v>129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4" t="s">
        <v>76</v>
      </c>
      <c r="BK169" s="223">
        <f>ROUND(I169*H169,2)</f>
        <v>0</v>
      </c>
      <c r="BL169" s="14" t="s">
        <v>136</v>
      </c>
      <c r="BM169" s="14" t="s">
        <v>304</v>
      </c>
    </row>
    <row r="170" spans="2:47" s="1" customFormat="1" ht="12">
      <c r="B170" s="35"/>
      <c r="C170" s="36"/>
      <c r="D170" s="224" t="s">
        <v>191</v>
      </c>
      <c r="E170" s="36"/>
      <c r="F170" s="225" t="s">
        <v>205</v>
      </c>
      <c r="G170" s="36"/>
      <c r="H170" s="36"/>
      <c r="I170" s="139"/>
      <c r="J170" s="36"/>
      <c r="K170" s="36"/>
      <c r="L170" s="40"/>
      <c r="M170" s="226"/>
      <c r="N170" s="76"/>
      <c r="O170" s="76"/>
      <c r="P170" s="76"/>
      <c r="Q170" s="76"/>
      <c r="R170" s="76"/>
      <c r="S170" s="76"/>
      <c r="T170" s="77"/>
      <c r="AT170" s="14" t="s">
        <v>191</v>
      </c>
      <c r="AU170" s="14" t="s">
        <v>78</v>
      </c>
    </row>
    <row r="171" spans="2:65" s="1" customFormat="1" ht="16.5" customHeight="1">
      <c r="B171" s="35"/>
      <c r="C171" s="212" t="s">
        <v>226</v>
      </c>
      <c r="D171" s="212" t="s">
        <v>132</v>
      </c>
      <c r="E171" s="213" t="s">
        <v>320</v>
      </c>
      <c r="F171" s="214" t="s">
        <v>212</v>
      </c>
      <c r="G171" s="215" t="s">
        <v>135</v>
      </c>
      <c r="H171" s="216">
        <v>28</v>
      </c>
      <c r="I171" s="217"/>
      <c r="J171" s="218">
        <f>ROUND(I171*H171,2)</f>
        <v>0</v>
      </c>
      <c r="K171" s="214" t="s">
        <v>19</v>
      </c>
      <c r="L171" s="40"/>
      <c r="M171" s="219" t="s">
        <v>19</v>
      </c>
      <c r="N171" s="220" t="s">
        <v>40</v>
      </c>
      <c r="O171" s="76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AR171" s="14" t="s">
        <v>136</v>
      </c>
      <c r="AT171" s="14" t="s">
        <v>132</v>
      </c>
      <c r="AU171" s="14" t="s">
        <v>78</v>
      </c>
      <c r="AY171" s="14" t="s">
        <v>129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4" t="s">
        <v>76</v>
      </c>
      <c r="BK171" s="223">
        <f>ROUND(I171*H171,2)</f>
        <v>0</v>
      </c>
      <c r="BL171" s="14" t="s">
        <v>136</v>
      </c>
      <c r="BM171" s="14" t="s">
        <v>306</v>
      </c>
    </row>
    <row r="172" spans="2:47" s="1" customFormat="1" ht="12">
      <c r="B172" s="35"/>
      <c r="C172" s="36"/>
      <c r="D172" s="224" t="s">
        <v>191</v>
      </c>
      <c r="E172" s="36"/>
      <c r="F172" s="225" t="s">
        <v>214</v>
      </c>
      <c r="G172" s="36"/>
      <c r="H172" s="36"/>
      <c r="I172" s="139"/>
      <c r="J172" s="36"/>
      <c r="K172" s="36"/>
      <c r="L172" s="40"/>
      <c r="M172" s="226"/>
      <c r="N172" s="76"/>
      <c r="O172" s="76"/>
      <c r="P172" s="76"/>
      <c r="Q172" s="76"/>
      <c r="R172" s="76"/>
      <c r="S172" s="76"/>
      <c r="T172" s="77"/>
      <c r="AT172" s="14" t="s">
        <v>191</v>
      </c>
      <c r="AU172" s="14" t="s">
        <v>78</v>
      </c>
    </row>
    <row r="173" spans="2:65" s="1" customFormat="1" ht="16.5" customHeight="1">
      <c r="B173" s="35"/>
      <c r="C173" s="212" t="s">
        <v>307</v>
      </c>
      <c r="D173" s="212" t="s">
        <v>132</v>
      </c>
      <c r="E173" s="213" t="s">
        <v>323</v>
      </c>
      <c r="F173" s="214" t="s">
        <v>216</v>
      </c>
      <c r="G173" s="215" t="s">
        <v>135</v>
      </c>
      <c r="H173" s="216">
        <v>4</v>
      </c>
      <c r="I173" s="217"/>
      <c r="J173" s="218">
        <f>ROUND(I173*H173,2)</f>
        <v>0</v>
      </c>
      <c r="K173" s="214" t="s">
        <v>19</v>
      </c>
      <c r="L173" s="40"/>
      <c r="M173" s="219" t="s">
        <v>19</v>
      </c>
      <c r="N173" s="220" t="s">
        <v>40</v>
      </c>
      <c r="O173" s="76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AR173" s="14" t="s">
        <v>136</v>
      </c>
      <c r="AT173" s="14" t="s">
        <v>132</v>
      </c>
      <c r="AU173" s="14" t="s">
        <v>78</v>
      </c>
      <c r="AY173" s="14" t="s">
        <v>129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4" t="s">
        <v>76</v>
      </c>
      <c r="BK173" s="223">
        <f>ROUND(I173*H173,2)</f>
        <v>0</v>
      </c>
      <c r="BL173" s="14" t="s">
        <v>136</v>
      </c>
      <c r="BM173" s="14" t="s">
        <v>309</v>
      </c>
    </row>
    <row r="174" spans="2:47" s="1" customFormat="1" ht="12">
      <c r="B174" s="35"/>
      <c r="C174" s="36"/>
      <c r="D174" s="224" t="s">
        <v>191</v>
      </c>
      <c r="E174" s="36"/>
      <c r="F174" s="225" t="s">
        <v>218</v>
      </c>
      <c r="G174" s="36"/>
      <c r="H174" s="36"/>
      <c r="I174" s="139"/>
      <c r="J174" s="36"/>
      <c r="K174" s="36"/>
      <c r="L174" s="40"/>
      <c r="M174" s="226"/>
      <c r="N174" s="76"/>
      <c r="O174" s="76"/>
      <c r="P174" s="76"/>
      <c r="Q174" s="76"/>
      <c r="R174" s="76"/>
      <c r="S174" s="76"/>
      <c r="T174" s="77"/>
      <c r="AT174" s="14" t="s">
        <v>191</v>
      </c>
      <c r="AU174" s="14" t="s">
        <v>78</v>
      </c>
    </row>
    <row r="175" spans="2:65" s="1" customFormat="1" ht="16.5" customHeight="1">
      <c r="B175" s="35"/>
      <c r="C175" s="212" t="s">
        <v>230</v>
      </c>
      <c r="D175" s="212" t="s">
        <v>132</v>
      </c>
      <c r="E175" s="213" t="s">
        <v>333</v>
      </c>
      <c r="F175" s="214" t="s">
        <v>234</v>
      </c>
      <c r="G175" s="215" t="s">
        <v>135</v>
      </c>
      <c r="H175" s="216">
        <v>4</v>
      </c>
      <c r="I175" s="217"/>
      <c r="J175" s="218">
        <f>ROUND(I175*H175,2)</f>
        <v>0</v>
      </c>
      <c r="K175" s="214" t="s">
        <v>19</v>
      </c>
      <c r="L175" s="40"/>
      <c r="M175" s="219" t="s">
        <v>19</v>
      </c>
      <c r="N175" s="220" t="s">
        <v>40</v>
      </c>
      <c r="O175" s="76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AR175" s="14" t="s">
        <v>136</v>
      </c>
      <c r="AT175" s="14" t="s">
        <v>132</v>
      </c>
      <c r="AU175" s="14" t="s">
        <v>78</v>
      </c>
      <c r="AY175" s="14" t="s">
        <v>129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4" t="s">
        <v>76</v>
      </c>
      <c r="BK175" s="223">
        <f>ROUND(I175*H175,2)</f>
        <v>0</v>
      </c>
      <c r="BL175" s="14" t="s">
        <v>136</v>
      </c>
      <c r="BM175" s="14" t="s">
        <v>311</v>
      </c>
    </row>
    <row r="176" spans="2:47" s="1" customFormat="1" ht="12">
      <c r="B176" s="35"/>
      <c r="C176" s="36"/>
      <c r="D176" s="224" t="s">
        <v>191</v>
      </c>
      <c r="E176" s="36"/>
      <c r="F176" s="225" t="s">
        <v>236</v>
      </c>
      <c r="G176" s="36"/>
      <c r="H176" s="36"/>
      <c r="I176" s="139"/>
      <c r="J176" s="36"/>
      <c r="K176" s="36"/>
      <c r="L176" s="40"/>
      <c r="M176" s="226"/>
      <c r="N176" s="76"/>
      <c r="O176" s="76"/>
      <c r="P176" s="76"/>
      <c r="Q176" s="76"/>
      <c r="R176" s="76"/>
      <c r="S176" s="76"/>
      <c r="T176" s="77"/>
      <c r="AT176" s="14" t="s">
        <v>191</v>
      </c>
      <c r="AU176" s="14" t="s">
        <v>78</v>
      </c>
    </row>
    <row r="177" spans="2:65" s="1" customFormat="1" ht="16.5" customHeight="1">
      <c r="B177" s="35"/>
      <c r="C177" s="212" t="s">
        <v>312</v>
      </c>
      <c r="D177" s="212" t="s">
        <v>132</v>
      </c>
      <c r="E177" s="213" t="s">
        <v>340</v>
      </c>
      <c r="F177" s="214" t="s">
        <v>247</v>
      </c>
      <c r="G177" s="215" t="s">
        <v>135</v>
      </c>
      <c r="H177" s="216">
        <v>16</v>
      </c>
      <c r="I177" s="217"/>
      <c r="J177" s="218">
        <f>ROUND(I177*H177,2)</f>
        <v>0</v>
      </c>
      <c r="K177" s="214" t="s">
        <v>19</v>
      </c>
      <c r="L177" s="40"/>
      <c r="M177" s="219" t="s">
        <v>19</v>
      </c>
      <c r="N177" s="220" t="s">
        <v>40</v>
      </c>
      <c r="O177" s="76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AR177" s="14" t="s">
        <v>136</v>
      </c>
      <c r="AT177" s="14" t="s">
        <v>132</v>
      </c>
      <c r="AU177" s="14" t="s">
        <v>78</v>
      </c>
      <c r="AY177" s="14" t="s">
        <v>129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4" t="s">
        <v>76</v>
      </c>
      <c r="BK177" s="223">
        <f>ROUND(I177*H177,2)</f>
        <v>0</v>
      </c>
      <c r="BL177" s="14" t="s">
        <v>136</v>
      </c>
      <c r="BM177" s="14" t="s">
        <v>314</v>
      </c>
    </row>
    <row r="178" spans="2:47" s="1" customFormat="1" ht="12">
      <c r="B178" s="35"/>
      <c r="C178" s="36"/>
      <c r="D178" s="224" t="s">
        <v>191</v>
      </c>
      <c r="E178" s="36"/>
      <c r="F178" s="225" t="s">
        <v>249</v>
      </c>
      <c r="G178" s="36"/>
      <c r="H178" s="36"/>
      <c r="I178" s="139"/>
      <c r="J178" s="36"/>
      <c r="K178" s="36"/>
      <c r="L178" s="40"/>
      <c r="M178" s="226"/>
      <c r="N178" s="76"/>
      <c r="O178" s="76"/>
      <c r="P178" s="76"/>
      <c r="Q178" s="76"/>
      <c r="R178" s="76"/>
      <c r="S178" s="76"/>
      <c r="T178" s="77"/>
      <c r="AT178" s="14" t="s">
        <v>191</v>
      </c>
      <c r="AU178" s="14" t="s">
        <v>78</v>
      </c>
    </row>
    <row r="179" spans="2:65" s="1" customFormat="1" ht="16.5" customHeight="1">
      <c r="B179" s="35"/>
      <c r="C179" s="212" t="s">
        <v>235</v>
      </c>
      <c r="D179" s="212" t="s">
        <v>132</v>
      </c>
      <c r="E179" s="213" t="s">
        <v>343</v>
      </c>
      <c r="F179" s="214" t="s">
        <v>252</v>
      </c>
      <c r="G179" s="215" t="s">
        <v>135</v>
      </c>
      <c r="H179" s="216">
        <v>1</v>
      </c>
      <c r="I179" s="217"/>
      <c r="J179" s="218">
        <f>ROUND(I179*H179,2)</f>
        <v>0</v>
      </c>
      <c r="K179" s="214" t="s">
        <v>19</v>
      </c>
      <c r="L179" s="40"/>
      <c r="M179" s="219" t="s">
        <v>19</v>
      </c>
      <c r="N179" s="220" t="s">
        <v>40</v>
      </c>
      <c r="O179" s="76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AR179" s="14" t="s">
        <v>136</v>
      </c>
      <c r="AT179" s="14" t="s">
        <v>132</v>
      </c>
      <c r="AU179" s="14" t="s">
        <v>78</v>
      </c>
      <c r="AY179" s="14" t="s">
        <v>129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4" t="s">
        <v>76</v>
      </c>
      <c r="BK179" s="223">
        <f>ROUND(I179*H179,2)</f>
        <v>0</v>
      </c>
      <c r="BL179" s="14" t="s">
        <v>136</v>
      </c>
      <c r="BM179" s="14" t="s">
        <v>316</v>
      </c>
    </row>
    <row r="180" spans="2:47" s="1" customFormat="1" ht="12">
      <c r="B180" s="35"/>
      <c r="C180" s="36"/>
      <c r="D180" s="224" t="s">
        <v>191</v>
      </c>
      <c r="E180" s="36"/>
      <c r="F180" s="225" t="s">
        <v>254</v>
      </c>
      <c r="G180" s="36"/>
      <c r="H180" s="36"/>
      <c r="I180" s="139"/>
      <c r="J180" s="36"/>
      <c r="K180" s="36"/>
      <c r="L180" s="40"/>
      <c r="M180" s="226"/>
      <c r="N180" s="76"/>
      <c r="O180" s="76"/>
      <c r="P180" s="76"/>
      <c r="Q180" s="76"/>
      <c r="R180" s="76"/>
      <c r="S180" s="76"/>
      <c r="T180" s="77"/>
      <c r="AT180" s="14" t="s">
        <v>191</v>
      </c>
      <c r="AU180" s="14" t="s">
        <v>78</v>
      </c>
    </row>
    <row r="181" spans="2:65" s="1" customFormat="1" ht="16.5" customHeight="1">
      <c r="B181" s="35"/>
      <c r="C181" s="212" t="s">
        <v>317</v>
      </c>
      <c r="D181" s="212" t="s">
        <v>132</v>
      </c>
      <c r="E181" s="213" t="s">
        <v>345</v>
      </c>
      <c r="F181" s="214" t="s">
        <v>256</v>
      </c>
      <c r="G181" s="215" t="s">
        <v>135</v>
      </c>
      <c r="H181" s="216">
        <v>9</v>
      </c>
      <c r="I181" s="217"/>
      <c r="J181" s="218">
        <f>ROUND(I181*H181,2)</f>
        <v>0</v>
      </c>
      <c r="K181" s="214" t="s">
        <v>19</v>
      </c>
      <c r="L181" s="40"/>
      <c r="M181" s="219" t="s">
        <v>19</v>
      </c>
      <c r="N181" s="220" t="s">
        <v>40</v>
      </c>
      <c r="O181" s="76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AR181" s="14" t="s">
        <v>136</v>
      </c>
      <c r="AT181" s="14" t="s">
        <v>132</v>
      </c>
      <c r="AU181" s="14" t="s">
        <v>78</v>
      </c>
      <c r="AY181" s="14" t="s">
        <v>129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4" t="s">
        <v>76</v>
      </c>
      <c r="BK181" s="223">
        <f>ROUND(I181*H181,2)</f>
        <v>0</v>
      </c>
      <c r="BL181" s="14" t="s">
        <v>136</v>
      </c>
      <c r="BM181" s="14" t="s">
        <v>319</v>
      </c>
    </row>
    <row r="182" spans="2:47" s="1" customFormat="1" ht="12">
      <c r="B182" s="35"/>
      <c r="C182" s="36"/>
      <c r="D182" s="224" t="s">
        <v>191</v>
      </c>
      <c r="E182" s="36"/>
      <c r="F182" s="225" t="s">
        <v>258</v>
      </c>
      <c r="G182" s="36"/>
      <c r="H182" s="36"/>
      <c r="I182" s="139"/>
      <c r="J182" s="36"/>
      <c r="K182" s="36"/>
      <c r="L182" s="40"/>
      <c r="M182" s="226"/>
      <c r="N182" s="76"/>
      <c r="O182" s="76"/>
      <c r="P182" s="76"/>
      <c r="Q182" s="76"/>
      <c r="R182" s="76"/>
      <c r="S182" s="76"/>
      <c r="T182" s="77"/>
      <c r="AT182" s="14" t="s">
        <v>191</v>
      </c>
      <c r="AU182" s="14" t="s">
        <v>78</v>
      </c>
    </row>
    <row r="183" spans="2:65" s="1" customFormat="1" ht="16.5" customHeight="1">
      <c r="B183" s="35"/>
      <c r="C183" s="212" t="s">
        <v>239</v>
      </c>
      <c r="D183" s="212" t="s">
        <v>132</v>
      </c>
      <c r="E183" s="213" t="s">
        <v>653</v>
      </c>
      <c r="F183" s="214" t="s">
        <v>642</v>
      </c>
      <c r="G183" s="215" t="s">
        <v>135</v>
      </c>
      <c r="H183" s="216">
        <v>4</v>
      </c>
      <c r="I183" s="217"/>
      <c r="J183" s="218">
        <f>ROUND(I183*H183,2)</f>
        <v>0</v>
      </c>
      <c r="K183" s="214" t="s">
        <v>19</v>
      </c>
      <c r="L183" s="40"/>
      <c r="M183" s="219" t="s">
        <v>19</v>
      </c>
      <c r="N183" s="220" t="s">
        <v>40</v>
      </c>
      <c r="O183" s="76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AR183" s="14" t="s">
        <v>136</v>
      </c>
      <c r="AT183" s="14" t="s">
        <v>132</v>
      </c>
      <c r="AU183" s="14" t="s">
        <v>78</v>
      </c>
      <c r="AY183" s="14" t="s">
        <v>129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4" t="s">
        <v>76</v>
      </c>
      <c r="BK183" s="223">
        <f>ROUND(I183*H183,2)</f>
        <v>0</v>
      </c>
      <c r="BL183" s="14" t="s">
        <v>136</v>
      </c>
      <c r="BM183" s="14" t="s">
        <v>321</v>
      </c>
    </row>
    <row r="184" spans="2:47" s="1" customFormat="1" ht="12">
      <c r="B184" s="35"/>
      <c r="C184" s="36"/>
      <c r="D184" s="224" t="s">
        <v>191</v>
      </c>
      <c r="E184" s="36"/>
      <c r="F184" s="225" t="s">
        <v>245</v>
      </c>
      <c r="G184" s="36"/>
      <c r="H184" s="36"/>
      <c r="I184" s="139"/>
      <c r="J184" s="36"/>
      <c r="K184" s="36"/>
      <c r="L184" s="40"/>
      <c r="M184" s="226"/>
      <c r="N184" s="76"/>
      <c r="O184" s="76"/>
      <c r="P184" s="76"/>
      <c r="Q184" s="76"/>
      <c r="R184" s="76"/>
      <c r="S184" s="76"/>
      <c r="T184" s="77"/>
      <c r="AT184" s="14" t="s">
        <v>191</v>
      </c>
      <c r="AU184" s="14" t="s">
        <v>78</v>
      </c>
    </row>
    <row r="185" spans="2:65" s="1" customFormat="1" ht="16.5" customHeight="1">
      <c r="B185" s="35"/>
      <c r="C185" s="212" t="s">
        <v>322</v>
      </c>
      <c r="D185" s="212" t="s">
        <v>132</v>
      </c>
      <c r="E185" s="213" t="s">
        <v>654</v>
      </c>
      <c r="F185" s="214" t="s">
        <v>644</v>
      </c>
      <c r="G185" s="215" t="s">
        <v>135</v>
      </c>
      <c r="H185" s="216">
        <v>14</v>
      </c>
      <c r="I185" s="217"/>
      <c r="J185" s="218">
        <f>ROUND(I185*H185,2)</f>
        <v>0</v>
      </c>
      <c r="K185" s="214" t="s">
        <v>19</v>
      </c>
      <c r="L185" s="40"/>
      <c r="M185" s="219" t="s">
        <v>19</v>
      </c>
      <c r="N185" s="220" t="s">
        <v>40</v>
      </c>
      <c r="O185" s="76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AR185" s="14" t="s">
        <v>136</v>
      </c>
      <c r="AT185" s="14" t="s">
        <v>132</v>
      </c>
      <c r="AU185" s="14" t="s">
        <v>78</v>
      </c>
      <c r="AY185" s="14" t="s">
        <v>129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4" t="s">
        <v>76</v>
      </c>
      <c r="BK185" s="223">
        <f>ROUND(I185*H185,2)</f>
        <v>0</v>
      </c>
      <c r="BL185" s="14" t="s">
        <v>136</v>
      </c>
      <c r="BM185" s="14" t="s">
        <v>324</v>
      </c>
    </row>
    <row r="186" spans="2:47" s="1" customFormat="1" ht="12">
      <c r="B186" s="35"/>
      <c r="C186" s="36"/>
      <c r="D186" s="224" t="s">
        <v>191</v>
      </c>
      <c r="E186" s="36"/>
      <c r="F186" s="225" t="s">
        <v>645</v>
      </c>
      <c r="G186" s="36"/>
      <c r="H186" s="36"/>
      <c r="I186" s="139"/>
      <c r="J186" s="36"/>
      <c r="K186" s="36"/>
      <c r="L186" s="40"/>
      <c r="M186" s="226"/>
      <c r="N186" s="76"/>
      <c r="O186" s="76"/>
      <c r="P186" s="76"/>
      <c r="Q186" s="76"/>
      <c r="R186" s="76"/>
      <c r="S186" s="76"/>
      <c r="T186" s="77"/>
      <c r="AT186" s="14" t="s">
        <v>191</v>
      </c>
      <c r="AU186" s="14" t="s">
        <v>78</v>
      </c>
    </row>
    <row r="187" spans="2:65" s="1" customFormat="1" ht="16.5" customHeight="1">
      <c r="B187" s="35"/>
      <c r="C187" s="212" t="s">
        <v>244</v>
      </c>
      <c r="D187" s="212" t="s">
        <v>132</v>
      </c>
      <c r="E187" s="213" t="s">
        <v>348</v>
      </c>
      <c r="F187" s="214" t="s">
        <v>261</v>
      </c>
      <c r="G187" s="215" t="s">
        <v>135</v>
      </c>
      <c r="H187" s="216">
        <v>16</v>
      </c>
      <c r="I187" s="217"/>
      <c r="J187" s="218">
        <f>ROUND(I187*H187,2)</f>
        <v>0</v>
      </c>
      <c r="K187" s="214" t="s">
        <v>19</v>
      </c>
      <c r="L187" s="40"/>
      <c r="M187" s="219" t="s">
        <v>19</v>
      </c>
      <c r="N187" s="220" t="s">
        <v>40</v>
      </c>
      <c r="O187" s="76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AR187" s="14" t="s">
        <v>136</v>
      </c>
      <c r="AT187" s="14" t="s">
        <v>132</v>
      </c>
      <c r="AU187" s="14" t="s">
        <v>78</v>
      </c>
      <c r="AY187" s="14" t="s">
        <v>129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4" t="s">
        <v>76</v>
      </c>
      <c r="BK187" s="223">
        <f>ROUND(I187*H187,2)</f>
        <v>0</v>
      </c>
      <c r="BL187" s="14" t="s">
        <v>136</v>
      </c>
      <c r="BM187" s="14" t="s">
        <v>326</v>
      </c>
    </row>
    <row r="188" spans="2:47" s="1" customFormat="1" ht="12">
      <c r="B188" s="35"/>
      <c r="C188" s="36"/>
      <c r="D188" s="224" t="s">
        <v>191</v>
      </c>
      <c r="E188" s="36"/>
      <c r="F188" s="225" t="s">
        <v>263</v>
      </c>
      <c r="G188" s="36"/>
      <c r="H188" s="36"/>
      <c r="I188" s="139"/>
      <c r="J188" s="36"/>
      <c r="K188" s="36"/>
      <c r="L188" s="40"/>
      <c r="M188" s="226"/>
      <c r="N188" s="76"/>
      <c r="O188" s="76"/>
      <c r="P188" s="76"/>
      <c r="Q188" s="76"/>
      <c r="R188" s="76"/>
      <c r="S188" s="76"/>
      <c r="T188" s="77"/>
      <c r="AT188" s="14" t="s">
        <v>191</v>
      </c>
      <c r="AU188" s="14" t="s">
        <v>78</v>
      </c>
    </row>
    <row r="189" spans="2:65" s="1" customFormat="1" ht="16.5" customHeight="1">
      <c r="B189" s="35"/>
      <c r="C189" s="212" t="s">
        <v>327</v>
      </c>
      <c r="D189" s="212" t="s">
        <v>132</v>
      </c>
      <c r="E189" s="213" t="s">
        <v>655</v>
      </c>
      <c r="F189" s="214" t="s">
        <v>647</v>
      </c>
      <c r="G189" s="215" t="s">
        <v>135</v>
      </c>
      <c r="H189" s="216">
        <v>6</v>
      </c>
      <c r="I189" s="217"/>
      <c r="J189" s="218">
        <f>ROUND(I189*H189,2)</f>
        <v>0</v>
      </c>
      <c r="K189" s="214" t="s">
        <v>19</v>
      </c>
      <c r="L189" s="40"/>
      <c r="M189" s="219" t="s">
        <v>19</v>
      </c>
      <c r="N189" s="220" t="s">
        <v>40</v>
      </c>
      <c r="O189" s="76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AR189" s="14" t="s">
        <v>136</v>
      </c>
      <c r="AT189" s="14" t="s">
        <v>132</v>
      </c>
      <c r="AU189" s="14" t="s">
        <v>78</v>
      </c>
      <c r="AY189" s="14" t="s">
        <v>129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4" t="s">
        <v>76</v>
      </c>
      <c r="BK189" s="223">
        <f>ROUND(I189*H189,2)</f>
        <v>0</v>
      </c>
      <c r="BL189" s="14" t="s">
        <v>136</v>
      </c>
      <c r="BM189" s="14" t="s">
        <v>329</v>
      </c>
    </row>
    <row r="190" spans="2:63" s="11" customFormat="1" ht="22.8" customHeight="1">
      <c r="B190" s="196"/>
      <c r="C190" s="197"/>
      <c r="D190" s="198" t="s">
        <v>68</v>
      </c>
      <c r="E190" s="210" t="s">
        <v>350</v>
      </c>
      <c r="F190" s="210" t="s">
        <v>351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P191</f>
        <v>0</v>
      </c>
      <c r="Q190" s="204"/>
      <c r="R190" s="205">
        <f>R191</f>
        <v>0</v>
      </c>
      <c r="S190" s="204"/>
      <c r="T190" s="206">
        <f>T191</f>
        <v>0</v>
      </c>
      <c r="AR190" s="207" t="s">
        <v>78</v>
      </c>
      <c r="AT190" s="208" t="s">
        <v>68</v>
      </c>
      <c r="AU190" s="208" t="s">
        <v>76</v>
      </c>
      <c r="AY190" s="207" t="s">
        <v>129</v>
      </c>
      <c r="BK190" s="209">
        <f>BK191</f>
        <v>0</v>
      </c>
    </row>
    <row r="191" spans="2:65" s="1" customFormat="1" ht="16.5" customHeight="1">
      <c r="B191" s="35"/>
      <c r="C191" s="212" t="s">
        <v>248</v>
      </c>
      <c r="D191" s="212" t="s">
        <v>132</v>
      </c>
      <c r="E191" s="213" t="s">
        <v>352</v>
      </c>
      <c r="F191" s="214" t="s">
        <v>353</v>
      </c>
      <c r="G191" s="215" t="s">
        <v>135</v>
      </c>
      <c r="H191" s="216">
        <v>1</v>
      </c>
      <c r="I191" s="217"/>
      <c r="J191" s="218">
        <f>ROUND(I191*H191,2)</f>
        <v>0</v>
      </c>
      <c r="K191" s="214" t="s">
        <v>19</v>
      </c>
      <c r="L191" s="40"/>
      <c r="M191" s="227" t="s">
        <v>19</v>
      </c>
      <c r="N191" s="228" t="s">
        <v>40</v>
      </c>
      <c r="O191" s="229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14" t="s">
        <v>136</v>
      </c>
      <c r="AT191" s="14" t="s">
        <v>132</v>
      </c>
      <c r="AU191" s="14" t="s">
        <v>78</v>
      </c>
      <c r="AY191" s="14" t="s">
        <v>129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4" t="s">
        <v>76</v>
      </c>
      <c r="BK191" s="223">
        <f>ROUND(I191*H191,2)</f>
        <v>0</v>
      </c>
      <c r="BL191" s="14" t="s">
        <v>136</v>
      </c>
      <c r="BM191" s="14" t="s">
        <v>331</v>
      </c>
    </row>
    <row r="192" spans="2:12" s="1" customFormat="1" ht="6.95" customHeight="1">
      <c r="B192" s="54"/>
      <c r="C192" s="55"/>
      <c r="D192" s="55"/>
      <c r="E192" s="55"/>
      <c r="F192" s="55"/>
      <c r="G192" s="55"/>
      <c r="H192" s="55"/>
      <c r="I192" s="163"/>
      <c r="J192" s="55"/>
      <c r="K192" s="55"/>
      <c r="L192" s="40"/>
    </row>
  </sheetData>
  <sheetProtection password="CC35" sheet="1" objects="1" scenarios="1" formatColumns="0" formatRows="0" autoFilter="0"/>
  <autoFilter ref="C96:K1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96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7"/>
      <c r="AT3" s="14" t="s">
        <v>78</v>
      </c>
    </row>
    <row r="4" spans="2:46" ht="24.95" customHeight="1">
      <c r="B4" s="17"/>
      <c r="D4" s="136" t="s">
        <v>97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37" t="s">
        <v>16</v>
      </c>
      <c r="L6" s="17"/>
    </row>
    <row r="7" spans="2:12" ht="16.5" customHeight="1">
      <c r="B7" s="17"/>
      <c r="E7" s="138" t="str">
        <f>'Rekapitulace stavby'!K6</f>
        <v>MŠ U Stadionu - snížení energetické náročnosti budovy</v>
      </c>
      <c r="F7" s="137"/>
      <c r="G7" s="137"/>
      <c r="H7" s="137"/>
      <c r="L7" s="17"/>
    </row>
    <row r="8" spans="2:12" ht="12" customHeight="1">
      <c r="B8" s="17"/>
      <c r="D8" s="137" t="s">
        <v>98</v>
      </c>
      <c r="L8" s="17"/>
    </row>
    <row r="9" spans="2:12" s="1" customFormat="1" ht="16.5" customHeight="1">
      <c r="B9" s="40"/>
      <c r="E9" s="138" t="s">
        <v>701</v>
      </c>
      <c r="F9" s="1"/>
      <c r="G9" s="1"/>
      <c r="H9" s="1"/>
      <c r="I9" s="139"/>
      <c r="L9" s="40"/>
    </row>
    <row r="10" spans="2:12" s="1" customFormat="1" ht="12" customHeight="1">
      <c r="B10" s="40"/>
      <c r="D10" s="137" t="s">
        <v>100</v>
      </c>
      <c r="I10" s="139"/>
      <c r="L10" s="40"/>
    </row>
    <row r="11" spans="2:12" s="1" customFormat="1" ht="36.95" customHeight="1">
      <c r="B11" s="40"/>
      <c r="E11" s="140" t="s">
        <v>355</v>
      </c>
      <c r="F11" s="1"/>
      <c r="G11" s="1"/>
      <c r="H11" s="1"/>
      <c r="I11" s="139"/>
      <c r="L11" s="40"/>
    </row>
    <row r="12" spans="2:12" s="1" customFormat="1" ht="12">
      <c r="B12" s="40"/>
      <c r="I12" s="139"/>
      <c r="L12" s="40"/>
    </row>
    <row r="13" spans="2:12" s="1" customFormat="1" ht="12" customHeight="1">
      <c r="B13" s="40"/>
      <c r="D13" s="137" t="s">
        <v>18</v>
      </c>
      <c r="F13" s="14" t="s">
        <v>19</v>
      </c>
      <c r="I13" s="141" t="s">
        <v>20</v>
      </c>
      <c r="J13" s="14" t="s">
        <v>19</v>
      </c>
      <c r="L13" s="40"/>
    </row>
    <row r="14" spans="2:12" s="1" customFormat="1" ht="12" customHeight="1">
      <c r="B14" s="40"/>
      <c r="D14" s="137" t="s">
        <v>21</v>
      </c>
      <c r="F14" s="14" t="s">
        <v>22</v>
      </c>
      <c r="I14" s="141" t="s">
        <v>23</v>
      </c>
      <c r="J14" s="142" t="str">
        <f>'Rekapitulace stavby'!AN8</f>
        <v>11. 8. 2018</v>
      </c>
      <c r="L14" s="40"/>
    </row>
    <row r="15" spans="2:12" s="1" customFormat="1" ht="10.8" customHeight="1">
      <c r="B15" s="40"/>
      <c r="I15" s="139"/>
      <c r="L15" s="40"/>
    </row>
    <row r="16" spans="2:12" s="1" customFormat="1" ht="12" customHeight="1">
      <c r="B16" s="40"/>
      <c r="D16" s="137" t="s">
        <v>25</v>
      </c>
      <c r="I16" s="141" t="s">
        <v>26</v>
      </c>
      <c r="J16" s="14" t="str">
        <f>IF('Rekapitulace stavby'!AN10="","",'Rekapitulace stavby'!AN10)</f>
        <v/>
      </c>
      <c r="L16" s="40"/>
    </row>
    <row r="17" spans="2:12" s="1" customFormat="1" ht="18" customHeight="1">
      <c r="B17" s="40"/>
      <c r="E17" s="14" t="str">
        <f>IF('Rekapitulace stavby'!E11="","",'Rekapitulace stavby'!E11)</f>
        <v xml:space="preserve"> </v>
      </c>
      <c r="I17" s="141" t="s">
        <v>27</v>
      </c>
      <c r="J17" s="14" t="str">
        <f>IF('Rekapitulace stavby'!AN11="","",'Rekapitulace stavby'!AN11)</f>
        <v/>
      </c>
      <c r="L17" s="40"/>
    </row>
    <row r="18" spans="2:12" s="1" customFormat="1" ht="6.95" customHeight="1">
      <c r="B18" s="40"/>
      <c r="I18" s="139"/>
      <c r="L18" s="40"/>
    </row>
    <row r="19" spans="2:12" s="1" customFormat="1" ht="12" customHeight="1">
      <c r="B19" s="40"/>
      <c r="D19" s="137" t="s">
        <v>28</v>
      </c>
      <c r="I19" s="141" t="s">
        <v>26</v>
      </c>
      <c r="J19" s="30" t="str">
        <f>'Rekapitulace stavby'!AN13</f>
        <v>Vyplň údaj</v>
      </c>
      <c r="L19" s="40"/>
    </row>
    <row r="20" spans="2:12" s="1" customFormat="1" ht="18" customHeight="1">
      <c r="B20" s="40"/>
      <c r="E20" s="30" t="str">
        <f>'Rekapitulace stavby'!E14</f>
        <v>Vyplň údaj</v>
      </c>
      <c r="F20" s="14"/>
      <c r="G20" s="14"/>
      <c r="H20" s="14"/>
      <c r="I20" s="141" t="s">
        <v>27</v>
      </c>
      <c r="J20" s="30" t="str">
        <f>'Rekapitulace stavby'!AN14</f>
        <v>Vyplň údaj</v>
      </c>
      <c r="L20" s="40"/>
    </row>
    <row r="21" spans="2:12" s="1" customFormat="1" ht="6.95" customHeight="1">
      <c r="B21" s="40"/>
      <c r="I21" s="139"/>
      <c r="L21" s="40"/>
    </row>
    <row r="22" spans="2:12" s="1" customFormat="1" ht="12" customHeight="1">
      <c r="B22" s="40"/>
      <c r="D22" s="137" t="s">
        <v>30</v>
      </c>
      <c r="I22" s="141" t="s">
        <v>26</v>
      </c>
      <c r="J22" s="14" t="str">
        <f>IF('Rekapitulace stavby'!AN16="","",'Rekapitulace stavby'!AN16)</f>
        <v/>
      </c>
      <c r="L22" s="40"/>
    </row>
    <row r="23" spans="2:12" s="1" customFormat="1" ht="18" customHeight="1">
      <c r="B23" s="40"/>
      <c r="E23" s="14" t="str">
        <f>IF('Rekapitulace stavby'!E17="","",'Rekapitulace stavby'!E17)</f>
        <v xml:space="preserve"> </v>
      </c>
      <c r="I23" s="141" t="s">
        <v>27</v>
      </c>
      <c r="J23" s="14" t="str">
        <f>IF('Rekapitulace stavby'!AN17="","",'Rekapitulace stavby'!AN17)</f>
        <v/>
      </c>
      <c r="L23" s="40"/>
    </row>
    <row r="24" spans="2:12" s="1" customFormat="1" ht="6.95" customHeight="1">
      <c r="B24" s="40"/>
      <c r="I24" s="139"/>
      <c r="L24" s="40"/>
    </row>
    <row r="25" spans="2:12" s="1" customFormat="1" ht="12" customHeight="1">
      <c r="B25" s="40"/>
      <c r="D25" s="137" t="s">
        <v>32</v>
      </c>
      <c r="I25" s="141" t="s">
        <v>26</v>
      </c>
      <c r="J25" s="14" t="str">
        <f>IF('Rekapitulace stavby'!AN19="","",'Rekapitulace stavby'!AN19)</f>
        <v/>
      </c>
      <c r="L25" s="40"/>
    </row>
    <row r="26" spans="2:12" s="1" customFormat="1" ht="18" customHeight="1">
      <c r="B26" s="40"/>
      <c r="E26" s="14" t="str">
        <f>IF('Rekapitulace stavby'!E20="","",'Rekapitulace stavby'!E20)</f>
        <v xml:space="preserve"> </v>
      </c>
      <c r="I26" s="141" t="s">
        <v>27</v>
      </c>
      <c r="J26" s="14" t="str">
        <f>IF('Rekapitulace stavby'!AN20="","",'Rekapitulace stavby'!AN20)</f>
        <v/>
      </c>
      <c r="L26" s="40"/>
    </row>
    <row r="27" spans="2:12" s="1" customFormat="1" ht="6.95" customHeight="1">
      <c r="B27" s="40"/>
      <c r="I27" s="139"/>
      <c r="L27" s="40"/>
    </row>
    <row r="28" spans="2:12" s="1" customFormat="1" ht="12" customHeight="1">
      <c r="B28" s="40"/>
      <c r="D28" s="137" t="s">
        <v>33</v>
      </c>
      <c r="I28" s="139"/>
      <c r="L28" s="40"/>
    </row>
    <row r="29" spans="2:12" s="7" customFormat="1" ht="16.5" customHeight="1">
      <c r="B29" s="143"/>
      <c r="E29" s="144" t="s">
        <v>19</v>
      </c>
      <c r="F29" s="144"/>
      <c r="G29" s="144"/>
      <c r="H29" s="144"/>
      <c r="I29" s="145"/>
      <c r="L29" s="143"/>
    </row>
    <row r="30" spans="2:12" s="1" customFormat="1" ht="6.95" customHeight="1">
      <c r="B30" s="40"/>
      <c r="I30" s="139"/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46"/>
      <c r="J31" s="68"/>
      <c r="K31" s="68"/>
      <c r="L31" s="40"/>
    </row>
    <row r="32" spans="2:12" s="1" customFormat="1" ht="25.4" customHeight="1">
      <c r="B32" s="40"/>
      <c r="D32" s="147" t="s">
        <v>35</v>
      </c>
      <c r="I32" s="139"/>
      <c r="J32" s="148">
        <f>ROUND(J102,2)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46"/>
      <c r="J33" s="68"/>
      <c r="K33" s="68"/>
      <c r="L33" s="40"/>
    </row>
    <row r="34" spans="2:12" s="1" customFormat="1" ht="14.4" customHeight="1">
      <c r="B34" s="40"/>
      <c r="F34" s="149" t="s">
        <v>37</v>
      </c>
      <c r="I34" s="150" t="s">
        <v>36</v>
      </c>
      <c r="J34" s="149" t="s">
        <v>38</v>
      </c>
      <c r="L34" s="40"/>
    </row>
    <row r="35" spans="2:12" s="1" customFormat="1" ht="14.4" customHeight="1">
      <c r="B35" s="40"/>
      <c r="D35" s="137" t="s">
        <v>39</v>
      </c>
      <c r="E35" s="137" t="s">
        <v>40</v>
      </c>
      <c r="F35" s="151">
        <f>ROUND((SUM(BE102:BE188)),2)</f>
        <v>0</v>
      </c>
      <c r="I35" s="152">
        <v>0.21</v>
      </c>
      <c r="J35" s="151">
        <f>ROUND(((SUM(BE102:BE188))*I35),2)</f>
        <v>0</v>
      </c>
      <c r="L35" s="40"/>
    </row>
    <row r="36" spans="2:12" s="1" customFormat="1" ht="14.4" customHeight="1">
      <c r="B36" s="40"/>
      <c r="E36" s="137" t="s">
        <v>41</v>
      </c>
      <c r="F36" s="151">
        <f>ROUND((SUM(BF102:BF188)),2)</f>
        <v>0</v>
      </c>
      <c r="I36" s="152">
        <v>0.15</v>
      </c>
      <c r="J36" s="151">
        <f>ROUND(((SUM(BF102:BF188))*I36),2)</f>
        <v>0</v>
      </c>
      <c r="L36" s="40"/>
    </row>
    <row r="37" spans="2:12" s="1" customFormat="1" ht="14.4" customHeight="1" hidden="1">
      <c r="B37" s="40"/>
      <c r="E37" s="137" t="s">
        <v>42</v>
      </c>
      <c r="F37" s="151">
        <f>ROUND((SUM(BG102:BG188)),2)</f>
        <v>0</v>
      </c>
      <c r="I37" s="152">
        <v>0.21</v>
      </c>
      <c r="J37" s="151">
        <f>0</f>
        <v>0</v>
      </c>
      <c r="L37" s="40"/>
    </row>
    <row r="38" spans="2:12" s="1" customFormat="1" ht="14.4" customHeight="1" hidden="1">
      <c r="B38" s="40"/>
      <c r="E38" s="137" t="s">
        <v>43</v>
      </c>
      <c r="F38" s="151">
        <f>ROUND((SUM(BH102:BH188)),2)</f>
        <v>0</v>
      </c>
      <c r="I38" s="152">
        <v>0.15</v>
      </c>
      <c r="J38" s="151">
        <f>0</f>
        <v>0</v>
      </c>
      <c r="L38" s="40"/>
    </row>
    <row r="39" spans="2:12" s="1" customFormat="1" ht="14.4" customHeight="1" hidden="1">
      <c r="B39" s="40"/>
      <c r="E39" s="137" t="s">
        <v>44</v>
      </c>
      <c r="F39" s="151">
        <f>ROUND((SUM(BI102:BI188)),2)</f>
        <v>0</v>
      </c>
      <c r="I39" s="152">
        <v>0</v>
      </c>
      <c r="J39" s="151">
        <f>0</f>
        <v>0</v>
      </c>
      <c r="L39" s="40"/>
    </row>
    <row r="40" spans="2:12" s="1" customFormat="1" ht="6.95" customHeight="1">
      <c r="B40" s="40"/>
      <c r="I40" s="139"/>
      <c r="L40" s="40"/>
    </row>
    <row r="41" spans="2:12" s="1" customFormat="1" ht="25.4" customHeight="1">
      <c r="B41" s="40"/>
      <c r="C41" s="153"/>
      <c r="D41" s="154" t="s">
        <v>45</v>
      </c>
      <c r="E41" s="155"/>
      <c r="F41" s="155"/>
      <c r="G41" s="156" t="s">
        <v>46</v>
      </c>
      <c r="H41" s="157" t="s">
        <v>47</v>
      </c>
      <c r="I41" s="158"/>
      <c r="J41" s="159">
        <f>SUM(J32:J39)</f>
        <v>0</v>
      </c>
      <c r="K41" s="160"/>
      <c r="L41" s="40"/>
    </row>
    <row r="42" spans="2:12" s="1" customFormat="1" ht="14.4" customHeight="1">
      <c r="B42" s="161"/>
      <c r="C42" s="162"/>
      <c r="D42" s="162"/>
      <c r="E42" s="162"/>
      <c r="F42" s="162"/>
      <c r="G42" s="162"/>
      <c r="H42" s="162"/>
      <c r="I42" s="163"/>
      <c r="J42" s="162"/>
      <c r="K42" s="162"/>
      <c r="L42" s="40"/>
    </row>
    <row r="46" spans="2:12" s="1" customFormat="1" ht="6.95" customHeight="1">
      <c r="B46" s="164"/>
      <c r="C46" s="165"/>
      <c r="D46" s="165"/>
      <c r="E46" s="165"/>
      <c r="F46" s="165"/>
      <c r="G46" s="165"/>
      <c r="H46" s="165"/>
      <c r="I46" s="166"/>
      <c r="J46" s="165"/>
      <c r="K46" s="165"/>
      <c r="L46" s="40"/>
    </row>
    <row r="47" spans="2:12" s="1" customFormat="1" ht="24.95" customHeight="1">
      <c r="B47" s="35"/>
      <c r="C47" s="20" t="s">
        <v>102</v>
      </c>
      <c r="D47" s="36"/>
      <c r="E47" s="36"/>
      <c r="F47" s="36"/>
      <c r="G47" s="36"/>
      <c r="H47" s="36"/>
      <c r="I47" s="139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39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39"/>
      <c r="J49" s="36"/>
      <c r="K49" s="36"/>
      <c r="L49" s="40"/>
    </row>
    <row r="50" spans="2:12" s="1" customFormat="1" ht="16.5" customHeight="1">
      <c r="B50" s="35"/>
      <c r="C50" s="36"/>
      <c r="D50" s="36"/>
      <c r="E50" s="167" t="str">
        <f>E7</f>
        <v>MŠ U Stadionu - snížení energetické náročnosti budovy</v>
      </c>
      <c r="F50" s="29"/>
      <c r="G50" s="29"/>
      <c r="H50" s="29"/>
      <c r="I50" s="139"/>
      <c r="J50" s="36"/>
      <c r="K50" s="36"/>
      <c r="L50" s="40"/>
    </row>
    <row r="51" spans="2:12" ht="12" customHeight="1">
      <c r="B51" s="18"/>
      <c r="C51" s="29" t="s">
        <v>98</v>
      </c>
      <c r="D51" s="19"/>
      <c r="E51" s="19"/>
      <c r="F51" s="19"/>
      <c r="G51" s="19"/>
      <c r="H51" s="19"/>
      <c r="I51" s="132"/>
      <c r="J51" s="19"/>
      <c r="K51" s="19"/>
      <c r="L51" s="17"/>
    </row>
    <row r="52" spans="2:12" s="1" customFormat="1" ht="16.5" customHeight="1">
      <c r="B52" s="35"/>
      <c r="C52" s="36"/>
      <c r="D52" s="36"/>
      <c r="E52" s="167" t="s">
        <v>701</v>
      </c>
      <c r="F52" s="36"/>
      <c r="G52" s="36"/>
      <c r="H52" s="36"/>
      <c r="I52" s="139"/>
      <c r="J52" s="36"/>
      <c r="K52" s="36"/>
      <c r="L52" s="40"/>
    </row>
    <row r="53" spans="2:12" s="1" customFormat="1" ht="12" customHeight="1">
      <c r="B53" s="35"/>
      <c r="C53" s="29" t="s">
        <v>100</v>
      </c>
      <c r="D53" s="36"/>
      <c r="E53" s="36"/>
      <c r="F53" s="36"/>
      <c r="G53" s="36"/>
      <c r="H53" s="36"/>
      <c r="I53" s="139"/>
      <c r="J53" s="36"/>
      <c r="K53" s="36"/>
      <c r="L53" s="40"/>
    </row>
    <row r="54" spans="2:12" s="1" customFormat="1" ht="16.5" customHeight="1">
      <c r="B54" s="35"/>
      <c r="C54" s="36"/>
      <c r="D54" s="36"/>
      <c r="E54" s="61" t="str">
        <f>E11</f>
        <v>6b - Elektroinstalace (nezpůsobilé výdaje)</v>
      </c>
      <c r="F54" s="36"/>
      <c r="G54" s="36"/>
      <c r="H54" s="36"/>
      <c r="I54" s="139"/>
      <c r="J54" s="36"/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39"/>
      <c r="J55" s="36"/>
      <c r="K55" s="36"/>
      <c r="L55" s="40"/>
    </row>
    <row r="56" spans="2:12" s="1" customFormat="1" ht="12" customHeight="1">
      <c r="B56" s="35"/>
      <c r="C56" s="29" t="s">
        <v>21</v>
      </c>
      <c r="D56" s="36"/>
      <c r="E56" s="36"/>
      <c r="F56" s="24" t="str">
        <f>F14</f>
        <v xml:space="preserve"> </v>
      </c>
      <c r="G56" s="36"/>
      <c r="H56" s="36"/>
      <c r="I56" s="141" t="s">
        <v>23</v>
      </c>
      <c r="J56" s="64" t="str">
        <f>IF(J14="","",J14)</f>
        <v>11. 8. 2018</v>
      </c>
      <c r="K56" s="36"/>
      <c r="L56" s="40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39"/>
      <c r="J57" s="36"/>
      <c r="K57" s="36"/>
      <c r="L57" s="40"/>
    </row>
    <row r="58" spans="2:12" s="1" customFormat="1" ht="13.65" customHeight="1">
      <c r="B58" s="35"/>
      <c r="C58" s="29" t="s">
        <v>25</v>
      </c>
      <c r="D58" s="36"/>
      <c r="E58" s="36"/>
      <c r="F58" s="24" t="str">
        <f>E17</f>
        <v xml:space="preserve"> </v>
      </c>
      <c r="G58" s="36"/>
      <c r="H58" s="36"/>
      <c r="I58" s="141" t="s">
        <v>30</v>
      </c>
      <c r="J58" s="33" t="str">
        <f>E23</f>
        <v xml:space="preserve"> </v>
      </c>
      <c r="K58" s="36"/>
      <c r="L58" s="40"/>
    </row>
    <row r="59" spans="2:12" s="1" customFormat="1" ht="13.65" customHeight="1">
      <c r="B59" s="35"/>
      <c r="C59" s="29" t="s">
        <v>28</v>
      </c>
      <c r="D59" s="36"/>
      <c r="E59" s="36"/>
      <c r="F59" s="24" t="str">
        <f>IF(E20="","",E20)</f>
        <v>Vyplň údaj</v>
      </c>
      <c r="G59" s="36"/>
      <c r="H59" s="36"/>
      <c r="I59" s="141" t="s">
        <v>32</v>
      </c>
      <c r="J59" s="33" t="str">
        <f>E26</f>
        <v xml:space="preserve"> </v>
      </c>
      <c r="K59" s="36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39"/>
      <c r="J60" s="36"/>
      <c r="K60" s="36"/>
      <c r="L60" s="40"/>
    </row>
    <row r="61" spans="2:12" s="1" customFormat="1" ht="29.25" customHeight="1">
      <c r="B61" s="35"/>
      <c r="C61" s="168" t="s">
        <v>103</v>
      </c>
      <c r="D61" s="169"/>
      <c r="E61" s="169"/>
      <c r="F61" s="169"/>
      <c r="G61" s="169"/>
      <c r="H61" s="169"/>
      <c r="I61" s="170"/>
      <c r="J61" s="171" t="s">
        <v>104</v>
      </c>
      <c r="K61" s="169"/>
      <c r="L61" s="40"/>
    </row>
    <row r="62" spans="2:12" s="1" customFormat="1" ht="10.3" customHeight="1">
      <c r="B62" s="35"/>
      <c r="C62" s="36"/>
      <c r="D62" s="36"/>
      <c r="E62" s="36"/>
      <c r="F62" s="36"/>
      <c r="G62" s="36"/>
      <c r="H62" s="36"/>
      <c r="I62" s="139"/>
      <c r="J62" s="36"/>
      <c r="K62" s="36"/>
      <c r="L62" s="40"/>
    </row>
    <row r="63" spans="2:47" s="1" customFormat="1" ht="22.8" customHeight="1">
      <c r="B63" s="35"/>
      <c r="C63" s="172" t="s">
        <v>67</v>
      </c>
      <c r="D63" s="36"/>
      <c r="E63" s="36"/>
      <c r="F63" s="36"/>
      <c r="G63" s="36"/>
      <c r="H63" s="36"/>
      <c r="I63" s="139"/>
      <c r="J63" s="94">
        <f>J102</f>
        <v>0</v>
      </c>
      <c r="K63" s="36"/>
      <c r="L63" s="40"/>
      <c r="AU63" s="14" t="s">
        <v>105</v>
      </c>
    </row>
    <row r="64" spans="2:12" s="8" customFormat="1" ht="24.95" customHeight="1">
      <c r="B64" s="173"/>
      <c r="C64" s="174"/>
      <c r="D64" s="175" t="s">
        <v>106</v>
      </c>
      <c r="E64" s="176"/>
      <c r="F64" s="176"/>
      <c r="G64" s="176"/>
      <c r="H64" s="176"/>
      <c r="I64" s="177"/>
      <c r="J64" s="178">
        <f>J103</f>
        <v>0</v>
      </c>
      <c r="K64" s="174"/>
      <c r="L64" s="179"/>
    </row>
    <row r="65" spans="2:12" s="9" customFormat="1" ht="19.9" customHeight="1">
      <c r="B65" s="180"/>
      <c r="C65" s="118"/>
      <c r="D65" s="181" t="s">
        <v>107</v>
      </c>
      <c r="E65" s="182"/>
      <c r="F65" s="182"/>
      <c r="G65" s="182"/>
      <c r="H65" s="182"/>
      <c r="I65" s="183"/>
      <c r="J65" s="184">
        <f>J104</f>
        <v>0</v>
      </c>
      <c r="K65" s="118"/>
      <c r="L65" s="185"/>
    </row>
    <row r="66" spans="2:12" s="9" customFormat="1" ht="19.9" customHeight="1">
      <c r="B66" s="180"/>
      <c r="C66" s="118"/>
      <c r="D66" s="181" t="s">
        <v>108</v>
      </c>
      <c r="E66" s="182"/>
      <c r="F66" s="182"/>
      <c r="G66" s="182"/>
      <c r="H66" s="182"/>
      <c r="I66" s="183"/>
      <c r="J66" s="184">
        <f>J125</f>
        <v>0</v>
      </c>
      <c r="K66" s="118"/>
      <c r="L66" s="185"/>
    </row>
    <row r="67" spans="2:12" s="9" customFormat="1" ht="19.9" customHeight="1">
      <c r="B67" s="180"/>
      <c r="C67" s="118"/>
      <c r="D67" s="181" t="s">
        <v>109</v>
      </c>
      <c r="E67" s="182"/>
      <c r="F67" s="182"/>
      <c r="G67" s="182"/>
      <c r="H67" s="182"/>
      <c r="I67" s="183"/>
      <c r="J67" s="184">
        <f>J129</f>
        <v>0</v>
      </c>
      <c r="K67" s="118"/>
      <c r="L67" s="185"/>
    </row>
    <row r="68" spans="2:12" s="9" customFormat="1" ht="19.9" customHeight="1">
      <c r="B68" s="180"/>
      <c r="C68" s="118"/>
      <c r="D68" s="181" t="s">
        <v>356</v>
      </c>
      <c r="E68" s="182"/>
      <c r="F68" s="182"/>
      <c r="G68" s="182"/>
      <c r="H68" s="182"/>
      <c r="I68" s="183"/>
      <c r="J68" s="184">
        <f>J135</f>
        <v>0</v>
      </c>
      <c r="K68" s="118"/>
      <c r="L68" s="185"/>
    </row>
    <row r="69" spans="2:12" s="9" customFormat="1" ht="14.85" customHeight="1">
      <c r="B69" s="180"/>
      <c r="C69" s="118"/>
      <c r="D69" s="181" t="s">
        <v>703</v>
      </c>
      <c r="E69" s="182"/>
      <c r="F69" s="182"/>
      <c r="G69" s="182"/>
      <c r="H69" s="182"/>
      <c r="I69" s="183"/>
      <c r="J69" s="184">
        <f>J136</f>
        <v>0</v>
      </c>
      <c r="K69" s="118"/>
      <c r="L69" s="185"/>
    </row>
    <row r="70" spans="2:12" s="9" customFormat="1" ht="14.85" customHeight="1">
      <c r="B70" s="180"/>
      <c r="C70" s="118"/>
      <c r="D70" s="181" t="s">
        <v>704</v>
      </c>
      <c r="E70" s="182"/>
      <c r="F70" s="182"/>
      <c r="G70" s="182"/>
      <c r="H70" s="182"/>
      <c r="I70" s="183"/>
      <c r="J70" s="184">
        <f>J139</f>
        <v>0</v>
      </c>
      <c r="K70" s="118"/>
      <c r="L70" s="185"/>
    </row>
    <row r="71" spans="2:12" s="9" customFormat="1" ht="19.9" customHeight="1">
      <c r="B71" s="180"/>
      <c r="C71" s="118"/>
      <c r="D71" s="181" t="s">
        <v>659</v>
      </c>
      <c r="E71" s="182"/>
      <c r="F71" s="182"/>
      <c r="G71" s="182"/>
      <c r="H71" s="182"/>
      <c r="I71" s="183"/>
      <c r="J71" s="184">
        <f>J142</f>
        <v>0</v>
      </c>
      <c r="K71" s="118"/>
      <c r="L71" s="185"/>
    </row>
    <row r="72" spans="2:12" s="8" customFormat="1" ht="24.95" customHeight="1">
      <c r="B72" s="173"/>
      <c r="C72" s="174"/>
      <c r="D72" s="175" t="s">
        <v>660</v>
      </c>
      <c r="E72" s="176"/>
      <c r="F72" s="176"/>
      <c r="G72" s="176"/>
      <c r="H72" s="176"/>
      <c r="I72" s="177"/>
      <c r="J72" s="178">
        <f>J144</f>
        <v>0</v>
      </c>
      <c r="K72" s="174"/>
      <c r="L72" s="179"/>
    </row>
    <row r="73" spans="2:12" s="9" customFormat="1" ht="19.9" customHeight="1">
      <c r="B73" s="180"/>
      <c r="C73" s="118"/>
      <c r="D73" s="181" t="s">
        <v>107</v>
      </c>
      <c r="E73" s="182"/>
      <c r="F73" s="182"/>
      <c r="G73" s="182"/>
      <c r="H73" s="182"/>
      <c r="I73" s="183"/>
      <c r="J73" s="184">
        <f>J145</f>
        <v>0</v>
      </c>
      <c r="K73" s="118"/>
      <c r="L73" s="185"/>
    </row>
    <row r="74" spans="2:12" s="9" customFormat="1" ht="19.9" customHeight="1">
      <c r="B74" s="180"/>
      <c r="C74" s="118"/>
      <c r="D74" s="181" t="s">
        <v>108</v>
      </c>
      <c r="E74" s="182"/>
      <c r="F74" s="182"/>
      <c r="G74" s="182"/>
      <c r="H74" s="182"/>
      <c r="I74" s="183"/>
      <c r="J74" s="184">
        <f>J166</f>
        <v>0</v>
      </c>
      <c r="K74" s="118"/>
      <c r="L74" s="185"/>
    </row>
    <row r="75" spans="2:12" s="9" customFormat="1" ht="19.9" customHeight="1">
      <c r="B75" s="180"/>
      <c r="C75" s="118"/>
      <c r="D75" s="181" t="s">
        <v>109</v>
      </c>
      <c r="E75" s="182"/>
      <c r="F75" s="182"/>
      <c r="G75" s="182"/>
      <c r="H75" s="182"/>
      <c r="I75" s="183"/>
      <c r="J75" s="184">
        <f>J170</f>
        <v>0</v>
      </c>
      <c r="K75" s="118"/>
      <c r="L75" s="185"/>
    </row>
    <row r="76" spans="2:12" s="9" customFormat="1" ht="19.9" customHeight="1">
      <c r="B76" s="180"/>
      <c r="C76" s="118"/>
      <c r="D76" s="181" t="s">
        <v>356</v>
      </c>
      <c r="E76" s="182"/>
      <c r="F76" s="182"/>
      <c r="G76" s="182"/>
      <c r="H76" s="182"/>
      <c r="I76" s="183"/>
      <c r="J76" s="184">
        <f>J176</f>
        <v>0</v>
      </c>
      <c r="K76" s="118"/>
      <c r="L76" s="185"/>
    </row>
    <row r="77" spans="2:12" s="9" customFormat="1" ht="14.85" customHeight="1">
      <c r="B77" s="180"/>
      <c r="C77" s="118"/>
      <c r="D77" s="181" t="s">
        <v>703</v>
      </c>
      <c r="E77" s="182"/>
      <c r="F77" s="182"/>
      <c r="G77" s="182"/>
      <c r="H77" s="182"/>
      <c r="I77" s="183"/>
      <c r="J77" s="184">
        <f>J177</f>
        <v>0</v>
      </c>
      <c r="K77" s="118"/>
      <c r="L77" s="185"/>
    </row>
    <row r="78" spans="2:12" s="9" customFormat="1" ht="14.85" customHeight="1">
      <c r="B78" s="180"/>
      <c r="C78" s="118"/>
      <c r="D78" s="181" t="s">
        <v>704</v>
      </c>
      <c r="E78" s="182"/>
      <c r="F78" s="182"/>
      <c r="G78" s="182"/>
      <c r="H78" s="182"/>
      <c r="I78" s="183"/>
      <c r="J78" s="184">
        <f>J179</f>
        <v>0</v>
      </c>
      <c r="K78" s="118"/>
      <c r="L78" s="185"/>
    </row>
    <row r="79" spans="2:12" s="9" customFormat="1" ht="19.9" customHeight="1">
      <c r="B79" s="180"/>
      <c r="C79" s="118"/>
      <c r="D79" s="181" t="s">
        <v>361</v>
      </c>
      <c r="E79" s="182"/>
      <c r="F79" s="182"/>
      <c r="G79" s="182"/>
      <c r="H79" s="182"/>
      <c r="I79" s="183"/>
      <c r="J79" s="184">
        <f>J181</f>
        <v>0</v>
      </c>
      <c r="K79" s="118"/>
      <c r="L79" s="185"/>
    </row>
    <row r="80" spans="2:12" s="9" customFormat="1" ht="19.9" customHeight="1">
      <c r="B80" s="180"/>
      <c r="C80" s="118"/>
      <c r="D80" s="181" t="s">
        <v>661</v>
      </c>
      <c r="E80" s="182"/>
      <c r="F80" s="182"/>
      <c r="G80" s="182"/>
      <c r="H80" s="182"/>
      <c r="I80" s="183"/>
      <c r="J80" s="184">
        <f>J186</f>
        <v>0</v>
      </c>
      <c r="K80" s="118"/>
      <c r="L80" s="185"/>
    </row>
    <row r="81" spans="2:12" s="1" customFormat="1" ht="21.8" customHeight="1">
      <c r="B81" s="35"/>
      <c r="C81" s="36"/>
      <c r="D81" s="36"/>
      <c r="E81" s="36"/>
      <c r="F81" s="36"/>
      <c r="G81" s="36"/>
      <c r="H81" s="36"/>
      <c r="I81" s="139"/>
      <c r="J81" s="36"/>
      <c r="K81" s="36"/>
      <c r="L81" s="40"/>
    </row>
    <row r="82" spans="2:12" s="1" customFormat="1" ht="6.95" customHeight="1">
      <c r="B82" s="54"/>
      <c r="C82" s="55"/>
      <c r="D82" s="55"/>
      <c r="E82" s="55"/>
      <c r="F82" s="55"/>
      <c r="G82" s="55"/>
      <c r="H82" s="55"/>
      <c r="I82" s="163"/>
      <c r="J82" s="55"/>
      <c r="K82" s="55"/>
      <c r="L82" s="40"/>
    </row>
    <row r="86" spans="2:12" s="1" customFormat="1" ht="6.95" customHeight="1">
      <c r="B86" s="56"/>
      <c r="C86" s="57"/>
      <c r="D86" s="57"/>
      <c r="E86" s="57"/>
      <c r="F86" s="57"/>
      <c r="G86" s="57"/>
      <c r="H86" s="57"/>
      <c r="I86" s="166"/>
      <c r="J86" s="57"/>
      <c r="K86" s="57"/>
      <c r="L86" s="40"/>
    </row>
    <row r="87" spans="2:12" s="1" customFormat="1" ht="24.95" customHeight="1">
      <c r="B87" s="35"/>
      <c r="C87" s="20" t="s">
        <v>114</v>
      </c>
      <c r="D87" s="36"/>
      <c r="E87" s="36"/>
      <c r="F87" s="36"/>
      <c r="G87" s="36"/>
      <c r="H87" s="36"/>
      <c r="I87" s="139"/>
      <c r="J87" s="36"/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9"/>
      <c r="J88" s="36"/>
      <c r="K88" s="36"/>
      <c r="L88" s="40"/>
    </row>
    <row r="89" spans="2:12" s="1" customFormat="1" ht="12" customHeight="1">
      <c r="B89" s="35"/>
      <c r="C89" s="29" t="s">
        <v>16</v>
      </c>
      <c r="D89" s="36"/>
      <c r="E89" s="36"/>
      <c r="F89" s="36"/>
      <c r="G89" s="36"/>
      <c r="H89" s="36"/>
      <c r="I89" s="139"/>
      <c r="J89" s="36"/>
      <c r="K89" s="36"/>
      <c r="L89" s="40"/>
    </row>
    <row r="90" spans="2:12" s="1" customFormat="1" ht="16.5" customHeight="1">
      <c r="B90" s="35"/>
      <c r="C90" s="36"/>
      <c r="D90" s="36"/>
      <c r="E90" s="167" t="str">
        <f>E7</f>
        <v>MŠ U Stadionu - snížení energetické náročnosti budovy</v>
      </c>
      <c r="F90" s="29"/>
      <c r="G90" s="29"/>
      <c r="H90" s="29"/>
      <c r="I90" s="139"/>
      <c r="J90" s="36"/>
      <c r="K90" s="36"/>
      <c r="L90" s="40"/>
    </row>
    <row r="91" spans="2:12" ht="12" customHeight="1">
      <c r="B91" s="18"/>
      <c r="C91" s="29" t="s">
        <v>98</v>
      </c>
      <c r="D91" s="19"/>
      <c r="E91" s="19"/>
      <c r="F91" s="19"/>
      <c r="G91" s="19"/>
      <c r="H91" s="19"/>
      <c r="I91" s="132"/>
      <c r="J91" s="19"/>
      <c r="K91" s="19"/>
      <c r="L91" s="17"/>
    </row>
    <row r="92" spans="2:12" s="1" customFormat="1" ht="16.5" customHeight="1">
      <c r="B92" s="35"/>
      <c r="C92" s="36"/>
      <c r="D92" s="36"/>
      <c r="E92" s="167" t="s">
        <v>701</v>
      </c>
      <c r="F92" s="36"/>
      <c r="G92" s="36"/>
      <c r="H92" s="36"/>
      <c r="I92" s="139"/>
      <c r="J92" s="36"/>
      <c r="K92" s="36"/>
      <c r="L92" s="40"/>
    </row>
    <row r="93" spans="2:12" s="1" customFormat="1" ht="12" customHeight="1">
      <c r="B93" s="35"/>
      <c r="C93" s="29" t="s">
        <v>100</v>
      </c>
      <c r="D93" s="36"/>
      <c r="E93" s="36"/>
      <c r="F93" s="36"/>
      <c r="G93" s="36"/>
      <c r="H93" s="36"/>
      <c r="I93" s="139"/>
      <c r="J93" s="36"/>
      <c r="K93" s="36"/>
      <c r="L93" s="40"/>
    </row>
    <row r="94" spans="2:12" s="1" customFormat="1" ht="16.5" customHeight="1">
      <c r="B94" s="35"/>
      <c r="C94" s="36"/>
      <c r="D94" s="36"/>
      <c r="E94" s="61" t="str">
        <f>E11</f>
        <v>6b - Elektroinstalace (nezpůsobilé výdaje)</v>
      </c>
      <c r="F94" s="36"/>
      <c r="G94" s="36"/>
      <c r="H94" s="36"/>
      <c r="I94" s="139"/>
      <c r="J94" s="36"/>
      <c r="K94" s="36"/>
      <c r="L94" s="40"/>
    </row>
    <row r="95" spans="2:12" s="1" customFormat="1" ht="6.95" customHeight="1">
      <c r="B95" s="35"/>
      <c r="C95" s="36"/>
      <c r="D95" s="36"/>
      <c r="E95" s="36"/>
      <c r="F95" s="36"/>
      <c r="G95" s="36"/>
      <c r="H95" s="36"/>
      <c r="I95" s="139"/>
      <c r="J95" s="36"/>
      <c r="K95" s="36"/>
      <c r="L95" s="40"/>
    </row>
    <row r="96" spans="2:12" s="1" customFormat="1" ht="12" customHeight="1">
      <c r="B96" s="35"/>
      <c r="C96" s="29" t="s">
        <v>21</v>
      </c>
      <c r="D96" s="36"/>
      <c r="E96" s="36"/>
      <c r="F96" s="24" t="str">
        <f>F14</f>
        <v xml:space="preserve"> </v>
      </c>
      <c r="G96" s="36"/>
      <c r="H96" s="36"/>
      <c r="I96" s="141" t="s">
        <v>23</v>
      </c>
      <c r="J96" s="64" t="str">
        <f>IF(J14="","",J14)</f>
        <v>11. 8. 2018</v>
      </c>
      <c r="K96" s="36"/>
      <c r="L96" s="40"/>
    </row>
    <row r="97" spans="2:12" s="1" customFormat="1" ht="6.95" customHeight="1">
      <c r="B97" s="35"/>
      <c r="C97" s="36"/>
      <c r="D97" s="36"/>
      <c r="E97" s="36"/>
      <c r="F97" s="36"/>
      <c r="G97" s="36"/>
      <c r="H97" s="36"/>
      <c r="I97" s="139"/>
      <c r="J97" s="36"/>
      <c r="K97" s="36"/>
      <c r="L97" s="40"/>
    </row>
    <row r="98" spans="2:12" s="1" customFormat="1" ht="13.65" customHeight="1">
      <c r="B98" s="35"/>
      <c r="C98" s="29" t="s">
        <v>25</v>
      </c>
      <c r="D98" s="36"/>
      <c r="E98" s="36"/>
      <c r="F98" s="24" t="str">
        <f>E17</f>
        <v xml:space="preserve"> </v>
      </c>
      <c r="G98" s="36"/>
      <c r="H98" s="36"/>
      <c r="I98" s="141" t="s">
        <v>30</v>
      </c>
      <c r="J98" s="33" t="str">
        <f>E23</f>
        <v xml:space="preserve"> </v>
      </c>
      <c r="K98" s="36"/>
      <c r="L98" s="40"/>
    </row>
    <row r="99" spans="2:12" s="1" customFormat="1" ht="13.65" customHeight="1">
      <c r="B99" s="35"/>
      <c r="C99" s="29" t="s">
        <v>28</v>
      </c>
      <c r="D99" s="36"/>
      <c r="E99" s="36"/>
      <c r="F99" s="24" t="str">
        <f>IF(E20="","",E20)</f>
        <v>Vyplň údaj</v>
      </c>
      <c r="G99" s="36"/>
      <c r="H99" s="36"/>
      <c r="I99" s="141" t="s">
        <v>32</v>
      </c>
      <c r="J99" s="33" t="str">
        <f>E26</f>
        <v xml:space="preserve"> </v>
      </c>
      <c r="K99" s="36"/>
      <c r="L99" s="40"/>
    </row>
    <row r="100" spans="2:12" s="1" customFormat="1" ht="10.3" customHeight="1">
      <c r="B100" s="35"/>
      <c r="C100" s="36"/>
      <c r="D100" s="36"/>
      <c r="E100" s="36"/>
      <c r="F100" s="36"/>
      <c r="G100" s="36"/>
      <c r="H100" s="36"/>
      <c r="I100" s="139"/>
      <c r="J100" s="36"/>
      <c r="K100" s="36"/>
      <c r="L100" s="40"/>
    </row>
    <row r="101" spans="2:20" s="10" customFormat="1" ht="29.25" customHeight="1">
      <c r="B101" s="186"/>
      <c r="C101" s="187" t="s">
        <v>115</v>
      </c>
      <c r="D101" s="188" t="s">
        <v>54</v>
      </c>
      <c r="E101" s="188" t="s">
        <v>50</v>
      </c>
      <c r="F101" s="188" t="s">
        <v>51</v>
      </c>
      <c r="G101" s="188" t="s">
        <v>116</v>
      </c>
      <c r="H101" s="188" t="s">
        <v>117</v>
      </c>
      <c r="I101" s="189" t="s">
        <v>118</v>
      </c>
      <c r="J101" s="188" t="s">
        <v>104</v>
      </c>
      <c r="K101" s="190" t="s">
        <v>119</v>
      </c>
      <c r="L101" s="191"/>
      <c r="M101" s="84" t="s">
        <v>19</v>
      </c>
      <c r="N101" s="85" t="s">
        <v>39</v>
      </c>
      <c r="O101" s="85" t="s">
        <v>120</v>
      </c>
      <c r="P101" s="85" t="s">
        <v>121</v>
      </c>
      <c r="Q101" s="85" t="s">
        <v>122</v>
      </c>
      <c r="R101" s="85" t="s">
        <v>123</v>
      </c>
      <c r="S101" s="85" t="s">
        <v>124</v>
      </c>
      <c r="T101" s="86" t="s">
        <v>125</v>
      </c>
    </row>
    <row r="102" spans="2:63" s="1" customFormat="1" ht="22.8" customHeight="1">
      <c r="B102" s="35"/>
      <c r="C102" s="91" t="s">
        <v>126</v>
      </c>
      <c r="D102" s="36"/>
      <c r="E102" s="36"/>
      <c r="F102" s="36"/>
      <c r="G102" s="36"/>
      <c r="H102" s="36"/>
      <c r="I102" s="139"/>
      <c r="J102" s="192">
        <f>BK102</f>
        <v>0</v>
      </c>
      <c r="K102" s="36"/>
      <c r="L102" s="40"/>
      <c r="M102" s="87"/>
      <c r="N102" s="88"/>
      <c r="O102" s="88"/>
      <c r="P102" s="193">
        <f>P103+P144</f>
        <v>0</v>
      </c>
      <c r="Q102" s="88"/>
      <c r="R102" s="193">
        <f>R103+R144</f>
        <v>0</v>
      </c>
      <c r="S102" s="88"/>
      <c r="T102" s="194">
        <f>T103+T144</f>
        <v>0</v>
      </c>
      <c r="AT102" s="14" t="s">
        <v>68</v>
      </c>
      <c r="AU102" s="14" t="s">
        <v>105</v>
      </c>
      <c r="BK102" s="195">
        <f>BK103+BK144</f>
        <v>0</v>
      </c>
    </row>
    <row r="103" spans="2:63" s="11" customFormat="1" ht="25.9" customHeight="1">
      <c r="B103" s="196"/>
      <c r="C103" s="197"/>
      <c r="D103" s="198" t="s">
        <v>68</v>
      </c>
      <c r="E103" s="199" t="s">
        <v>127</v>
      </c>
      <c r="F103" s="199" t="s">
        <v>128</v>
      </c>
      <c r="G103" s="197"/>
      <c r="H103" s="197"/>
      <c r="I103" s="200"/>
      <c r="J103" s="201">
        <f>BK103</f>
        <v>0</v>
      </c>
      <c r="K103" s="197"/>
      <c r="L103" s="202"/>
      <c r="M103" s="203"/>
      <c r="N103" s="204"/>
      <c r="O103" s="204"/>
      <c r="P103" s="205">
        <f>P104+P125+P129+P135+P142</f>
        <v>0</v>
      </c>
      <c r="Q103" s="204"/>
      <c r="R103" s="205">
        <f>R104+R125+R129+R135+R142</f>
        <v>0</v>
      </c>
      <c r="S103" s="204"/>
      <c r="T103" s="206">
        <f>T104+T125+T129+T135+T142</f>
        <v>0</v>
      </c>
      <c r="AR103" s="207" t="s">
        <v>78</v>
      </c>
      <c r="AT103" s="208" t="s">
        <v>68</v>
      </c>
      <c r="AU103" s="208" t="s">
        <v>69</v>
      </c>
      <c r="AY103" s="207" t="s">
        <v>129</v>
      </c>
      <c r="BK103" s="209">
        <f>BK104+BK125+BK129+BK135+BK142</f>
        <v>0</v>
      </c>
    </row>
    <row r="104" spans="2:63" s="11" customFormat="1" ht="22.8" customHeight="1">
      <c r="B104" s="196"/>
      <c r="C104" s="197"/>
      <c r="D104" s="198" t="s">
        <v>68</v>
      </c>
      <c r="E104" s="210" t="s">
        <v>130</v>
      </c>
      <c r="F104" s="210" t="s">
        <v>131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SUM(P105:P124)</f>
        <v>0</v>
      </c>
      <c r="Q104" s="204"/>
      <c r="R104" s="205">
        <f>SUM(R105:R124)</f>
        <v>0</v>
      </c>
      <c r="S104" s="204"/>
      <c r="T104" s="206">
        <f>SUM(T105:T124)</f>
        <v>0</v>
      </c>
      <c r="AR104" s="207" t="s">
        <v>78</v>
      </c>
      <c r="AT104" s="208" t="s">
        <v>68</v>
      </c>
      <c r="AU104" s="208" t="s">
        <v>76</v>
      </c>
      <c r="AY104" s="207" t="s">
        <v>129</v>
      </c>
      <c r="BK104" s="209">
        <f>SUM(BK105:BK124)</f>
        <v>0</v>
      </c>
    </row>
    <row r="105" spans="2:65" s="1" customFormat="1" ht="16.5" customHeight="1">
      <c r="B105" s="35"/>
      <c r="C105" s="212" t="s">
        <v>76</v>
      </c>
      <c r="D105" s="212" t="s">
        <v>132</v>
      </c>
      <c r="E105" s="213" t="s">
        <v>365</v>
      </c>
      <c r="F105" s="214" t="s">
        <v>366</v>
      </c>
      <c r="G105" s="215" t="s">
        <v>135</v>
      </c>
      <c r="H105" s="216">
        <v>30</v>
      </c>
      <c r="I105" s="217"/>
      <c r="J105" s="218">
        <f>ROUND(I105*H105,2)</f>
        <v>0</v>
      </c>
      <c r="K105" s="214" t="s">
        <v>19</v>
      </c>
      <c r="L105" s="40"/>
      <c r="M105" s="219" t="s">
        <v>19</v>
      </c>
      <c r="N105" s="220" t="s">
        <v>40</v>
      </c>
      <c r="O105" s="76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AR105" s="14" t="s">
        <v>136</v>
      </c>
      <c r="AT105" s="14" t="s">
        <v>132</v>
      </c>
      <c r="AU105" s="14" t="s">
        <v>78</v>
      </c>
      <c r="AY105" s="14" t="s">
        <v>129</v>
      </c>
      <c r="BE105" s="223">
        <f>IF(N105="základní",J105,0)</f>
        <v>0</v>
      </c>
      <c r="BF105" s="223">
        <f>IF(N105="snížená",J105,0)</f>
        <v>0</v>
      </c>
      <c r="BG105" s="223">
        <f>IF(N105="zákl. přenesená",J105,0)</f>
        <v>0</v>
      </c>
      <c r="BH105" s="223">
        <f>IF(N105="sníž. přenesená",J105,0)</f>
        <v>0</v>
      </c>
      <c r="BI105" s="223">
        <f>IF(N105="nulová",J105,0)</f>
        <v>0</v>
      </c>
      <c r="BJ105" s="14" t="s">
        <v>76</v>
      </c>
      <c r="BK105" s="223">
        <f>ROUND(I105*H105,2)</f>
        <v>0</v>
      </c>
      <c r="BL105" s="14" t="s">
        <v>136</v>
      </c>
      <c r="BM105" s="14" t="s">
        <v>78</v>
      </c>
    </row>
    <row r="106" spans="2:65" s="1" customFormat="1" ht="16.5" customHeight="1">
      <c r="B106" s="35"/>
      <c r="C106" s="212" t="s">
        <v>78</v>
      </c>
      <c r="D106" s="212" t="s">
        <v>132</v>
      </c>
      <c r="E106" s="213" t="s">
        <v>369</v>
      </c>
      <c r="F106" s="214" t="s">
        <v>370</v>
      </c>
      <c r="G106" s="215" t="s">
        <v>135</v>
      </c>
      <c r="H106" s="216">
        <v>11</v>
      </c>
      <c r="I106" s="217"/>
      <c r="J106" s="218">
        <f>ROUND(I106*H106,2)</f>
        <v>0</v>
      </c>
      <c r="K106" s="214" t="s">
        <v>19</v>
      </c>
      <c r="L106" s="40"/>
      <c r="M106" s="219" t="s">
        <v>19</v>
      </c>
      <c r="N106" s="220" t="s">
        <v>40</v>
      </c>
      <c r="O106" s="76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AR106" s="14" t="s">
        <v>136</v>
      </c>
      <c r="AT106" s="14" t="s">
        <v>132</v>
      </c>
      <c r="AU106" s="14" t="s">
        <v>78</v>
      </c>
      <c r="AY106" s="14" t="s">
        <v>129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14" t="s">
        <v>76</v>
      </c>
      <c r="BK106" s="223">
        <f>ROUND(I106*H106,2)</f>
        <v>0</v>
      </c>
      <c r="BL106" s="14" t="s">
        <v>136</v>
      </c>
      <c r="BM106" s="14" t="s">
        <v>139</v>
      </c>
    </row>
    <row r="107" spans="2:65" s="1" customFormat="1" ht="16.5" customHeight="1">
      <c r="B107" s="35"/>
      <c r="C107" s="212" t="s">
        <v>140</v>
      </c>
      <c r="D107" s="212" t="s">
        <v>132</v>
      </c>
      <c r="E107" s="213" t="s">
        <v>371</v>
      </c>
      <c r="F107" s="214" t="s">
        <v>372</v>
      </c>
      <c r="G107" s="215" t="s">
        <v>135</v>
      </c>
      <c r="H107" s="216">
        <v>12</v>
      </c>
      <c r="I107" s="217"/>
      <c r="J107" s="218">
        <f>ROUND(I107*H107,2)</f>
        <v>0</v>
      </c>
      <c r="K107" s="214" t="s">
        <v>19</v>
      </c>
      <c r="L107" s="40"/>
      <c r="M107" s="219" t="s">
        <v>19</v>
      </c>
      <c r="N107" s="220" t="s">
        <v>40</v>
      </c>
      <c r="O107" s="76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AR107" s="14" t="s">
        <v>136</v>
      </c>
      <c r="AT107" s="14" t="s">
        <v>132</v>
      </c>
      <c r="AU107" s="14" t="s">
        <v>78</v>
      </c>
      <c r="AY107" s="14" t="s">
        <v>129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14" t="s">
        <v>76</v>
      </c>
      <c r="BK107" s="223">
        <f>ROUND(I107*H107,2)</f>
        <v>0</v>
      </c>
      <c r="BL107" s="14" t="s">
        <v>136</v>
      </c>
      <c r="BM107" s="14" t="s">
        <v>143</v>
      </c>
    </row>
    <row r="108" spans="2:65" s="1" customFormat="1" ht="16.5" customHeight="1">
      <c r="B108" s="35"/>
      <c r="C108" s="212" t="s">
        <v>139</v>
      </c>
      <c r="D108" s="212" t="s">
        <v>132</v>
      </c>
      <c r="E108" s="213" t="s">
        <v>373</v>
      </c>
      <c r="F108" s="214" t="s">
        <v>374</v>
      </c>
      <c r="G108" s="215" t="s">
        <v>135</v>
      </c>
      <c r="H108" s="216">
        <v>4</v>
      </c>
      <c r="I108" s="217"/>
      <c r="J108" s="218">
        <f>ROUND(I108*H108,2)</f>
        <v>0</v>
      </c>
      <c r="K108" s="214" t="s">
        <v>19</v>
      </c>
      <c r="L108" s="40"/>
      <c r="M108" s="219" t="s">
        <v>19</v>
      </c>
      <c r="N108" s="220" t="s">
        <v>40</v>
      </c>
      <c r="O108" s="76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AR108" s="14" t="s">
        <v>136</v>
      </c>
      <c r="AT108" s="14" t="s">
        <v>132</v>
      </c>
      <c r="AU108" s="14" t="s">
        <v>78</v>
      </c>
      <c r="AY108" s="14" t="s">
        <v>129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14" t="s">
        <v>76</v>
      </c>
      <c r="BK108" s="223">
        <f>ROUND(I108*H108,2)</f>
        <v>0</v>
      </c>
      <c r="BL108" s="14" t="s">
        <v>136</v>
      </c>
      <c r="BM108" s="14" t="s">
        <v>146</v>
      </c>
    </row>
    <row r="109" spans="2:65" s="1" customFormat="1" ht="22.5" customHeight="1">
      <c r="B109" s="35"/>
      <c r="C109" s="212" t="s">
        <v>147</v>
      </c>
      <c r="D109" s="212" t="s">
        <v>132</v>
      </c>
      <c r="E109" s="213" t="s">
        <v>662</v>
      </c>
      <c r="F109" s="214" t="s">
        <v>663</v>
      </c>
      <c r="G109" s="215" t="s">
        <v>135</v>
      </c>
      <c r="H109" s="216">
        <v>3</v>
      </c>
      <c r="I109" s="217"/>
      <c r="J109" s="218">
        <f>ROUND(I109*H109,2)</f>
        <v>0</v>
      </c>
      <c r="K109" s="214" t="s">
        <v>19</v>
      </c>
      <c r="L109" s="40"/>
      <c r="M109" s="219" t="s">
        <v>19</v>
      </c>
      <c r="N109" s="220" t="s">
        <v>40</v>
      </c>
      <c r="O109" s="76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14" t="s">
        <v>136</v>
      </c>
      <c r="AT109" s="14" t="s">
        <v>132</v>
      </c>
      <c r="AU109" s="14" t="s">
        <v>78</v>
      </c>
      <c r="AY109" s="14" t="s">
        <v>129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4" t="s">
        <v>76</v>
      </c>
      <c r="BK109" s="223">
        <f>ROUND(I109*H109,2)</f>
        <v>0</v>
      </c>
      <c r="BL109" s="14" t="s">
        <v>136</v>
      </c>
      <c r="BM109" s="14" t="s">
        <v>150</v>
      </c>
    </row>
    <row r="110" spans="2:65" s="1" customFormat="1" ht="16.5" customHeight="1">
      <c r="B110" s="35"/>
      <c r="C110" s="212" t="s">
        <v>143</v>
      </c>
      <c r="D110" s="212" t="s">
        <v>132</v>
      </c>
      <c r="E110" s="213" t="s">
        <v>377</v>
      </c>
      <c r="F110" s="214" t="s">
        <v>378</v>
      </c>
      <c r="G110" s="215" t="s">
        <v>135</v>
      </c>
      <c r="H110" s="216">
        <v>2</v>
      </c>
      <c r="I110" s="217"/>
      <c r="J110" s="218">
        <f>ROUND(I110*H110,2)</f>
        <v>0</v>
      </c>
      <c r="K110" s="214" t="s">
        <v>19</v>
      </c>
      <c r="L110" s="40"/>
      <c r="M110" s="219" t="s">
        <v>19</v>
      </c>
      <c r="N110" s="220" t="s">
        <v>40</v>
      </c>
      <c r="O110" s="76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AR110" s="14" t="s">
        <v>136</v>
      </c>
      <c r="AT110" s="14" t="s">
        <v>132</v>
      </c>
      <c r="AU110" s="14" t="s">
        <v>78</v>
      </c>
      <c r="AY110" s="14" t="s">
        <v>129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14" t="s">
        <v>76</v>
      </c>
      <c r="BK110" s="223">
        <f>ROUND(I110*H110,2)</f>
        <v>0</v>
      </c>
      <c r="BL110" s="14" t="s">
        <v>136</v>
      </c>
      <c r="BM110" s="14" t="s">
        <v>153</v>
      </c>
    </row>
    <row r="111" spans="2:65" s="1" customFormat="1" ht="16.5" customHeight="1">
      <c r="B111" s="35"/>
      <c r="C111" s="212" t="s">
        <v>154</v>
      </c>
      <c r="D111" s="212" t="s">
        <v>132</v>
      </c>
      <c r="E111" s="213" t="s">
        <v>379</v>
      </c>
      <c r="F111" s="214" t="s">
        <v>380</v>
      </c>
      <c r="G111" s="215" t="s">
        <v>135</v>
      </c>
      <c r="H111" s="216">
        <v>2</v>
      </c>
      <c r="I111" s="217"/>
      <c r="J111" s="218">
        <f>ROUND(I111*H111,2)</f>
        <v>0</v>
      </c>
      <c r="K111" s="214" t="s">
        <v>19</v>
      </c>
      <c r="L111" s="40"/>
      <c r="M111" s="219" t="s">
        <v>19</v>
      </c>
      <c r="N111" s="220" t="s">
        <v>40</v>
      </c>
      <c r="O111" s="76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AR111" s="14" t="s">
        <v>136</v>
      </c>
      <c r="AT111" s="14" t="s">
        <v>132</v>
      </c>
      <c r="AU111" s="14" t="s">
        <v>78</v>
      </c>
      <c r="AY111" s="14" t="s">
        <v>129</v>
      </c>
      <c r="BE111" s="223">
        <f>IF(N111="základní",J111,0)</f>
        <v>0</v>
      </c>
      <c r="BF111" s="223">
        <f>IF(N111="snížená",J111,0)</f>
        <v>0</v>
      </c>
      <c r="BG111" s="223">
        <f>IF(N111="zákl. přenesená",J111,0)</f>
        <v>0</v>
      </c>
      <c r="BH111" s="223">
        <f>IF(N111="sníž. přenesená",J111,0)</f>
        <v>0</v>
      </c>
      <c r="BI111" s="223">
        <f>IF(N111="nulová",J111,0)</f>
        <v>0</v>
      </c>
      <c r="BJ111" s="14" t="s">
        <v>76</v>
      </c>
      <c r="BK111" s="223">
        <f>ROUND(I111*H111,2)</f>
        <v>0</v>
      </c>
      <c r="BL111" s="14" t="s">
        <v>136</v>
      </c>
      <c r="BM111" s="14" t="s">
        <v>157</v>
      </c>
    </row>
    <row r="112" spans="2:65" s="1" customFormat="1" ht="16.5" customHeight="1">
      <c r="B112" s="35"/>
      <c r="C112" s="212" t="s">
        <v>146</v>
      </c>
      <c r="D112" s="212" t="s">
        <v>132</v>
      </c>
      <c r="E112" s="213" t="s">
        <v>664</v>
      </c>
      <c r="F112" s="214" t="s">
        <v>665</v>
      </c>
      <c r="G112" s="215" t="s">
        <v>135</v>
      </c>
      <c r="H112" s="216">
        <v>4</v>
      </c>
      <c r="I112" s="217"/>
      <c r="J112" s="218">
        <f>ROUND(I112*H112,2)</f>
        <v>0</v>
      </c>
      <c r="K112" s="214" t="s">
        <v>19</v>
      </c>
      <c r="L112" s="40"/>
      <c r="M112" s="219" t="s">
        <v>19</v>
      </c>
      <c r="N112" s="220" t="s">
        <v>40</v>
      </c>
      <c r="O112" s="76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AR112" s="14" t="s">
        <v>136</v>
      </c>
      <c r="AT112" s="14" t="s">
        <v>132</v>
      </c>
      <c r="AU112" s="14" t="s">
        <v>78</v>
      </c>
      <c r="AY112" s="14" t="s">
        <v>129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4" t="s">
        <v>76</v>
      </c>
      <c r="BK112" s="223">
        <f>ROUND(I112*H112,2)</f>
        <v>0</v>
      </c>
      <c r="BL112" s="14" t="s">
        <v>136</v>
      </c>
      <c r="BM112" s="14" t="s">
        <v>136</v>
      </c>
    </row>
    <row r="113" spans="2:65" s="1" customFormat="1" ht="16.5" customHeight="1">
      <c r="B113" s="35"/>
      <c r="C113" s="212" t="s">
        <v>163</v>
      </c>
      <c r="D113" s="212" t="s">
        <v>132</v>
      </c>
      <c r="E113" s="213" t="s">
        <v>385</v>
      </c>
      <c r="F113" s="214" t="s">
        <v>386</v>
      </c>
      <c r="G113" s="215" t="s">
        <v>135</v>
      </c>
      <c r="H113" s="216">
        <v>6</v>
      </c>
      <c r="I113" s="217"/>
      <c r="J113" s="218">
        <f>ROUND(I113*H113,2)</f>
        <v>0</v>
      </c>
      <c r="K113" s="214" t="s">
        <v>19</v>
      </c>
      <c r="L113" s="40"/>
      <c r="M113" s="219" t="s">
        <v>19</v>
      </c>
      <c r="N113" s="220" t="s">
        <v>40</v>
      </c>
      <c r="O113" s="76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AR113" s="14" t="s">
        <v>136</v>
      </c>
      <c r="AT113" s="14" t="s">
        <v>132</v>
      </c>
      <c r="AU113" s="14" t="s">
        <v>78</v>
      </c>
      <c r="AY113" s="14" t="s">
        <v>129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14" t="s">
        <v>76</v>
      </c>
      <c r="BK113" s="223">
        <f>ROUND(I113*H113,2)</f>
        <v>0</v>
      </c>
      <c r="BL113" s="14" t="s">
        <v>136</v>
      </c>
      <c r="BM113" s="14" t="s">
        <v>166</v>
      </c>
    </row>
    <row r="114" spans="2:65" s="1" customFormat="1" ht="16.5" customHeight="1">
      <c r="B114" s="35"/>
      <c r="C114" s="212" t="s">
        <v>150</v>
      </c>
      <c r="D114" s="212" t="s">
        <v>132</v>
      </c>
      <c r="E114" s="213" t="s">
        <v>387</v>
      </c>
      <c r="F114" s="214" t="s">
        <v>388</v>
      </c>
      <c r="G114" s="215" t="s">
        <v>135</v>
      </c>
      <c r="H114" s="216">
        <v>2</v>
      </c>
      <c r="I114" s="217"/>
      <c r="J114" s="218">
        <f>ROUND(I114*H114,2)</f>
        <v>0</v>
      </c>
      <c r="K114" s="214" t="s">
        <v>19</v>
      </c>
      <c r="L114" s="40"/>
      <c r="M114" s="219" t="s">
        <v>19</v>
      </c>
      <c r="N114" s="220" t="s">
        <v>40</v>
      </c>
      <c r="O114" s="76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14" t="s">
        <v>136</v>
      </c>
      <c r="AT114" s="14" t="s">
        <v>132</v>
      </c>
      <c r="AU114" s="14" t="s">
        <v>78</v>
      </c>
      <c r="AY114" s="14" t="s">
        <v>129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14" t="s">
        <v>76</v>
      </c>
      <c r="BK114" s="223">
        <f>ROUND(I114*H114,2)</f>
        <v>0</v>
      </c>
      <c r="BL114" s="14" t="s">
        <v>136</v>
      </c>
      <c r="BM114" s="14" t="s">
        <v>169</v>
      </c>
    </row>
    <row r="115" spans="2:65" s="1" customFormat="1" ht="16.5" customHeight="1">
      <c r="B115" s="35"/>
      <c r="C115" s="212" t="s">
        <v>172</v>
      </c>
      <c r="D115" s="212" t="s">
        <v>132</v>
      </c>
      <c r="E115" s="213" t="s">
        <v>666</v>
      </c>
      <c r="F115" s="214" t="s">
        <v>667</v>
      </c>
      <c r="G115" s="215" t="s">
        <v>135</v>
      </c>
      <c r="H115" s="216">
        <v>2</v>
      </c>
      <c r="I115" s="217"/>
      <c r="J115" s="218">
        <f>ROUND(I115*H115,2)</f>
        <v>0</v>
      </c>
      <c r="K115" s="214" t="s">
        <v>19</v>
      </c>
      <c r="L115" s="40"/>
      <c r="M115" s="219" t="s">
        <v>19</v>
      </c>
      <c r="N115" s="220" t="s">
        <v>40</v>
      </c>
      <c r="O115" s="76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AR115" s="14" t="s">
        <v>136</v>
      </c>
      <c r="AT115" s="14" t="s">
        <v>132</v>
      </c>
      <c r="AU115" s="14" t="s">
        <v>78</v>
      </c>
      <c r="AY115" s="14" t="s">
        <v>129</v>
      </c>
      <c r="BE115" s="223">
        <f>IF(N115="základní",J115,0)</f>
        <v>0</v>
      </c>
      <c r="BF115" s="223">
        <f>IF(N115="snížená",J115,0)</f>
        <v>0</v>
      </c>
      <c r="BG115" s="223">
        <f>IF(N115="zákl. přenesená",J115,0)</f>
        <v>0</v>
      </c>
      <c r="BH115" s="223">
        <f>IF(N115="sníž. přenesená",J115,0)</f>
        <v>0</v>
      </c>
      <c r="BI115" s="223">
        <f>IF(N115="nulová",J115,0)</f>
        <v>0</v>
      </c>
      <c r="BJ115" s="14" t="s">
        <v>76</v>
      </c>
      <c r="BK115" s="223">
        <f>ROUND(I115*H115,2)</f>
        <v>0</v>
      </c>
      <c r="BL115" s="14" t="s">
        <v>136</v>
      </c>
      <c r="BM115" s="14" t="s">
        <v>175</v>
      </c>
    </row>
    <row r="116" spans="2:65" s="1" customFormat="1" ht="16.5" customHeight="1">
      <c r="B116" s="35"/>
      <c r="C116" s="212" t="s">
        <v>153</v>
      </c>
      <c r="D116" s="212" t="s">
        <v>132</v>
      </c>
      <c r="E116" s="213" t="s">
        <v>389</v>
      </c>
      <c r="F116" s="214" t="s">
        <v>390</v>
      </c>
      <c r="G116" s="215" t="s">
        <v>135</v>
      </c>
      <c r="H116" s="216">
        <v>2</v>
      </c>
      <c r="I116" s="217"/>
      <c r="J116" s="218">
        <f>ROUND(I116*H116,2)</f>
        <v>0</v>
      </c>
      <c r="K116" s="214" t="s">
        <v>19</v>
      </c>
      <c r="L116" s="40"/>
      <c r="M116" s="219" t="s">
        <v>19</v>
      </c>
      <c r="N116" s="220" t="s">
        <v>40</v>
      </c>
      <c r="O116" s="76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AR116" s="14" t="s">
        <v>136</v>
      </c>
      <c r="AT116" s="14" t="s">
        <v>132</v>
      </c>
      <c r="AU116" s="14" t="s">
        <v>78</v>
      </c>
      <c r="AY116" s="14" t="s">
        <v>129</v>
      </c>
      <c r="BE116" s="223">
        <f>IF(N116="základní",J116,0)</f>
        <v>0</v>
      </c>
      <c r="BF116" s="223">
        <f>IF(N116="snížená",J116,0)</f>
        <v>0</v>
      </c>
      <c r="BG116" s="223">
        <f>IF(N116="zákl. přenesená",J116,0)</f>
        <v>0</v>
      </c>
      <c r="BH116" s="223">
        <f>IF(N116="sníž. přenesená",J116,0)</f>
        <v>0</v>
      </c>
      <c r="BI116" s="223">
        <f>IF(N116="nulová",J116,0)</f>
        <v>0</v>
      </c>
      <c r="BJ116" s="14" t="s">
        <v>76</v>
      </c>
      <c r="BK116" s="223">
        <f>ROUND(I116*H116,2)</f>
        <v>0</v>
      </c>
      <c r="BL116" s="14" t="s">
        <v>136</v>
      </c>
      <c r="BM116" s="14" t="s">
        <v>178</v>
      </c>
    </row>
    <row r="117" spans="2:47" s="1" customFormat="1" ht="12">
      <c r="B117" s="35"/>
      <c r="C117" s="36"/>
      <c r="D117" s="224" t="s">
        <v>191</v>
      </c>
      <c r="E117" s="36"/>
      <c r="F117" s="225" t="s">
        <v>391</v>
      </c>
      <c r="G117" s="36"/>
      <c r="H117" s="36"/>
      <c r="I117" s="139"/>
      <c r="J117" s="36"/>
      <c r="K117" s="36"/>
      <c r="L117" s="40"/>
      <c r="M117" s="226"/>
      <c r="N117" s="76"/>
      <c r="O117" s="76"/>
      <c r="P117" s="76"/>
      <c r="Q117" s="76"/>
      <c r="R117" s="76"/>
      <c r="S117" s="76"/>
      <c r="T117" s="77"/>
      <c r="AT117" s="14" t="s">
        <v>191</v>
      </c>
      <c r="AU117" s="14" t="s">
        <v>78</v>
      </c>
    </row>
    <row r="118" spans="2:65" s="1" customFormat="1" ht="16.5" customHeight="1">
      <c r="B118" s="35"/>
      <c r="C118" s="212" t="s">
        <v>179</v>
      </c>
      <c r="D118" s="212" t="s">
        <v>132</v>
      </c>
      <c r="E118" s="213" t="s">
        <v>668</v>
      </c>
      <c r="F118" s="214" t="s">
        <v>669</v>
      </c>
      <c r="G118" s="215" t="s">
        <v>135</v>
      </c>
      <c r="H118" s="216">
        <v>8</v>
      </c>
      <c r="I118" s="217"/>
      <c r="J118" s="218">
        <f>ROUND(I118*H118,2)</f>
        <v>0</v>
      </c>
      <c r="K118" s="214" t="s">
        <v>19</v>
      </c>
      <c r="L118" s="40"/>
      <c r="M118" s="219" t="s">
        <v>19</v>
      </c>
      <c r="N118" s="220" t="s">
        <v>40</v>
      </c>
      <c r="O118" s="76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AR118" s="14" t="s">
        <v>136</v>
      </c>
      <c r="AT118" s="14" t="s">
        <v>132</v>
      </c>
      <c r="AU118" s="14" t="s">
        <v>78</v>
      </c>
      <c r="AY118" s="14" t="s">
        <v>129</v>
      </c>
      <c r="BE118" s="223">
        <f>IF(N118="základní",J118,0)</f>
        <v>0</v>
      </c>
      <c r="BF118" s="223">
        <f>IF(N118="snížená",J118,0)</f>
        <v>0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14" t="s">
        <v>76</v>
      </c>
      <c r="BK118" s="223">
        <f>ROUND(I118*H118,2)</f>
        <v>0</v>
      </c>
      <c r="BL118" s="14" t="s">
        <v>136</v>
      </c>
      <c r="BM118" s="14" t="s">
        <v>182</v>
      </c>
    </row>
    <row r="119" spans="2:65" s="1" customFormat="1" ht="16.5" customHeight="1">
      <c r="B119" s="35"/>
      <c r="C119" s="212" t="s">
        <v>157</v>
      </c>
      <c r="D119" s="212" t="s">
        <v>132</v>
      </c>
      <c r="E119" s="213" t="s">
        <v>670</v>
      </c>
      <c r="F119" s="214" t="s">
        <v>671</v>
      </c>
      <c r="G119" s="215" t="s">
        <v>135</v>
      </c>
      <c r="H119" s="216">
        <v>4</v>
      </c>
      <c r="I119" s="217"/>
      <c r="J119" s="218">
        <f>ROUND(I119*H119,2)</f>
        <v>0</v>
      </c>
      <c r="K119" s="214" t="s">
        <v>19</v>
      </c>
      <c r="L119" s="40"/>
      <c r="M119" s="219" t="s">
        <v>19</v>
      </c>
      <c r="N119" s="220" t="s">
        <v>40</v>
      </c>
      <c r="O119" s="76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AR119" s="14" t="s">
        <v>136</v>
      </c>
      <c r="AT119" s="14" t="s">
        <v>132</v>
      </c>
      <c r="AU119" s="14" t="s">
        <v>78</v>
      </c>
      <c r="AY119" s="14" t="s">
        <v>129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14" t="s">
        <v>76</v>
      </c>
      <c r="BK119" s="223">
        <f>ROUND(I119*H119,2)</f>
        <v>0</v>
      </c>
      <c r="BL119" s="14" t="s">
        <v>136</v>
      </c>
      <c r="BM119" s="14" t="s">
        <v>185</v>
      </c>
    </row>
    <row r="120" spans="2:47" s="1" customFormat="1" ht="12">
      <c r="B120" s="35"/>
      <c r="C120" s="36"/>
      <c r="D120" s="224" t="s">
        <v>191</v>
      </c>
      <c r="E120" s="36"/>
      <c r="F120" s="225" t="s">
        <v>391</v>
      </c>
      <c r="G120" s="36"/>
      <c r="H120" s="36"/>
      <c r="I120" s="139"/>
      <c r="J120" s="36"/>
      <c r="K120" s="36"/>
      <c r="L120" s="40"/>
      <c r="M120" s="226"/>
      <c r="N120" s="76"/>
      <c r="O120" s="76"/>
      <c r="P120" s="76"/>
      <c r="Q120" s="76"/>
      <c r="R120" s="76"/>
      <c r="S120" s="76"/>
      <c r="T120" s="77"/>
      <c r="AT120" s="14" t="s">
        <v>191</v>
      </c>
      <c r="AU120" s="14" t="s">
        <v>78</v>
      </c>
    </row>
    <row r="121" spans="2:65" s="1" customFormat="1" ht="16.5" customHeight="1">
      <c r="B121" s="35"/>
      <c r="C121" s="212" t="s">
        <v>8</v>
      </c>
      <c r="D121" s="212" t="s">
        <v>132</v>
      </c>
      <c r="E121" s="213" t="s">
        <v>672</v>
      </c>
      <c r="F121" s="214" t="s">
        <v>673</v>
      </c>
      <c r="G121" s="215" t="s">
        <v>135</v>
      </c>
      <c r="H121" s="216">
        <v>1</v>
      </c>
      <c r="I121" s="217"/>
      <c r="J121" s="218">
        <f>ROUND(I121*H121,2)</f>
        <v>0</v>
      </c>
      <c r="K121" s="214" t="s">
        <v>19</v>
      </c>
      <c r="L121" s="40"/>
      <c r="M121" s="219" t="s">
        <v>19</v>
      </c>
      <c r="N121" s="220" t="s">
        <v>40</v>
      </c>
      <c r="O121" s="76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AR121" s="14" t="s">
        <v>136</v>
      </c>
      <c r="AT121" s="14" t="s">
        <v>132</v>
      </c>
      <c r="AU121" s="14" t="s">
        <v>78</v>
      </c>
      <c r="AY121" s="14" t="s">
        <v>129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4" t="s">
        <v>76</v>
      </c>
      <c r="BK121" s="223">
        <f>ROUND(I121*H121,2)</f>
        <v>0</v>
      </c>
      <c r="BL121" s="14" t="s">
        <v>136</v>
      </c>
      <c r="BM121" s="14" t="s">
        <v>190</v>
      </c>
    </row>
    <row r="122" spans="2:47" s="1" customFormat="1" ht="12">
      <c r="B122" s="35"/>
      <c r="C122" s="36"/>
      <c r="D122" s="224" t="s">
        <v>191</v>
      </c>
      <c r="E122" s="36"/>
      <c r="F122" s="225" t="s">
        <v>394</v>
      </c>
      <c r="G122" s="36"/>
      <c r="H122" s="36"/>
      <c r="I122" s="139"/>
      <c r="J122" s="36"/>
      <c r="K122" s="36"/>
      <c r="L122" s="40"/>
      <c r="M122" s="226"/>
      <c r="N122" s="76"/>
      <c r="O122" s="76"/>
      <c r="P122" s="76"/>
      <c r="Q122" s="76"/>
      <c r="R122" s="76"/>
      <c r="S122" s="76"/>
      <c r="T122" s="77"/>
      <c r="AT122" s="14" t="s">
        <v>191</v>
      </c>
      <c r="AU122" s="14" t="s">
        <v>78</v>
      </c>
    </row>
    <row r="123" spans="2:65" s="1" customFormat="1" ht="16.5" customHeight="1">
      <c r="B123" s="35"/>
      <c r="C123" s="212" t="s">
        <v>136</v>
      </c>
      <c r="D123" s="212" t="s">
        <v>132</v>
      </c>
      <c r="E123" s="213" t="s">
        <v>418</v>
      </c>
      <c r="F123" s="214" t="s">
        <v>419</v>
      </c>
      <c r="G123" s="215" t="s">
        <v>135</v>
      </c>
      <c r="H123" s="216">
        <v>94</v>
      </c>
      <c r="I123" s="217"/>
      <c r="J123" s="218">
        <f>ROUND(I123*H123,2)</f>
        <v>0</v>
      </c>
      <c r="K123" s="214" t="s">
        <v>19</v>
      </c>
      <c r="L123" s="40"/>
      <c r="M123" s="219" t="s">
        <v>19</v>
      </c>
      <c r="N123" s="220" t="s">
        <v>40</v>
      </c>
      <c r="O123" s="76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AR123" s="14" t="s">
        <v>136</v>
      </c>
      <c r="AT123" s="14" t="s">
        <v>132</v>
      </c>
      <c r="AU123" s="14" t="s">
        <v>78</v>
      </c>
      <c r="AY123" s="14" t="s">
        <v>129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4" t="s">
        <v>76</v>
      </c>
      <c r="BK123" s="223">
        <f>ROUND(I123*H123,2)</f>
        <v>0</v>
      </c>
      <c r="BL123" s="14" t="s">
        <v>136</v>
      </c>
      <c r="BM123" s="14" t="s">
        <v>195</v>
      </c>
    </row>
    <row r="124" spans="2:65" s="1" customFormat="1" ht="16.5" customHeight="1">
      <c r="B124" s="35"/>
      <c r="C124" s="212" t="s">
        <v>197</v>
      </c>
      <c r="D124" s="212" t="s">
        <v>132</v>
      </c>
      <c r="E124" s="213" t="s">
        <v>420</v>
      </c>
      <c r="F124" s="214" t="s">
        <v>421</v>
      </c>
      <c r="G124" s="215" t="s">
        <v>135</v>
      </c>
      <c r="H124" s="216">
        <v>4</v>
      </c>
      <c r="I124" s="217"/>
      <c r="J124" s="218">
        <f>ROUND(I124*H124,2)</f>
        <v>0</v>
      </c>
      <c r="K124" s="214" t="s">
        <v>19</v>
      </c>
      <c r="L124" s="40"/>
      <c r="M124" s="219" t="s">
        <v>19</v>
      </c>
      <c r="N124" s="220" t="s">
        <v>40</v>
      </c>
      <c r="O124" s="76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AR124" s="14" t="s">
        <v>136</v>
      </c>
      <c r="AT124" s="14" t="s">
        <v>132</v>
      </c>
      <c r="AU124" s="14" t="s">
        <v>78</v>
      </c>
      <c r="AY124" s="14" t="s">
        <v>129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14" t="s">
        <v>76</v>
      </c>
      <c r="BK124" s="223">
        <f>ROUND(I124*H124,2)</f>
        <v>0</v>
      </c>
      <c r="BL124" s="14" t="s">
        <v>136</v>
      </c>
      <c r="BM124" s="14" t="s">
        <v>200</v>
      </c>
    </row>
    <row r="125" spans="2:63" s="11" customFormat="1" ht="22.8" customHeight="1">
      <c r="B125" s="196"/>
      <c r="C125" s="197"/>
      <c r="D125" s="198" t="s">
        <v>68</v>
      </c>
      <c r="E125" s="210" t="s">
        <v>158</v>
      </c>
      <c r="F125" s="210" t="s">
        <v>159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SUM(P126:P128)</f>
        <v>0</v>
      </c>
      <c r="Q125" s="204"/>
      <c r="R125" s="205">
        <f>SUM(R126:R128)</f>
        <v>0</v>
      </c>
      <c r="S125" s="204"/>
      <c r="T125" s="206">
        <f>SUM(T126:T128)</f>
        <v>0</v>
      </c>
      <c r="AR125" s="207" t="s">
        <v>78</v>
      </c>
      <c r="AT125" s="208" t="s">
        <v>68</v>
      </c>
      <c r="AU125" s="208" t="s">
        <v>76</v>
      </c>
      <c r="AY125" s="207" t="s">
        <v>129</v>
      </c>
      <c r="BK125" s="209">
        <f>SUM(BK126:BK128)</f>
        <v>0</v>
      </c>
    </row>
    <row r="126" spans="2:65" s="1" customFormat="1" ht="16.5" customHeight="1">
      <c r="B126" s="35"/>
      <c r="C126" s="212" t="s">
        <v>166</v>
      </c>
      <c r="D126" s="212" t="s">
        <v>132</v>
      </c>
      <c r="E126" s="213" t="s">
        <v>426</v>
      </c>
      <c r="F126" s="214" t="s">
        <v>427</v>
      </c>
      <c r="G126" s="215" t="s">
        <v>162</v>
      </c>
      <c r="H126" s="216">
        <v>50</v>
      </c>
      <c r="I126" s="217"/>
      <c r="J126" s="218">
        <f>ROUND(I126*H126,2)</f>
        <v>0</v>
      </c>
      <c r="K126" s="214" t="s">
        <v>19</v>
      </c>
      <c r="L126" s="40"/>
      <c r="M126" s="219" t="s">
        <v>19</v>
      </c>
      <c r="N126" s="220" t="s">
        <v>40</v>
      </c>
      <c r="O126" s="76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AR126" s="14" t="s">
        <v>136</v>
      </c>
      <c r="AT126" s="14" t="s">
        <v>132</v>
      </c>
      <c r="AU126" s="14" t="s">
        <v>78</v>
      </c>
      <c r="AY126" s="14" t="s">
        <v>129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4" t="s">
        <v>76</v>
      </c>
      <c r="BK126" s="223">
        <f>ROUND(I126*H126,2)</f>
        <v>0</v>
      </c>
      <c r="BL126" s="14" t="s">
        <v>136</v>
      </c>
      <c r="BM126" s="14" t="s">
        <v>204</v>
      </c>
    </row>
    <row r="127" spans="2:65" s="1" customFormat="1" ht="16.5" customHeight="1">
      <c r="B127" s="35"/>
      <c r="C127" s="212" t="s">
        <v>206</v>
      </c>
      <c r="D127" s="212" t="s">
        <v>132</v>
      </c>
      <c r="E127" s="213" t="s">
        <v>428</v>
      </c>
      <c r="F127" s="214" t="s">
        <v>429</v>
      </c>
      <c r="G127" s="215" t="s">
        <v>162</v>
      </c>
      <c r="H127" s="216">
        <v>20</v>
      </c>
      <c r="I127" s="217"/>
      <c r="J127" s="218">
        <f>ROUND(I127*H127,2)</f>
        <v>0</v>
      </c>
      <c r="K127" s="214" t="s">
        <v>19</v>
      </c>
      <c r="L127" s="40"/>
      <c r="M127" s="219" t="s">
        <v>19</v>
      </c>
      <c r="N127" s="220" t="s">
        <v>40</v>
      </c>
      <c r="O127" s="76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AR127" s="14" t="s">
        <v>136</v>
      </c>
      <c r="AT127" s="14" t="s">
        <v>132</v>
      </c>
      <c r="AU127" s="14" t="s">
        <v>78</v>
      </c>
      <c r="AY127" s="14" t="s">
        <v>129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4" t="s">
        <v>76</v>
      </c>
      <c r="BK127" s="223">
        <f>ROUND(I127*H127,2)</f>
        <v>0</v>
      </c>
      <c r="BL127" s="14" t="s">
        <v>136</v>
      </c>
      <c r="BM127" s="14" t="s">
        <v>209</v>
      </c>
    </row>
    <row r="128" spans="2:65" s="1" customFormat="1" ht="16.5" customHeight="1">
      <c r="B128" s="35"/>
      <c r="C128" s="212" t="s">
        <v>169</v>
      </c>
      <c r="D128" s="212" t="s">
        <v>132</v>
      </c>
      <c r="E128" s="213" t="s">
        <v>430</v>
      </c>
      <c r="F128" s="214" t="s">
        <v>431</v>
      </c>
      <c r="G128" s="215" t="s">
        <v>162</v>
      </c>
      <c r="H128" s="216">
        <v>10</v>
      </c>
      <c r="I128" s="217"/>
      <c r="J128" s="218">
        <f>ROUND(I128*H128,2)</f>
        <v>0</v>
      </c>
      <c r="K128" s="214" t="s">
        <v>19</v>
      </c>
      <c r="L128" s="40"/>
      <c r="M128" s="219" t="s">
        <v>19</v>
      </c>
      <c r="N128" s="220" t="s">
        <v>40</v>
      </c>
      <c r="O128" s="76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AR128" s="14" t="s">
        <v>136</v>
      </c>
      <c r="AT128" s="14" t="s">
        <v>132</v>
      </c>
      <c r="AU128" s="14" t="s">
        <v>78</v>
      </c>
      <c r="AY128" s="14" t="s">
        <v>129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4" t="s">
        <v>76</v>
      </c>
      <c r="BK128" s="223">
        <f>ROUND(I128*H128,2)</f>
        <v>0</v>
      </c>
      <c r="BL128" s="14" t="s">
        <v>136</v>
      </c>
      <c r="BM128" s="14" t="s">
        <v>213</v>
      </c>
    </row>
    <row r="129" spans="2:63" s="11" customFormat="1" ht="22.8" customHeight="1">
      <c r="B129" s="196"/>
      <c r="C129" s="197"/>
      <c r="D129" s="198" t="s">
        <v>68</v>
      </c>
      <c r="E129" s="210" t="s">
        <v>170</v>
      </c>
      <c r="F129" s="210" t="s">
        <v>171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SUM(P130:P134)</f>
        <v>0</v>
      </c>
      <c r="Q129" s="204"/>
      <c r="R129" s="205">
        <f>SUM(R130:R134)</f>
        <v>0</v>
      </c>
      <c r="S129" s="204"/>
      <c r="T129" s="206">
        <f>SUM(T130:T134)</f>
        <v>0</v>
      </c>
      <c r="AR129" s="207" t="s">
        <v>78</v>
      </c>
      <c r="AT129" s="208" t="s">
        <v>68</v>
      </c>
      <c r="AU129" s="208" t="s">
        <v>76</v>
      </c>
      <c r="AY129" s="207" t="s">
        <v>129</v>
      </c>
      <c r="BK129" s="209">
        <f>SUM(BK130:BK134)</f>
        <v>0</v>
      </c>
    </row>
    <row r="130" spans="2:65" s="1" customFormat="1" ht="16.5" customHeight="1">
      <c r="B130" s="35"/>
      <c r="C130" s="212" t="s">
        <v>7</v>
      </c>
      <c r="D130" s="212" t="s">
        <v>132</v>
      </c>
      <c r="E130" s="213" t="s">
        <v>674</v>
      </c>
      <c r="F130" s="214" t="s">
        <v>675</v>
      </c>
      <c r="G130" s="215" t="s">
        <v>162</v>
      </c>
      <c r="H130" s="216">
        <v>25</v>
      </c>
      <c r="I130" s="217"/>
      <c r="J130" s="218">
        <f>ROUND(I130*H130,2)</f>
        <v>0</v>
      </c>
      <c r="K130" s="214" t="s">
        <v>19</v>
      </c>
      <c r="L130" s="40"/>
      <c r="M130" s="219" t="s">
        <v>19</v>
      </c>
      <c r="N130" s="220" t="s">
        <v>40</v>
      </c>
      <c r="O130" s="76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AR130" s="14" t="s">
        <v>136</v>
      </c>
      <c r="AT130" s="14" t="s">
        <v>132</v>
      </c>
      <c r="AU130" s="14" t="s">
        <v>78</v>
      </c>
      <c r="AY130" s="14" t="s">
        <v>129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4" t="s">
        <v>76</v>
      </c>
      <c r="BK130" s="223">
        <f>ROUND(I130*H130,2)</f>
        <v>0</v>
      </c>
      <c r="BL130" s="14" t="s">
        <v>136</v>
      </c>
      <c r="BM130" s="14" t="s">
        <v>217</v>
      </c>
    </row>
    <row r="131" spans="2:65" s="1" customFormat="1" ht="16.5" customHeight="1">
      <c r="B131" s="35"/>
      <c r="C131" s="212" t="s">
        <v>175</v>
      </c>
      <c r="D131" s="212" t="s">
        <v>132</v>
      </c>
      <c r="E131" s="213" t="s">
        <v>442</v>
      </c>
      <c r="F131" s="214" t="s">
        <v>443</v>
      </c>
      <c r="G131" s="215" t="s">
        <v>162</v>
      </c>
      <c r="H131" s="216">
        <v>40</v>
      </c>
      <c r="I131" s="217"/>
      <c r="J131" s="218">
        <f>ROUND(I131*H131,2)</f>
        <v>0</v>
      </c>
      <c r="K131" s="214" t="s">
        <v>19</v>
      </c>
      <c r="L131" s="40"/>
      <c r="M131" s="219" t="s">
        <v>19</v>
      </c>
      <c r="N131" s="220" t="s">
        <v>40</v>
      </c>
      <c r="O131" s="76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AR131" s="14" t="s">
        <v>136</v>
      </c>
      <c r="AT131" s="14" t="s">
        <v>132</v>
      </c>
      <c r="AU131" s="14" t="s">
        <v>78</v>
      </c>
      <c r="AY131" s="14" t="s">
        <v>129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4" t="s">
        <v>76</v>
      </c>
      <c r="BK131" s="223">
        <f>ROUND(I131*H131,2)</f>
        <v>0</v>
      </c>
      <c r="BL131" s="14" t="s">
        <v>136</v>
      </c>
      <c r="BM131" s="14" t="s">
        <v>221</v>
      </c>
    </row>
    <row r="132" spans="2:65" s="1" customFormat="1" ht="16.5" customHeight="1">
      <c r="B132" s="35"/>
      <c r="C132" s="212" t="s">
        <v>223</v>
      </c>
      <c r="D132" s="212" t="s">
        <v>132</v>
      </c>
      <c r="E132" s="213" t="s">
        <v>444</v>
      </c>
      <c r="F132" s="214" t="s">
        <v>445</v>
      </c>
      <c r="G132" s="215" t="s">
        <v>162</v>
      </c>
      <c r="H132" s="216">
        <v>680</v>
      </c>
      <c r="I132" s="217"/>
      <c r="J132" s="218">
        <f>ROUND(I132*H132,2)</f>
        <v>0</v>
      </c>
      <c r="K132" s="214" t="s">
        <v>19</v>
      </c>
      <c r="L132" s="40"/>
      <c r="M132" s="219" t="s">
        <v>19</v>
      </c>
      <c r="N132" s="220" t="s">
        <v>40</v>
      </c>
      <c r="O132" s="76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AR132" s="14" t="s">
        <v>136</v>
      </c>
      <c r="AT132" s="14" t="s">
        <v>132</v>
      </c>
      <c r="AU132" s="14" t="s">
        <v>78</v>
      </c>
      <c r="AY132" s="14" t="s">
        <v>129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4" t="s">
        <v>76</v>
      </c>
      <c r="BK132" s="223">
        <f>ROUND(I132*H132,2)</f>
        <v>0</v>
      </c>
      <c r="BL132" s="14" t="s">
        <v>136</v>
      </c>
      <c r="BM132" s="14" t="s">
        <v>226</v>
      </c>
    </row>
    <row r="133" spans="2:65" s="1" customFormat="1" ht="16.5" customHeight="1">
      <c r="B133" s="35"/>
      <c r="C133" s="212" t="s">
        <v>178</v>
      </c>
      <c r="D133" s="212" t="s">
        <v>132</v>
      </c>
      <c r="E133" s="213" t="s">
        <v>676</v>
      </c>
      <c r="F133" s="214" t="s">
        <v>677</v>
      </c>
      <c r="G133" s="215" t="s">
        <v>162</v>
      </c>
      <c r="H133" s="216">
        <v>50</v>
      </c>
      <c r="I133" s="217"/>
      <c r="J133" s="218">
        <f>ROUND(I133*H133,2)</f>
        <v>0</v>
      </c>
      <c r="K133" s="214" t="s">
        <v>19</v>
      </c>
      <c r="L133" s="40"/>
      <c r="M133" s="219" t="s">
        <v>19</v>
      </c>
      <c r="N133" s="220" t="s">
        <v>40</v>
      </c>
      <c r="O133" s="76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AR133" s="14" t="s">
        <v>136</v>
      </c>
      <c r="AT133" s="14" t="s">
        <v>132</v>
      </c>
      <c r="AU133" s="14" t="s">
        <v>78</v>
      </c>
      <c r="AY133" s="14" t="s">
        <v>129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4" t="s">
        <v>76</v>
      </c>
      <c r="BK133" s="223">
        <f>ROUND(I133*H133,2)</f>
        <v>0</v>
      </c>
      <c r="BL133" s="14" t="s">
        <v>136</v>
      </c>
      <c r="BM133" s="14" t="s">
        <v>230</v>
      </c>
    </row>
    <row r="134" spans="2:65" s="1" customFormat="1" ht="16.5" customHeight="1">
      <c r="B134" s="35"/>
      <c r="C134" s="212" t="s">
        <v>232</v>
      </c>
      <c r="D134" s="212" t="s">
        <v>132</v>
      </c>
      <c r="E134" s="213" t="s">
        <v>458</v>
      </c>
      <c r="F134" s="214" t="s">
        <v>459</v>
      </c>
      <c r="G134" s="215" t="s">
        <v>162</v>
      </c>
      <c r="H134" s="216">
        <v>80</v>
      </c>
      <c r="I134" s="217"/>
      <c r="J134" s="218">
        <f>ROUND(I134*H134,2)</f>
        <v>0</v>
      </c>
      <c r="K134" s="214" t="s">
        <v>19</v>
      </c>
      <c r="L134" s="40"/>
      <c r="M134" s="219" t="s">
        <v>19</v>
      </c>
      <c r="N134" s="220" t="s">
        <v>40</v>
      </c>
      <c r="O134" s="76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AR134" s="14" t="s">
        <v>136</v>
      </c>
      <c r="AT134" s="14" t="s">
        <v>132</v>
      </c>
      <c r="AU134" s="14" t="s">
        <v>78</v>
      </c>
      <c r="AY134" s="14" t="s">
        <v>129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4" t="s">
        <v>76</v>
      </c>
      <c r="BK134" s="223">
        <f>ROUND(I134*H134,2)</f>
        <v>0</v>
      </c>
      <c r="BL134" s="14" t="s">
        <v>136</v>
      </c>
      <c r="BM134" s="14" t="s">
        <v>235</v>
      </c>
    </row>
    <row r="135" spans="2:63" s="11" customFormat="1" ht="22.8" customHeight="1">
      <c r="B135" s="196"/>
      <c r="C135" s="197"/>
      <c r="D135" s="198" t="s">
        <v>68</v>
      </c>
      <c r="E135" s="210" t="s">
        <v>186</v>
      </c>
      <c r="F135" s="210" t="s">
        <v>462</v>
      </c>
      <c r="G135" s="197"/>
      <c r="H135" s="197"/>
      <c r="I135" s="200"/>
      <c r="J135" s="211">
        <f>BK135</f>
        <v>0</v>
      </c>
      <c r="K135" s="197"/>
      <c r="L135" s="202"/>
      <c r="M135" s="203"/>
      <c r="N135" s="204"/>
      <c r="O135" s="204"/>
      <c r="P135" s="205">
        <f>P136+P139</f>
        <v>0</v>
      </c>
      <c r="Q135" s="204"/>
      <c r="R135" s="205">
        <f>R136+R139</f>
        <v>0</v>
      </c>
      <c r="S135" s="204"/>
      <c r="T135" s="206">
        <f>T136+T139</f>
        <v>0</v>
      </c>
      <c r="AR135" s="207" t="s">
        <v>78</v>
      </c>
      <c r="AT135" s="208" t="s">
        <v>68</v>
      </c>
      <c r="AU135" s="208" t="s">
        <v>76</v>
      </c>
      <c r="AY135" s="207" t="s">
        <v>129</v>
      </c>
      <c r="BK135" s="209">
        <f>BK136+BK139</f>
        <v>0</v>
      </c>
    </row>
    <row r="136" spans="2:63" s="11" customFormat="1" ht="20.85" customHeight="1">
      <c r="B136" s="196"/>
      <c r="C136" s="197"/>
      <c r="D136" s="198" t="s">
        <v>68</v>
      </c>
      <c r="E136" s="210" t="s">
        <v>264</v>
      </c>
      <c r="F136" s="210" t="s">
        <v>705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SUM(P137:P138)</f>
        <v>0</v>
      </c>
      <c r="Q136" s="204"/>
      <c r="R136" s="205">
        <f>SUM(R137:R138)</f>
        <v>0</v>
      </c>
      <c r="S136" s="204"/>
      <c r="T136" s="206">
        <f>SUM(T137:T138)</f>
        <v>0</v>
      </c>
      <c r="AR136" s="207" t="s">
        <v>78</v>
      </c>
      <c r="AT136" s="208" t="s">
        <v>68</v>
      </c>
      <c r="AU136" s="208" t="s">
        <v>78</v>
      </c>
      <c r="AY136" s="207" t="s">
        <v>129</v>
      </c>
      <c r="BK136" s="209">
        <f>SUM(BK137:BK138)</f>
        <v>0</v>
      </c>
    </row>
    <row r="137" spans="2:65" s="1" customFormat="1" ht="16.5" customHeight="1">
      <c r="B137" s="35"/>
      <c r="C137" s="212" t="s">
        <v>182</v>
      </c>
      <c r="D137" s="212" t="s">
        <v>132</v>
      </c>
      <c r="E137" s="213" t="s">
        <v>706</v>
      </c>
      <c r="F137" s="214" t="s">
        <v>465</v>
      </c>
      <c r="G137" s="215" t="s">
        <v>135</v>
      </c>
      <c r="H137" s="216">
        <v>1</v>
      </c>
      <c r="I137" s="217"/>
      <c r="J137" s="218">
        <f>ROUND(I137*H137,2)</f>
        <v>0</v>
      </c>
      <c r="K137" s="214" t="s">
        <v>19</v>
      </c>
      <c r="L137" s="40"/>
      <c r="M137" s="219" t="s">
        <v>19</v>
      </c>
      <c r="N137" s="220" t="s">
        <v>40</v>
      </c>
      <c r="O137" s="76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AR137" s="14" t="s">
        <v>136</v>
      </c>
      <c r="AT137" s="14" t="s">
        <v>132</v>
      </c>
      <c r="AU137" s="14" t="s">
        <v>140</v>
      </c>
      <c r="AY137" s="14" t="s">
        <v>129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4" t="s">
        <v>76</v>
      </c>
      <c r="BK137" s="223">
        <f>ROUND(I137*H137,2)</f>
        <v>0</v>
      </c>
      <c r="BL137" s="14" t="s">
        <v>136</v>
      </c>
      <c r="BM137" s="14" t="s">
        <v>239</v>
      </c>
    </row>
    <row r="138" spans="2:47" s="1" customFormat="1" ht="12">
      <c r="B138" s="35"/>
      <c r="C138" s="36"/>
      <c r="D138" s="224" t="s">
        <v>191</v>
      </c>
      <c r="E138" s="36"/>
      <c r="F138" s="225" t="s">
        <v>680</v>
      </c>
      <c r="G138" s="36"/>
      <c r="H138" s="36"/>
      <c r="I138" s="139"/>
      <c r="J138" s="36"/>
      <c r="K138" s="36"/>
      <c r="L138" s="40"/>
      <c r="M138" s="226"/>
      <c r="N138" s="76"/>
      <c r="O138" s="76"/>
      <c r="P138" s="76"/>
      <c r="Q138" s="76"/>
      <c r="R138" s="76"/>
      <c r="S138" s="76"/>
      <c r="T138" s="77"/>
      <c r="AT138" s="14" t="s">
        <v>191</v>
      </c>
      <c r="AU138" s="14" t="s">
        <v>140</v>
      </c>
    </row>
    <row r="139" spans="2:63" s="11" customFormat="1" ht="20.85" customHeight="1">
      <c r="B139" s="196"/>
      <c r="C139" s="197"/>
      <c r="D139" s="198" t="s">
        <v>68</v>
      </c>
      <c r="E139" s="210" t="s">
        <v>270</v>
      </c>
      <c r="F139" s="210" t="s">
        <v>707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SUM(P140:P141)</f>
        <v>0</v>
      </c>
      <c r="Q139" s="204"/>
      <c r="R139" s="205">
        <f>SUM(R140:R141)</f>
        <v>0</v>
      </c>
      <c r="S139" s="204"/>
      <c r="T139" s="206">
        <f>SUM(T140:T141)</f>
        <v>0</v>
      </c>
      <c r="AR139" s="207" t="s">
        <v>78</v>
      </c>
      <c r="AT139" s="208" t="s">
        <v>68</v>
      </c>
      <c r="AU139" s="208" t="s">
        <v>78</v>
      </c>
      <c r="AY139" s="207" t="s">
        <v>129</v>
      </c>
      <c r="BK139" s="209">
        <f>SUM(BK140:BK141)</f>
        <v>0</v>
      </c>
    </row>
    <row r="140" spans="2:65" s="1" customFormat="1" ht="16.5" customHeight="1">
      <c r="B140" s="35"/>
      <c r="C140" s="212" t="s">
        <v>241</v>
      </c>
      <c r="D140" s="212" t="s">
        <v>132</v>
      </c>
      <c r="E140" s="213" t="s">
        <v>708</v>
      </c>
      <c r="F140" s="214" t="s">
        <v>465</v>
      </c>
      <c r="G140" s="215" t="s">
        <v>135</v>
      </c>
      <c r="H140" s="216">
        <v>1</v>
      </c>
      <c r="I140" s="217"/>
      <c r="J140" s="218">
        <f>ROUND(I140*H140,2)</f>
        <v>0</v>
      </c>
      <c r="K140" s="214" t="s">
        <v>19</v>
      </c>
      <c r="L140" s="40"/>
      <c r="M140" s="219" t="s">
        <v>19</v>
      </c>
      <c r="N140" s="220" t="s">
        <v>40</v>
      </c>
      <c r="O140" s="76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AR140" s="14" t="s">
        <v>136</v>
      </c>
      <c r="AT140" s="14" t="s">
        <v>132</v>
      </c>
      <c r="AU140" s="14" t="s">
        <v>140</v>
      </c>
      <c r="AY140" s="14" t="s">
        <v>129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4" t="s">
        <v>76</v>
      </c>
      <c r="BK140" s="223">
        <f>ROUND(I140*H140,2)</f>
        <v>0</v>
      </c>
      <c r="BL140" s="14" t="s">
        <v>136</v>
      </c>
      <c r="BM140" s="14" t="s">
        <v>244</v>
      </c>
    </row>
    <row r="141" spans="2:47" s="1" customFormat="1" ht="12">
      <c r="B141" s="35"/>
      <c r="C141" s="36"/>
      <c r="D141" s="224" t="s">
        <v>191</v>
      </c>
      <c r="E141" s="36"/>
      <c r="F141" s="225" t="s">
        <v>683</v>
      </c>
      <c r="G141" s="36"/>
      <c r="H141" s="36"/>
      <c r="I141" s="139"/>
      <c r="J141" s="36"/>
      <c r="K141" s="36"/>
      <c r="L141" s="40"/>
      <c r="M141" s="226"/>
      <c r="N141" s="76"/>
      <c r="O141" s="76"/>
      <c r="P141" s="76"/>
      <c r="Q141" s="76"/>
      <c r="R141" s="76"/>
      <c r="S141" s="76"/>
      <c r="T141" s="77"/>
      <c r="AT141" s="14" t="s">
        <v>191</v>
      </c>
      <c r="AU141" s="14" t="s">
        <v>140</v>
      </c>
    </row>
    <row r="142" spans="2:63" s="11" customFormat="1" ht="22.8" customHeight="1">
      <c r="B142" s="196"/>
      <c r="C142" s="197"/>
      <c r="D142" s="198" t="s">
        <v>68</v>
      </c>
      <c r="E142" s="210" t="s">
        <v>350</v>
      </c>
      <c r="F142" s="210" t="s">
        <v>265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P143</f>
        <v>0</v>
      </c>
      <c r="Q142" s="204"/>
      <c r="R142" s="205">
        <f>R143</f>
        <v>0</v>
      </c>
      <c r="S142" s="204"/>
      <c r="T142" s="206">
        <f>T143</f>
        <v>0</v>
      </c>
      <c r="AR142" s="207" t="s">
        <v>78</v>
      </c>
      <c r="AT142" s="208" t="s">
        <v>68</v>
      </c>
      <c r="AU142" s="208" t="s">
        <v>76</v>
      </c>
      <c r="AY142" s="207" t="s">
        <v>129</v>
      </c>
      <c r="BK142" s="209">
        <f>BK143</f>
        <v>0</v>
      </c>
    </row>
    <row r="143" spans="2:65" s="1" customFormat="1" ht="16.5" customHeight="1">
      <c r="B143" s="35"/>
      <c r="C143" s="212" t="s">
        <v>185</v>
      </c>
      <c r="D143" s="212" t="s">
        <v>132</v>
      </c>
      <c r="E143" s="213" t="s">
        <v>709</v>
      </c>
      <c r="F143" s="214" t="s">
        <v>267</v>
      </c>
      <c r="G143" s="215" t="s">
        <v>268</v>
      </c>
      <c r="H143" s="216">
        <v>1</v>
      </c>
      <c r="I143" s="217"/>
      <c r="J143" s="218">
        <f>ROUND(I143*H143,2)</f>
        <v>0</v>
      </c>
      <c r="K143" s="214" t="s">
        <v>19</v>
      </c>
      <c r="L143" s="40"/>
      <c r="M143" s="219" t="s">
        <v>19</v>
      </c>
      <c r="N143" s="220" t="s">
        <v>40</v>
      </c>
      <c r="O143" s="76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AR143" s="14" t="s">
        <v>136</v>
      </c>
      <c r="AT143" s="14" t="s">
        <v>132</v>
      </c>
      <c r="AU143" s="14" t="s">
        <v>78</v>
      </c>
      <c r="AY143" s="14" t="s">
        <v>129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4" t="s">
        <v>76</v>
      </c>
      <c r="BK143" s="223">
        <f>ROUND(I143*H143,2)</f>
        <v>0</v>
      </c>
      <c r="BL143" s="14" t="s">
        <v>136</v>
      </c>
      <c r="BM143" s="14" t="s">
        <v>248</v>
      </c>
    </row>
    <row r="144" spans="2:63" s="11" customFormat="1" ht="25.9" customHeight="1">
      <c r="B144" s="196"/>
      <c r="C144" s="197"/>
      <c r="D144" s="198" t="s">
        <v>68</v>
      </c>
      <c r="E144" s="199" t="s">
        <v>474</v>
      </c>
      <c r="F144" s="199" t="s">
        <v>485</v>
      </c>
      <c r="G144" s="197"/>
      <c r="H144" s="197"/>
      <c r="I144" s="200"/>
      <c r="J144" s="201">
        <f>BK144</f>
        <v>0</v>
      </c>
      <c r="K144" s="197"/>
      <c r="L144" s="202"/>
      <c r="M144" s="203"/>
      <c r="N144" s="204"/>
      <c r="O144" s="204"/>
      <c r="P144" s="205">
        <f>P145+P166+P170+P176+P181+P186</f>
        <v>0</v>
      </c>
      <c r="Q144" s="204"/>
      <c r="R144" s="205">
        <f>R145+R166+R170+R176+R181+R186</f>
        <v>0</v>
      </c>
      <c r="S144" s="204"/>
      <c r="T144" s="206">
        <f>T145+T166+T170+T176+T181+T186</f>
        <v>0</v>
      </c>
      <c r="AR144" s="207" t="s">
        <v>78</v>
      </c>
      <c r="AT144" s="208" t="s">
        <v>68</v>
      </c>
      <c r="AU144" s="208" t="s">
        <v>69</v>
      </c>
      <c r="AY144" s="207" t="s">
        <v>129</v>
      </c>
      <c r="BK144" s="209">
        <f>BK145+BK166+BK170+BK176+BK181+BK186</f>
        <v>0</v>
      </c>
    </row>
    <row r="145" spans="2:63" s="11" customFormat="1" ht="22.8" customHeight="1">
      <c r="B145" s="196"/>
      <c r="C145" s="197"/>
      <c r="D145" s="198" t="s">
        <v>68</v>
      </c>
      <c r="E145" s="210" t="s">
        <v>130</v>
      </c>
      <c r="F145" s="210" t="s">
        <v>131</v>
      </c>
      <c r="G145" s="197"/>
      <c r="H145" s="197"/>
      <c r="I145" s="200"/>
      <c r="J145" s="211">
        <f>BK145</f>
        <v>0</v>
      </c>
      <c r="K145" s="197"/>
      <c r="L145" s="202"/>
      <c r="M145" s="203"/>
      <c r="N145" s="204"/>
      <c r="O145" s="204"/>
      <c r="P145" s="205">
        <f>SUM(P146:P165)</f>
        <v>0</v>
      </c>
      <c r="Q145" s="204"/>
      <c r="R145" s="205">
        <f>SUM(R146:R165)</f>
        <v>0</v>
      </c>
      <c r="S145" s="204"/>
      <c r="T145" s="206">
        <f>SUM(T146:T165)</f>
        <v>0</v>
      </c>
      <c r="AR145" s="207" t="s">
        <v>78</v>
      </c>
      <c r="AT145" s="208" t="s">
        <v>68</v>
      </c>
      <c r="AU145" s="208" t="s">
        <v>76</v>
      </c>
      <c r="AY145" s="207" t="s">
        <v>129</v>
      </c>
      <c r="BK145" s="209">
        <f>SUM(BK146:BK165)</f>
        <v>0</v>
      </c>
    </row>
    <row r="146" spans="2:65" s="1" customFormat="1" ht="16.5" customHeight="1">
      <c r="B146" s="35"/>
      <c r="C146" s="212" t="s">
        <v>250</v>
      </c>
      <c r="D146" s="212" t="s">
        <v>132</v>
      </c>
      <c r="E146" s="213" t="s">
        <v>486</v>
      </c>
      <c r="F146" s="214" t="s">
        <v>366</v>
      </c>
      <c r="G146" s="215" t="s">
        <v>135</v>
      </c>
      <c r="H146" s="216">
        <v>30</v>
      </c>
      <c r="I146" s="217"/>
      <c r="J146" s="218">
        <f>ROUND(I146*H146,2)</f>
        <v>0</v>
      </c>
      <c r="K146" s="214" t="s">
        <v>19</v>
      </c>
      <c r="L146" s="40"/>
      <c r="M146" s="219" t="s">
        <v>19</v>
      </c>
      <c r="N146" s="220" t="s">
        <v>40</v>
      </c>
      <c r="O146" s="76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AR146" s="14" t="s">
        <v>136</v>
      </c>
      <c r="AT146" s="14" t="s">
        <v>132</v>
      </c>
      <c r="AU146" s="14" t="s">
        <v>78</v>
      </c>
      <c r="AY146" s="14" t="s">
        <v>129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4" t="s">
        <v>76</v>
      </c>
      <c r="BK146" s="223">
        <f>ROUND(I146*H146,2)</f>
        <v>0</v>
      </c>
      <c r="BL146" s="14" t="s">
        <v>136</v>
      </c>
      <c r="BM146" s="14" t="s">
        <v>253</v>
      </c>
    </row>
    <row r="147" spans="2:65" s="1" customFormat="1" ht="16.5" customHeight="1">
      <c r="B147" s="35"/>
      <c r="C147" s="212" t="s">
        <v>190</v>
      </c>
      <c r="D147" s="212" t="s">
        <v>132</v>
      </c>
      <c r="E147" s="213" t="s">
        <v>488</v>
      </c>
      <c r="F147" s="214" t="s">
        <v>370</v>
      </c>
      <c r="G147" s="215" t="s">
        <v>135</v>
      </c>
      <c r="H147" s="216">
        <v>11</v>
      </c>
      <c r="I147" s="217"/>
      <c r="J147" s="218">
        <f>ROUND(I147*H147,2)</f>
        <v>0</v>
      </c>
      <c r="K147" s="214" t="s">
        <v>19</v>
      </c>
      <c r="L147" s="40"/>
      <c r="M147" s="219" t="s">
        <v>19</v>
      </c>
      <c r="N147" s="220" t="s">
        <v>40</v>
      </c>
      <c r="O147" s="76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AR147" s="14" t="s">
        <v>136</v>
      </c>
      <c r="AT147" s="14" t="s">
        <v>132</v>
      </c>
      <c r="AU147" s="14" t="s">
        <v>78</v>
      </c>
      <c r="AY147" s="14" t="s">
        <v>129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4" t="s">
        <v>76</v>
      </c>
      <c r="BK147" s="223">
        <f>ROUND(I147*H147,2)</f>
        <v>0</v>
      </c>
      <c r="BL147" s="14" t="s">
        <v>136</v>
      </c>
      <c r="BM147" s="14" t="s">
        <v>257</v>
      </c>
    </row>
    <row r="148" spans="2:65" s="1" customFormat="1" ht="16.5" customHeight="1">
      <c r="B148" s="35"/>
      <c r="C148" s="212" t="s">
        <v>259</v>
      </c>
      <c r="D148" s="212" t="s">
        <v>132</v>
      </c>
      <c r="E148" s="213" t="s">
        <v>489</v>
      </c>
      <c r="F148" s="214" t="s">
        <v>372</v>
      </c>
      <c r="G148" s="215" t="s">
        <v>135</v>
      </c>
      <c r="H148" s="216">
        <v>12</v>
      </c>
      <c r="I148" s="217"/>
      <c r="J148" s="218">
        <f>ROUND(I148*H148,2)</f>
        <v>0</v>
      </c>
      <c r="K148" s="214" t="s">
        <v>19</v>
      </c>
      <c r="L148" s="40"/>
      <c r="M148" s="219" t="s">
        <v>19</v>
      </c>
      <c r="N148" s="220" t="s">
        <v>40</v>
      </c>
      <c r="O148" s="76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AR148" s="14" t="s">
        <v>136</v>
      </c>
      <c r="AT148" s="14" t="s">
        <v>132</v>
      </c>
      <c r="AU148" s="14" t="s">
        <v>78</v>
      </c>
      <c r="AY148" s="14" t="s">
        <v>129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4" t="s">
        <v>76</v>
      </c>
      <c r="BK148" s="223">
        <f>ROUND(I148*H148,2)</f>
        <v>0</v>
      </c>
      <c r="BL148" s="14" t="s">
        <v>136</v>
      </c>
      <c r="BM148" s="14" t="s">
        <v>262</v>
      </c>
    </row>
    <row r="149" spans="2:65" s="1" customFormat="1" ht="16.5" customHeight="1">
      <c r="B149" s="35"/>
      <c r="C149" s="212" t="s">
        <v>195</v>
      </c>
      <c r="D149" s="212" t="s">
        <v>132</v>
      </c>
      <c r="E149" s="213" t="s">
        <v>490</v>
      </c>
      <c r="F149" s="214" t="s">
        <v>374</v>
      </c>
      <c r="G149" s="215" t="s">
        <v>135</v>
      </c>
      <c r="H149" s="216">
        <v>4</v>
      </c>
      <c r="I149" s="217"/>
      <c r="J149" s="218">
        <f>ROUND(I149*H149,2)</f>
        <v>0</v>
      </c>
      <c r="K149" s="214" t="s">
        <v>19</v>
      </c>
      <c r="L149" s="40"/>
      <c r="M149" s="219" t="s">
        <v>19</v>
      </c>
      <c r="N149" s="220" t="s">
        <v>40</v>
      </c>
      <c r="O149" s="76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AR149" s="14" t="s">
        <v>136</v>
      </c>
      <c r="AT149" s="14" t="s">
        <v>132</v>
      </c>
      <c r="AU149" s="14" t="s">
        <v>78</v>
      </c>
      <c r="AY149" s="14" t="s">
        <v>129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4" t="s">
        <v>76</v>
      </c>
      <c r="BK149" s="223">
        <f>ROUND(I149*H149,2)</f>
        <v>0</v>
      </c>
      <c r="BL149" s="14" t="s">
        <v>136</v>
      </c>
      <c r="BM149" s="14" t="s">
        <v>269</v>
      </c>
    </row>
    <row r="150" spans="2:65" s="1" customFormat="1" ht="22.5" customHeight="1">
      <c r="B150" s="35"/>
      <c r="C150" s="212" t="s">
        <v>272</v>
      </c>
      <c r="D150" s="212" t="s">
        <v>132</v>
      </c>
      <c r="E150" s="213" t="s">
        <v>685</v>
      </c>
      <c r="F150" s="214" t="s">
        <v>663</v>
      </c>
      <c r="G150" s="215" t="s">
        <v>135</v>
      </c>
      <c r="H150" s="216">
        <v>3</v>
      </c>
      <c r="I150" s="217"/>
      <c r="J150" s="218">
        <f>ROUND(I150*H150,2)</f>
        <v>0</v>
      </c>
      <c r="K150" s="214" t="s">
        <v>19</v>
      </c>
      <c r="L150" s="40"/>
      <c r="M150" s="219" t="s">
        <v>19</v>
      </c>
      <c r="N150" s="220" t="s">
        <v>40</v>
      </c>
      <c r="O150" s="76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AR150" s="14" t="s">
        <v>136</v>
      </c>
      <c r="AT150" s="14" t="s">
        <v>132</v>
      </c>
      <c r="AU150" s="14" t="s">
        <v>78</v>
      </c>
      <c r="AY150" s="14" t="s">
        <v>129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4" t="s">
        <v>76</v>
      </c>
      <c r="BK150" s="223">
        <f>ROUND(I150*H150,2)</f>
        <v>0</v>
      </c>
      <c r="BL150" s="14" t="s">
        <v>136</v>
      </c>
      <c r="BM150" s="14" t="s">
        <v>274</v>
      </c>
    </row>
    <row r="151" spans="2:65" s="1" customFormat="1" ht="16.5" customHeight="1">
      <c r="B151" s="35"/>
      <c r="C151" s="212" t="s">
        <v>200</v>
      </c>
      <c r="D151" s="212" t="s">
        <v>132</v>
      </c>
      <c r="E151" s="213" t="s">
        <v>492</v>
      </c>
      <c r="F151" s="214" t="s">
        <v>378</v>
      </c>
      <c r="G151" s="215" t="s">
        <v>135</v>
      </c>
      <c r="H151" s="216">
        <v>2</v>
      </c>
      <c r="I151" s="217"/>
      <c r="J151" s="218">
        <f>ROUND(I151*H151,2)</f>
        <v>0</v>
      </c>
      <c r="K151" s="214" t="s">
        <v>19</v>
      </c>
      <c r="L151" s="40"/>
      <c r="M151" s="219" t="s">
        <v>19</v>
      </c>
      <c r="N151" s="220" t="s">
        <v>40</v>
      </c>
      <c r="O151" s="76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AR151" s="14" t="s">
        <v>136</v>
      </c>
      <c r="AT151" s="14" t="s">
        <v>132</v>
      </c>
      <c r="AU151" s="14" t="s">
        <v>78</v>
      </c>
      <c r="AY151" s="14" t="s">
        <v>129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4" t="s">
        <v>76</v>
      </c>
      <c r="BK151" s="223">
        <f>ROUND(I151*H151,2)</f>
        <v>0</v>
      </c>
      <c r="BL151" s="14" t="s">
        <v>136</v>
      </c>
      <c r="BM151" s="14" t="s">
        <v>276</v>
      </c>
    </row>
    <row r="152" spans="2:65" s="1" customFormat="1" ht="16.5" customHeight="1">
      <c r="B152" s="35"/>
      <c r="C152" s="212" t="s">
        <v>277</v>
      </c>
      <c r="D152" s="212" t="s">
        <v>132</v>
      </c>
      <c r="E152" s="213" t="s">
        <v>493</v>
      </c>
      <c r="F152" s="214" t="s">
        <v>380</v>
      </c>
      <c r="G152" s="215" t="s">
        <v>135</v>
      </c>
      <c r="H152" s="216">
        <v>2</v>
      </c>
      <c r="I152" s="217"/>
      <c r="J152" s="218">
        <f>ROUND(I152*H152,2)</f>
        <v>0</v>
      </c>
      <c r="K152" s="214" t="s">
        <v>19</v>
      </c>
      <c r="L152" s="40"/>
      <c r="M152" s="219" t="s">
        <v>19</v>
      </c>
      <c r="N152" s="220" t="s">
        <v>40</v>
      </c>
      <c r="O152" s="76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AR152" s="14" t="s">
        <v>136</v>
      </c>
      <c r="AT152" s="14" t="s">
        <v>132</v>
      </c>
      <c r="AU152" s="14" t="s">
        <v>78</v>
      </c>
      <c r="AY152" s="14" t="s">
        <v>129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4" t="s">
        <v>76</v>
      </c>
      <c r="BK152" s="223">
        <f>ROUND(I152*H152,2)</f>
        <v>0</v>
      </c>
      <c r="BL152" s="14" t="s">
        <v>136</v>
      </c>
      <c r="BM152" s="14" t="s">
        <v>279</v>
      </c>
    </row>
    <row r="153" spans="2:65" s="1" customFormat="1" ht="16.5" customHeight="1">
      <c r="B153" s="35"/>
      <c r="C153" s="212" t="s">
        <v>204</v>
      </c>
      <c r="D153" s="212" t="s">
        <v>132</v>
      </c>
      <c r="E153" s="213" t="s">
        <v>686</v>
      </c>
      <c r="F153" s="214" t="s">
        <v>665</v>
      </c>
      <c r="G153" s="215" t="s">
        <v>135</v>
      </c>
      <c r="H153" s="216">
        <v>4</v>
      </c>
      <c r="I153" s="217"/>
      <c r="J153" s="218">
        <f>ROUND(I153*H153,2)</f>
        <v>0</v>
      </c>
      <c r="K153" s="214" t="s">
        <v>19</v>
      </c>
      <c r="L153" s="40"/>
      <c r="M153" s="219" t="s">
        <v>19</v>
      </c>
      <c r="N153" s="220" t="s">
        <v>40</v>
      </c>
      <c r="O153" s="76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AR153" s="14" t="s">
        <v>136</v>
      </c>
      <c r="AT153" s="14" t="s">
        <v>132</v>
      </c>
      <c r="AU153" s="14" t="s">
        <v>78</v>
      </c>
      <c r="AY153" s="14" t="s">
        <v>129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4" t="s">
        <v>76</v>
      </c>
      <c r="BK153" s="223">
        <f>ROUND(I153*H153,2)</f>
        <v>0</v>
      </c>
      <c r="BL153" s="14" t="s">
        <v>136</v>
      </c>
      <c r="BM153" s="14" t="s">
        <v>281</v>
      </c>
    </row>
    <row r="154" spans="2:65" s="1" customFormat="1" ht="16.5" customHeight="1">
      <c r="B154" s="35"/>
      <c r="C154" s="212" t="s">
        <v>282</v>
      </c>
      <c r="D154" s="212" t="s">
        <v>132</v>
      </c>
      <c r="E154" s="213" t="s">
        <v>496</v>
      </c>
      <c r="F154" s="214" t="s">
        <v>386</v>
      </c>
      <c r="G154" s="215" t="s">
        <v>135</v>
      </c>
      <c r="H154" s="216">
        <v>6</v>
      </c>
      <c r="I154" s="217"/>
      <c r="J154" s="218">
        <f>ROUND(I154*H154,2)</f>
        <v>0</v>
      </c>
      <c r="K154" s="214" t="s">
        <v>19</v>
      </c>
      <c r="L154" s="40"/>
      <c r="M154" s="219" t="s">
        <v>19</v>
      </c>
      <c r="N154" s="220" t="s">
        <v>40</v>
      </c>
      <c r="O154" s="76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AR154" s="14" t="s">
        <v>136</v>
      </c>
      <c r="AT154" s="14" t="s">
        <v>132</v>
      </c>
      <c r="AU154" s="14" t="s">
        <v>78</v>
      </c>
      <c r="AY154" s="14" t="s">
        <v>129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4" t="s">
        <v>76</v>
      </c>
      <c r="BK154" s="223">
        <f>ROUND(I154*H154,2)</f>
        <v>0</v>
      </c>
      <c r="BL154" s="14" t="s">
        <v>136</v>
      </c>
      <c r="BM154" s="14" t="s">
        <v>284</v>
      </c>
    </row>
    <row r="155" spans="2:65" s="1" customFormat="1" ht="16.5" customHeight="1">
      <c r="B155" s="35"/>
      <c r="C155" s="212" t="s">
        <v>209</v>
      </c>
      <c r="D155" s="212" t="s">
        <v>132</v>
      </c>
      <c r="E155" s="213" t="s">
        <v>498</v>
      </c>
      <c r="F155" s="214" t="s">
        <v>388</v>
      </c>
      <c r="G155" s="215" t="s">
        <v>135</v>
      </c>
      <c r="H155" s="216">
        <v>2</v>
      </c>
      <c r="I155" s="217"/>
      <c r="J155" s="218">
        <f>ROUND(I155*H155,2)</f>
        <v>0</v>
      </c>
      <c r="K155" s="214" t="s">
        <v>19</v>
      </c>
      <c r="L155" s="40"/>
      <c r="M155" s="219" t="s">
        <v>19</v>
      </c>
      <c r="N155" s="220" t="s">
        <v>40</v>
      </c>
      <c r="O155" s="76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AR155" s="14" t="s">
        <v>136</v>
      </c>
      <c r="AT155" s="14" t="s">
        <v>132</v>
      </c>
      <c r="AU155" s="14" t="s">
        <v>78</v>
      </c>
      <c r="AY155" s="14" t="s">
        <v>129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4" t="s">
        <v>76</v>
      </c>
      <c r="BK155" s="223">
        <f>ROUND(I155*H155,2)</f>
        <v>0</v>
      </c>
      <c r="BL155" s="14" t="s">
        <v>136</v>
      </c>
      <c r="BM155" s="14" t="s">
        <v>286</v>
      </c>
    </row>
    <row r="156" spans="2:65" s="1" customFormat="1" ht="16.5" customHeight="1">
      <c r="B156" s="35"/>
      <c r="C156" s="212" t="s">
        <v>287</v>
      </c>
      <c r="D156" s="212" t="s">
        <v>132</v>
      </c>
      <c r="E156" s="213" t="s">
        <v>687</v>
      </c>
      <c r="F156" s="214" t="s">
        <v>667</v>
      </c>
      <c r="G156" s="215" t="s">
        <v>135</v>
      </c>
      <c r="H156" s="216">
        <v>2</v>
      </c>
      <c r="I156" s="217"/>
      <c r="J156" s="218">
        <f>ROUND(I156*H156,2)</f>
        <v>0</v>
      </c>
      <c r="K156" s="214" t="s">
        <v>19</v>
      </c>
      <c r="L156" s="40"/>
      <c r="M156" s="219" t="s">
        <v>19</v>
      </c>
      <c r="N156" s="220" t="s">
        <v>40</v>
      </c>
      <c r="O156" s="76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AR156" s="14" t="s">
        <v>136</v>
      </c>
      <c r="AT156" s="14" t="s">
        <v>132</v>
      </c>
      <c r="AU156" s="14" t="s">
        <v>78</v>
      </c>
      <c r="AY156" s="14" t="s">
        <v>129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4" t="s">
        <v>76</v>
      </c>
      <c r="BK156" s="223">
        <f>ROUND(I156*H156,2)</f>
        <v>0</v>
      </c>
      <c r="BL156" s="14" t="s">
        <v>136</v>
      </c>
      <c r="BM156" s="14" t="s">
        <v>289</v>
      </c>
    </row>
    <row r="157" spans="2:65" s="1" customFormat="1" ht="16.5" customHeight="1">
      <c r="B157" s="35"/>
      <c r="C157" s="212" t="s">
        <v>213</v>
      </c>
      <c r="D157" s="212" t="s">
        <v>132</v>
      </c>
      <c r="E157" s="213" t="s">
        <v>389</v>
      </c>
      <c r="F157" s="214" t="s">
        <v>390</v>
      </c>
      <c r="G157" s="215" t="s">
        <v>135</v>
      </c>
      <c r="H157" s="216">
        <v>2</v>
      </c>
      <c r="I157" s="217"/>
      <c r="J157" s="218">
        <f>ROUND(I157*H157,2)</f>
        <v>0</v>
      </c>
      <c r="K157" s="214" t="s">
        <v>19</v>
      </c>
      <c r="L157" s="40"/>
      <c r="M157" s="219" t="s">
        <v>19</v>
      </c>
      <c r="N157" s="220" t="s">
        <v>40</v>
      </c>
      <c r="O157" s="76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AR157" s="14" t="s">
        <v>136</v>
      </c>
      <c r="AT157" s="14" t="s">
        <v>132</v>
      </c>
      <c r="AU157" s="14" t="s">
        <v>78</v>
      </c>
      <c r="AY157" s="14" t="s">
        <v>129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4" t="s">
        <v>76</v>
      </c>
      <c r="BK157" s="223">
        <f>ROUND(I157*H157,2)</f>
        <v>0</v>
      </c>
      <c r="BL157" s="14" t="s">
        <v>136</v>
      </c>
      <c r="BM157" s="14" t="s">
        <v>291</v>
      </c>
    </row>
    <row r="158" spans="2:47" s="1" customFormat="1" ht="12">
      <c r="B158" s="35"/>
      <c r="C158" s="36"/>
      <c r="D158" s="224" t="s">
        <v>191</v>
      </c>
      <c r="E158" s="36"/>
      <c r="F158" s="225" t="s">
        <v>391</v>
      </c>
      <c r="G158" s="36"/>
      <c r="H158" s="36"/>
      <c r="I158" s="139"/>
      <c r="J158" s="36"/>
      <c r="K158" s="36"/>
      <c r="L158" s="40"/>
      <c r="M158" s="226"/>
      <c r="N158" s="76"/>
      <c r="O158" s="76"/>
      <c r="P158" s="76"/>
      <c r="Q158" s="76"/>
      <c r="R158" s="76"/>
      <c r="S158" s="76"/>
      <c r="T158" s="77"/>
      <c r="AT158" s="14" t="s">
        <v>191</v>
      </c>
      <c r="AU158" s="14" t="s">
        <v>78</v>
      </c>
    </row>
    <row r="159" spans="2:65" s="1" customFormat="1" ht="16.5" customHeight="1">
      <c r="B159" s="35"/>
      <c r="C159" s="212" t="s">
        <v>292</v>
      </c>
      <c r="D159" s="212" t="s">
        <v>132</v>
      </c>
      <c r="E159" s="213" t="s">
        <v>688</v>
      </c>
      <c r="F159" s="214" t="s">
        <v>669</v>
      </c>
      <c r="G159" s="215" t="s">
        <v>135</v>
      </c>
      <c r="H159" s="216">
        <v>8</v>
      </c>
      <c r="I159" s="217"/>
      <c r="J159" s="218">
        <f>ROUND(I159*H159,2)</f>
        <v>0</v>
      </c>
      <c r="K159" s="214" t="s">
        <v>19</v>
      </c>
      <c r="L159" s="40"/>
      <c r="M159" s="219" t="s">
        <v>19</v>
      </c>
      <c r="N159" s="220" t="s">
        <v>40</v>
      </c>
      <c r="O159" s="76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AR159" s="14" t="s">
        <v>136</v>
      </c>
      <c r="AT159" s="14" t="s">
        <v>132</v>
      </c>
      <c r="AU159" s="14" t="s">
        <v>78</v>
      </c>
      <c r="AY159" s="14" t="s">
        <v>129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4" t="s">
        <v>76</v>
      </c>
      <c r="BK159" s="223">
        <f>ROUND(I159*H159,2)</f>
        <v>0</v>
      </c>
      <c r="BL159" s="14" t="s">
        <v>136</v>
      </c>
      <c r="BM159" s="14" t="s">
        <v>294</v>
      </c>
    </row>
    <row r="160" spans="2:65" s="1" customFormat="1" ht="16.5" customHeight="1">
      <c r="B160" s="35"/>
      <c r="C160" s="212" t="s">
        <v>217</v>
      </c>
      <c r="D160" s="212" t="s">
        <v>132</v>
      </c>
      <c r="E160" s="213" t="s">
        <v>670</v>
      </c>
      <c r="F160" s="214" t="s">
        <v>671</v>
      </c>
      <c r="G160" s="215" t="s">
        <v>135</v>
      </c>
      <c r="H160" s="216">
        <v>4</v>
      </c>
      <c r="I160" s="217"/>
      <c r="J160" s="218">
        <f>ROUND(I160*H160,2)</f>
        <v>0</v>
      </c>
      <c r="K160" s="214" t="s">
        <v>19</v>
      </c>
      <c r="L160" s="40"/>
      <c r="M160" s="219" t="s">
        <v>19</v>
      </c>
      <c r="N160" s="220" t="s">
        <v>40</v>
      </c>
      <c r="O160" s="76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AR160" s="14" t="s">
        <v>136</v>
      </c>
      <c r="AT160" s="14" t="s">
        <v>132</v>
      </c>
      <c r="AU160" s="14" t="s">
        <v>78</v>
      </c>
      <c r="AY160" s="14" t="s">
        <v>129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4" t="s">
        <v>76</v>
      </c>
      <c r="BK160" s="223">
        <f>ROUND(I160*H160,2)</f>
        <v>0</v>
      </c>
      <c r="BL160" s="14" t="s">
        <v>136</v>
      </c>
      <c r="BM160" s="14" t="s">
        <v>296</v>
      </c>
    </row>
    <row r="161" spans="2:47" s="1" customFormat="1" ht="12">
      <c r="B161" s="35"/>
      <c r="C161" s="36"/>
      <c r="D161" s="224" t="s">
        <v>191</v>
      </c>
      <c r="E161" s="36"/>
      <c r="F161" s="225" t="s">
        <v>391</v>
      </c>
      <c r="G161" s="36"/>
      <c r="H161" s="36"/>
      <c r="I161" s="139"/>
      <c r="J161" s="36"/>
      <c r="K161" s="36"/>
      <c r="L161" s="40"/>
      <c r="M161" s="226"/>
      <c r="N161" s="76"/>
      <c r="O161" s="76"/>
      <c r="P161" s="76"/>
      <c r="Q161" s="76"/>
      <c r="R161" s="76"/>
      <c r="S161" s="76"/>
      <c r="T161" s="77"/>
      <c r="AT161" s="14" t="s">
        <v>191</v>
      </c>
      <c r="AU161" s="14" t="s">
        <v>78</v>
      </c>
    </row>
    <row r="162" spans="2:65" s="1" customFormat="1" ht="16.5" customHeight="1">
      <c r="B162" s="35"/>
      <c r="C162" s="212" t="s">
        <v>297</v>
      </c>
      <c r="D162" s="212" t="s">
        <v>132</v>
      </c>
      <c r="E162" s="213" t="s">
        <v>672</v>
      </c>
      <c r="F162" s="214" t="s">
        <v>673</v>
      </c>
      <c r="G162" s="215" t="s">
        <v>135</v>
      </c>
      <c r="H162" s="216">
        <v>1</v>
      </c>
      <c r="I162" s="217"/>
      <c r="J162" s="218">
        <f>ROUND(I162*H162,2)</f>
        <v>0</v>
      </c>
      <c r="K162" s="214" t="s">
        <v>19</v>
      </c>
      <c r="L162" s="40"/>
      <c r="M162" s="219" t="s">
        <v>19</v>
      </c>
      <c r="N162" s="220" t="s">
        <v>40</v>
      </c>
      <c r="O162" s="76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AR162" s="14" t="s">
        <v>136</v>
      </c>
      <c r="AT162" s="14" t="s">
        <v>132</v>
      </c>
      <c r="AU162" s="14" t="s">
        <v>78</v>
      </c>
      <c r="AY162" s="14" t="s">
        <v>129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4" t="s">
        <v>76</v>
      </c>
      <c r="BK162" s="223">
        <f>ROUND(I162*H162,2)</f>
        <v>0</v>
      </c>
      <c r="BL162" s="14" t="s">
        <v>136</v>
      </c>
      <c r="BM162" s="14" t="s">
        <v>299</v>
      </c>
    </row>
    <row r="163" spans="2:47" s="1" customFormat="1" ht="12">
      <c r="B163" s="35"/>
      <c r="C163" s="36"/>
      <c r="D163" s="224" t="s">
        <v>191</v>
      </c>
      <c r="E163" s="36"/>
      <c r="F163" s="225" t="s">
        <v>394</v>
      </c>
      <c r="G163" s="36"/>
      <c r="H163" s="36"/>
      <c r="I163" s="139"/>
      <c r="J163" s="36"/>
      <c r="K163" s="36"/>
      <c r="L163" s="40"/>
      <c r="M163" s="226"/>
      <c r="N163" s="76"/>
      <c r="O163" s="76"/>
      <c r="P163" s="76"/>
      <c r="Q163" s="76"/>
      <c r="R163" s="76"/>
      <c r="S163" s="76"/>
      <c r="T163" s="77"/>
      <c r="AT163" s="14" t="s">
        <v>191</v>
      </c>
      <c r="AU163" s="14" t="s">
        <v>78</v>
      </c>
    </row>
    <row r="164" spans="2:65" s="1" customFormat="1" ht="16.5" customHeight="1">
      <c r="B164" s="35"/>
      <c r="C164" s="212" t="s">
        <v>221</v>
      </c>
      <c r="D164" s="212" t="s">
        <v>132</v>
      </c>
      <c r="E164" s="213" t="s">
        <v>531</v>
      </c>
      <c r="F164" s="214" t="s">
        <v>419</v>
      </c>
      <c r="G164" s="215" t="s">
        <v>135</v>
      </c>
      <c r="H164" s="216">
        <v>94</v>
      </c>
      <c r="I164" s="217"/>
      <c r="J164" s="218">
        <f>ROUND(I164*H164,2)</f>
        <v>0</v>
      </c>
      <c r="K164" s="214" t="s">
        <v>19</v>
      </c>
      <c r="L164" s="40"/>
      <c r="M164" s="219" t="s">
        <v>19</v>
      </c>
      <c r="N164" s="220" t="s">
        <v>40</v>
      </c>
      <c r="O164" s="76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AR164" s="14" t="s">
        <v>136</v>
      </c>
      <c r="AT164" s="14" t="s">
        <v>132</v>
      </c>
      <c r="AU164" s="14" t="s">
        <v>78</v>
      </c>
      <c r="AY164" s="14" t="s">
        <v>129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4" t="s">
        <v>76</v>
      </c>
      <c r="BK164" s="223">
        <f>ROUND(I164*H164,2)</f>
        <v>0</v>
      </c>
      <c r="BL164" s="14" t="s">
        <v>136</v>
      </c>
      <c r="BM164" s="14" t="s">
        <v>301</v>
      </c>
    </row>
    <row r="165" spans="2:65" s="1" customFormat="1" ht="16.5" customHeight="1">
      <c r="B165" s="35"/>
      <c r="C165" s="212" t="s">
        <v>302</v>
      </c>
      <c r="D165" s="212" t="s">
        <v>132</v>
      </c>
      <c r="E165" s="213" t="s">
        <v>533</v>
      </c>
      <c r="F165" s="214" t="s">
        <v>421</v>
      </c>
      <c r="G165" s="215" t="s">
        <v>135</v>
      </c>
      <c r="H165" s="216">
        <v>4</v>
      </c>
      <c r="I165" s="217"/>
      <c r="J165" s="218">
        <f>ROUND(I165*H165,2)</f>
        <v>0</v>
      </c>
      <c r="K165" s="214" t="s">
        <v>19</v>
      </c>
      <c r="L165" s="40"/>
      <c r="M165" s="219" t="s">
        <v>19</v>
      </c>
      <c r="N165" s="220" t="s">
        <v>40</v>
      </c>
      <c r="O165" s="76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AR165" s="14" t="s">
        <v>136</v>
      </c>
      <c r="AT165" s="14" t="s">
        <v>132</v>
      </c>
      <c r="AU165" s="14" t="s">
        <v>78</v>
      </c>
      <c r="AY165" s="14" t="s">
        <v>129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4" t="s">
        <v>76</v>
      </c>
      <c r="BK165" s="223">
        <f>ROUND(I165*H165,2)</f>
        <v>0</v>
      </c>
      <c r="BL165" s="14" t="s">
        <v>136</v>
      </c>
      <c r="BM165" s="14" t="s">
        <v>304</v>
      </c>
    </row>
    <row r="166" spans="2:63" s="11" customFormat="1" ht="22.8" customHeight="1">
      <c r="B166" s="196"/>
      <c r="C166" s="197"/>
      <c r="D166" s="198" t="s">
        <v>68</v>
      </c>
      <c r="E166" s="210" t="s">
        <v>158</v>
      </c>
      <c r="F166" s="210" t="s">
        <v>159</v>
      </c>
      <c r="G166" s="197"/>
      <c r="H166" s="197"/>
      <c r="I166" s="200"/>
      <c r="J166" s="211">
        <f>BK166</f>
        <v>0</v>
      </c>
      <c r="K166" s="197"/>
      <c r="L166" s="202"/>
      <c r="M166" s="203"/>
      <c r="N166" s="204"/>
      <c r="O166" s="204"/>
      <c r="P166" s="205">
        <f>SUM(P167:P169)</f>
        <v>0</v>
      </c>
      <c r="Q166" s="204"/>
      <c r="R166" s="205">
        <f>SUM(R167:R169)</f>
        <v>0</v>
      </c>
      <c r="S166" s="204"/>
      <c r="T166" s="206">
        <f>SUM(T167:T169)</f>
        <v>0</v>
      </c>
      <c r="AR166" s="207" t="s">
        <v>78</v>
      </c>
      <c r="AT166" s="208" t="s">
        <v>68</v>
      </c>
      <c r="AU166" s="208" t="s">
        <v>76</v>
      </c>
      <c r="AY166" s="207" t="s">
        <v>129</v>
      </c>
      <c r="BK166" s="209">
        <f>SUM(BK167:BK169)</f>
        <v>0</v>
      </c>
    </row>
    <row r="167" spans="2:65" s="1" customFormat="1" ht="16.5" customHeight="1">
      <c r="B167" s="35"/>
      <c r="C167" s="212" t="s">
        <v>226</v>
      </c>
      <c r="D167" s="212" t="s">
        <v>132</v>
      </c>
      <c r="E167" s="213" t="s">
        <v>541</v>
      </c>
      <c r="F167" s="214" t="s">
        <v>427</v>
      </c>
      <c r="G167" s="215" t="s">
        <v>162</v>
      </c>
      <c r="H167" s="216">
        <v>50</v>
      </c>
      <c r="I167" s="217"/>
      <c r="J167" s="218">
        <f>ROUND(I167*H167,2)</f>
        <v>0</v>
      </c>
      <c r="K167" s="214" t="s">
        <v>19</v>
      </c>
      <c r="L167" s="40"/>
      <c r="M167" s="219" t="s">
        <v>19</v>
      </c>
      <c r="N167" s="220" t="s">
        <v>40</v>
      </c>
      <c r="O167" s="76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AR167" s="14" t="s">
        <v>136</v>
      </c>
      <c r="AT167" s="14" t="s">
        <v>132</v>
      </c>
      <c r="AU167" s="14" t="s">
        <v>78</v>
      </c>
      <c r="AY167" s="14" t="s">
        <v>129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4" t="s">
        <v>76</v>
      </c>
      <c r="BK167" s="223">
        <f>ROUND(I167*H167,2)</f>
        <v>0</v>
      </c>
      <c r="BL167" s="14" t="s">
        <v>136</v>
      </c>
      <c r="BM167" s="14" t="s">
        <v>306</v>
      </c>
    </row>
    <row r="168" spans="2:65" s="1" customFormat="1" ht="16.5" customHeight="1">
      <c r="B168" s="35"/>
      <c r="C168" s="212" t="s">
        <v>307</v>
      </c>
      <c r="D168" s="212" t="s">
        <v>132</v>
      </c>
      <c r="E168" s="213" t="s">
        <v>543</v>
      </c>
      <c r="F168" s="214" t="s">
        <v>429</v>
      </c>
      <c r="G168" s="215" t="s">
        <v>162</v>
      </c>
      <c r="H168" s="216">
        <v>20</v>
      </c>
      <c r="I168" s="217"/>
      <c r="J168" s="218">
        <f>ROUND(I168*H168,2)</f>
        <v>0</v>
      </c>
      <c r="K168" s="214" t="s">
        <v>19</v>
      </c>
      <c r="L168" s="40"/>
      <c r="M168" s="219" t="s">
        <v>19</v>
      </c>
      <c r="N168" s="220" t="s">
        <v>40</v>
      </c>
      <c r="O168" s="76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AR168" s="14" t="s">
        <v>136</v>
      </c>
      <c r="AT168" s="14" t="s">
        <v>132</v>
      </c>
      <c r="AU168" s="14" t="s">
        <v>78</v>
      </c>
      <c r="AY168" s="14" t="s">
        <v>129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4" t="s">
        <v>76</v>
      </c>
      <c r="BK168" s="223">
        <f>ROUND(I168*H168,2)</f>
        <v>0</v>
      </c>
      <c r="BL168" s="14" t="s">
        <v>136</v>
      </c>
      <c r="BM168" s="14" t="s">
        <v>309</v>
      </c>
    </row>
    <row r="169" spans="2:65" s="1" customFormat="1" ht="16.5" customHeight="1">
      <c r="B169" s="35"/>
      <c r="C169" s="212" t="s">
        <v>230</v>
      </c>
      <c r="D169" s="212" t="s">
        <v>132</v>
      </c>
      <c r="E169" s="213" t="s">
        <v>546</v>
      </c>
      <c r="F169" s="214" t="s">
        <v>431</v>
      </c>
      <c r="G169" s="215" t="s">
        <v>162</v>
      </c>
      <c r="H169" s="216">
        <v>10</v>
      </c>
      <c r="I169" s="217"/>
      <c r="J169" s="218">
        <f>ROUND(I169*H169,2)</f>
        <v>0</v>
      </c>
      <c r="K169" s="214" t="s">
        <v>19</v>
      </c>
      <c r="L169" s="40"/>
      <c r="M169" s="219" t="s">
        <v>19</v>
      </c>
      <c r="N169" s="220" t="s">
        <v>40</v>
      </c>
      <c r="O169" s="76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AR169" s="14" t="s">
        <v>136</v>
      </c>
      <c r="AT169" s="14" t="s">
        <v>132</v>
      </c>
      <c r="AU169" s="14" t="s">
        <v>78</v>
      </c>
      <c r="AY169" s="14" t="s">
        <v>129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4" t="s">
        <v>76</v>
      </c>
      <c r="BK169" s="223">
        <f>ROUND(I169*H169,2)</f>
        <v>0</v>
      </c>
      <c r="BL169" s="14" t="s">
        <v>136</v>
      </c>
      <c r="BM169" s="14" t="s">
        <v>311</v>
      </c>
    </row>
    <row r="170" spans="2:63" s="11" customFormat="1" ht="22.8" customHeight="1">
      <c r="B170" s="196"/>
      <c r="C170" s="197"/>
      <c r="D170" s="198" t="s">
        <v>68</v>
      </c>
      <c r="E170" s="210" t="s">
        <v>170</v>
      </c>
      <c r="F170" s="210" t="s">
        <v>171</v>
      </c>
      <c r="G170" s="197"/>
      <c r="H170" s="197"/>
      <c r="I170" s="200"/>
      <c r="J170" s="211">
        <f>BK170</f>
        <v>0</v>
      </c>
      <c r="K170" s="197"/>
      <c r="L170" s="202"/>
      <c r="M170" s="203"/>
      <c r="N170" s="204"/>
      <c r="O170" s="204"/>
      <c r="P170" s="205">
        <f>SUM(P171:P175)</f>
        <v>0</v>
      </c>
      <c r="Q170" s="204"/>
      <c r="R170" s="205">
        <f>SUM(R171:R175)</f>
        <v>0</v>
      </c>
      <c r="S170" s="204"/>
      <c r="T170" s="206">
        <f>SUM(T171:T175)</f>
        <v>0</v>
      </c>
      <c r="AR170" s="207" t="s">
        <v>78</v>
      </c>
      <c r="AT170" s="208" t="s">
        <v>68</v>
      </c>
      <c r="AU170" s="208" t="s">
        <v>76</v>
      </c>
      <c r="AY170" s="207" t="s">
        <v>129</v>
      </c>
      <c r="BK170" s="209">
        <f>SUM(BK171:BK175)</f>
        <v>0</v>
      </c>
    </row>
    <row r="171" spans="2:65" s="1" customFormat="1" ht="16.5" customHeight="1">
      <c r="B171" s="35"/>
      <c r="C171" s="212" t="s">
        <v>312</v>
      </c>
      <c r="D171" s="212" t="s">
        <v>132</v>
      </c>
      <c r="E171" s="213" t="s">
        <v>689</v>
      </c>
      <c r="F171" s="214" t="s">
        <v>675</v>
      </c>
      <c r="G171" s="215" t="s">
        <v>162</v>
      </c>
      <c r="H171" s="216">
        <v>25</v>
      </c>
      <c r="I171" s="217"/>
      <c r="J171" s="218">
        <f>ROUND(I171*H171,2)</f>
        <v>0</v>
      </c>
      <c r="K171" s="214" t="s">
        <v>19</v>
      </c>
      <c r="L171" s="40"/>
      <c r="M171" s="219" t="s">
        <v>19</v>
      </c>
      <c r="N171" s="220" t="s">
        <v>40</v>
      </c>
      <c r="O171" s="76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AR171" s="14" t="s">
        <v>136</v>
      </c>
      <c r="AT171" s="14" t="s">
        <v>132</v>
      </c>
      <c r="AU171" s="14" t="s">
        <v>78</v>
      </c>
      <c r="AY171" s="14" t="s">
        <v>129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4" t="s">
        <v>76</v>
      </c>
      <c r="BK171" s="223">
        <f>ROUND(I171*H171,2)</f>
        <v>0</v>
      </c>
      <c r="BL171" s="14" t="s">
        <v>136</v>
      </c>
      <c r="BM171" s="14" t="s">
        <v>314</v>
      </c>
    </row>
    <row r="172" spans="2:65" s="1" customFormat="1" ht="16.5" customHeight="1">
      <c r="B172" s="35"/>
      <c r="C172" s="212" t="s">
        <v>235</v>
      </c>
      <c r="D172" s="212" t="s">
        <v>132</v>
      </c>
      <c r="E172" s="213" t="s">
        <v>561</v>
      </c>
      <c r="F172" s="214" t="s">
        <v>443</v>
      </c>
      <c r="G172" s="215" t="s">
        <v>162</v>
      </c>
      <c r="H172" s="216">
        <v>40</v>
      </c>
      <c r="I172" s="217"/>
      <c r="J172" s="218">
        <f>ROUND(I172*H172,2)</f>
        <v>0</v>
      </c>
      <c r="K172" s="214" t="s">
        <v>19</v>
      </c>
      <c r="L172" s="40"/>
      <c r="M172" s="219" t="s">
        <v>19</v>
      </c>
      <c r="N172" s="220" t="s">
        <v>40</v>
      </c>
      <c r="O172" s="76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AR172" s="14" t="s">
        <v>136</v>
      </c>
      <c r="AT172" s="14" t="s">
        <v>132</v>
      </c>
      <c r="AU172" s="14" t="s">
        <v>78</v>
      </c>
      <c r="AY172" s="14" t="s">
        <v>129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4" t="s">
        <v>76</v>
      </c>
      <c r="BK172" s="223">
        <f>ROUND(I172*H172,2)</f>
        <v>0</v>
      </c>
      <c r="BL172" s="14" t="s">
        <v>136</v>
      </c>
      <c r="BM172" s="14" t="s">
        <v>316</v>
      </c>
    </row>
    <row r="173" spans="2:65" s="1" customFormat="1" ht="16.5" customHeight="1">
      <c r="B173" s="35"/>
      <c r="C173" s="212" t="s">
        <v>317</v>
      </c>
      <c r="D173" s="212" t="s">
        <v>132</v>
      </c>
      <c r="E173" s="213" t="s">
        <v>563</v>
      </c>
      <c r="F173" s="214" t="s">
        <v>445</v>
      </c>
      <c r="G173" s="215" t="s">
        <v>162</v>
      </c>
      <c r="H173" s="216">
        <v>680</v>
      </c>
      <c r="I173" s="217"/>
      <c r="J173" s="218">
        <f>ROUND(I173*H173,2)</f>
        <v>0</v>
      </c>
      <c r="K173" s="214" t="s">
        <v>19</v>
      </c>
      <c r="L173" s="40"/>
      <c r="M173" s="219" t="s">
        <v>19</v>
      </c>
      <c r="N173" s="220" t="s">
        <v>40</v>
      </c>
      <c r="O173" s="76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AR173" s="14" t="s">
        <v>136</v>
      </c>
      <c r="AT173" s="14" t="s">
        <v>132</v>
      </c>
      <c r="AU173" s="14" t="s">
        <v>78</v>
      </c>
      <c r="AY173" s="14" t="s">
        <v>129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4" t="s">
        <v>76</v>
      </c>
      <c r="BK173" s="223">
        <f>ROUND(I173*H173,2)</f>
        <v>0</v>
      </c>
      <c r="BL173" s="14" t="s">
        <v>136</v>
      </c>
      <c r="BM173" s="14" t="s">
        <v>319</v>
      </c>
    </row>
    <row r="174" spans="2:65" s="1" customFormat="1" ht="16.5" customHeight="1">
      <c r="B174" s="35"/>
      <c r="C174" s="212" t="s">
        <v>239</v>
      </c>
      <c r="D174" s="212" t="s">
        <v>132</v>
      </c>
      <c r="E174" s="213" t="s">
        <v>690</v>
      </c>
      <c r="F174" s="214" t="s">
        <v>677</v>
      </c>
      <c r="G174" s="215" t="s">
        <v>162</v>
      </c>
      <c r="H174" s="216">
        <v>50</v>
      </c>
      <c r="I174" s="217"/>
      <c r="J174" s="218">
        <f>ROUND(I174*H174,2)</f>
        <v>0</v>
      </c>
      <c r="K174" s="214" t="s">
        <v>19</v>
      </c>
      <c r="L174" s="40"/>
      <c r="M174" s="219" t="s">
        <v>19</v>
      </c>
      <c r="N174" s="220" t="s">
        <v>40</v>
      </c>
      <c r="O174" s="76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AR174" s="14" t="s">
        <v>136</v>
      </c>
      <c r="AT174" s="14" t="s">
        <v>132</v>
      </c>
      <c r="AU174" s="14" t="s">
        <v>78</v>
      </c>
      <c r="AY174" s="14" t="s">
        <v>129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4" t="s">
        <v>76</v>
      </c>
      <c r="BK174" s="223">
        <f>ROUND(I174*H174,2)</f>
        <v>0</v>
      </c>
      <c r="BL174" s="14" t="s">
        <v>136</v>
      </c>
      <c r="BM174" s="14" t="s">
        <v>321</v>
      </c>
    </row>
    <row r="175" spans="2:65" s="1" customFormat="1" ht="16.5" customHeight="1">
      <c r="B175" s="35"/>
      <c r="C175" s="212" t="s">
        <v>322</v>
      </c>
      <c r="D175" s="212" t="s">
        <v>132</v>
      </c>
      <c r="E175" s="213" t="s">
        <v>581</v>
      </c>
      <c r="F175" s="214" t="s">
        <v>459</v>
      </c>
      <c r="G175" s="215" t="s">
        <v>162</v>
      </c>
      <c r="H175" s="216">
        <v>80</v>
      </c>
      <c r="I175" s="217"/>
      <c r="J175" s="218">
        <f>ROUND(I175*H175,2)</f>
        <v>0</v>
      </c>
      <c r="K175" s="214" t="s">
        <v>19</v>
      </c>
      <c r="L175" s="40"/>
      <c r="M175" s="219" t="s">
        <v>19</v>
      </c>
      <c r="N175" s="220" t="s">
        <v>40</v>
      </c>
      <c r="O175" s="76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AR175" s="14" t="s">
        <v>136</v>
      </c>
      <c r="AT175" s="14" t="s">
        <v>132</v>
      </c>
      <c r="AU175" s="14" t="s">
        <v>78</v>
      </c>
      <c r="AY175" s="14" t="s">
        <v>129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4" t="s">
        <v>76</v>
      </c>
      <c r="BK175" s="223">
        <f>ROUND(I175*H175,2)</f>
        <v>0</v>
      </c>
      <c r="BL175" s="14" t="s">
        <v>136</v>
      </c>
      <c r="BM175" s="14" t="s">
        <v>324</v>
      </c>
    </row>
    <row r="176" spans="2:63" s="11" customFormat="1" ht="22.8" customHeight="1">
      <c r="B176" s="196"/>
      <c r="C176" s="197"/>
      <c r="D176" s="198" t="s">
        <v>68</v>
      </c>
      <c r="E176" s="210" t="s">
        <v>186</v>
      </c>
      <c r="F176" s="210" t="s">
        <v>462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P177+P179</f>
        <v>0</v>
      </c>
      <c r="Q176" s="204"/>
      <c r="R176" s="205">
        <f>R177+R179</f>
        <v>0</v>
      </c>
      <c r="S176" s="204"/>
      <c r="T176" s="206">
        <f>T177+T179</f>
        <v>0</v>
      </c>
      <c r="AR176" s="207" t="s">
        <v>78</v>
      </c>
      <c r="AT176" s="208" t="s">
        <v>68</v>
      </c>
      <c r="AU176" s="208" t="s">
        <v>76</v>
      </c>
      <c r="AY176" s="207" t="s">
        <v>129</v>
      </c>
      <c r="BK176" s="209">
        <f>BK177+BK179</f>
        <v>0</v>
      </c>
    </row>
    <row r="177" spans="2:63" s="11" customFormat="1" ht="20.85" customHeight="1">
      <c r="B177" s="196"/>
      <c r="C177" s="197"/>
      <c r="D177" s="198" t="s">
        <v>68</v>
      </c>
      <c r="E177" s="210" t="s">
        <v>264</v>
      </c>
      <c r="F177" s="210" t="s">
        <v>705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P178</f>
        <v>0</v>
      </c>
      <c r="Q177" s="204"/>
      <c r="R177" s="205">
        <f>R178</f>
        <v>0</v>
      </c>
      <c r="S177" s="204"/>
      <c r="T177" s="206">
        <f>T178</f>
        <v>0</v>
      </c>
      <c r="AR177" s="207" t="s">
        <v>78</v>
      </c>
      <c r="AT177" s="208" t="s">
        <v>68</v>
      </c>
      <c r="AU177" s="208" t="s">
        <v>78</v>
      </c>
      <c r="AY177" s="207" t="s">
        <v>129</v>
      </c>
      <c r="BK177" s="209">
        <f>BK178</f>
        <v>0</v>
      </c>
    </row>
    <row r="178" spans="2:65" s="1" customFormat="1" ht="16.5" customHeight="1">
      <c r="B178" s="35"/>
      <c r="C178" s="212" t="s">
        <v>244</v>
      </c>
      <c r="D178" s="212" t="s">
        <v>132</v>
      </c>
      <c r="E178" s="213" t="s">
        <v>691</v>
      </c>
      <c r="F178" s="214" t="s">
        <v>465</v>
      </c>
      <c r="G178" s="215" t="s">
        <v>135</v>
      </c>
      <c r="H178" s="216">
        <v>1</v>
      </c>
      <c r="I178" s="217"/>
      <c r="J178" s="218">
        <f>ROUND(I178*H178,2)</f>
        <v>0</v>
      </c>
      <c r="K178" s="214" t="s">
        <v>19</v>
      </c>
      <c r="L178" s="40"/>
      <c r="M178" s="219" t="s">
        <v>19</v>
      </c>
      <c r="N178" s="220" t="s">
        <v>40</v>
      </c>
      <c r="O178" s="76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AR178" s="14" t="s">
        <v>136</v>
      </c>
      <c r="AT178" s="14" t="s">
        <v>132</v>
      </c>
      <c r="AU178" s="14" t="s">
        <v>140</v>
      </c>
      <c r="AY178" s="14" t="s">
        <v>129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4" t="s">
        <v>76</v>
      </c>
      <c r="BK178" s="223">
        <f>ROUND(I178*H178,2)</f>
        <v>0</v>
      </c>
      <c r="BL178" s="14" t="s">
        <v>136</v>
      </c>
      <c r="BM178" s="14" t="s">
        <v>326</v>
      </c>
    </row>
    <row r="179" spans="2:63" s="11" customFormat="1" ht="20.85" customHeight="1">
      <c r="B179" s="196"/>
      <c r="C179" s="197"/>
      <c r="D179" s="198" t="s">
        <v>68</v>
      </c>
      <c r="E179" s="210" t="s">
        <v>270</v>
      </c>
      <c r="F179" s="210" t="s">
        <v>707</v>
      </c>
      <c r="G179" s="197"/>
      <c r="H179" s="197"/>
      <c r="I179" s="200"/>
      <c r="J179" s="211">
        <f>BK179</f>
        <v>0</v>
      </c>
      <c r="K179" s="197"/>
      <c r="L179" s="202"/>
      <c r="M179" s="203"/>
      <c r="N179" s="204"/>
      <c r="O179" s="204"/>
      <c r="P179" s="205">
        <f>P180</f>
        <v>0</v>
      </c>
      <c r="Q179" s="204"/>
      <c r="R179" s="205">
        <f>R180</f>
        <v>0</v>
      </c>
      <c r="S179" s="204"/>
      <c r="T179" s="206">
        <f>T180</f>
        <v>0</v>
      </c>
      <c r="AR179" s="207" t="s">
        <v>78</v>
      </c>
      <c r="AT179" s="208" t="s">
        <v>68</v>
      </c>
      <c r="AU179" s="208" t="s">
        <v>78</v>
      </c>
      <c r="AY179" s="207" t="s">
        <v>129</v>
      </c>
      <c r="BK179" s="209">
        <f>BK180</f>
        <v>0</v>
      </c>
    </row>
    <row r="180" spans="2:65" s="1" customFormat="1" ht="16.5" customHeight="1">
      <c r="B180" s="35"/>
      <c r="C180" s="212" t="s">
        <v>327</v>
      </c>
      <c r="D180" s="212" t="s">
        <v>132</v>
      </c>
      <c r="E180" s="213" t="s">
        <v>691</v>
      </c>
      <c r="F180" s="214" t="s">
        <v>465</v>
      </c>
      <c r="G180" s="215" t="s">
        <v>135</v>
      </c>
      <c r="H180" s="216">
        <v>1</v>
      </c>
      <c r="I180" s="217"/>
      <c r="J180" s="218">
        <f>ROUND(I180*H180,2)</f>
        <v>0</v>
      </c>
      <c r="K180" s="214" t="s">
        <v>19</v>
      </c>
      <c r="L180" s="40"/>
      <c r="M180" s="219" t="s">
        <v>19</v>
      </c>
      <c r="N180" s="220" t="s">
        <v>40</v>
      </c>
      <c r="O180" s="76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AR180" s="14" t="s">
        <v>136</v>
      </c>
      <c r="AT180" s="14" t="s">
        <v>132</v>
      </c>
      <c r="AU180" s="14" t="s">
        <v>140</v>
      </c>
      <c r="AY180" s="14" t="s">
        <v>129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4" t="s">
        <v>76</v>
      </c>
      <c r="BK180" s="223">
        <f>ROUND(I180*H180,2)</f>
        <v>0</v>
      </c>
      <c r="BL180" s="14" t="s">
        <v>136</v>
      </c>
      <c r="BM180" s="14" t="s">
        <v>329</v>
      </c>
    </row>
    <row r="181" spans="2:63" s="11" customFormat="1" ht="22.8" customHeight="1">
      <c r="B181" s="196"/>
      <c r="C181" s="197"/>
      <c r="D181" s="198" t="s">
        <v>68</v>
      </c>
      <c r="E181" s="210" t="s">
        <v>478</v>
      </c>
      <c r="F181" s="210" t="s">
        <v>479</v>
      </c>
      <c r="G181" s="197"/>
      <c r="H181" s="197"/>
      <c r="I181" s="200"/>
      <c r="J181" s="211">
        <f>BK181</f>
        <v>0</v>
      </c>
      <c r="K181" s="197"/>
      <c r="L181" s="202"/>
      <c r="M181" s="203"/>
      <c r="N181" s="204"/>
      <c r="O181" s="204"/>
      <c r="P181" s="205">
        <f>SUM(P182:P185)</f>
        <v>0</v>
      </c>
      <c r="Q181" s="204"/>
      <c r="R181" s="205">
        <f>SUM(R182:R185)</f>
        <v>0</v>
      </c>
      <c r="S181" s="204"/>
      <c r="T181" s="206">
        <f>SUM(T182:T185)</f>
        <v>0</v>
      </c>
      <c r="AR181" s="207" t="s">
        <v>78</v>
      </c>
      <c r="AT181" s="208" t="s">
        <v>68</v>
      </c>
      <c r="AU181" s="208" t="s">
        <v>76</v>
      </c>
      <c r="AY181" s="207" t="s">
        <v>129</v>
      </c>
      <c r="BK181" s="209">
        <f>SUM(BK182:BK185)</f>
        <v>0</v>
      </c>
    </row>
    <row r="182" spans="2:65" s="1" customFormat="1" ht="16.5" customHeight="1">
      <c r="B182" s="35"/>
      <c r="C182" s="212" t="s">
        <v>248</v>
      </c>
      <c r="D182" s="212" t="s">
        <v>132</v>
      </c>
      <c r="E182" s="213" t="s">
        <v>596</v>
      </c>
      <c r="F182" s="214" t="s">
        <v>597</v>
      </c>
      <c r="G182" s="215" t="s">
        <v>598</v>
      </c>
      <c r="H182" s="216">
        <v>50</v>
      </c>
      <c r="I182" s="217"/>
      <c r="J182" s="218">
        <f>ROUND(I182*H182,2)</f>
        <v>0</v>
      </c>
      <c r="K182" s="214" t="s">
        <v>19</v>
      </c>
      <c r="L182" s="40"/>
      <c r="M182" s="219" t="s">
        <v>19</v>
      </c>
      <c r="N182" s="220" t="s">
        <v>40</v>
      </c>
      <c r="O182" s="76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AR182" s="14" t="s">
        <v>136</v>
      </c>
      <c r="AT182" s="14" t="s">
        <v>132</v>
      </c>
      <c r="AU182" s="14" t="s">
        <v>78</v>
      </c>
      <c r="AY182" s="14" t="s">
        <v>129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4" t="s">
        <v>76</v>
      </c>
      <c r="BK182" s="223">
        <f>ROUND(I182*H182,2)</f>
        <v>0</v>
      </c>
      <c r="BL182" s="14" t="s">
        <v>136</v>
      </c>
      <c r="BM182" s="14" t="s">
        <v>331</v>
      </c>
    </row>
    <row r="183" spans="2:65" s="1" customFormat="1" ht="16.5" customHeight="1">
      <c r="B183" s="35"/>
      <c r="C183" s="212" t="s">
        <v>332</v>
      </c>
      <c r="D183" s="212" t="s">
        <v>132</v>
      </c>
      <c r="E183" s="213" t="s">
        <v>692</v>
      </c>
      <c r="F183" s="214" t="s">
        <v>693</v>
      </c>
      <c r="G183" s="215" t="s">
        <v>598</v>
      </c>
      <c r="H183" s="216">
        <v>1</v>
      </c>
      <c r="I183" s="217"/>
      <c r="J183" s="218">
        <f>ROUND(I183*H183,2)</f>
        <v>0</v>
      </c>
      <c r="K183" s="214" t="s">
        <v>19</v>
      </c>
      <c r="L183" s="40"/>
      <c r="M183" s="219" t="s">
        <v>19</v>
      </c>
      <c r="N183" s="220" t="s">
        <v>40</v>
      </c>
      <c r="O183" s="76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AR183" s="14" t="s">
        <v>136</v>
      </c>
      <c r="AT183" s="14" t="s">
        <v>132</v>
      </c>
      <c r="AU183" s="14" t="s">
        <v>78</v>
      </c>
      <c r="AY183" s="14" t="s">
        <v>129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4" t="s">
        <v>76</v>
      </c>
      <c r="BK183" s="223">
        <f>ROUND(I183*H183,2)</f>
        <v>0</v>
      </c>
      <c r="BL183" s="14" t="s">
        <v>136</v>
      </c>
      <c r="BM183" s="14" t="s">
        <v>334</v>
      </c>
    </row>
    <row r="184" spans="2:65" s="1" customFormat="1" ht="16.5" customHeight="1">
      <c r="B184" s="35"/>
      <c r="C184" s="212" t="s">
        <v>253</v>
      </c>
      <c r="D184" s="212" t="s">
        <v>132</v>
      </c>
      <c r="E184" s="213" t="s">
        <v>611</v>
      </c>
      <c r="F184" s="214" t="s">
        <v>612</v>
      </c>
      <c r="G184" s="215" t="s">
        <v>598</v>
      </c>
      <c r="H184" s="216">
        <v>10</v>
      </c>
      <c r="I184" s="217"/>
      <c r="J184" s="218">
        <f>ROUND(I184*H184,2)</f>
        <v>0</v>
      </c>
      <c r="K184" s="214" t="s">
        <v>19</v>
      </c>
      <c r="L184" s="40"/>
      <c r="M184" s="219" t="s">
        <v>19</v>
      </c>
      <c r="N184" s="220" t="s">
        <v>40</v>
      </c>
      <c r="O184" s="76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AR184" s="14" t="s">
        <v>136</v>
      </c>
      <c r="AT184" s="14" t="s">
        <v>132</v>
      </c>
      <c r="AU184" s="14" t="s">
        <v>78</v>
      </c>
      <c r="AY184" s="14" t="s">
        <v>129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4" t="s">
        <v>76</v>
      </c>
      <c r="BK184" s="223">
        <f>ROUND(I184*H184,2)</f>
        <v>0</v>
      </c>
      <c r="BL184" s="14" t="s">
        <v>136</v>
      </c>
      <c r="BM184" s="14" t="s">
        <v>336</v>
      </c>
    </row>
    <row r="185" spans="2:65" s="1" customFormat="1" ht="16.5" customHeight="1">
      <c r="B185" s="35"/>
      <c r="C185" s="212" t="s">
        <v>337</v>
      </c>
      <c r="D185" s="212" t="s">
        <v>132</v>
      </c>
      <c r="E185" s="213" t="s">
        <v>696</v>
      </c>
      <c r="F185" s="214" t="s">
        <v>697</v>
      </c>
      <c r="G185" s="215" t="s">
        <v>135</v>
      </c>
      <c r="H185" s="216">
        <v>1</v>
      </c>
      <c r="I185" s="217"/>
      <c r="J185" s="218">
        <f>ROUND(I185*H185,2)</f>
        <v>0</v>
      </c>
      <c r="K185" s="214" t="s">
        <v>19</v>
      </c>
      <c r="L185" s="40"/>
      <c r="M185" s="219" t="s">
        <v>19</v>
      </c>
      <c r="N185" s="220" t="s">
        <v>40</v>
      </c>
      <c r="O185" s="76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AR185" s="14" t="s">
        <v>136</v>
      </c>
      <c r="AT185" s="14" t="s">
        <v>132</v>
      </c>
      <c r="AU185" s="14" t="s">
        <v>78</v>
      </c>
      <c r="AY185" s="14" t="s">
        <v>129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4" t="s">
        <v>76</v>
      </c>
      <c r="BK185" s="223">
        <f>ROUND(I185*H185,2)</f>
        <v>0</v>
      </c>
      <c r="BL185" s="14" t="s">
        <v>136</v>
      </c>
      <c r="BM185" s="14" t="s">
        <v>339</v>
      </c>
    </row>
    <row r="186" spans="2:63" s="11" customFormat="1" ht="22.8" customHeight="1">
      <c r="B186" s="196"/>
      <c r="C186" s="197"/>
      <c r="D186" s="198" t="s">
        <v>68</v>
      </c>
      <c r="E186" s="210" t="s">
        <v>482</v>
      </c>
      <c r="F186" s="210" t="s">
        <v>618</v>
      </c>
      <c r="G186" s="197"/>
      <c r="H186" s="197"/>
      <c r="I186" s="200"/>
      <c r="J186" s="211">
        <f>BK186</f>
        <v>0</v>
      </c>
      <c r="K186" s="197"/>
      <c r="L186" s="202"/>
      <c r="M186" s="203"/>
      <c r="N186" s="204"/>
      <c r="O186" s="204"/>
      <c r="P186" s="205">
        <f>SUM(P187:P188)</f>
        <v>0</v>
      </c>
      <c r="Q186" s="204"/>
      <c r="R186" s="205">
        <f>SUM(R187:R188)</f>
        <v>0</v>
      </c>
      <c r="S186" s="204"/>
      <c r="T186" s="206">
        <f>SUM(T187:T188)</f>
        <v>0</v>
      </c>
      <c r="AR186" s="207" t="s">
        <v>78</v>
      </c>
      <c r="AT186" s="208" t="s">
        <v>68</v>
      </c>
      <c r="AU186" s="208" t="s">
        <v>76</v>
      </c>
      <c r="AY186" s="207" t="s">
        <v>129</v>
      </c>
      <c r="BK186" s="209">
        <f>SUM(BK187:BK188)</f>
        <v>0</v>
      </c>
    </row>
    <row r="187" spans="2:65" s="1" customFormat="1" ht="16.5" customHeight="1">
      <c r="B187" s="35"/>
      <c r="C187" s="212" t="s">
        <v>257</v>
      </c>
      <c r="D187" s="212" t="s">
        <v>132</v>
      </c>
      <c r="E187" s="213" t="s">
        <v>710</v>
      </c>
      <c r="F187" s="214" t="s">
        <v>711</v>
      </c>
      <c r="G187" s="215" t="s">
        <v>622</v>
      </c>
      <c r="H187" s="216">
        <v>2</v>
      </c>
      <c r="I187" s="217"/>
      <c r="J187" s="218">
        <f>ROUND(I187*H187,2)</f>
        <v>0</v>
      </c>
      <c r="K187" s="214" t="s">
        <v>19</v>
      </c>
      <c r="L187" s="40"/>
      <c r="M187" s="219" t="s">
        <v>19</v>
      </c>
      <c r="N187" s="220" t="s">
        <v>40</v>
      </c>
      <c r="O187" s="76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AR187" s="14" t="s">
        <v>136</v>
      </c>
      <c r="AT187" s="14" t="s">
        <v>132</v>
      </c>
      <c r="AU187" s="14" t="s">
        <v>78</v>
      </c>
      <c r="AY187" s="14" t="s">
        <v>129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4" t="s">
        <v>76</v>
      </c>
      <c r="BK187" s="223">
        <f>ROUND(I187*H187,2)</f>
        <v>0</v>
      </c>
      <c r="BL187" s="14" t="s">
        <v>136</v>
      </c>
      <c r="BM187" s="14" t="s">
        <v>341</v>
      </c>
    </row>
    <row r="188" spans="2:65" s="1" customFormat="1" ht="16.5" customHeight="1">
      <c r="B188" s="35"/>
      <c r="C188" s="212" t="s">
        <v>342</v>
      </c>
      <c r="D188" s="212" t="s">
        <v>132</v>
      </c>
      <c r="E188" s="213" t="s">
        <v>628</v>
      </c>
      <c r="F188" s="214" t="s">
        <v>629</v>
      </c>
      <c r="G188" s="215" t="s">
        <v>162</v>
      </c>
      <c r="H188" s="216">
        <v>790</v>
      </c>
      <c r="I188" s="217"/>
      <c r="J188" s="218">
        <f>ROUND(I188*H188,2)</f>
        <v>0</v>
      </c>
      <c r="K188" s="214" t="s">
        <v>19</v>
      </c>
      <c r="L188" s="40"/>
      <c r="M188" s="227" t="s">
        <v>19</v>
      </c>
      <c r="N188" s="228" t="s">
        <v>40</v>
      </c>
      <c r="O188" s="229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14" t="s">
        <v>136</v>
      </c>
      <c r="AT188" s="14" t="s">
        <v>132</v>
      </c>
      <c r="AU188" s="14" t="s">
        <v>78</v>
      </c>
      <c r="AY188" s="14" t="s">
        <v>129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4" t="s">
        <v>76</v>
      </c>
      <c r="BK188" s="223">
        <f>ROUND(I188*H188,2)</f>
        <v>0</v>
      </c>
      <c r="BL188" s="14" t="s">
        <v>136</v>
      </c>
      <c r="BM188" s="14" t="s">
        <v>344</v>
      </c>
    </row>
    <row r="189" spans="2:12" s="1" customFormat="1" ht="6.95" customHeight="1">
      <c r="B189" s="54"/>
      <c r="C189" s="55"/>
      <c r="D189" s="55"/>
      <c r="E189" s="55"/>
      <c r="F189" s="55"/>
      <c r="G189" s="55"/>
      <c r="H189" s="55"/>
      <c r="I189" s="163"/>
      <c r="J189" s="55"/>
      <c r="K189" s="55"/>
      <c r="L189" s="40"/>
    </row>
  </sheetData>
  <sheetProtection password="CC35" sheet="1" objects="1" scenarios="1" formatColumns="0" formatRows="0" autoFilter="0"/>
  <autoFilter ref="C101:K18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0:H90"/>
    <mergeCell ref="E92:H92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ht="37.5" customHeight="1"/>
    <row r="2" spans="2:1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2" customFormat="1" ht="45" customHeight="1">
      <c r="B3" s="236"/>
      <c r="C3" s="237" t="s">
        <v>712</v>
      </c>
      <c r="D3" s="237"/>
      <c r="E3" s="237"/>
      <c r="F3" s="237"/>
      <c r="G3" s="237"/>
      <c r="H3" s="237"/>
      <c r="I3" s="237"/>
      <c r="J3" s="237"/>
      <c r="K3" s="238"/>
    </row>
    <row r="4" spans="2:11" ht="25.5" customHeight="1">
      <c r="B4" s="239"/>
      <c r="C4" s="240" t="s">
        <v>713</v>
      </c>
      <c r="D4" s="240"/>
      <c r="E4" s="240"/>
      <c r="F4" s="240"/>
      <c r="G4" s="240"/>
      <c r="H4" s="240"/>
      <c r="I4" s="240"/>
      <c r="J4" s="240"/>
      <c r="K4" s="241"/>
    </row>
    <row r="5" spans="2:11" ht="5.25" customHeight="1">
      <c r="B5" s="239"/>
      <c r="C5" s="242"/>
      <c r="D5" s="242"/>
      <c r="E5" s="242"/>
      <c r="F5" s="242"/>
      <c r="G5" s="242"/>
      <c r="H5" s="242"/>
      <c r="I5" s="242"/>
      <c r="J5" s="242"/>
      <c r="K5" s="241"/>
    </row>
    <row r="6" spans="2:11" ht="15" customHeight="1">
      <c r="B6" s="239"/>
      <c r="C6" s="243" t="s">
        <v>714</v>
      </c>
      <c r="D6" s="243"/>
      <c r="E6" s="243"/>
      <c r="F6" s="243"/>
      <c r="G6" s="243"/>
      <c r="H6" s="243"/>
      <c r="I6" s="243"/>
      <c r="J6" s="243"/>
      <c r="K6" s="241"/>
    </row>
    <row r="7" spans="2:11" ht="15" customHeight="1">
      <c r="B7" s="244"/>
      <c r="C7" s="243" t="s">
        <v>715</v>
      </c>
      <c r="D7" s="243"/>
      <c r="E7" s="243"/>
      <c r="F7" s="243"/>
      <c r="G7" s="243"/>
      <c r="H7" s="243"/>
      <c r="I7" s="243"/>
      <c r="J7" s="243"/>
      <c r="K7" s="241"/>
    </row>
    <row r="8" spans="2:1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ht="15" customHeight="1">
      <c r="B9" s="244"/>
      <c r="C9" s="243" t="s">
        <v>716</v>
      </c>
      <c r="D9" s="243"/>
      <c r="E9" s="243"/>
      <c r="F9" s="243"/>
      <c r="G9" s="243"/>
      <c r="H9" s="243"/>
      <c r="I9" s="243"/>
      <c r="J9" s="243"/>
      <c r="K9" s="241"/>
    </row>
    <row r="10" spans="2:11" ht="15" customHeight="1">
      <c r="B10" s="244"/>
      <c r="C10" s="243"/>
      <c r="D10" s="243" t="s">
        <v>717</v>
      </c>
      <c r="E10" s="243"/>
      <c r="F10" s="243"/>
      <c r="G10" s="243"/>
      <c r="H10" s="243"/>
      <c r="I10" s="243"/>
      <c r="J10" s="243"/>
      <c r="K10" s="241"/>
    </row>
    <row r="11" spans="2:11" ht="15" customHeight="1">
      <c r="B11" s="244"/>
      <c r="C11" s="245"/>
      <c r="D11" s="243" t="s">
        <v>718</v>
      </c>
      <c r="E11" s="243"/>
      <c r="F11" s="243"/>
      <c r="G11" s="243"/>
      <c r="H11" s="243"/>
      <c r="I11" s="243"/>
      <c r="J11" s="243"/>
      <c r="K11" s="241"/>
    </row>
    <row r="12" spans="2:11" ht="15" customHeight="1">
      <c r="B12" s="244"/>
      <c r="C12" s="245"/>
      <c r="D12" s="243"/>
      <c r="E12" s="243"/>
      <c r="F12" s="243"/>
      <c r="G12" s="243"/>
      <c r="H12" s="243"/>
      <c r="I12" s="243"/>
      <c r="J12" s="243"/>
      <c r="K12" s="241"/>
    </row>
    <row r="13" spans="2:11" ht="15" customHeight="1">
      <c r="B13" s="244"/>
      <c r="C13" s="245"/>
      <c r="D13" s="246" t="s">
        <v>719</v>
      </c>
      <c r="E13" s="243"/>
      <c r="F13" s="243"/>
      <c r="G13" s="243"/>
      <c r="H13" s="243"/>
      <c r="I13" s="243"/>
      <c r="J13" s="243"/>
      <c r="K13" s="241"/>
    </row>
    <row r="14" spans="2:11" ht="12.75" customHeight="1">
      <c r="B14" s="244"/>
      <c r="C14" s="245"/>
      <c r="D14" s="245"/>
      <c r="E14" s="245"/>
      <c r="F14" s="245"/>
      <c r="G14" s="245"/>
      <c r="H14" s="245"/>
      <c r="I14" s="245"/>
      <c r="J14" s="245"/>
      <c r="K14" s="241"/>
    </row>
    <row r="15" spans="2:11" ht="15" customHeight="1">
      <c r="B15" s="244"/>
      <c r="C15" s="245"/>
      <c r="D15" s="243" t="s">
        <v>720</v>
      </c>
      <c r="E15" s="243"/>
      <c r="F15" s="243"/>
      <c r="G15" s="243"/>
      <c r="H15" s="243"/>
      <c r="I15" s="243"/>
      <c r="J15" s="243"/>
      <c r="K15" s="241"/>
    </row>
    <row r="16" spans="2:11" ht="15" customHeight="1">
      <c r="B16" s="244"/>
      <c r="C16" s="245"/>
      <c r="D16" s="243" t="s">
        <v>721</v>
      </c>
      <c r="E16" s="243"/>
      <c r="F16" s="243"/>
      <c r="G16" s="243"/>
      <c r="H16" s="243"/>
      <c r="I16" s="243"/>
      <c r="J16" s="243"/>
      <c r="K16" s="241"/>
    </row>
    <row r="17" spans="2:11" ht="15" customHeight="1">
      <c r="B17" s="244"/>
      <c r="C17" s="245"/>
      <c r="D17" s="243" t="s">
        <v>722</v>
      </c>
      <c r="E17" s="243"/>
      <c r="F17" s="243"/>
      <c r="G17" s="243"/>
      <c r="H17" s="243"/>
      <c r="I17" s="243"/>
      <c r="J17" s="243"/>
      <c r="K17" s="241"/>
    </row>
    <row r="18" spans="2:11" ht="15" customHeight="1">
      <c r="B18" s="244"/>
      <c r="C18" s="245"/>
      <c r="D18" s="245"/>
      <c r="E18" s="247" t="s">
        <v>75</v>
      </c>
      <c r="F18" s="243" t="s">
        <v>723</v>
      </c>
      <c r="G18" s="243"/>
      <c r="H18" s="243"/>
      <c r="I18" s="243"/>
      <c r="J18" s="243"/>
      <c r="K18" s="241"/>
    </row>
    <row r="19" spans="2:11" ht="15" customHeight="1">
      <c r="B19" s="244"/>
      <c r="C19" s="245"/>
      <c r="D19" s="245"/>
      <c r="E19" s="247" t="s">
        <v>724</v>
      </c>
      <c r="F19" s="243" t="s">
        <v>725</v>
      </c>
      <c r="G19" s="243"/>
      <c r="H19" s="243"/>
      <c r="I19" s="243"/>
      <c r="J19" s="243"/>
      <c r="K19" s="241"/>
    </row>
    <row r="20" spans="2:11" ht="15" customHeight="1">
      <c r="B20" s="244"/>
      <c r="C20" s="245"/>
      <c r="D20" s="245"/>
      <c r="E20" s="247" t="s">
        <v>726</v>
      </c>
      <c r="F20" s="243" t="s">
        <v>727</v>
      </c>
      <c r="G20" s="243"/>
      <c r="H20" s="243"/>
      <c r="I20" s="243"/>
      <c r="J20" s="243"/>
      <c r="K20" s="241"/>
    </row>
    <row r="21" spans="2:11" ht="15" customHeight="1">
      <c r="B21" s="244"/>
      <c r="C21" s="245"/>
      <c r="D21" s="245"/>
      <c r="E21" s="247" t="s">
        <v>728</v>
      </c>
      <c r="F21" s="243" t="s">
        <v>729</v>
      </c>
      <c r="G21" s="243"/>
      <c r="H21" s="243"/>
      <c r="I21" s="243"/>
      <c r="J21" s="243"/>
      <c r="K21" s="241"/>
    </row>
    <row r="22" spans="2:11" ht="15" customHeight="1">
      <c r="B22" s="244"/>
      <c r="C22" s="245"/>
      <c r="D22" s="245"/>
      <c r="E22" s="247" t="s">
        <v>730</v>
      </c>
      <c r="F22" s="243" t="s">
        <v>731</v>
      </c>
      <c r="G22" s="243"/>
      <c r="H22" s="243"/>
      <c r="I22" s="243"/>
      <c r="J22" s="243"/>
      <c r="K22" s="241"/>
    </row>
    <row r="23" spans="2:11" ht="15" customHeight="1">
      <c r="B23" s="244"/>
      <c r="C23" s="245"/>
      <c r="D23" s="245"/>
      <c r="E23" s="247" t="s">
        <v>82</v>
      </c>
      <c r="F23" s="243" t="s">
        <v>732</v>
      </c>
      <c r="G23" s="243"/>
      <c r="H23" s="243"/>
      <c r="I23" s="243"/>
      <c r="J23" s="243"/>
      <c r="K23" s="241"/>
    </row>
    <row r="24" spans="2:11" ht="12.7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1"/>
    </row>
    <row r="25" spans="2:11" ht="15" customHeight="1">
      <c r="B25" s="244"/>
      <c r="C25" s="243" t="s">
        <v>733</v>
      </c>
      <c r="D25" s="243"/>
      <c r="E25" s="243"/>
      <c r="F25" s="243"/>
      <c r="G25" s="243"/>
      <c r="H25" s="243"/>
      <c r="I25" s="243"/>
      <c r="J25" s="243"/>
      <c r="K25" s="241"/>
    </row>
    <row r="26" spans="2:11" ht="15" customHeight="1">
      <c r="B26" s="244"/>
      <c r="C26" s="243" t="s">
        <v>734</v>
      </c>
      <c r="D26" s="243"/>
      <c r="E26" s="243"/>
      <c r="F26" s="243"/>
      <c r="G26" s="243"/>
      <c r="H26" s="243"/>
      <c r="I26" s="243"/>
      <c r="J26" s="243"/>
      <c r="K26" s="241"/>
    </row>
    <row r="27" spans="2:11" ht="15" customHeight="1">
      <c r="B27" s="244"/>
      <c r="C27" s="243"/>
      <c r="D27" s="243" t="s">
        <v>735</v>
      </c>
      <c r="E27" s="243"/>
      <c r="F27" s="243"/>
      <c r="G27" s="243"/>
      <c r="H27" s="243"/>
      <c r="I27" s="243"/>
      <c r="J27" s="243"/>
      <c r="K27" s="241"/>
    </row>
    <row r="28" spans="2:11" ht="15" customHeight="1">
      <c r="B28" s="244"/>
      <c r="C28" s="245"/>
      <c r="D28" s="243" t="s">
        <v>736</v>
      </c>
      <c r="E28" s="243"/>
      <c r="F28" s="243"/>
      <c r="G28" s="243"/>
      <c r="H28" s="243"/>
      <c r="I28" s="243"/>
      <c r="J28" s="243"/>
      <c r="K28" s="241"/>
    </row>
    <row r="29" spans="2:11" ht="12.75" customHeight="1">
      <c r="B29" s="244"/>
      <c r="C29" s="245"/>
      <c r="D29" s="245"/>
      <c r="E29" s="245"/>
      <c r="F29" s="245"/>
      <c r="G29" s="245"/>
      <c r="H29" s="245"/>
      <c r="I29" s="245"/>
      <c r="J29" s="245"/>
      <c r="K29" s="241"/>
    </row>
    <row r="30" spans="2:11" ht="15" customHeight="1">
      <c r="B30" s="244"/>
      <c r="C30" s="245"/>
      <c r="D30" s="243" t="s">
        <v>737</v>
      </c>
      <c r="E30" s="243"/>
      <c r="F30" s="243"/>
      <c r="G30" s="243"/>
      <c r="H30" s="243"/>
      <c r="I30" s="243"/>
      <c r="J30" s="243"/>
      <c r="K30" s="241"/>
    </row>
    <row r="31" spans="2:11" ht="15" customHeight="1">
      <c r="B31" s="244"/>
      <c r="C31" s="245"/>
      <c r="D31" s="243" t="s">
        <v>738</v>
      </c>
      <c r="E31" s="243"/>
      <c r="F31" s="243"/>
      <c r="G31" s="243"/>
      <c r="H31" s="243"/>
      <c r="I31" s="243"/>
      <c r="J31" s="243"/>
      <c r="K31" s="241"/>
    </row>
    <row r="32" spans="2:11" ht="12.75" customHeight="1">
      <c r="B32" s="244"/>
      <c r="C32" s="245"/>
      <c r="D32" s="245"/>
      <c r="E32" s="245"/>
      <c r="F32" s="245"/>
      <c r="G32" s="245"/>
      <c r="H32" s="245"/>
      <c r="I32" s="245"/>
      <c r="J32" s="245"/>
      <c r="K32" s="241"/>
    </row>
    <row r="33" spans="2:11" ht="15" customHeight="1">
      <c r="B33" s="244"/>
      <c r="C33" s="245"/>
      <c r="D33" s="243" t="s">
        <v>739</v>
      </c>
      <c r="E33" s="243"/>
      <c r="F33" s="243"/>
      <c r="G33" s="243"/>
      <c r="H33" s="243"/>
      <c r="I33" s="243"/>
      <c r="J33" s="243"/>
      <c r="K33" s="241"/>
    </row>
    <row r="34" spans="2:11" ht="15" customHeight="1">
      <c r="B34" s="244"/>
      <c r="C34" s="245"/>
      <c r="D34" s="243" t="s">
        <v>740</v>
      </c>
      <c r="E34" s="243"/>
      <c r="F34" s="243"/>
      <c r="G34" s="243"/>
      <c r="H34" s="243"/>
      <c r="I34" s="243"/>
      <c r="J34" s="243"/>
      <c r="K34" s="241"/>
    </row>
    <row r="35" spans="2:11" ht="15" customHeight="1">
      <c r="B35" s="244"/>
      <c r="C35" s="245"/>
      <c r="D35" s="243" t="s">
        <v>741</v>
      </c>
      <c r="E35" s="243"/>
      <c r="F35" s="243"/>
      <c r="G35" s="243"/>
      <c r="H35" s="243"/>
      <c r="I35" s="243"/>
      <c r="J35" s="243"/>
      <c r="K35" s="241"/>
    </row>
    <row r="36" spans="2:11" ht="15" customHeight="1">
      <c r="B36" s="244"/>
      <c r="C36" s="245"/>
      <c r="D36" s="243"/>
      <c r="E36" s="246" t="s">
        <v>115</v>
      </c>
      <c r="F36" s="243"/>
      <c r="G36" s="243" t="s">
        <v>742</v>
      </c>
      <c r="H36" s="243"/>
      <c r="I36" s="243"/>
      <c r="J36" s="243"/>
      <c r="K36" s="241"/>
    </row>
    <row r="37" spans="2:11" ht="30.75" customHeight="1">
      <c r="B37" s="244"/>
      <c r="C37" s="245"/>
      <c r="D37" s="243"/>
      <c r="E37" s="246" t="s">
        <v>743</v>
      </c>
      <c r="F37" s="243"/>
      <c r="G37" s="243" t="s">
        <v>744</v>
      </c>
      <c r="H37" s="243"/>
      <c r="I37" s="243"/>
      <c r="J37" s="243"/>
      <c r="K37" s="241"/>
    </row>
    <row r="38" spans="2:11" ht="15" customHeight="1">
      <c r="B38" s="244"/>
      <c r="C38" s="245"/>
      <c r="D38" s="243"/>
      <c r="E38" s="246" t="s">
        <v>50</v>
      </c>
      <c r="F38" s="243"/>
      <c r="G38" s="243" t="s">
        <v>745</v>
      </c>
      <c r="H38" s="243"/>
      <c r="I38" s="243"/>
      <c r="J38" s="243"/>
      <c r="K38" s="241"/>
    </row>
    <row r="39" spans="2:11" ht="15" customHeight="1">
      <c r="B39" s="244"/>
      <c r="C39" s="245"/>
      <c r="D39" s="243"/>
      <c r="E39" s="246" t="s">
        <v>51</v>
      </c>
      <c r="F39" s="243"/>
      <c r="G39" s="243" t="s">
        <v>746</v>
      </c>
      <c r="H39" s="243"/>
      <c r="I39" s="243"/>
      <c r="J39" s="243"/>
      <c r="K39" s="241"/>
    </row>
    <row r="40" spans="2:11" ht="15" customHeight="1">
      <c r="B40" s="244"/>
      <c r="C40" s="245"/>
      <c r="D40" s="243"/>
      <c r="E40" s="246" t="s">
        <v>116</v>
      </c>
      <c r="F40" s="243"/>
      <c r="G40" s="243" t="s">
        <v>747</v>
      </c>
      <c r="H40" s="243"/>
      <c r="I40" s="243"/>
      <c r="J40" s="243"/>
      <c r="K40" s="241"/>
    </row>
    <row r="41" spans="2:11" ht="15" customHeight="1">
      <c r="B41" s="244"/>
      <c r="C41" s="245"/>
      <c r="D41" s="243"/>
      <c r="E41" s="246" t="s">
        <v>117</v>
      </c>
      <c r="F41" s="243"/>
      <c r="G41" s="243" t="s">
        <v>748</v>
      </c>
      <c r="H41" s="243"/>
      <c r="I41" s="243"/>
      <c r="J41" s="243"/>
      <c r="K41" s="241"/>
    </row>
    <row r="42" spans="2:11" ht="15" customHeight="1">
      <c r="B42" s="244"/>
      <c r="C42" s="245"/>
      <c r="D42" s="243"/>
      <c r="E42" s="246" t="s">
        <v>749</v>
      </c>
      <c r="F42" s="243"/>
      <c r="G42" s="243" t="s">
        <v>750</v>
      </c>
      <c r="H42" s="243"/>
      <c r="I42" s="243"/>
      <c r="J42" s="243"/>
      <c r="K42" s="241"/>
    </row>
    <row r="43" spans="2:11" ht="15" customHeight="1">
      <c r="B43" s="244"/>
      <c r="C43" s="245"/>
      <c r="D43" s="243"/>
      <c r="E43" s="246"/>
      <c r="F43" s="243"/>
      <c r="G43" s="243" t="s">
        <v>751</v>
      </c>
      <c r="H43" s="243"/>
      <c r="I43" s="243"/>
      <c r="J43" s="243"/>
      <c r="K43" s="241"/>
    </row>
    <row r="44" spans="2:11" ht="15" customHeight="1">
      <c r="B44" s="244"/>
      <c r="C44" s="245"/>
      <c r="D44" s="243"/>
      <c r="E44" s="246" t="s">
        <v>752</v>
      </c>
      <c r="F44" s="243"/>
      <c r="G44" s="243" t="s">
        <v>753</v>
      </c>
      <c r="H44" s="243"/>
      <c r="I44" s="243"/>
      <c r="J44" s="243"/>
      <c r="K44" s="241"/>
    </row>
    <row r="45" spans="2:11" ht="15" customHeight="1">
      <c r="B45" s="244"/>
      <c r="C45" s="245"/>
      <c r="D45" s="243"/>
      <c r="E45" s="246" t="s">
        <v>119</v>
      </c>
      <c r="F45" s="243"/>
      <c r="G45" s="243" t="s">
        <v>754</v>
      </c>
      <c r="H45" s="243"/>
      <c r="I45" s="243"/>
      <c r="J45" s="243"/>
      <c r="K45" s="241"/>
    </row>
    <row r="46" spans="2:11" ht="12.75" customHeight="1">
      <c r="B46" s="244"/>
      <c r="C46" s="245"/>
      <c r="D46" s="243"/>
      <c r="E46" s="243"/>
      <c r="F46" s="243"/>
      <c r="G46" s="243"/>
      <c r="H46" s="243"/>
      <c r="I46" s="243"/>
      <c r="J46" s="243"/>
      <c r="K46" s="241"/>
    </row>
    <row r="47" spans="2:11" ht="15" customHeight="1">
      <c r="B47" s="244"/>
      <c r="C47" s="245"/>
      <c r="D47" s="243" t="s">
        <v>755</v>
      </c>
      <c r="E47" s="243"/>
      <c r="F47" s="243"/>
      <c r="G47" s="243"/>
      <c r="H47" s="243"/>
      <c r="I47" s="243"/>
      <c r="J47" s="243"/>
      <c r="K47" s="241"/>
    </row>
    <row r="48" spans="2:11" ht="15" customHeight="1">
      <c r="B48" s="244"/>
      <c r="C48" s="245"/>
      <c r="D48" s="245"/>
      <c r="E48" s="243" t="s">
        <v>756</v>
      </c>
      <c r="F48" s="243"/>
      <c r="G48" s="243"/>
      <c r="H48" s="243"/>
      <c r="I48" s="243"/>
      <c r="J48" s="243"/>
      <c r="K48" s="241"/>
    </row>
    <row r="49" spans="2:11" ht="15" customHeight="1">
      <c r="B49" s="244"/>
      <c r="C49" s="245"/>
      <c r="D49" s="245"/>
      <c r="E49" s="243" t="s">
        <v>757</v>
      </c>
      <c r="F49" s="243"/>
      <c r="G49" s="243"/>
      <c r="H49" s="243"/>
      <c r="I49" s="243"/>
      <c r="J49" s="243"/>
      <c r="K49" s="241"/>
    </row>
    <row r="50" spans="2:11" ht="15" customHeight="1">
      <c r="B50" s="244"/>
      <c r="C50" s="245"/>
      <c r="D50" s="245"/>
      <c r="E50" s="243" t="s">
        <v>758</v>
      </c>
      <c r="F50" s="243"/>
      <c r="G50" s="243"/>
      <c r="H50" s="243"/>
      <c r="I50" s="243"/>
      <c r="J50" s="243"/>
      <c r="K50" s="241"/>
    </row>
    <row r="51" spans="2:11" ht="15" customHeight="1">
      <c r="B51" s="244"/>
      <c r="C51" s="245"/>
      <c r="D51" s="243" t="s">
        <v>759</v>
      </c>
      <c r="E51" s="243"/>
      <c r="F51" s="243"/>
      <c r="G51" s="243"/>
      <c r="H51" s="243"/>
      <c r="I51" s="243"/>
      <c r="J51" s="243"/>
      <c r="K51" s="241"/>
    </row>
    <row r="52" spans="2:11" ht="25.5" customHeight="1">
      <c r="B52" s="239"/>
      <c r="C52" s="240" t="s">
        <v>760</v>
      </c>
      <c r="D52" s="240"/>
      <c r="E52" s="240"/>
      <c r="F52" s="240"/>
      <c r="G52" s="240"/>
      <c r="H52" s="240"/>
      <c r="I52" s="240"/>
      <c r="J52" s="240"/>
      <c r="K52" s="241"/>
    </row>
    <row r="53" spans="2:11" ht="5.25" customHeight="1">
      <c r="B53" s="239"/>
      <c r="C53" s="242"/>
      <c r="D53" s="242"/>
      <c r="E53" s="242"/>
      <c r="F53" s="242"/>
      <c r="G53" s="242"/>
      <c r="H53" s="242"/>
      <c r="I53" s="242"/>
      <c r="J53" s="242"/>
      <c r="K53" s="241"/>
    </row>
    <row r="54" spans="2:11" ht="15" customHeight="1">
      <c r="B54" s="239"/>
      <c r="C54" s="243" t="s">
        <v>761</v>
      </c>
      <c r="D54" s="243"/>
      <c r="E54" s="243"/>
      <c r="F54" s="243"/>
      <c r="G54" s="243"/>
      <c r="H54" s="243"/>
      <c r="I54" s="243"/>
      <c r="J54" s="243"/>
      <c r="K54" s="241"/>
    </row>
    <row r="55" spans="2:11" ht="15" customHeight="1">
      <c r="B55" s="239"/>
      <c r="C55" s="243" t="s">
        <v>762</v>
      </c>
      <c r="D55" s="243"/>
      <c r="E55" s="243"/>
      <c r="F55" s="243"/>
      <c r="G55" s="243"/>
      <c r="H55" s="243"/>
      <c r="I55" s="243"/>
      <c r="J55" s="243"/>
      <c r="K55" s="241"/>
    </row>
    <row r="56" spans="2:11" ht="12.75" customHeight="1">
      <c r="B56" s="239"/>
      <c r="C56" s="243"/>
      <c r="D56" s="243"/>
      <c r="E56" s="243"/>
      <c r="F56" s="243"/>
      <c r="G56" s="243"/>
      <c r="H56" s="243"/>
      <c r="I56" s="243"/>
      <c r="J56" s="243"/>
      <c r="K56" s="241"/>
    </row>
    <row r="57" spans="2:11" ht="15" customHeight="1">
      <c r="B57" s="239"/>
      <c r="C57" s="243" t="s">
        <v>763</v>
      </c>
      <c r="D57" s="243"/>
      <c r="E57" s="243"/>
      <c r="F57" s="243"/>
      <c r="G57" s="243"/>
      <c r="H57" s="243"/>
      <c r="I57" s="243"/>
      <c r="J57" s="243"/>
      <c r="K57" s="241"/>
    </row>
    <row r="58" spans="2:11" ht="15" customHeight="1">
      <c r="B58" s="239"/>
      <c r="C58" s="245"/>
      <c r="D58" s="243" t="s">
        <v>764</v>
      </c>
      <c r="E58" s="243"/>
      <c r="F58" s="243"/>
      <c r="G58" s="243"/>
      <c r="H58" s="243"/>
      <c r="I58" s="243"/>
      <c r="J58" s="243"/>
      <c r="K58" s="241"/>
    </row>
    <row r="59" spans="2:11" ht="15" customHeight="1">
      <c r="B59" s="239"/>
      <c r="C59" s="245"/>
      <c r="D59" s="243" t="s">
        <v>765</v>
      </c>
      <c r="E59" s="243"/>
      <c r="F59" s="243"/>
      <c r="G59" s="243"/>
      <c r="H59" s="243"/>
      <c r="I59" s="243"/>
      <c r="J59" s="243"/>
      <c r="K59" s="241"/>
    </row>
    <row r="60" spans="2:11" ht="15" customHeight="1">
      <c r="B60" s="239"/>
      <c r="C60" s="245"/>
      <c r="D60" s="243" t="s">
        <v>766</v>
      </c>
      <c r="E60" s="243"/>
      <c r="F60" s="243"/>
      <c r="G60" s="243"/>
      <c r="H60" s="243"/>
      <c r="I60" s="243"/>
      <c r="J60" s="243"/>
      <c r="K60" s="241"/>
    </row>
    <row r="61" spans="2:11" ht="15" customHeight="1">
      <c r="B61" s="239"/>
      <c r="C61" s="245"/>
      <c r="D61" s="243" t="s">
        <v>767</v>
      </c>
      <c r="E61" s="243"/>
      <c r="F61" s="243"/>
      <c r="G61" s="243"/>
      <c r="H61" s="243"/>
      <c r="I61" s="243"/>
      <c r="J61" s="243"/>
      <c r="K61" s="241"/>
    </row>
    <row r="62" spans="2:11" ht="15" customHeight="1">
      <c r="B62" s="239"/>
      <c r="C62" s="245"/>
      <c r="D62" s="248" t="s">
        <v>768</v>
      </c>
      <c r="E62" s="248"/>
      <c r="F62" s="248"/>
      <c r="G62" s="248"/>
      <c r="H62" s="248"/>
      <c r="I62" s="248"/>
      <c r="J62" s="248"/>
      <c r="K62" s="241"/>
    </row>
    <row r="63" spans="2:11" ht="15" customHeight="1">
      <c r="B63" s="239"/>
      <c r="C63" s="245"/>
      <c r="D63" s="243" t="s">
        <v>769</v>
      </c>
      <c r="E63" s="243"/>
      <c r="F63" s="243"/>
      <c r="G63" s="243"/>
      <c r="H63" s="243"/>
      <c r="I63" s="243"/>
      <c r="J63" s="243"/>
      <c r="K63" s="241"/>
    </row>
    <row r="64" spans="2:11" ht="12.75" customHeight="1">
      <c r="B64" s="239"/>
      <c r="C64" s="245"/>
      <c r="D64" s="245"/>
      <c r="E64" s="249"/>
      <c r="F64" s="245"/>
      <c r="G64" s="245"/>
      <c r="H64" s="245"/>
      <c r="I64" s="245"/>
      <c r="J64" s="245"/>
      <c r="K64" s="241"/>
    </row>
    <row r="65" spans="2:11" ht="15" customHeight="1">
      <c r="B65" s="239"/>
      <c r="C65" s="245"/>
      <c r="D65" s="243" t="s">
        <v>770</v>
      </c>
      <c r="E65" s="243"/>
      <c r="F65" s="243"/>
      <c r="G65" s="243"/>
      <c r="H65" s="243"/>
      <c r="I65" s="243"/>
      <c r="J65" s="243"/>
      <c r="K65" s="241"/>
    </row>
    <row r="66" spans="2:11" ht="15" customHeight="1">
      <c r="B66" s="239"/>
      <c r="C66" s="245"/>
      <c r="D66" s="248" t="s">
        <v>771</v>
      </c>
      <c r="E66" s="248"/>
      <c r="F66" s="248"/>
      <c r="G66" s="248"/>
      <c r="H66" s="248"/>
      <c r="I66" s="248"/>
      <c r="J66" s="248"/>
      <c r="K66" s="241"/>
    </row>
    <row r="67" spans="2:11" ht="15" customHeight="1">
      <c r="B67" s="239"/>
      <c r="C67" s="245"/>
      <c r="D67" s="243" t="s">
        <v>772</v>
      </c>
      <c r="E67" s="243"/>
      <c r="F67" s="243"/>
      <c r="G67" s="243"/>
      <c r="H67" s="243"/>
      <c r="I67" s="243"/>
      <c r="J67" s="243"/>
      <c r="K67" s="241"/>
    </row>
    <row r="68" spans="2:11" ht="15" customHeight="1">
      <c r="B68" s="239"/>
      <c r="C68" s="245"/>
      <c r="D68" s="243" t="s">
        <v>773</v>
      </c>
      <c r="E68" s="243"/>
      <c r="F68" s="243"/>
      <c r="G68" s="243"/>
      <c r="H68" s="243"/>
      <c r="I68" s="243"/>
      <c r="J68" s="243"/>
      <c r="K68" s="241"/>
    </row>
    <row r="69" spans="2:11" ht="15" customHeight="1">
      <c r="B69" s="239"/>
      <c r="C69" s="245"/>
      <c r="D69" s="243" t="s">
        <v>774</v>
      </c>
      <c r="E69" s="243"/>
      <c r="F69" s="243"/>
      <c r="G69" s="243"/>
      <c r="H69" s="243"/>
      <c r="I69" s="243"/>
      <c r="J69" s="243"/>
      <c r="K69" s="241"/>
    </row>
    <row r="70" spans="2:11" ht="15" customHeight="1">
      <c r="B70" s="239"/>
      <c r="C70" s="245"/>
      <c r="D70" s="243" t="s">
        <v>775</v>
      </c>
      <c r="E70" s="243"/>
      <c r="F70" s="243"/>
      <c r="G70" s="243"/>
      <c r="H70" s="243"/>
      <c r="I70" s="243"/>
      <c r="J70" s="243"/>
      <c r="K70" s="241"/>
    </row>
    <row r="71" spans="2:1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ht="45" customHeight="1">
      <c r="B75" s="258"/>
      <c r="C75" s="259" t="s">
        <v>776</v>
      </c>
      <c r="D75" s="259"/>
      <c r="E75" s="259"/>
      <c r="F75" s="259"/>
      <c r="G75" s="259"/>
      <c r="H75" s="259"/>
      <c r="I75" s="259"/>
      <c r="J75" s="259"/>
      <c r="K75" s="260"/>
    </row>
    <row r="76" spans="2:11" ht="17.25" customHeight="1">
      <c r="B76" s="258"/>
      <c r="C76" s="261" t="s">
        <v>777</v>
      </c>
      <c r="D76" s="261"/>
      <c r="E76" s="261"/>
      <c r="F76" s="261" t="s">
        <v>778</v>
      </c>
      <c r="G76" s="262"/>
      <c r="H76" s="261" t="s">
        <v>51</v>
      </c>
      <c r="I76" s="261" t="s">
        <v>54</v>
      </c>
      <c r="J76" s="261" t="s">
        <v>779</v>
      </c>
      <c r="K76" s="260"/>
    </row>
    <row r="77" spans="2:11" ht="17.25" customHeight="1">
      <c r="B77" s="258"/>
      <c r="C77" s="263" t="s">
        <v>780</v>
      </c>
      <c r="D77" s="263"/>
      <c r="E77" s="263"/>
      <c r="F77" s="264" t="s">
        <v>781</v>
      </c>
      <c r="G77" s="265"/>
      <c r="H77" s="263"/>
      <c r="I77" s="263"/>
      <c r="J77" s="263" t="s">
        <v>782</v>
      </c>
      <c r="K77" s="260"/>
    </row>
    <row r="78" spans="2:11" ht="5.25" customHeight="1">
      <c r="B78" s="258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ht="15" customHeight="1">
      <c r="B79" s="258"/>
      <c r="C79" s="246" t="s">
        <v>50</v>
      </c>
      <c r="D79" s="266"/>
      <c r="E79" s="266"/>
      <c r="F79" s="268" t="s">
        <v>783</v>
      </c>
      <c r="G79" s="267"/>
      <c r="H79" s="246" t="s">
        <v>784</v>
      </c>
      <c r="I79" s="246" t="s">
        <v>785</v>
      </c>
      <c r="J79" s="246">
        <v>20</v>
      </c>
      <c r="K79" s="260"/>
    </row>
    <row r="80" spans="2:11" ht="15" customHeight="1">
      <c r="B80" s="258"/>
      <c r="C80" s="246" t="s">
        <v>786</v>
      </c>
      <c r="D80" s="246"/>
      <c r="E80" s="246"/>
      <c r="F80" s="268" t="s">
        <v>783</v>
      </c>
      <c r="G80" s="267"/>
      <c r="H80" s="246" t="s">
        <v>787</v>
      </c>
      <c r="I80" s="246" t="s">
        <v>785</v>
      </c>
      <c r="J80" s="246">
        <v>120</v>
      </c>
      <c r="K80" s="260"/>
    </row>
    <row r="81" spans="2:11" ht="15" customHeight="1">
      <c r="B81" s="269"/>
      <c r="C81" s="246" t="s">
        <v>788</v>
      </c>
      <c r="D81" s="246"/>
      <c r="E81" s="246"/>
      <c r="F81" s="268" t="s">
        <v>789</v>
      </c>
      <c r="G81" s="267"/>
      <c r="H81" s="246" t="s">
        <v>790</v>
      </c>
      <c r="I81" s="246" t="s">
        <v>785</v>
      </c>
      <c r="J81" s="246">
        <v>50</v>
      </c>
      <c r="K81" s="260"/>
    </row>
    <row r="82" spans="2:11" ht="15" customHeight="1">
      <c r="B82" s="269"/>
      <c r="C82" s="246" t="s">
        <v>791</v>
      </c>
      <c r="D82" s="246"/>
      <c r="E82" s="246"/>
      <c r="F82" s="268" t="s">
        <v>783</v>
      </c>
      <c r="G82" s="267"/>
      <c r="H82" s="246" t="s">
        <v>792</v>
      </c>
      <c r="I82" s="246" t="s">
        <v>793</v>
      </c>
      <c r="J82" s="246"/>
      <c r="K82" s="260"/>
    </row>
    <row r="83" spans="2:11" ht="15" customHeight="1">
      <c r="B83" s="269"/>
      <c r="C83" s="270" t="s">
        <v>794</v>
      </c>
      <c r="D83" s="270"/>
      <c r="E83" s="270"/>
      <c r="F83" s="271" t="s">
        <v>789</v>
      </c>
      <c r="G83" s="270"/>
      <c r="H83" s="270" t="s">
        <v>795</v>
      </c>
      <c r="I83" s="270" t="s">
        <v>785</v>
      </c>
      <c r="J83" s="270">
        <v>15</v>
      </c>
      <c r="K83" s="260"/>
    </row>
    <row r="84" spans="2:11" ht="15" customHeight="1">
      <c r="B84" s="269"/>
      <c r="C84" s="270" t="s">
        <v>796</v>
      </c>
      <c r="D84" s="270"/>
      <c r="E84" s="270"/>
      <c r="F84" s="271" t="s">
        <v>789</v>
      </c>
      <c r="G84" s="270"/>
      <c r="H84" s="270" t="s">
        <v>797</v>
      </c>
      <c r="I84" s="270" t="s">
        <v>785</v>
      </c>
      <c r="J84" s="270">
        <v>15</v>
      </c>
      <c r="K84" s="260"/>
    </row>
    <row r="85" spans="2:11" ht="15" customHeight="1">
      <c r="B85" s="269"/>
      <c r="C85" s="270" t="s">
        <v>798</v>
      </c>
      <c r="D85" s="270"/>
      <c r="E85" s="270"/>
      <c r="F85" s="271" t="s">
        <v>789</v>
      </c>
      <c r="G85" s="270"/>
      <c r="H85" s="270" t="s">
        <v>799</v>
      </c>
      <c r="I85" s="270" t="s">
        <v>785</v>
      </c>
      <c r="J85" s="270">
        <v>20</v>
      </c>
      <c r="K85" s="260"/>
    </row>
    <row r="86" spans="2:11" ht="15" customHeight="1">
      <c r="B86" s="269"/>
      <c r="C86" s="270" t="s">
        <v>800</v>
      </c>
      <c r="D86" s="270"/>
      <c r="E86" s="270"/>
      <c r="F86" s="271" t="s">
        <v>789</v>
      </c>
      <c r="G86" s="270"/>
      <c r="H86" s="270" t="s">
        <v>801</v>
      </c>
      <c r="I86" s="270" t="s">
        <v>785</v>
      </c>
      <c r="J86" s="270">
        <v>20</v>
      </c>
      <c r="K86" s="260"/>
    </row>
    <row r="87" spans="2:11" ht="15" customHeight="1">
      <c r="B87" s="269"/>
      <c r="C87" s="246" t="s">
        <v>802</v>
      </c>
      <c r="D87" s="246"/>
      <c r="E87" s="246"/>
      <c r="F87" s="268" t="s">
        <v>789</v>
      </c>
      <c r="G87" s="267"/>
      <c r="H87" s="246" t="s">
        <v>803</v>
      </c>
      <c r="I87" s="246" t="s">
        <v>785</v>
      </c>
      <c r="J87" s="246">
        <v>50</v>
      </c>
      <c r="K87" s="260"/>
    </row>
    <row r="88" spans="2:11" ht="15" customHeight="1">
      <c r="B88" s="269"/>
      <c r="C88" s="246" t="s">
        <v>804</v>
      </c>
      <c r="D88" s="246"/>
      <c r="E88" s="246"/>
      <c r="F88" s="268" t="s">
        <v>789</v>
      </c>
      <c r="G88" s="267"/>
      <c r="H88" s="246" t="s">
        <v>805</v>
      </c>
      <c r="I88" s="246" t="s">
        <v>785</v>
      </c>
      <c r="J88" s="246">
        <v>20</v>
      </c>
      <c r="K88" s="260"/>
    </row>
    <row r="89" spans="2:11" ht="15" customHeight="1">
      <c r="B89" s="269"/>
      <c r="C89" s="246" t="s">
        <v>806</v>
      </c>
      <c r="D89" s="246"/>
      <c r="E89" s="246"/>
      <c r="F89" s="268" t="s">
        <v>789</v>
      </c>
      <c r="G89" s="267"/>
      <c r="H89" s="246" t="s">
        <v>807</v>
      </c>
      <c r="I89" s="246" t="s">
        <v>785</v>
      </c>
      <c r="J89" s="246">
        <v>20</v>
      </c>
      <c r="K89" s="260"/>
    </row>
    <row r="90" spans="2:11" ht="15" customHeight="1">
      <c r="B90" s="269"/>
      <c r="C90" s="246" t="s">
        <v>808</v>
      </c>
      <c r="D90" s="246"/>
      <c r="E90" s="246"/>
      <c r="F90" s="268" t="s">
        <v>789</v>
      </c>
      <c r="G90" s="267"/>
      <c r="H90" s="246" t="s">
        <v>809</v>
      </c>
      <c r="I90" s="246" t="s">
        <v>785</v>
      </c>
      <c r="J90" s="246">
        <v>50</v>
      </c>
      <c r="K90" s="260"/>
    </row>
    <row r="91" spans="2:11" ht="15" customHeight="1">
      <c r="B91" s="269"/>
      <c r="C91" s="246" t="s">
        <v>810</v>
      </c>
      <c r="D91" s="246"/>
      <c r="E91" s="246"/>
      <c r="F91" s="268" t="s">
        <v>789</v>
      </c>
      <c r="G91" s="267"/>
      <c r="H91" s="246" t="s">
        <v>810</v>
      </c>
      <c r="I91" s="246" t="s">
        <v>785</v>
      </c>
      <c r="J91" s="246">
        <v>50</v>
      </c>
      <c r="K91" s="260"/>
    </row>
    <row r="92" spans="2:11" ht="15" customHeight="1">
      <c r="B92" s="269"/>
      <c r="C92" s="246" t="s">
        <v>811</v>
      </c>
      <c r="D92" s="246"/>
      <c r="E92" s="246"/>
      <c r="F92" s="268" t="s">
        <v>789</v>
      </c>
      <c r="G92" s="267"/>
      <c r="H92" s="246" t="s">
        <v>812</v>
      </c>
      <c r="I92" s="246" t="s">
        <v>785</v>
      </c>
      <c r="J92" s="246">
        <v>255</v>
      </c>
      <c r="K92" s="260"/>
    </row>
    <row r="93" spans="2:11" ht="15" customHeight="1">
      <c r="B93" s="269"/>
      <c r="C93" s="246" t="s">
        <v>813</v>
      </c>
      <c r="D93" s="246"/>
      <c r="E93" s="246"/>
      <c r="F93" s="268" t="s">
        <v>783</v>
      </c>
      <c r="G93" s="267"/>
      <c r="H93" s="246" t="s">
        <v>814</v>
      </c>
      <c r="I93" s="246" t="s">
        <v>815</v>
      </c>
      <c r="J93" s="246"/>
      <c r="K93" s="260"/>
    </row>
    <row r="94" spans="2:11" ht="15" customHeight="1">
      <c r="B94" s="269"/>
      <c r="C94" s="246" t="s">
        <v>816</v>
      </c>
      <c r="D94" s="246"/>
      <c r="E94" s="246"/>
      <c r="F94" s="268" t="s">
        <v>783</v>
      </c>
      <c r="G94" s="267"/>
      <c r="H94" s="246" t="s">
        <v>817</v>
      </c>
      <c r="I94" s="246" t="s">
        <v>818</v>
      </c>
      <c r="J94" s="246"/>
      <c r="K94" s="260"/>
    </row>
    <row r="95" spans="2:11" ht="15" customHeight="1">
      <c r="B95" s="269"/>
      <c r="C95" s="246" t="s">
        <v>819</v>
      </c>
      <c r="D95" s="246"/>
      <c r="E95" s="246"/>
      <c r="F95" s="268" t="s">
        <v>783</v>
      </c>
      <c r="G95" s="267"/>
      <c r="H95" s="246" t="s">
        <v>819</v>
      </c>
      <c r="I95" s="246" t="s">
        <v>818</v>
      </c>
      <c r="J95" s="246"/>
      <c r="K95" s="260"/>
    </row>
    <row r="96" spans="2:11" ht="15" customHeight="1">
      <c r="B96" s="269"/>
      <c r="C96" s="246" t="s">
        <v>35</v>
      </c>
      <c r="D96" s="246"/>
      <c r="E96" s="246"/>
      <c r="F96" s="268" t="s">
        <v>783</v>
      </c>
      <c r="G96" s="267"/>
      <c r="H96" s="246" t="s">
        <v>820</v>
      </c>
      <c r="I96" s="246" t="s">
        <v>818</v>
      </c>
      <c r="J96" s="246"/>
      <c r="K96" s="260"/>
    </row>
    <row r="97" spans="2:11" ht="15" customHeight="1">
      <c r="B97" s="269"/>
      <c r="C97" s="246" t="s">
        <v>45</v>
      </c>
      <c r="D97" s="246"/>
      <c r="E97" s="246"/>
      <c r="F97" s="268" t="s">
        <v>783</v>
      </c>
      <c r="G97" s="267"/>
      <c r="H97" s="246" t="s">
        <v>821</v>
      </c>
      <c r="I97" s="246" t="s">
        <v>818</v>
      </c>
      <c r="J97" s="246"/>
      <c r="K97" s="260"/>
    </row>
    <row r="98" spans="2:11" ht="15" customHeight="1">
      <c r="B98" s="272"/>
      <c r="C98" s="273"/>
      <c r="D98" s="273"/>
      <c r="E98" s="273"/>
      <c r="F98" s="273"/>
      <c r="G98" s="273"/>
      <c r="H98" s="273"/>
      <c r="I98" s="273"/>
      <c r="J98" s="273"/>
      <c r="K98" s="274"/>
    </row>
    <row r="99" spans="2:11" ht="18.7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5"/>
    </row>
    <row r="100" spans="2:1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ht="45" customHeight="1">
      <c r="B102" s="258"/>
      <c r="C102" s="259" t="s">
        <v>822</v>
      </c>
      <c r="D102" s="259"/>
      <c r="E102" s="259"/>
      <c r="F102" s="259"/>
      <c r="G102" s="259"/>
      <c r="H102" s="259"/>
      <c r="I102" s="259"/>
      <c r="J102" s="259"/>
      <c r="K102" s="260"/>
    </row>
    <row r="103" spans="2:11" ht="17.25" customHeight="1">
      <c r="B103" s="258"/>
      <c r="C103" s="261" t="s">
        <v>777</v>
      </c>
      <c r="D103" s="261"/>
      <c r="E103" s="261"/>
      <c r="F103" s="261" t="s">
        <v>778</v>
      </c>
      <c r="G103" s="262"/>
      <c r="H103" s="261" t="s">
        <v>51</v>
      </c>
      <c r="I103" s="261" t="s">
        <v>54</v>
      </c>
      <c r="J103" s="261" t="s">
        <v>779</v>
      </c>
      <c r="K103" s="260"/>
    </row>
    <row r="104" spans="2:11" ht="17.25" customHeight="1">
      <c r="B104" s="258"/>
      <c r="C104" s="263" t="s">
        <v>780</v>
      </c>
      <c r="D104" s="263"/>
      <c r="E104" s="263"/>
      <c r="F104" s="264" t="s">
        <v>781</v>
      </c>
      <c r="G104" s="265"/>
      <c r="H104" s="263"/>
      <c r="I104" s="263"/>
      <c r="J104" s="263" t="s">
        <v>782</v>
      </c>
      <c r="K104" s="260"/>
    </row>
    <row r="105" spans="2:11" ht="5.25" customHeight="1">
      <c r="B105" s="258"/>
      <c r="C105" s="261"/>
      <c r="D105" s="261"/>
      <c r="E105" s="261"/>
      <c r="F105" s="261"/>
      <c r="G105" s="277"/>
      <c r="H105" s="261"/>
      <c r="I105" s="261"/>
      <c r="J105" s="261"/>
      <c r="K105" s="260"/>
    </row>
    <row r="106" spans="2:11" ht="15" customHeight="1">
      <c r="B106" s="258"/>
      <c r="C106" s="246" t="s">
        <v>50</v>
      </c>
      <c r="D106" s="266"/>
      <c r="E106" s="266"/>
      <c r="F106" s="268" t="s">
        <v>783</v>
      </c>
      <c r="G106" s="277"/>
      <c r="H106" s="246" t="s">
        <v>823</v>
      </c>
      <c r="I106" s="246" t="s">
        <v>785</v>
      </c>
      <c r="J106" s="246">
        <v>20</v>
      </c>
      <c r="K106" s="260"/>
    </row>
    <row r="107" spans="2:11" ht="15" customHeight="1">
      <c r="B107" s="258"/>
      <c r="C107" s="246" t="s">
        <v>786</v>
      </c>
      <c r="D107" s="246"/>
      <c r="E107" s="246"/>
      <c r="F107" s="268" t="s">
        <v>783</v>
      </c>
      <c r="G107" s="246"/>
      <c r="H107" s="246" t="s">
        <v>823</v>
      </c>
      <c r="I107" s="246" t="s">
        <v>785</v>
      </c>
      <c r="J107" s="246">
        <v>120</v>
      </c>
      <c r="K107" s="260"/>
    </row>
    <row r="108" spans="2:11" ht="15" customHeight="1">
      <c r="B108" s="269"/>
      <c r="C108" s="246" t="s">
        <v>788</v>
      </c>
      <c r="D108" s="246"/>
      <c r="E108" s="246"/>
      <c r="F108" s="268" t="s">
        <v>789</v>
      </c>
      <c r="G108" s="246"/>
      <c r="H108" s="246" t="s">
        <v>823</v>
      </c>
      <c r="I108" s="246" t="s">
        <v>785</v>
      </c>
      <c r="J108" s="246">
        <v>50</v>
      </c>
      <c r="K108" s="260"/>
    </row>
    <row r="109" spans="2:11" ht="15" customHeight="1">
      <c r="B109" s="269"/>
      <c r="C109" s="246" t="s">
        <v>791</v>
      </c>
      <c r="D109" s="246"/>
      <c r="E109" s="246"/>
      <c r="F109" s="268" t="s">
        <v>783</v>
      </c>
      <c r="G109" s="246"/>
      <c r="H109" s="246" t="s">
        <v>823</v>
      </c>
      <c r="I109" s="246" t="s">
        <v>793</v>
      </c>
      <c r="J109" s="246"/>
      <c r="K109" s="260"/>
    </row>
    <row r="110" spans="2:11" ht="15" customHeight="1">
      <c r="B110" s="269"/>
      <c r="C110" s="246" t="s">
        <v>802</v>
      </c>
      <c r="D110" s="246"/>
      <c r="E110" s="246"/>
      <c r="F110" s="268" t="s">
        <v>789</v>
      </c>
      <c r="G110" s="246"/>
      <c r="H110" s="246" t="s">
        <v>823</v>
      </c>
      <c r="I110" s="246" t="s">
        <v>785</v>
      </c>
      <c r="J110" s="246">
        <v>50</v>
      </c>
      <c r="K110" s="260"/>
    </row>
    <row r="111" spans="2:11" ht="15" customHeight="1">
      <c r="B111" s="269"/>
      <c r="C111" s="246" t="s">
        <v>810</v>
      </c>
      <c r="D111" s="246"/>
      <c r="E111" s="246"/>
      <c r="F111" s="268" t="s">
        <v>789</v>
      </c>
      <c r="G111" s="246"/>
      <c r="H111" s="246" t="s">
        <v>823</v>
      </c>
      <c r="I111" s="246" t="s">
        <v>785</v>
      </c>
      <c r="J111" s="246">
        <v>50</v>
      </c>
      <c r="K111" s="260"/>
    </row>
    <row r="112" spans="2:11" ht="15" customHeight="1">
      <c r="B112" s="269"/>
      <c r="C112" s="246" t="s">
        <v>808</v>
      </c>
      <c r="D112" s="246"/>
      <c r="E112" s="246"/>
      <c r="F112" s="268" t="s">
        <v>789</v>
      </c>
      <c r="G112" s="246"/>
      <c r="H112" s="246" t="s">
        <v>823</v>
      </c>
      <c r="I112" s="246" t="s">
        <v>785</v>
      </c>
      <c r="J112" s="246">
        <v>50</v>
      </c>
      <c r="K112" s="260"/>
    </row>
    <row r="113" spans="2:11" ht="15" customHeight="1">
      <c r="B113" s="269"/>
      <c r="C113" s="246" t="s">
        <v>50</v>
      </c>
      <c r="D113" s="246"/>
      <c r="E113" s="246"/>
      <c r="F113" s="268" t="s">
        <v>783</v>
      </c>
      <c r="G113" s="246"/>
      <c r="H113" s="246" t="s">
        <v>824</v>
      </c>
      <c r="I113" s="246" t="s">
        <v>785</v>
      </c>
      <c r="J113" s="246">
        <v>20</v>
      </c>
      <c r="K113" s="260"/>
    </row>
    <row r="114" spans="2:11" ht="15" customHeight="1">
      <c r="B114" s="269"/>
      <c r="C114" s="246" t="s">
        <v>825</v>
      </c>
      <c r="D114" s="246"/>
      <c r="E114" s="246"/>
      <c r="F114" s="268" t="s">
        <v>783</v>
      </c>
      <c r="G114" s="246"/>
      <c r="H114" s="246" t="s">
        <v>826</v>
      </c>
      <c r="I114" s="246" t="s">
        <v>785</v>
      </c>
      <c r="J114" s="246">
        <v>120</v>
      </c>
      <c r="K114" s="260"/>
    </row>
    <row r="115" spans="2:11" ht="15" customHeight="1">
      <c r="B115" s="269"/>
      <c r="C115" s="246" t="s">
        <v>35</v>
      </c>
      <c r="D115" s="246"/>
      <c r="E115" s="246"/>
      <c r="F115" s="268" t="s">
        <v>783</v>
      </c>
      <c r="G115" s="246"/>
      <c r="H115" s="246" t="s">
        <v>827</v>
      </c>
      <c r="I115" s="246" t="s">
        <v>818</v>
      </c>
      <c r="J115" s="246"/>
      <c r="K115" s="260"/>
    </row>
    <row r="116" spans="2:11" ht="15" customHeight="1">
      <c r="B116" s="269"/>
      <c r="C116" s="246" t="s">
        <v>45</v>
      </c>
      <c r="D116" s="246"/>
      <c r="E116" s="246"/>
      <c r="F116" s="268" t="s">
        <v>783</v>
      </c>
      <c r="G116" s="246"/>
      <c r="H116" s="246" t="s">
        <v>828</v>
      </c>
      <c r="I116" s="246" t="s">
        <v>818</v>
      </c>
      <c r="J116" s="246"/>
      <c r="K116" s="260"/>
    </row>
    <row r="117" spans="2:11" ht="15" customHeight="1">
      <c r="B117" s="269"/>
      <c r="C117" s="246" t="s">
        <v>54</v>
      </c>
      <c r="D117" s="246"/>
      <c r="E117" s="246"/>
      <c r="F117" s="268" t="s">
        <v>783</v>
      </c>
      <c r="G117" s="246"/>
      <c r="H117" s="246" t="s">
        <v>829</v>
      </c>
      <c r="I117" s="246" t="s">
        <v>830</v>
      </c>
      <c r="J117" s="246"/>
      <c r="K117" s="260"/>
    </row>
    <row r="118" spans="2:11" ht="15" customHeight="1">
      <c r="B118" s="272"/>
      <c r="C118" s="278"/>
      <c r="D118" s="278"/>
      <c r="E118" s="278"/>
      <c r="F118" s="278"/>
      <c r="G118" s="278"/>
      <c r="H118" s="278"/>
      <c r="I118" s="278"/>
      <c r="J118" s="278"/>
      <c r="K118" s="274"/>
    </row>
    <row r="119" spans="2:11" ht="18.75" customHeight="1">
      <c r="B119" s="279"/>
      <c r="C119" s="243"/>
      <c r="D119" s="243"/>
      <c r="E119" s="243"/>
      <c r="F119" s="280"/>
      <c r="G119" s="243"/>
      <c r="H119" s="243"/>
      <c r="I119" s="243"/>
      <c r="J119" s="243"/>
      <c r="K119" s="279"/>
    </row>
    <row r="120" spans="2:1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ht="7.5" customHeight="1">
      <c r="B121" s="281"/>
      <c r="C121" s="282"/>
      <c r="D121" s="282"/>
      <c r="E121" s="282"/>
      <c r="F121" s="282"/>
      <c r="G121" s="282"/>
      <c r="H121" s="282"/>
      <c r="I121" s="282"/>
      <c r="J121" s="282"/>
      <c r="K121" s="283"/>
    </row>
    <row r="122" spans="2:11" ht="45" customHeight="1">
      <c r="B122" s="284"/>
      <c r="C122" s="237" t="s">
        <v>831</v>
      </c>
      <c r="D122" s="237"/>
      <c r="E122" s="237"/>
      <c r="F122" s="237"/>
      <c r="G122" s="237"/>
      <c r="H122" s="237"/>
      <c r="I122" s="237"/>
      <c r="J122" s="237"/>
      <c r="K122" s="285"/>
    </row>
    <row r="123" spans="2:11" ht="17.25" customHeight="1">
      <c r="B123" s="286"/>
      <c r="C123" s="261" t="s">
        <v>777</v>
      </c>
      <c r="D123" s="261"/>
      <c r="E123" s="261"/>
      <c r="F123" s="261" t="s">
        <v>778</v>
      </c>
      <c r="G123" s="262"/>
      <c r="H123" s="261" t="s">
        <v>51</v>
      </c>
      <c r="I123" s="261" t="s">
        <v>54</v>
      </c>
      <c r="J123" s="261" t="s">
        <v>779</v>
      </c>
      <c r="K123" s="287"/>
    </row>
    <row r="124" spans="2:11" ht="17.25" customHeight="1">
      <c r="B124" s="286"/>
      <c r="C124" s="263" t="s">
        <v>780</v>
      </c>
      <c r="D124" s="263"/>
      <c r="E124" s="263"/>
      <c r="F124" s="264" t="s">
        <v>781</v>
      </c>
      <c r="G124" s="265"/>
      <c r="H124" s="263"/>
      <c r="I124" s="263"/>
      <c r="J124" s="263" t="s">
        <v>782</v>
      </c>
      <c r="K124" s="287"/>
    </row>
    <row r="125" spans="2:11" ht="5.25" customHeight="1">
      <c r="B125" s="288"/>
      <c r="C125" s="266"/>
      <c r="D125" s="266"/>
      <c r="E125" s="266"/>
      <c r="F125" s="266"/>
      <c r="G125" s="246"/>
      <c r="H125" s="266"/>
      <c r="I125" s="266"/>
      <c r="J125" s="266"/>
      <c r="K125" s="289"/>
    </row>
    <row r="126" spans="2:11" ht="15" customHeight="1">
      <c r="B126" s="288"/>
      <c r="C126" s="246" t="s">
        <v>786</v>
      </c>
      <c r="D126" s="266"/>
      <c r="E126" s="266"/>
      <c r="F126" s="268" t="s">
        <v>783</v>
      </c>
      <c r="G126" s="246"/>
      <c r="H126" s="246" t="s">
        <v>823</v>
      </c>
      <c r="I126" s="246" t="s">
        <v>785</v>
      </c>
      <c r="J126" s="246">
        <v>120</v>
      </c>
      <c r="K126" s="290"/>
    </row>
    <row r="127" spans="2:11" ht="15" customHeight="1">
      <c r="B127" s="288"/>
      <c r="C127" s="246" t="s">
        <v>832</v>
      </c>
      <c r="D127" s="246"/>
      <c r="E127" s="246"/>
      <c r="F127" s="268" t="s">
        <v>783</v>
      </c>
      <c r="G127" s="246"/>
      <c r="H127" s="246" t="s">
        <v>833</v>
      </c>
      <c r="I127" s="246" t="s">
        <v>785</v>
      </c>
      <c r="J127" s="246" t="s">
        <v>834</v>
      </c>
      <c r="K127" s="290"/>
    </row>
    <row r="128" spans="2:11" ht="15" customHeight="1">
      <c r="B128" s="288"/>
      <c r="C128" s="246" t="s">
        <v>82</v>
      </c>
      <c r="D128" s="246"/>
      <c r="E128" s="246"/>
      <c r="F128" s="268" t="s">
        <v>783</v>
      </c>
      <c r="G128" s="246"/>
      <c r="H128" s="246" t="s">
        <v>835</v>
      </c>
      <c r="I128" s="246" t="s">
        <v>785</v>
      </c>
      <c r="J128" s="246" t="s">
        <v>834</v>
      </c>
      <c r="K128" s="290"/>
    </row>
    <row r="129" spans="2:11" ht="15" customHeight="1">
      <c r="B129" s="288"/>
      <c r="C129" s="246" t="s">
        <v>794</v>
      </c>
      <c r="D129" s="246"/>
      <c r="E129" s="246"/>
      <c r="F129" s="268" t="s">
        <v>789</v>
      </c>
      <c r="G129" s="246"/>
      <c r="H129" s="246" t="s">
        <v>795</v>
      </c>
      <c r="I129" s="246" t="s">
        <v>785</v>
      </c>
      <c r="J129" s="246">
        <v>15</v>
      </c>
      <c r="K129" s="290"/>
    </row>
    <row r="130" spans="2:11" ht="15" customHeight="1">
      <c r="B130" s="288"/>
      <c r="C130" s="270" t="s">
        <v>796</v>
      </c>
      <c r="D130" s="270"/>
      <c r="E130" s="270"/>
      <c r="F130" s="271" t="s">
        <v>789</v>
      </c>
      <c r="G130" s="270"/>
      <c r="H130" s="270" t="s">
        <v>797</v>
      </c>
      <c r="I130" s="270" t="s">
        <v>785</v>
      </c>
      <c r="J130" s="270">
        <v>15</v>
      </c>
      <c r="K130" s="290"/>
    </row>
    <row r="131" spans="2:11" ht="15" customHeight="1">
      <c r="B131" s="288"/>
      <c r="C131" s="270" t="s">
        <v>798</v>
      </c>
      <c r="D131" s="270"/>
      <c r="E131" s="270"/>
      <c r="F131" s="271" t="s">
        <v>789</v>
      </c>
      <c r="G131" s="270"/>
      <c r="H131" s="270" t="s">
        <v>799</v>
      </c>
      <c r="I131" s="270" t="s">
        <v>785</v>
      </c>
      <c r="J131" s="270">
        <v>20</v>
      </c>
      <c r="K131" s="290"/>
    </row>
    <row r="132" spans="2:11" ht="15" customHeight="1">
      <c r="B132" s="288"/>
      <c r="C132" s="270" t="s">
        <v>800</v>
      </c>
      <c r="D132" s="270"/>
      <c r="E132" s="270"/>
      <c r="F132" s="271" t="s">
        <v>789</v>
      </c>
      <c r="G132" s="270"/>
      <c r="H132" s="270" t="s">
        <v>801</v>
      </c>
      <c r="I132" s="270" t="s">
        <v>785</v>
      </c>
      <c r="J132" s="270">
        <v>20</v>
      </c>
      <c r="K132" s="290"/>
    </row>
    <row r="133" spans="2:11" ht="15" customHeight="1">
      <c r="B133" s="288"/>
      <c r="C133" s="246" t="s">
        <v>788</v>
      </c>
      <c r="D133" s="246"/>
      <c r="E133" s="246"/>
      <c r="F133" s="268" t="s">
        <v>789</v>
      </c>
      <c r="G133" s="246"/>
      <c r="H133" s="246" t="s">
        <v>823</v>
      </c>
      <c r="I133" s="246" t="s">
        <v>785</v>
      </c>
      <c r="J133" s="246">
        <v>50</v>
      </c>
      <c r="K133" s="290"/>
    </row>
    <row r="134" spans="2:11" ht="15" customHeight="1">
      <c r="B134" s="288"/>
      <c r="C134" s="246" t="s">
        <v>802</v>
      </c>
      <c r="D134" s="246"/>
      <c r="E134" s="246"/>
      <c r="F134" s="268" t="s">
        <v>789</v>
      </c>
      <c r="G134" s="246"/>
      <c r="H134" s="246" t="s">
        <v>823</v>
      </c>
      <c r="I134" s="246" t="s">
        <v>785</v>
      </c>
      <c r="J134" s="246">
        <v>50</v>
      </c>
      <c r="K134" s="290"/>
    </row>
    <row r="135" spans="2:11" ht="15" customHeight="1">
      <c r="B135" s="288"/>
      <c r="C135" s="246" t="s">
        <v>808</v>
      </c>
      <c r="D135" s="246"/>
      <c r="E135" s="246"/>
      <c r="F135" s="268" t="s">
        <v>789</v>
      </c>
      <c r="G135" s="246"/>
      <c r="H135" s="246" t="s">
        <v>823</v>
      </c>
      <c r="I135" s="246" t="s">
        <v>785</v>
      </c>
      <c r="J135" s="246">
        <v>50</v>
      </c>
      <c r="K135" s="290"/>
    </row>
    <row r="136" spans="2:11" ht="15" customHeight="1">
      <c r="B136" s="288"/>
      <c r="C136" s="246" t="s">
        <v>810</v>
      </c>
      <c r="D136" s="246"/>
      <c r="E136" s="246"/>
      <c r="F136" s="268" t="s">
        <v>789</v>
      </c>
      <c r="G136" s="246"/>
      <c r="H136" s="246" t="s">
        <v>823</v>
      </c>
      <c r="I136" s="246" t="s">
        <v>785</v>
      </c>
      <c r="J136" s="246">
        <v>50</v>
      </c>
      <c r="K136" s="290"/>
    </row>
    <row r="137" spans="2:11" ht="15" customHeight="1">
      <c r="B137" s="288"/>
      <c r="C137" s="246" t="s">
        <v>811</v>
      </c>
      <c r="D137" s="246"/>
      <c r="E137" s="246"/>
      <c r="F137" s="268" t="s">
        <v>789</v>
      </c>
      <c r="G137" s="246"/>
      <c r="H137" s="246" t="s">
        <v>836</v>
      </c>
      <c r="I137" s="246" t="s">
        <v>785</v>
      </c>
      <c r="J137" s="246">
        <v>255</v>
      </c>
      <c r="K137" s="290"/>
    </row>
    <row r="138" spans="2:11" ht="15" customHeight="1">
      <c r="B138" s="288"/>
      <c r="C138" s="246" t="s">
        <v>813</v>
      </c>
      <c r="D138" s="246"/>
      <c r="E138" s="246"/>
      <c r="F138" s="268" t="s">
        <v>783</v>
      </c>
      <c r="G138" s="246"/>
      <c r="H138" s="246" t="s">
        <v>837</v>
      </c>
      <c r="I138" s="246" t="s">
        <v>815</v>
      </c>
      <c r="J138" s="246"/>
      <c r="K138" s="290"/>
    </row>
    <row r="139" spans="2:11" ht="15" customHeight="1">
      <c r="B139" s="288"/>
      <c r="C139" s="246" t="s">
        <v>816</v>
      </c>
      <c r="D139" s="246"/>
      <c r="E139" s="246"/>
      <c r="F139" s="268" t="s">
        <v>783</v>
      </c>
      <c r="G139" s="246"/>
      <c r="H139" s="246" t="s">
        <v>838</v>
      </c>
      <c r="I139" s="246" t="s">
        <v>818</v>
      </c>
      <c r="J139" s="246"/>
      <c r="K139" s="290"/>
    </row>
    <row r="140" spans="2:11" ht="15" customHeight="1">
      <c r="B140" s="288"/>
      <c r="C140" s="246" t="s">
        <v>819</v>
      </c>
      <c r="D140" s="246"/>
      <c r="E140" s="246"/>
      <c r="F140" s="268" t="s">
        <v>783</v>
      </c>
      <c r="G140" s="246"/>
      <c r="H140" s="246" t="s">
        <v>819</v>
      </c>
      <c r="I140" s="246" t="s">
        <v>818</v>
      </c>
      <c r="J140" s="246"/>
      <c r="K140" s="290"/>
    </row>
    <row r="141" spans="2:11" ht="15" customHeight="1">
      <c r="B141" s="288"/>
      <c r="C141" s="246" t="s">
        <v>35</v>
      </c>
      <c r="D141" s="246"/>
      <c r="E141" s="246"/>
      <c r="F141" s="268" t="s">
        <v>783</v>
      </c>
      <c r="G141" s="246"/>
      <c r="H141" s="246" t="s">
        <v>839</v>
      </c>
      <c r="I141" s="246" t="s">
        <v>818</v>
      </c>
      <c r="J141" s="246"/>
      <c r="K141" s="290"/>
    </row>
    <row r="142" spans="2:11" ht="15" customHeight="1">
      <c r="B142" s="288"/>
      <c r="C142" s="246" t="s">
        <v>840</v>
      </c>
      <c r="D142" s="246"/>
      <c r="E142" s="246"/>
      <c r="F142" s="268" t="s">
        <v>783</v>
      </c>
      <c r="G142" s="246"/>
      <c r="H142" s="246" t="s">
        <v>841</v>
      </c>
      <c r="I142" s="246" t="s">
        <v>818</v>
      </c>
      <c r="J142" s="246"/>
      <c r="K142" s="290"/>
    </row>
    <row r="143" spans="2:11" ht="15" customHeight="1">
      <c r="B143" s="291"/>
      <c r="C143" s="292"/>
      <c r="D143" s="292"/>
      <c r="E143" s="292"/>
      <c r="F143" s="292"/>
      <c r="G143" s="292"/>
      <c r="H143" s="292"/>
      <c r="I143" s="292"/>
      <c r="J143" s="292"/>
      <c r="K143" s="293"/>
    </row>
    <row r="144" spans="2:11" ht="18.75" customHeight="1">
      <c r="B144" s="243"/>
      <c r="C144" s="243"/>
      <c r="D144" s="243"/>
      <c r="E144" s="243"/>
      <c r="F144" s="280"/>
      <c r="G144" s="243"/>
      <c r="H144" s="243"/>
      <c r="I144" s="243"/>
      <c r="J144" s="243"/>
      <c r="K144" s="243"/>
    </row>
    <row r="145" spans="2:1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ht="45" customHeight="1">
      <c r="B147" s="258"/>
      <c r="C147" s="259" t="s">
        <v>842</v>
      </c>
      <c r="D147" s="259"/>
      <c r="E147" s="259"/>
      <c r="F147" s="259"/>
      <c r="G147" s="259"/>
      <c r="H147" s="259"/>
      <c r="I147" s="259"/>
      <c r="J147" s="259"/>
      <c r="K147" s="260"/>
    </row>
    <row r="148" spans="2:11" ht="17.25" customHeight="1">
      <c r="B148" s="258"/>
      <c r="C148" s="261" t="s">
        <v>777</v>
      </c>
      <c r="D148" s="261"/>
      <c r="E148" s="261"/>
      <c r="F148" s="261" t="s">
        <v>778</v>
      </c>
      <c r="G148" s="262"/>
      <c r="H148" s="261" t="s">
        <v>51</v>
      </c>
      <c r="I148" s="261" t="s">
        <v>54</v>
      </c>
      <c r="J148" s="261" t="s">
        <v>779</v>
      </c>
      <c r="K148" s="260"/>
    </row>
    <row r="149" spans="2:11" ht="17.25" customHeight="1">
      <c r="B149" s="258"/>
      <c r="C149" s="263" t="s">
        <v>780</v>
      </c>
      <c r="D149" s="263"/>
      <c r="E149" s="263"/>
      <c r="F149" s="264" t="s">
        <v>781</v>
      </c>
      <c r="G149" s="265"/>
      <c r="H149" s="263"/>
      <c r="I149" s="263"/>
      <c r="J149" s="263" t="s">
        <v>782</v>
      </c>
      <c r="K149" s="260"/>
    </row>
    <row r="150" spans="2:11" ht="5.25" customHeight="1">
      <c r="B150" s="269"/>
      <c r="C150" s="266"/>
      <c r="D150" s="266"/>
      <c r="E150" s="266"/>
      <c r="F150" s="266"/>
      <c r="G150" s="267"/>
      <c r="H150" s="266"/>
      <c r="I150" s="266"/>
      <c r="J150" s="266"/>
      <c r="K150" s="290"/>
    </row>
    <row r="151" spans="2:11" ht="15" customHeight="1">
      <c r="B151" s="269"/>
      <c r="C151" s="294" t="s">
        <v>786</v>
      </c>
      <c r="D151" s="246"/>
      <c r="E151" s="246"/>
      <c r="F151" s="295" t="s">
        <v>783</v>
      </c>
      <c r="G151" s="246"/>
      <c r="H151" s="294" t="s">
        <v>823</v>
      </c>
      <c r="I151" s="294" t="s">
        <v>785</v>
      </c>
      <c r="J151" s="294">
        <v>120</v>
      </c>
      <c r="K151" s="290"/>
    </row>
    <row r="152" spans="2:11" ht="15" customHeight="1">
      <c r="B152" s="269"/>
      <c r="C152" s="294" t="s">
        <v>832</v>
      </c>
      <c r="D152" s="246"/>
      <c r="E152" s="246"/>
      <c r="F152" s="295" t="s">
        <v>783</v>
      </c>
      <c r="G152" s="246"/>
      <c r="H152" s="294" t="s">
        <v>843</v>
      </c>
      <c r="I152" s="294" t="s">
        <v>785</v>
      </c>
      <c r="J152" s="294" t="s">
        <v>834</v>
      </c>
      <c r="K152" s="290"/>
    </row>
    <row r="153" spans="2:11" ht="15" customHeight="1">
      <c r="B153" s="269"/>
      <c r="C153" s="294" t="s">
        <v>82</v>
      </c>
      <c r="D153" s="246"/>
      <c r="E153" s="246"/>
      <c r="F153" s="295" t="s">
        <v>783</v>
      </c>
      <c r="G153" s="246"/>
      <c r="H153" s="294" t="s">
        <v>844</v>
      </c>
      <c r="I153" s="294" t="s">
        <v>785</v>
      </c>
      <c r="J153" s="294" t="s">
        <v>834</v>
      </c>
      <c r="K153" s="290"/>
    </row>
    <row r="154" spans="2:11" ht="15" customHeight="1">
      <c r="B154" s="269"/>
      <c r="C154" s="294" t="s">
        <v>788</v>
      </c>
      <c r="D154" s="246"/>
      <c r="E154" s="246"/>
      <c r="F154" s="295" t="s">
        <v>789</v>
      </c>
      <c r="G154" s="246"/>
      <c r="H154" s="294" t="s">
        <v>823</v>
      </c>
      <c r="I154" s="294" t="s">
        <v>785</v>
      </c>
      <c r="J154" s="294">
        <v>50</v>
      </c>
      <c r="K154" s="290"/>
    </row>
    <row r="155" spans="2:11" ht="15" customHeight="1">
      <c r="B155" s="269"/>
      <c r="C155" s="294" t="s">
        <v>791</v>
      </c>
      <c r="D155" s="246"/>
      <c r="E155" s="246"/>
      <c r="F155" s="295" t="s">
        <v>783</v>
      </c>
      <c r="G155" s="246"/>
      <c r="H155" s="294" t="s">
        <v>823</v>
      </c>
      <c r="I155" s="294" t="s">
        <v>793</v>
      </c>
      <c r="J155" s="294"/>
      <c r="K155" s="290"/>
    </row>
    <row r="156" spans="2:11" ht="15" customHeight="1">
      <c r="B156" s="269"/>
      <c r="C156" s="294" t="s">
        <v>802</v>
      </c>
      <c r="D156" s="246"/>
      <c r="E156" s="246"/>
      <c r="F156" s="295" t="s">
        <v>789</v>
      </c>
      <c r="G156" s="246"/>
      <c r="H156" s="294" t="s">
        <v>823</v>
      </c>
      <c r="I156" s="294" t="s">
        <v>785</v>
      </c>
      <c r="J156" s="294">
        <v>50</v>
      </c>
      <c r="K156" s="290"/>
    </row>
    <row r="157" spans="2:11" ht="15" customHeight="1">
      <c r="B157" s="269"/>
      <c r="C157" s="294" t="s">
        <v>810</v>
      </c>
      <c r="D157" s="246"/>
      <c r="E157" s="246"/>
      <c r="F157" s="295" t="s">
        <v>789</v>
      </c>
      <c r="G157" s="246"/>
      <c r="H157" s="294" t="s">
        <v>823</v>
      </c>
      <c r="I157" s="294" t="s">
        <v>785</v>
      </c>
      <c r="J157" s="294">
        <v>50</v>
      </c>
      <c r="K157" s="290"/>
    </row>
    <row r="158" spans="2:11" ht="15" customHeight="1">
      <c r="B158" s="269"/>
      <c r="C158" s="294" t="s">
        <v>808</v>
      </c>
      <c r="D158" s="246"/>
      <c r="E158" s="246"/>
      <c r="F158" s="295" t="s">
        <v>789</v>
      </c>
      <c r="G158" s="246"/>
      <c r="H158" s="294" t="s">
        <v>823</v>
      </c>
      <c r="I158" s="294" t="s">
        <v>785</v>
      </c>
      <c r="J158" s="294">
        <v>50</v>
      </c>
      <c r="K158" s="290"/>
    </row>
    <row r="159" spans="2:11" ht="15" customHeight="1">
      <c r="B159" s="269"/>
      <c r="C159" s="294" t="s">
        <v>103</v>
      </c>
      <c r="D159" s="246"/>
      <c r="E159" s="246"/>
      <c r="F159" s="295" t="s">
        <v>783</v>
      </c>
      <c r="G159" s="246"/>
      <c r="H159" s="294" t="s">
        <v>845</v>
      </c>
      <c r="I159" s="294" t="s">
        <v>785</v>
      </c>
      <c r="J159" s="294" t="s">
        <v>846</v>
      </c>
      <c r="K159" s="290"/>
    </row>
    <row r="160" spans="2:11" ht="15" customHeight="1">
      <c r="B160" s="269"/>
      <c r="C160" s="294" t="s">
        <v>847</v>
      </c>
      <c r="D160" s="246"/>
      <c r="E160" s="246"/>
      <c r="F160" s="295" t="s">
        <v>783</v>
      </c>
      <c r="G160" s="246"/>
      <c r="H160" s="294" t="s">
        <v>848</v>
      </c>
      <c r="I160" s="294" t="s">
        <v>818</v>
      </c>
      <c r="J160" s="294"/>
      <c r="K160" s="290"/>
    </row>
    <row r="161" spans="2:11" ht="15" customHeight="1">
      <c r="B161" s="296"/>
      <c r="C161" s="278"/>
      <c r="D161" s="278"/>
      <c r="E161" s="278"/>
      <c r="F161" s="278"/>
      <c r="G161" s="278"/>
      <c r="H161" s="278"/>
      <c r="I161" s="278"/>
      <c r="J161" s="278"/>
      <c r="K161" s="297"/>
    </row>
    <row r="162" spans="2:11" ht="18.75" customHeight="1">
      <c r="B162" s="243"/>
      <c r="C162" s="246"/>
      <c r="D162" s="246"/>
      <c r="E162" s="246"/>
      <c r="F162" s="268"/>
      <c r="G162" s="246"/>
      <c r="H162" s="246"/>
      <c r="I162" s="246"/>
      <c r="J162" s="246"/>
      <c r="K162" s="243"/>
    </row>
    <row r="163" spans="2:1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ht="45" customHeight="1">
      <c r="B165" s="236"/>
      <c r="C165" s="237" t="s">
        <v>849</v>
      </c>
      <c r="D165" s="237"/>
      <c r="E165" s="237"/>
      <c r="F165" s="237"/>
      <c r="G165" s="237"/>
      <c r="H165" s="237"/>
      <c r="I165" s="237"/>
      <c r="J165" s="237"/>
      <c r="K165" s="238"/>
    </row>
    <row r="166" spans="2:11" ht="17.25" customHeight="1">
      <c r="B166" s="236"/>
      <c r="C166" s="261" t="s">
        <v>777</v>
      </c>
      <c r="D166" s="261"/>
      <c r="E166" s="261"/>
      <c r="F166" s="261" t="s">
        <v>778</v>
      </c>
      <c r="G166" s="298"/>
      <c r="H166" s="299" t="s">
        <v>51</v>
      </c>
      <c r="I166" s="299" t="s">
        <v>54</v>
      </c>
      <c r="J166" s="261" t="s">
        <v>779</v>
      </c>
      <c r="K166" s="238"/>
    </row>
    <row r="167" spans="2:11" ht="17.25" customHeight="1">
      <c r="B167" s="239"/>
      <c r="C167" s="263" t="s">
        <v>780</v>
      </c>
      <c r="D167" s="263"/>
      <c r="E167" s="263"/>
      <c r="F167" s="264" t="s">
        <v>781</v>
      </c>
      <c r="G167" s="300"/>
      <c r="H167" s="301"/>
      <c r="I167" s="301"/>
      <c r="J167" s="263" t="s">
        <v>782</v>
      </c>
      <c r="K167" s="241"/>
    </row>
    <row r="168" spans="2:11" ht="5.25" customHeight="1">
      <c r="B168" s="269"/>
      <c r="C168" s="266"/>
      <c r="D168" s="266"/>
      <c r="E168" s="266"/>
      <c r="F168" s="266"/>
      <c r="G168" s="267"/>
      <c r="H168" s="266"/>
      <c r="I168" s="266"/>
      <c r="J168" s="266"/>
      <c r="K168" s="290"/>
    </row>
    <row r="169" spans="2:11" ht="15" customHeight="1">
      <c r="B169" s="269"/>
      <c r="C169" s="246" t="s">
        <v>786</v>
      </c>
      <c r="D169" s="246"/>
      <c r="E169" s="246"/>
      <c r="F169" s="268" t="s">
        <v>783</v>
      </c>
      <c r="G169" s="246"/>
      <c r="H169" s="246" t="s">
        <v>823</v>
      </c>
      <c r="I169" s="246" t="s">
        <v>785</v>
      </c>
      <c r="J169" s="246">
        <v>120</v>
      </c>
      <c r="K169" s="290"/>
    </row>
    <row r="170" spans="2:11" ht="15" customHeight="1">
      <c r="B170" s="269"/>
      <c r="C170" s="246" t="s">
        <v>832</v>
      </c>
      <c r="D170" s="246"/>
      <c r="E170" s="246"/>
      <c r="F170" s="268" t="s">
        <v>783</v>
      </c>
      <c r="G170" s="246"/>
      <c r="H170" s="246" t="s">
        <v>833</v>
      </c>
      <c r="I170" s="246" t="s">
        <v>785</v>
      </c>
      <c r="J170" s="246" t="s">
        <v>834</v>
      </c>
      <c r="K170" s="290"/>
    </row>
    <row r="171" spans="2:11" ht="15" customHeight="1">
      <c r="B171" s="269"/>
      <c r="C171" s="246" t="s">
        <v>82</v>
      </c>
      <c r="D171" s="246"/>
      <c r="E171" s="246"/>
      <c r="F171" s="268" t="s">
        <v>783</v>
      </c>
      <c r="G171" s="246"/>
      <c r="H171" s="246" t="s">
        <v>850</v>
      </c>
      <c r="I171" s="246" t="s">
        <v>785</v>
      </c>
      <c r="J171" s="246" t="s">
        <v>834</v>
      </c>
      <c r="K171" s="290"/>
    </row>
    <row r="172" spans="2:11" ht="15" customHeight="1">
      <c r="B172" s="269"/>
      <c r="C172" s="246" t="s">
        <v>788</v>
      </c>
      <c r="D172" s="246"/>
      <c r="E172" s="246"/>
      <c r="F172" s="268" t="s">
        <v>789</v>
      </c>
      <c r="G172" s="246"/>
      <c r="H172" s="246" t="s">
        <v>850</v>
      </c>
      <c r="I172" s="246" t="s">
        <v>785</v>
      </c>
      <c r="J172" s="246">
        <v>50</v>
      </c>
      <c r="K172" s="290"/>
    </row>
    <row r="173" spans="2:11" ht="15" customHeight="1">
      <c r="B173" s="269"/>
      <c r="C173" s="246" t="s">
        <v>791</v>
      </c>
      <c r="D173" s="246"/>
      <c r="E173" s="246"/>
      <c r="F173" s="268" t="s">
        <v>783</v>
      </c>
      <c r="G173" s="246"/>
      <c r="H173" s="246" t="s">
        <v>850</v>
      </c>
      <c r="I173" s="246" t="s">
        <v>793</v>
      </c>
      <c r="J173" s="246"/>
      <c r="K173" s="290"/>
    </row>
    <row r="174" spans="2:11" ht="15" customHeight="1">
      <c r="B174" s="269"/>
      <c r="C174" s="246" t="s">
        <v>802</v>
      </c>
      <c r="D174" s="246"/>
      <c r="E174" s="246"/>
      <c r="F174" s="268" t="s">
        <v>789</v>
      </c>
      <c r="G174" s="246"/>
      <c r="H174" s="246" t="s">
        <v>850</v>
      </c>
      <c r="I174" s="246" t="s">
        <v>785</v>
      </c>
      <c r="J174" s="246">
        <v>50</v>
      </c>
      <c r="K174" s="290"/>
    </row>
    <row r="175" spans="2:11" ht="15" customHeight="1">
      <c r="B175" s="269"/>
      <c r="C175" s="246" t="s">
        <v>810</v>
      </c>
      <c r="D175" s="246"/>
      <c r="E175" s="246"/>
      <c r="F175" s="268" t="s">
        <v>789</v>
      </c>
      <c r="G175" s="246"/>
      <c r="H175" s="246" t="s">
        <v>850</v>
      </c>
      <c r="I175" s="246" t="s">
        <v>785</v>
      </c>
      <c r="J175" s="246">
        <v>50</v>
      </c>
      <c r="K175" s="290"/>
    </row>
    <row r="176" spans="2:11" ht="15" customHeight="1">
      <c r="B176" s="269"/>
      <c r="C176" s="246" t="s">
        <v>808</v>
      </c>
      <c r="D176" s="246"/>
      <c r="E176" s="246"/>
      <c r="F176" s="268" t="s">
        <v>789</v>
      </c>
      <c r="G176" s="246"/>
      <c r="H176" s="246" t="s">
        <v>850</v>
      </c>
      <c r="I176" s="246" t="s">
        <v>785</v>
      </c>
      <c r="J176" s="246">
        <v>50</v>
      </c>
      <c r="K176" s="290"/>
    </row>
    <row r="177" spans="2:11" ht="15" customHeight="1">
      <c r="B177" s="269"/>
      <c r="C177" s="246" t="s">
        <v>115</v>
      </c>
      <c r="D177" s="246"/>
      <c r="E177" s="246"/>
      <c r="F177" s="268" t="s">
        <v>783</v>
      </c>
      <c r="G177" s="246"/>
      <c r="H177" s="246" t="s">
        <v>851</v>
      </c>
      <c r="I177" s="246" t="s">
        <v>852</v>
      </c>
      <c r="J177" s="246"/>
      <c r="K177" s="290"/>
    </row>
    <row r="178" spans="2:11" ht="15" customHeight="1">
      <c r="B178" s="269"/>
      <c r="C178" s="246" t="s">
        <v>54</v>
      </c>
      <c r="D178" s="246"/>
      <c r="E178" s="246"/>
      <c r="F178" s="268" t="s">
        <v>783</v>
      </c>
      <c r="G178" s="246"/>
      <c r="H178" s="246" t="s">
        <v>853</v>
      </c>
      <c r="I178" s="246" t="s">
        <v>854</v>
      </c>
      <c r="J178" s="246">
        <v>1</v>
      </c>
      <c r="K178" s="290"/>
    </row>
    <row r="179" spans="2:11" ht="15" customHeight="1">
      <c r="B179" s="269"/>
      <c r="C179" s="246" t="s">
        <v>50</v>
      </c>
      <c r="D179" s="246"/>
      <c r="E179" s="246"/>
      <c r="F179" s="268" t="s">
        <v>783</v>
      </c>
      <c r="G179" s="246"/>
      <c r="H179" s="246" t="s">
        <v>855</v>
      </c>
      <c r="I179" s="246" t="s">
        <v>785</v>
      </c>
      <c r="J179" s="246">
        <v>20</v>
      </c>
      <c r="K179" s="290"/>
    </row>
    <row r="180" spans="2:11" ht="15" customHeight="1">
      <c r="B180" s="269"/>
      <c r="C180" s="246" t="s">
        <v>51</v>
      </c>
      <c r="D180" s="246"/>
      <c r="E180" s="246"/>
      <c r="F180" s="268" t="s">
        <v>783</v>
      </c>
      <c r="G180" s="246"/>
      <c r="H180" s="246" t="s">
        <v>856</v>
      </c>
      <c r="I180" s="246" t="s">
        <v>785</v>
      </c>
      <c r="J180" s="246">
        <v>255</v>
      </c>
      <c r="K180" s="290"/>
    </row>
    <row r="181" spans="2:11" ht="15" customHeight="1">
      <c r="B181" s="269"/>
      <c r="C181" s="246" t="s">
        <v>116</v>
      </c>
      <c r="D181" s="246"/>
      <c r="E181" s="246"/>
      <c r="F181" s="268" t="s">
        <v>783</v>
      </c>
      <c r="G181" s="246"/>
      <c r="H181" s="246" t="s">
        <v>747</v>
      </c>
      <c r="I181" s="246" t="s">
        <v>785</v>
      </c>
      <c r="J181" s="246">
        <v>10</v>
      </c>
      <c r="K181" s="290"/>
    </row>
    <row r="182" spans="2:11" ht="15" customHeight="1">
      <c r="B182" s="269"/>
      <c r="C182" s="246" t="s">
        <v>117</v>
      </c>
      <c r="D182" s="246"/>
      <c r="E182" s="246"/>
      <c r="F182" s="268" t="s">
        <v>783</v>
      </c>
      <c r="G182" s="246"/>
      <c r="H182" s="246" t="s">
        <v>857</v>
      </c>
      <c r="I182" s="246" t="s">
        <v>818</v>
      </c>
      <c r="J182" s="246"/>
      <c r="K182" s="290"/>
    </row>
    <row r="183" spans="2:11" ht="15" customHeight="1">
      <c r="B183" s="269"/>
      <c r="C183" s="246" t="s">
        <v>858</v>
      </c>
      <c r="D183" s="246"/>
      <c r="E183" s="246"/>
      <c r="F183" s="268" t="s">
        <v>783</v>
      </c>
      <c r="G183" s="246"/>
      <c r="H183" s="246" t="s">
        <v>859</v>
      </c>
      <c r="I183" s="246" t="s">
        <v>818</v>
      </c>
      <c r="J183" s="246"/>
      <c r="K183" s="290"/>
    </row>
    <row r="184" spans="2:11" ht="15" customHeight="1">
      <c r="B184" s="269"/>
      <c r="C184" s="246" t="s">
        <v>847</v>
      </c>
      <c r="D184" s="246"/>
      <c r="E184" s="246"/>
      <c r="F184" s="268" t="s">
        <v>783</v>
      </c>
      <c r="G184" s="246"/>
      <c r="H184" s="246" t="s">
        <v>860</v>
      </c>
      <c r="I184" s="246" t="s">
        <v>818</v>
      </c>
      <c r="J184" s="246"/>
      <c r="K184" s="290"/>
    </row>
    <row r="185" spans="2:11" ht="15" customHeight="1">
      <c r="B185" s="269"/>
      <c r="C185" s="246" t="s">
        <v>119</v>
      </c>
      <c r="D185" s="246"/>
      <c r="E185" s="246"/>
      <c r="F185" s="268" t="s">
        <v>789</v>
      </c>
      <c r="G185" s="246"/>
      <c r="H185" s="246" t="s">
        <v>861</v>
      </c>
      <c r="I185" s="246" t="s">
        <v>785</v>
      </c>
      <c r="J185" s="246">
        <v>50</v>
      </c>
      <c r="K185" s="290"/>
    </row>
    <row r="186" spans="2:11" ht="15" customHeight="1">
      <c r="B186" s="269"/>
      <c r="C186" s="246" t="s">
        <v>862</v>
      </c>
      <c r="D186" s="246"/>
      <c r="E186" s="246"/>
      <c r="F186" s="268" t="s">
        <v>789</v>
      </c>
      <c r="G186" s="246"/>
      <c r="H186" s="246" t="s">
        <v>863</v>
      </c>
      <c r="I186" s="246" t="s">
        <v>864</v>
      </c>
      <c r="J186" s="246"/>
      <c r="K186" s="290"/>
    </row>
    <row r="187" spans="2:11" ht="15" customHeight="1">
      <c r="B187" s="269"/>
      <c r="C187" s="246" t="s">
        <v>865</v>
      </c>
      <c r="D187" s="246"/>
      <c r="E187" s="246"/>
      <c r="F187" s="268" t="s">
        <v>789</v>
      </c>
      <c r="G187" s="246"/>
      <c r="H187" s="246" t="s">
        <v>866</v>
      </c>
      <c r="I187" s="246" t="s">
        <v>864</v>
      </c>
      <c r="J187" s="246"/>
      <c r="K187" s="290"/>
    </row>
    <row r="188" spans="2:11" ht="15" customHeight="1">
      <c r="B188" s="269"/>
      <c r="C188" s="246" t="s">
        <v>867</v>
      </c>
      <c r="D188" s="246"/>
      <c r="E188" s="246"/>
      <c r="F188" s="268" t="s">
        <v>789</v>
      </c>
      <c r="G188" s="246"/>
      <c r="H188" s="246" t="s">
        <v>868</v>
      </c>
      <c r="I188" s="246" t="s">
        <v>864</v>
      </c>
      <c r="J188" s="246"/>
      <c r="K188" s="290"/>
    </row>
    <row r="189" spans="2:11" ht="15" customHeight="1">
      <c r="B189" s="269"/>
      <c r="C189" s="302" t="s">
        <v>869</v>
      </c>
      <c r="D189" s="246"/>
      <c r="E189" s="246"/>
      <c r="F189" s="268" t="s">
        <v>789</v>
      </c>
      <c r="G189" s="246"/>
      <c r="H189" s="246" t="s">
        <v>870</v>
      </c>
      <c r="I189" s="246" t="s">
        <v>871</v>
      </c>
      <c r="J189" s="303" t="s">
        <v>872</v>
      </c>
      <c r="K189" s="290"/>
    </row>
    <row r="190" spans="2:11" ht="15" customHeight="1">
      <c r="B190" s="269"/>
      <c r="C190" s="253" t="s">
        <v>39</v>
      </c>
      <c r="D190" s="246"/>
      <c r="E190" s="246"/>
      <c r="F190" s="268" t="s">
        <v>783</v>
      </c>
      <c r="G190" s="246"/>
      <c r="H190" s="243" t="s">
        <v>873</v>
      </c>
      <c r="I190" s="246" t="s">
        <v>874</v>
      </c>
      <c r="J190" s="246"/>
      <c r="K190" s="290"/>
    </row>
    <row r="191" spans="2:11" ht="15" customHeight="1">
      <c r="B191" s="269"/>
      <c r="C191" s="253" t="s">
        <v>875</v>
      </c>
      <c r="D191" s="246"/>
      <c r="E191" s="246"/>
      <c r="F191" s="268" t="s">
        <v>783</v>
      </c>
      <c r="G191" s="246"/>
      <c r="H191" s="246" t="s">
        <v>876</v>
      </c>
      <c r="I191" s="246" t="s">
        <v>818</v>
      </c>
      <c r="J191" s="246"/>
      <c r="K191" s="290"/>
    </row>
    <row r="192" spans="2:11" ht="15" customHeight="1">
      <c r="B192" s="269"/>
      <c r="C192" s="253" t="s">
        <v>877</v>
      </c>
      <c r="D192" s="246"/>
      <c r="E192" s="246"/>
      <c r="F192" s="268" t="s">
        <v>783</v>
      </c>
      <c r="G192" s="246"/>
      <c r="H192" s="246" t="s">
        <v>878</v>
      </c>
      <c r="I192" s="246" t="s">
        <v>818</v>
      </c>
      <c r="J192" s="246"/>
      <c r="K192" s="290"/>
    </row>
    <row r="193" spans="2:11" ht="15" customHeight="1">
      <c r="B193" s="269"/>
      <c r="C193" s="253" t="s">
        <v>879</v>
      </c>
      <c r="D193" s="246"/>
      <c r="E193" s="246"/>
      <c r="F193" s="268" t="s">
        <v>789</v>
      </c>
      <c r="G193" s="246"/>
      <c r="H193" s="246" t="s">
        <v>880</v>
      </c>
      <c r="I193" s="246" t="s">
        <v>818</v>
      </c>
      <c r="J193" s="246"/>
      <c r="K193" s="290"/>
    </row>
    <row r="194" spans="2:11" ht="15" customHeight="1">
      <c r="B194" s="296"/>
      <c r="C194" s="304"/>
      <c r="D194" s="278"/>
      <c r="E194" s="278"/>
      <c r="F194" s="278"/>
      <c r="G194" s="278"/>
      <c r="H194" s="278"/>
      <c r="I194" s="278"/>
      <c r="J194" s="278"/>
      <c r="K194" s="297"/>
    </row>
    <row r="195" spans="2:11" ht="18.75" customHeight="1">
      <c r="B195" s="243"/>
      <c r="C195" s="246"/>
      <c r="D195" s="246"/>
      <c r="E195" s="246"/>
      <c r="F195" s="268"/>
      <c r="G195" s="246"/>
      <c r="H195" s="246"/>
      <c r="I195" s="246"/>
      <c r="J195" s="246"/>
      <c r="K195" s="243"/>
    </row>
    <row r="196" spans="2:11" ht="18.75" customHeight="1">
      <c r="B196" s="243"/>
      <c r="C196" s="246"/>
      <c r="D196" s="246"/>
      <c r="E196" s="246"/>
      <c r="F196" s="268"/>
      <c r="G196" s="246"/>
      <c r="H196" s="246"/>
      <c r="I196" s="246"/>
      <c r="J196" s="246"/>
      <c r="K196" s="243"/>
    </row>
    <row r="197" spans="2:1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ht="13.5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ht="21">
      <c r="B199" s="236"/>
      <c r="C199" s="237" t="s">
        <v>881</v>
      </c>
      <c r="D199" s="237"/>
      <c r="E199" s="237"/>
      <c r="F199" s="237"/>
      <c r="G199" s="237"/>
      <c r="H199" s="237"/>
      <c r="I199" s="237"/>
      <c r="J199" s="237"/>
      <c r="K199" s="238"/>
    </row>
    <row r="200" spans="2:11" ht="25.5" customHeight="1">
      <c r="B200" s="236"/>
      <c r="C200" s="305" t="s">
        <v>882</v>
      </c>
      <c r="D200" s="305"/>
      <c r="E200" s="305"/>
      <c r="F200" s="305" t="s">
        <v>883</v>
      </c>
      <c r="G200" s="306"/>
      <c r="H200" s="305" t="s">
        <v>884</v>
      </c>
      <c r="I200" s="305"/>
      <c r="J200" s="305"/>
      <c r="K200" s="238"/>
    </row>
    <row r="201" spans="2:11" ht="5.25" customHeight="1">
      <c r="B201" s="269"/>
      <c r="C201" s="266"/>
      <c r="D201" s="266"/>
      <c r="E201" s="266"/>
      <c r="F201" s="266"/>
      <c r="G201" s="246"/>
      <c r="H201" s="266"/>
      <c r="I201" s="266"/>
      <c r="J201" s="266"/>
      <c r="K201" s="290"/>
    </row>
    <row r="202" spans="2:11" ht="15" customHeight="1">
      <c r="B202" s="269"/>
      <c r="C202" s="246" t="s">
        <v>874</v>
      </c>
      <c r="D202" s="246"/>
      <c r="E202" s="246"/>
      <c r="F202" s="268" t="s">
        <v>40</v>
      </c>
      <c r="G202" s="246"/>
      <c r="H202" s="246" t="s">
        <v>885</v>
      </c>
      <c r="I202" s="246"/>
      <c r="J202" s="246"/>
      <c r="K202" s="290"/>
    </row>
    <row r="203" spans="2:11" ht="15" customHeight="1">
      <c r="B203" s="269"/>
      <c r="C203" s="275"/>
      <c r="D203" s="246"/>
      <c r="E203" s="246"/>
      <c r="F203" s="268" t="s">
        <v>41</v>
      </c>
      <c r="G203" s="246"/>
      <c r="H203" s="246" t="s">
        <v>886</v>
      </c>
      <c r="I203" s="246"/>
      <c r="J203" s="246"/>
      <c r="K203" s="290"/>
    </row>
    <row r="204" spans="2:11" ht="15" customHeight="1">
      <c r="B204" s="269"/>
      <c r="C204" s="275"/>
      <c r="D204" s="246"/>
      <c r="E204" s="246"/>
      <c r="F204" s="268" t="s">
        <v>44</v>
      </c>
      <c r="G204" s="246"/>
      <c r="H204" s="246" t="s">
        <v>887</v>
      </c>
      <c r="I204" s="246"/>
      <c r="J204" s="246"/>
      <c r="K204" s="290"/>
    </row>
    <row r="205" spans="2:11" ht="15" customHeight="1">
      <c r="B205" s="269"/>
      <c r="C205" s="246"/>
      <c r="D205" s="246"/>
      <c r="E205" s="246"/>
      <c r="F205" s="268" t="s">
        <v>42</v>
      </c>
      <c r="G205" s="246"/>
      <c r="H205" s="246" t="s">
        <v>888</v>
      </c>
      <c r="I205" s="246"/>
      <c r="J205" s="246"/>
      <c r="K205" s="290"/>
    </row>
    <row r="206" spans="2:11" ht="15" customHeight="1">
      <c r="B206" s="269"/>
      <c r="C206" s="246"/>
      <c r="D206" s="246"/>
      <c r="E206" s="246"/>
      <c r="F206" s="268" t="s">
        <v>43</v>
      </c>
      <c r="G206" s="246"/>
      <c r="H206" s="246" t="s">
        <v>889</v>
      </c>
      <c r="I206" s="246"/>
      <c r="J206" s="246"/>
      <c r="K206" s="290"/>
    </row>
    <row r="207" spans="2:11" ht="15" customHeight="1">
      <c r="B207" s="269"/>
      <c r="C207" s="246"/>
      <c r="D207" s="246"/>
      <c r="E207" s="246"/>
      <c r="F207" s="268"/>
      <c r="G207" s="246"/>
      <c r="H207" s="246"/>
      <c r="I207" s="246"/>
      <c r="J207" s="246"/>
      <c r="K207" s="290"/>
    </row>
    <row r="208" spans="2:11" ht="15" customHeight="1">
      <c r="B208" s="269"/>
      <c r="C208" s="246" t="s">
        <v>830</v>
      </c>
      <c r="D208" s="246"/>
      <c r="E208" s="246"/>
      <c r="F208" s="268" t="s">
        <v>75</v>
      </c>
      <c r="G208" s="246"/>
      <c r="H208" s="246" t="s">
        <v>890</v>
      </c>
      <c r="I208" s="246"/>
      <c r="J208" s="246"/>
      <c r="K208" s="290"/>
    </row>
    <row r="209" spans="2:11" ht="15" customHeight="1">
      <c r="B209" s="269"/>
      <c r="C209" s="275"/>
      <c r="D209" s="246"/>
      <c r="E209" s="246"/>
      <c r="F209" s="268" t="s">
        <v>726</v>
      </c>
      <c r="G209" s="246"/>
      <c r="H209" s="246" t="s">
        <v>727</v>
      </c>
      <c r="I209" s="246"/>
      <c r="J209" s="246"/>
      <c r="K209" s="290"/>
    </row>
    <row r="210" spans="2:11" ht="15" customHeight="1">
      <c r="B210" s="269"/>
      <c r="C210" s="246"/>
      <c r="D210" s="246"/>
      <c r="E210" s="246"/>
      <c r="F210" s="268" t="s">
        <v>724</v>
      </c>
      <c r="G210" s="246"/>
      <c r="H210" s="246" t="s">
        <v>891</v>
      </c>
      <c r="I210" s="246"/>
      <c r="J210" s="246"/>
      <c r="K210" s="290"/>
    </row>
    <row r="211" spans="2:11" ht="15" customHeight="1">
      <c r="B211" s="307"/>
      <c r="C211" s="275"/>
      <c r="D211" s="275"/>
      <c r="E211" s="275"/>
      <c r="F211" s="268" t="s">
        <v>728</v>
      </c>
      <c r="G211" s="253"/>
      <c r="H211" s="294" t="s">
        <v>729</v>
      </c>
      <c r="I211" s="294"/>
      <c r="J211" s="294"/>
      <c r="K211" s="308"/>
    </row>
    <row r="212" spans="2:11" ht="15" customHeight="1">
      <c r="B212" s="307"/>
      <c r="C212" s="275"/>
      <c r="D212" s="275"/>
      <c r="E212" s="275"/>
      <c r="F212" s="268" t="s">
        <v>730</v>
      </c>
      <c r="G212" s="253"/>
      <c r="H212" s="294" t="s">
        <v>892</v>
      </c>
      <c r="I212" s="294"/>
      <c r="J212" s="294"/>
      <c r="K212" s="308"/>
    </row>
    <row r="213" spans="2:11" ht="15" customHeight="1">
      <c r="B213" s="307"/>
      <c r="C213" s="275"/>
      <c r="D213" s="275"/>
      <c r="E213" s="275"/>
      <c r="F213" s="309"/>
      <c r="G213" s="253"/>
      <c r="H213" s="310"/>
      <c r="I213" s="310"/>
      <c r="J213" s="310"/>
      <c r="K213" s="308"/>
    </row>
    <row r="214" spans="2:11" ht="15" customHeight="1">
      <c r="B214" s="307"/>
      <c r="C214" s="246" t="s">
        <v>854</v>
      </c>
      <c r="D214" s="275"/>
      <c r="E214" s="275"/>
      <c r="F214" s="268">
        <v>1</v>
      </c>
      <c r="G214" s="253"/>
      <c r="H214" s="294" t="s">
        <v>893</v>
      </c>
      <c r="I214" s="294"/>
      <c r="J214" s="294"/>
      <c r="K214" s="308"/>
    </row>
    <row r="215" spans="2:11" ht="15" customHeight="1">
      <c r="B215" s="307"/>
      <c r="C215" s="275"/>
      <c r="D215" s="275"/>
      <c r="E215" s="275"/>
      <c r="F215" s="268">
        <v>2</v>
      </c>
      <c r="G215" s="253"/>
      <c r="H215" s="294" t="s">
        <v>894</v>
      </c>
      <c r="I215" s="294"/>
      <c r="J215" s="294"/>
      <c r="K215" s="308"/>
    </row>
    <row r="216" spans="2:11" ht="15" customHeight="1">
      <c r="B216" s="307"/>
      <c r="C216" s="275"/>
      <c r="D216" s="275"/>
      <c r="E216" s="275"/>
      <c r="F216" s="268">
        <v>3</v>
      </c>
      <c r="G216" s="253"/>
      <c r="H216" s="294" t="s">
        <v>895</v>
      </c>
      <c r="I216" s="294"/>
      <c r="J216" s="294"/>
      <c r="K216" s="308"/>
    </row>
    <row r="217" spans="2:11" ht="15" customHeight="1">
      <c r="B217" s="307"/>
      <c r="C217" s="275"/>
      <c r="D217" s="275"/>
      <c r="E217" s="275"/>
      <c r="F217" s="268">
        <v>4</v>
      </c>
      <c r="G217" s="253"/>
      <c r="H217" s="294" t="s">
        <v>896</v>
      </c>
      <c r="I217" s="294"/>
      <c r="J217" s="294"/>
      <c r="K217" s="308"/>
    </row>
    <row r="218" spans="2:11" ht="12.75" customHeight="1">
      <c r="B218" s="311"/>
      <c r="C218" s="312"/>
      <c r="D218" s="312"/>
      <c r="E218" s="312"/>
      <c r="F218" s="312"/>
      <c r="G218" s="312"/>
      <c r="H218" s="312"/>
      <c r="I218" s="312"/>
      <c r="J218" s="312"/>
      <c r="K218" s="31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mentour\gogo</dc:creator>
  <cp:keywords/>
  <dc:description/>
  <cp:lastModifiedBy>mentour\gogo</cp:lastModifiedBy>
  <dcterms:created xsi:type="dcterms:W3CDTF">2019-07-29T01:03:47Z</dcterms:created>
  <dcterms:modified xsi:type="dcterms:W3CDTF">2019-07-29T01:04:02Z</dcterms:modified>
  <cp:category/>
  <cp:version/>
  <cp:contentType/>
  <cp:contentStatus/>
</cp:coreProperties>
</file>