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010-2018 - SO 101 Komunikace" sheetId="2" r:id="rId2"/>
    <sheet name="Pokyny pro vyplnění" sheetId="3" r:id="rId3"/>
  </sheets>
  <definedNames>
    <definedName name="_xlnm.Print_Area" localSheetId="0">'Rekapitulace stavby'!$D$4:$AO$33,'Rekapitulace stavby'!$C$39:$AQ$53</definedName>
    <definedName name="_xlnm.Print_Titles" localSheetId="0">'Rekapitulace stavby'!$49:$49</definedName>
    <definedName name="_xlnm._FilterDatabase" localSheetId="1" hidden="1">'010-2018 - SO 101 Komunikace'!$C$87:$K$493</definedName>
    <definedName name="_xlnm.Print_Area" localSheetId="1">'010-2018 - SO 101 Komunikace'!$C$4:$J$36,'010-2018 - SO 101 Komunikace'!$C$42:$J$69,'010-2018 - SO 101 Komunikace'!$C$75:$K$493</definedName>
    <definedName name="_xlnm.Print_Titles" localSheetId="1">'010-2018 - SO 101 Komunikace'!$87:$87</definedName>
    <definedName name="_xlnm.Print_Area" localSheetId="2">'Pokyny pro vyplnění'!$B$2:$K$69,'Pokyny pro vyplnění'!$B$72:$K$116,'Pokyny pro vyplnění'!$B$119:$K$188,'Pokyny pro vyplnění'!$B$196:$K$216</definedName>
  </definedNames>
  <calcPr/>
</workbook>
</file>

<file path=xl/calcChain.xml><?xml version="1.0" encoding="utf-8"?>
<calcChain xmlns="http://schemas.openxmlformats.org/spreadsheetml/2006/main">
  <c i="1" r="AY52"/>
  <c r="AX52"/>
  <c i="2" r="BI493"/>
  <c r="BH493"/>
  <c r="BG493"/>
  <c r="BF493"/>
  <c r="T493"/>
  <c r="R493"/>
  <c r="P493"/>
  <c r="BK493"/>
  <c r="J493"/>
  <c r="BE493"/>
  <c r="BI492"/>
  <c r="BH492"/>
  <c r="BG492"/>
  <c r="BF492"/>
  <c r="T492"/>
  <c r="R492"/>
  <c r="P492"/>
  <c r="BK492"/>
  <c r="J492"/>
  <c r="BE492"/>
  <c r="BI491"/>
  <c r="BH491"/>
  <c r="BG491"/>
  <c r="BF491"/>
  <c r="T491"/>
  <c r="R491"/>
  <c r="P491"/>
  <c r="BK491"/>
  <c r="J491"/>
  <c r="BE491"/>
  <c r="BI490"/>
  <c r="BH490"/>
  <c r="BG490"/>
  <c r="BF490"/>
  <c r="T490"/>
  <c r="R490"/>
  <c r="P490"/>
  <c r="BK490"/>
  <c r="J490"/>
  <c r="BE490"/>
  <c r="BI489"/>
  <c r="BH489"/>
  <c r="BG489"/>
  <c r="BF489"/>
  <c r="T489"/>
  <c r="R489"/>
  <c r="P489"/>
  <c r="BK489"/>
  <c r="J489"/>
  <c r="BE489"/>
  <c r="BI488"/>
  <c r="BH488"/>
  <c r="BG488"/>
  <c r="BF488"/>
  <c r="T488"/>
  <c r="R488"/>
  <c r="P488"/>
  <c r="BK488"/>
  <c r="J488"/>
  <c r="BE488"/>
  <c r="BI487"/>
  <c r="BH487"/>
  <c r="BG487"/>
  <c r="BF487"/>
  <c r="T487"/>
  <c r="R487"/>
  <c r="P487"/>
  <c r="BK487"/>
  <c r="J487"/>
  <c r="BE487"/>
  <c r="BI486"/>
  <c r="BH486"/>
  <c r="BG486"/>
  <c r="BF486"/>
  <c r="T486"/>
  <c r="R486"/>
  <c r="P486"/>
  <c r="BK486"/>
  <c r="J486"/>
  <c r="BE486"/>
  <c r="BI485"/>
  <c r="BH485"/>
  <c r="BG485"/>
  <c r="BF485"/>
  <c r="T485"/>
  <c r="R485"/>
  <c r="P485"/>
  <c r="BK485"/>
  <c r="J485"/>
  <c r="BE485"/>
  <c r="BI484"/>
  <c r="BH484"/>
  <c r="BG484"/>
  <c r="BF484"/>
  <c r="T484"/>
  <c r="R484"/>
  <c r="P484"/>
  <c r="BK484"/>
  <c r="J484"/>
  <c r="BE484"/>
  <c r="BI483"/>
  <c r="BH483"/>
  <c r="BG483"/>
  <c r="BF483"/>
  <c r="T483"/>
  <c r="R483"/>
  <c r="P483"/>
  <c r="BK483"/>
  <c r="J483"/>
  <c r="BE483"/>
  <c r="BI482"/>
  <c r="BH482"/>
  <c r="BG482"/>
  <c r="BF482"/>
  <c r="T482"/>
  <c r="R482"/>
  <c r="P482"/>
  <c r="BK482"/>
  <c r="J482"/>
  <c r="BE482"/>
  <c r="BI481"/>
  <c r="BH481"/>
  <c r="BG481"/>
  <c r="BF481"/>
  <c r="T481"/>
  <c r="R481"/>
  <c r="P481"/>
  <c r="BK481"/>
  <c r="J481"/>
  <c r="BE481"/>
  <c r="BI480"/>
  <c r="BH480"/>
  <c r="BG480"/>
  <c r="BF480"/>
  <c r="T480"/>
  <c r="R480"/>
  <c r="P480"/>
  <c r="BK480"/>
  <c r="J480"/>
  <c r="BE480"/>
  <c r="BI479"/>
  <c r="BH479"/>
  <c r="BG479"/>
  <c r="BF479"/>
  <c r="T479"/>
  <c r="R479"/>
  <c r="P479"/>
  <c r="BK479"/>
  <c r="J479"/>
  <c r="BE479"/>
  <c r="BI478"/>
  <c r="BH478"/>
  <c r="BG478"/>
  <c r="BF478"/>
  <c r="T478"/>
  <c r="R478"/>
  <c r="P478"/>
  <c r="BK478"/>
  <c r="J478"/>
  <c r="BE478"/>
  <c r="BI477"/>
  <c r="BH477"/>
  <c r="BG477"/>
  <c r="BF477"/>
  <c r="T477"/>
  <c r="R477"/>
  <c r="P477"/>
  <c r="BK477"/>
  <c r="J477"/>
  <c r="BE477"/>
  <c r="BI476"/>
  <c r="BH476"/>
  <c r="BG476"/>
  <c r="BF476"/>
  <c r="T476"/>
  <c r="R476"/>
  <c r="P476"/>
  <c r="BK476"/>
  <c r="J476"/>
  <c r="BE476"/>
  <c r="BI475"/>
  <c r="BH475"/>
  <c r="BG475"/>
  <c r="BF475"/>
  <c r="T475"/>
  <c r="R475"/>
  <c r="P475"/>
  <c r="BK475"/>
  <c r="J475"/>
  <c r="BE475"/>
  <c r="BI474"/>
  <c r="BH474"/>
  <c r="BG474"/>
  <c r="BF474"/>
  <c r="T474"/>
  <c r="R474"/>
  <c r="P474"/>
  <c r="BK474"/>
  <c r="J474"/>
  <c r="BE474"/>
  <c r="BI473"/>
  <c r="BH473"/>
  <c r="BG473"/>
  <c r="BF473"/>
  <c r="T473"/>
  <c r="R473"/>
  <c r="P473"/>
  <c r="BK473"/>
  <c r="J473"/>
  <c r="BE473"/>
  <c r="BI472"/>
  <c r="BH472"/>
  <c r="BG472"/>
  <c r="BF472"/>
  <c r="T472"/>
  <c r="T471"/>
  <c r="R472"/>
  <c r="R471"/>
  <c r="P472"/>
  <c r="P471"/>
  <c r="BK472"/>
  <c r="BK471"/>
  <c r="J471"/>
  <c r="J472"/>
  <c r="BE472"/>
  <c r="J68"/>
  <c r="BI470"/>
  <c r="BH470"/>
  <c r="BG470"/>
  <c r="BF470"/>
  <c r="T470"/>
  <c r="R470"/>
  <c r="P470"/>
  <c r="BK470"/>
  <c r="J470"/>
  <c r="BE470"/>
  <c r="BI466"/>
  <c r="BH466"/>
  <c r="BG466"/>
  <c r="BF466"/>
  <c r="T466"/>
  <c r="T465"/>
  <c r="T464"/>
  <c r="R466"/>
  <c r="R465"/>
  <c r="R464"/>
  <c r="P466"/>
  <c r="P465"/>
  <c r="P464"/>
  <c r="BK466"/>
  <c r="BK465"/>
  <c r="J465"/>
  <c r="BK464"/>
  <c r="J464"/>
  <c r="J466"/>
  <c r="BE466"/>
  <c r="J67"/>
  <c r="J66"/>
  <c r="BI462"/>
  <c r="BH462"/>
  <c r="BG462"/>
  <c r="BF462"/>
  <c r="T462"/>
  <c r="T461"/>
  <c r="R462"/>
  <c r="R461"/>
  <c r="P462"/>
  <c r="P461"/>
  <c r="BK462"/>
  <c r="BK461"/>
  <c r="J461"/>
  <c r="J462"/>
  <c r="BE462"/>
  <c r="J65"/>
  <c r="BI458"/>
  <c r="BH458"/>
  <c r="BG458"/>
  <c r="BF458"/>
  <c r="T458"/>
  <c r="T457"/>
  <c r="R458"/>
  <c r="R457"/>
  <c r="P458"/>
  <c r="P457"/>
  <c r="BK458"/>
  <c r="BK457"/>
  <c r="J457"/>
  <c r="J458"/>
  <c r="BE458"/>
  <c r="J64"/>
  <c r="BI454"/>
  <c r="BH454"/>
  <c r="BG454"/>
  <c r="BF454"/>
  <c r="T454"/>
  <c r="R454"/>
  <c r="P454"/>
  <c r="BK454"/>
  <c r="J454"/>
  <c r="BE454"/>
  <c r="BI449"/>
  <c r="BH449"/>
  <c r="BG449"/>
  <c r="BF449"/>
  <c r="T449"/>
  <c r="R449"/>
  <c r="P449"/>
  <c r="BK449"/>
  <c r="J449"/>
  <c r="BE449"/>
  <c r="BI444"/>
  <c r="BH444"/>
  <c r="BG444"/>
  <c r="BF444"/>
  <c r="T444"/>
  <c r="R444"/>
  <c r="P444"/>
  <c r="BK444"/>
  <c r="J444"/>
  <c r="BE444"/>
  <c r="BI440"/>
  <c r="BH440"/>
  <c r="BG440"/>
  <c r="BF440"/>
  <c r="T440"/>
  <c r="R440"/>
  <c r="P440"/>
  <c r="BK440"/>
  <c r="J440"/>
  <c r="BE440"/>
  <c r="BI435"/>
  <c r="BH435"/>
  <c r="BG435"/>
  <c r="BF435"/>
  <c r="T435"/>
  <c r="R435"/>
  <c r="P435"/>
  <c r="BK435"/>
  <c r="J435"/>
  <c r="BE435"/>
  <c r="BI432"/>
  <c r="BH432"/>
  <c r="BG432"/>
  <c r="BF432"/>
  <c r="T432"/>
  <c r="R432"/>
  <c r="P432"/>
  <c r="BK432"/>
  <c r="J432"/>
  <c r="BE432"/>
  <c r="BI427"/>
  <c r="BH427"/>
  <c r="BG427"/>
  <c r="BF427"/>
  <c r="T427"/>
  <c r="T426"/>
  <c r="R427"/>
  <c r="R426"/>
  <c r="P427"/>
  <c r="P426"/>
  <c r="BK427"/>
  <c r="BK426"/>
  <c r="J426"/>
  <c r="J427"/>
  <c r="BE427"/>
  <c r="J63"/>
  <c r="BI422"/>
  <c r="BH422"/>
  <c r="BG422"/>
  <c r="BF422"/>
  <c r="T422"/>
  <c r="R422"/>
  <c r="P422"/>
  <c r="BK422"/>
  <c r="J422"/>
  <c r="BE422"/>
  <c r="BI420"/>
  <c r="BH420"/>
  <c r="BG420"/>
  <c r="BF420"/>
  <c r="T420"/>
  <c r="R420"/>
  <c r="P420"/>
  <c r="BK420"/>
  <c r="J420"/>
  <c r="BE420"/>
  <c r="BI416"/>
  <c r="BH416"/>
  <c r="BG416"/>
  <c r="BF416"/>
  <c r="T416"/>
  <c r="R416"/>
  <c r="P416"/>
  <c r="BK416"/>
  <c r="J416"/>
  <c r="BE416"/>
  <c r="BI407"/>
  <c r="BH407"/>
  <c r="BG407"/>
  <c r="BF407"/>
  <c r="T407"/>
  <c r="R407"/>
  <c r="P407"/>
  <c r="BK407"/>
  <c r="J407"/>
  <c r="BE407"/>
  <c r="BI404"/>
  <c r="BH404"/>
  <c r="BG404"/>
  <c r="BF404"/>
  <c r="T404"/>
  <c r="R404"/>
  <c r="P404"/>
  <c r="BK404"/>
  <c r="J404"/>
  <c r="BE404"/>
  <c r="BI401"/>
  <c r="BH401"/>
  <c r="BG401"/>
  <c r="BF401"/>
  <c r="T401"/>
  <c r="R401"/>
  <c r="P401"/>
  <c r="BK401"/>
  <c r="J401"/>
  <c r="BE401"/>
  <c r="BI398"/>
  <c r="BH398"/>
  <c r="BG398"/>
  <c r="BF398"/>
  <c r="T398"/>
  <c r="R398"/>
  <c r="P398"/>
  <c r="BK398"/>
  <c r="J398"/>
  <c r="BE398"/>
  <c r="BI395"/>
  <c r="BH395"/>
  <c r="BG395"/>
  <c r="BF395"/>
  <c r="T395"/>
  <c r="R395"/>
  <c r="P395"/>
  <c r="BK395"/>
  <c r="J395"/>
  <c r="BE395"/>
  <c r="BI387"/>
  <c r="BH387"/>
  <c r="BG387"/>
  <c r="BF387"/>
  <c r="T387"/>
  <c r="R387"/>
  <c r="P387"/>
  <c r="BK387"/>
  <c r="J387"/>
  <c r="BE387"/>
  <c r="BI383"/>
  <c r="BH383"/>
  <c r="BG383"/>
  <c r="BF383"/>
  <c r="T383"/>
  <c r="R383"/>
  <c r="P383"/>
  <c r="BK383"/>
  <c r="J383"/>
  <c r="BE383"/>
  <c r="BI382"/>
  <c r="BH382"/>
  <c r="BG382"/>
  <c r="BF382"/>
  <c r="T382"/>
  <c r="R382"/>
  <c r="P382"/>
  <c r="BK382"/>
  <c r="J382"/>
  <c r="BE382"/>
  <c r="BI378"/>
  <c r="BH378"/>
  <c r="BG378"/>
  <c r="BF378"/>
  <c r="T378"/>
  <c r="R378"/>
  <c r="P378"/>
  <c r="BK378"/>
  <c r="J378"/>
  <c r="BE378"/>
  <c r="BI376"/>
  <c r="BH376"/>
  <c r="BG376"/>
  <c r="BF376"/>
  <c r="T376"/>
  <c r="R376"/>
  <c r="P376"/>
  <c r="BK376"/>
  <c r="J376"/>
  <c r="BE376"/>
  <c r="BI375"/>
  <c r="BH375"/>
  <c r="BG375"/>
  <c r="BF375"/>
  <c r="T375"/>
  <c r="R375"/>
  <c r="P375"/>
  <c r="BK375"/>
  <c r="J375"/>
  <c r="BE375"/>
  <c r="BI371"/>
  <c r="BH371"/>
  <c r="BG371"/>
  <c r="BF371"/>
  <c r="T371"/>
  <c r="R371"/>
  <c r="P371"/>
  <c r="BK371"/>
  <c r="J371"/>
  <c r="BE371"/>
  <c r="BI370"/>
  <c r="BH370"/>
  <c r="BG370"/>
  <c r="BF370"/>
  <c r="T370"/>
  <c r="R370"/>
  <c r="P370"/>
  <c r="BK370"/>
  <c r="J370"/>
  <c r="BE370"/>
  <c r="BI366"/>
  <c r="BH366"/>
  <c r="BG366"/>
  <c r="BF366"/>
  <c r="T366"/>
  <c r="R366"/>
  <c r="P366"/>
  <c r="BK366"/>
  <c r="J366"/>
  <c r="BE366"/>
  <c r="BI363"/>
  <c r="BH363"/>
  <c r="BG363"/>
  <c r="BF363"/>
  <c r="T363"/>
  <c r="R363"/>
  <c r="P363"/>
  <c r="BK363"/>
  <c r="J363"/>
  <c r="BE363"/>
  <c r="BI358"/>
  <c r="BH358"/>
  <c r="BG358"/>
  <c r="BF358"/>
  <c r="T358"/>
  <c r="R358"/>
  <c r="P358"/>
  <c r="BK358"/>
  <c r="J358"/>
  <c r="BE358"/>
  <c r="BI356"/>
  <c r="BH356"/>
  <c r="BG356"/>
  <c r="BF356"/>
  <c r="T356"/>
  <c r="R356"/>
  <c r="P356"/>
  <c r="BK356"/>
  <c r="J356"/>
  <c r="BE356"/>
  <c r="BI352"/>
  <c r="BH352"/>
  <c r="BG352"/>
  <c r="BF352"/>
  <c r="T352"/>
  <c r="T351"/>
  <c r="R352"/>
  <c r="R351"/>
  <c r="P352"/>
  <c r="P351"/>
  <c r="BK352"/>
  <c r="BK351"/>
  <c r="J351"/>
  <c r="J352"/>
  <c r="BE352"/>
  <c r="J62"/>
  <c r="BI347"/>
  <c r="BH347"/>
  <c r="BG347"/>
  <c r="BF347"/>
  <c r="T347"/>
  <c r="R347"/>
  <c r="P347"/>
  <c r="BK347"/>
  <c r="J347"/>
  <c r="BE347"/>
  <c r="BI343"/>
  <c r="BH343"/>
  <c r="BG343"/>
  <c r="BF343"/>
  <c r="T343"/>
  <c r="R343"/>
  <c r="P343"/>
  <c r="BK343"/>
  <c r="J343"/>
  <c r="BE343"/>
  <c r="BI341"/>
  <c r="BH341"/>
  <c r="BG341"/>
  <c r="BF341"/>
  <c r="T341"/>
  <c r="R341"/>
  <c r="P341"/>
  <c r="BK341"/>
  <c r="J341"/>
  <c r="BE341"/>
  <c r="BI338"/>
  <c r="BH338"/>
  <c r="BG338"/>
  <c r="BF338"/>
  <c r="T338"/>
  <c r="R338"/>
  <c r="P338"/>
  <c r="BK338"/>
  <c r="J338"/>
  <c r="BE338"/>
  <c r="BI335"/>
  <c r="BH335"/>
  <c r="BG335"/>
  <c r="BF335"/>
  <c r="T335"/>
  <c r="R335"/>
  <c r="P335"/>
  <c r="BK335"/>
  <c r="J335"/>
  <c r="BE335"/>
  <c r="BI333"/>
  <c r="BH333"/>
  <c r="BG333"/>
  <c r="BF333"/>
  <c r="T333"/>
  <c r="R333"/>
  <c r="P333"/>
  <c r="BK333"/>
  <c r="J333"/>
  <c r="BE333"/>
  <c r="BI329"/>
  <c r="BH329"/>
  <c r="BG329"/>
  <c r="BF329"/>
  <c r="T329"/>
  <c r="R329"/>
  <c r="P329"/>
  <c r="BK329"/>
  <c r="J329"/>
  <c r="BE329"/>
  <c r="BI325"/>
  <c r="BH325"/>
  <c r="BG325"/>
  <c r="BF325"/>
  <c r="T325"/>
  <c r="R325"/>
  <c r="P325"/>
  <c r="BK325"/>
  <c r="J325"/>
  <c r="BE325"/>
  <c r="BI324"/>
  <c r="BH324"/>
  <c r="BG324"/>
  <c r="BF324"/>
  <c r="T324"/>
  <c r="R324"/>
  <c r="P324"/>
  <c r="BK324"/>
  <c r="J324"/>
  <c r="BE324"/>
  <c r="BI321"/>
  <c r="BH321"/>
  <c r="BG321"/>
  <c r="BF321"/>
  <c r="T321"/>
  <c r="T320"/>
  <c r="R321"/>
  <c r="R320"/>
  <c r="P321"/>
  <c r="P320"/>
  <c r="BK321"/>
  <c r="BK320"/>
  <c r="J320"/>
  <c r="J321"/>
  <c r="BE321"/>
  <c r="J61"/>
  <c r="BI318"/>
  <c r="BH318"/>
  <c r="BG318"/>
  <c r="BF318"/>
  <c r="T318"/>
  <c r="R318"/>
  <c r="P318"/>
  <c r="BK318"/>
  <c r="J318"/>
  <c r="BE318"/>
  <c r="BI316"/>
  <c r="BH316"/>
  <c r="BG316"/>
  <c r="BF316"/>
  <c r="T316"/>
  <c r="R316"/>
  <c r="P316"/>
  <c r="BK316"/>
  <c r="J316"/>
  <c r="BE316"/>
  <c r="BI310"/>
  <c r="BH310"/>
  <c r="BG310"/>
  <c r="BF310"/>
  <c r="T310"/>
  <c r="R310"/>
  <c r="P310"/>
  <c r="BK310"/>
  <c r="J310"/>
  <c r="BE310"/>
  <c r="BI304"/>
  <c r="BH304"/>
  <c r="BG304"/>
  <c r="BF304"/>
  <c r="T304"/>
  <c r="R304"/>
  <c r="P304"/>
  <c r="BK304"/>
  <c r="J304"/>
  <c r="BE304"/>
  <c r="BI299"/>
  <c r="BH299"/>
  <c r="BG299"/>
  <c r="BF299"/>
  <c r="T299"/>
  <c r="R299"/>
  <c r="P299"/>
  <c r="BK299"/>
  <c r="J299"/>
  <c r="BE299"/>
  <c r="BI293"/>
  <c r="BH293"/>
  <c r="BG293"/>
  <c r="BF293"/>
  <c r="T293"/>
  <c r="R293"/>
  <c r="P293"/>
  <c r="BK293"/>
  <c r="J293"/>
  <c r="BE293"/>
  <c r="BI287"/>
  <c r="BH287"/>
  <c r="BG287"/>
  <c r="BF287"/>
  <c r="T287"/>
  <c r="R287"/>
  <c r="P287"/>
  <c r="BK287"/>
  <c r="J287"/>
  <c r="BE287"/>
  <c r="BI282"/>
  <c r="BH282"/>
  <c r="BG282"/>
  <c r="BF282"/>
  <c r="T282"/>
  <c r="R282"/>
  <c r="P282"/>
  <c r="BK282"/>
  <c r="J282"/>
  <c r="BE282"/>
  <c r="BI278"/>
  <c r="BH278"/>
  <c r="BG278"/>
  <c r="BF278"/>
  <c r="T278"/>
  <c r="R278"/>
  <c r="P278"/>
  <c r="BK278"/>
  <c r="J278"/>
  <c r="BE278"/>
  <c r="BI271"/>
  <c r="BH271"/>
  <c r="BG271"/>
  <c r="BF271"/>
  <c r="T271"/>
  <c r="R271"/>
  <c r="P271"/>
  <c r="BK271"/>
  <c r="J271"/>
  <c r="BE271"/>
  <c r="BI267"/>
  <c r="BH267"/>
  <c r="BG267"/>
  <c r="BF267"/>
  <c r="T267"/>
  <c r="R267"/>
  <c r="P267"/>
  <c r="BK267"/>
  <c r="J267"/>
  <c r="BE267"/>
  <c r="BI262"/>
  <c r="BH262"/>
  <c r="BG262"/>
  <c r="BF262"/>
  <c r="T262"/>
  <c r="R262"/>
  <c r="P262"/>
  <c r="BK262"/>
  <c r="J262"/>
  <c r="BE262"/>
  <c r="BI257"/>
  <c r="BH257"/>
  <c r="BG257"/>
  <c r="BF257"/>
  <c r="T257"/>
  <c r="T256"/>
  <c r="R257"/>
  <c r="R256"/>
  <c r="P257"/>
  <c r="P256"/>
  <c r="BK257"/>
  <c r="BK256"/>
  <c r="J256"/>
  <c r="J257"/>
  <c r="BE257"/>
  <c r="J60"/>
  <c r="BI252"/>
  <c r="BH252"/>
  <c r="BG252"/>
  <c r="BF252"/>
  <c r="T252"/>
  <c r="R252"/>
  <c r="P252"/>
  <c r="BK252"/>
  <c r="J252"/>
  <c r="BE252"/>
  <c r="BI250"/>
  <c r="BH250"/>
  <c r="BG250"/>
  <c r="BF250"/>
  <c r="T250"/>
  <c r="R250"/>
  <c r="P250"/>
  <c r="BK250"/>
  <c r="J250"/>
  <c r="BE250"/>
  <c r="BI247"/>
  <c r="BH247"/>
  <c r="BG247"/>
  <c r="BF247"/>
  <c r="T247"/>
  <c r="T246"/>
  <c r="R247"/>
  <c r="R246"/>
  <c r="P247"/>
  <c r="P246"/>
  <c r="BK247"/>
  <c r="BK246"/>
  <c r="J246"/>
  <c r="J247"/>
  <c r="BE247"/>
  <c r="J59"/>
  <c r="BI242"/>
  <c r="BH242"/>
  <c r="BG242"/>
  <c r="BF242"/>
  <c r="T242"/>
  <c r="R242"/>
  <c r="P242"/>
  <c r="BK242"/>
  <c r="J242"/>
  <c r="BE242"/>
  <c r="BI235"/>
  <c r="BH235"/>
  <c r="BG235"/>
  <c r="BF235"/>
  <c r="T235"/>
  <c r="R235"/>
  <c r="P235"/>
  <c r="BK235"/>
  <c r="J235"/>
  <c r="BE235"/>
  <c r="BI233"/>
  <c r="BH233"/>
  <c r="BG233"/>
  <c r="BF233"/>
  <c r="T233"/>
  <c r="R233"/>
  <c r="P233"/>
  <c r="BK233"/>
  <c r="J233"/>
  <c r="BE233"/>
  <c r="BI229"/>
  <c r="BH229"/>
  <c r="BG229"/>
  <c r="BF229"/>
  <c r="T229"/>
  <c r="R229"/>
  <c r="P229"/>
  <c r="BK229"/>
  <c r="J229"/>
  <c r="BE229"/>
  <c r="BI226"/>
  <c r="BH226"/>
  <c r="BG226"/>
  <c r="BF226"/>
  <c r="T226"/>
  <c r="R226"/>
  <c r="P226"/>
  <c r="BK226"/>
  <c r="J226"/>
  <c r="BE226"/>
  <c r="BI222"/>
  <c r="BH222"/>
  <c r="BG222"/>
  <c r="BF222"/>
  <c r="T222"/>
  <c r="R222"/>
  <c r="P222"/>
  <c r="BK222"/>
  <c r="J222"/>
  <c r="BE222"/>
  <c r="BI220"/>
  <c r="BH220"/>
  <c r="BG220"/>
  <c r="BF220"/>
  <c r="T220"/>
  <c r="R220"/>
  <c r="P220"/>
  <c r="BK220"/>
  <c r="J220"/>
  <c r="BE220"/>
  <c r="BI216"/>
  <c r="BH216"/>
  <c r="BG216"/>
  <c r="BF216"/>
  <c r="T216"/>
  <c r="R216"/>
  <c r="P216"/>
  <c r="BK216"/>
  <c r="J216"/>
  <c r="BE216"/>
  <c r="BI214"/>
  <c r="BH214"/>
  <c r="BG214"/>
  <c r="BF214"/>
  <c r="T214"/>
  <c r="R214"/>
  <c r="P214"/>
  <c r="BK214"/>
  <c r="J214"/>
  <c r="BE214"/>
  <c r="BI210"/>
  <c r="BH210"/>
  <c r="BG210"/>
  <c r="BF210"/>
  <c r="T210"/>
  <c r="R210"/>
  <c r="P210"/>
  <c r="BK210"/>
  <c r="J210"/>
  <c r="BE210"/>
  <c r="BI203"/>
  <c r="BH203"/>
  <c r="BG203"/>
  <c r="BF203"/>
  <c r="T203"/>
  <c r="R203"/>
  <c r="P203"/>
  <c r="BK203"/>
  <c r="J203"/>
  <c r="BE203"/>
  <c r="BI200"/>
  <c r="BH200"/>
  <c r="BG200"/>
  <c r="BF200"/>
  <c r="T200"/>
  <c r="R200"/>
  <c r="P200"/>
  <c r="BK200"/>
  <c r="J200"/>
  <c r="BE200"/>
  <c r="BI198"/>
  <c r="BH198"/>
  <c r="BG198"/>
  <c r="BF198"/>
  <c r="T198"/>
  <c r="R198"/>
  <c r="P198"/>
  <c r="BK198"/>
  <c r="J198"/>
  <c r="BE198"/>
  <c r="BI193"/>
  <c r="BH193"/>
  <c r="BG193"/>
  <c r="BF193"/>
  <c r="T193"/>
  <c r="R193"/>
  <c r="P193"/>
  <c r="BK193"/>
  <c r="J193"/>
  <c r="BE193"/>
  <c r="BI191"/>
  <c r="BH191"/>
  <c r="BG191"/>
  <c r="BF191"/>
  <c r="T191"/>
  <c r="R191"/>
  <c r="P191"/>
  <c r="BK191"/>
  <c r="J191"/>
  <c r="BE191"/>
  <c r="BI188"/>
  <c r="BH188"/>
  <c r="BG188"/>
  <c r="BF188"/>
  <c r="T188"/>
  <c r="R188"/>
  <c r="P188"/>
  <c r="BK188"/>
  <c r="J188"/>
  <c r="BE188"/>
  <c r="BI176"/>
  <c r="BH176"/>
  <c r="BG176"/>
  <c r="BF176"/>
  <c r="T176"/>
  <c r="R176"/>
  <c r="P176"/>
  <c r="BK176"/>
  <c r="J176"/>
  <c r="BE176"/>
  <c r="BI171"/>
  <c r="BH171"/>
  <c r="BG171"/>
  <c r="BF171"/>
  <c r="T171"/>
  <c r="R171"/>
  <c r="P171"/>
  <c r="BK171"/>
  <c r="J171"/>
  <c r="BE171"/>
  <c r="BI169"/>
  <c r="BH169"/>
  <c r="BG169"/>
  <c r="BF169"/>
  <c r="T169"/>
  <c r="R169"/>
  <c r="P169"/>
  <c r="BK169"/>
  <c r="J169"/>
  <c r="BE169"/>
  <c r="BI165"/>
  <c r="BH165"/>
  <c r="BG165"/>
  <c r="BF165"/>
  <c r="T165"/>
  <c r="R165"/>
  <c r="P165"/>
  <c r="BK165"/>
  <c r="J165"/>
  <c r="BE165"/>
  <c r="BI163"/>
  <c r="BH163"/>
  <c r="BG163"/>
  <c r="BF163"/>
  <c r="T163"/>
  <c r="R163"/>
  <c r="P163"/>
  <c r="BK163"/>
  <c r="J163"/>
  <c r="BE163"/>
  <c r="BI159"/>
  <c r="BH159"/>
  <c r="BG159"/>
  <c r="BF159"/>
  <c r="T159"/>
  <c r="R159"/>
  <c r="P159"/>
  <c r="BK159"/>
  <c r="J159"/>
  <c r="BE159"/>
  <c r="BI146"/>
  <c r="BH146"/>
  <c r="BG146"/>
  <c r="BF146"/>
  <c r="T146"/>
  <c r="R146"/>
  <c r="P146"/>
  <c r="BK146"/>
  <c r="J146"/>
  <c r="BE146"/>
  <c r="BI133"/>
  <c r="BH133"/>
  <c r="BG133"/>
  <c r="BF133"/>
  <c r="T133"/>
  <c r="R133"/>
  <c r="P133"/>
  <c r="BK133"/>
  <c r="J133"/>
  <c r="BE133"/>
  <c r="BI129"/>
  <c r="BH129"/>
  <c r="BG129"/>
  <c r="BF129"/>
  <c r="T129"/>
  <c r="R129"/>
  <c r="P129"/>
  <c r="BK129"/>
  <c r="J129"/>
  <c r="BE129"/>
  <c r="BI125"/>
  <c r="BH125"/>
  <c r="BG125"/>
  <c r="BF125"/>
  <c r="T125"/>
  <c r="R125"/>
  <c r="P125"/>
  <c r="BK125"/>
  <c r="J125"/>
  <c r="BE125"/>
  <c r="BI121"/>
  <c r="BH121"/>
  <c r="BG121"/>
  <c r="BF121"/>
  <c r="T121"/>
  <c r="R121"/>
  <c r="P121"/>
  <c r="BK121"/>
  <c r="J121"/>
  <c r="BE121"/>
  <c r="BI117"/>
  <c r="BH117"/>
  <c r="BG117"/>
  <c r="BF117"/>
  <c r="T117"/>
  <c r="R117"/>
  <c r="P117"/>
  <c r="BK117"/>
  <c r="J117"/>
  <c r="BE117"/>
  <c r="BI113"/>
  <c r="BH113"/>
  <c r="BG113"/>
  <c r="BF113"/>
  <c r="T113"/>
  <c r="R113"/>
  <c r="P113"/>
  <c r="BK113"/>
  <c r="J113"/>
  <c r="BE113"/>
  <c r="BI109"/>
  <c r="BH109"/>
  <c r="BG109"/>
  <c r="BF109"/>
  <c r="T109"/>
  <c r="R109"/>
  <c r="P109"/>
  <c r="BK109"/>
  <c r="J109"/>
  <c r="BE109"/>
  <c r="BI105"/>
  <c r="BH105"/>
  <c r="BG105"/>
  <c r="BF105"/>
  <c r="T105"/>
  <c r="R105"/>
  <c r="P105"/>
  <c r="BK105"/>
  <c r="J105"/>
  <c r="BE105"/>
  <c r="BI103"/>
  <c r="BH103"/>
  <c r="BG103"/>
  <c r="BF103"/>
  <c r="T103"/>
  <c r="R103"/>
  <c r="P103"/>
  <c r="BK103"/>
  <c r="J103"/>
  <c r="BE103"/>
  <c r="BI99"/>
  <c r="BH99"/>
  <c r="BG99"/>
  <c r="BF99"/>
  <c r="T99"/>
  <c r="R99"/>
  <c r="P99"/>
  <c r="BK99"/>
  <c r="J99"/>
  <c r="BE99"/>
  <c r="BI97"/>
  <c r="BH97"/>
  <c r="BG97"/>
  <c r="BF97"/>
  <c r="T97"/>
  <c r="R97"/>
  <c r="P97"/>
  <c r="BK97"/>
  <c r="J97"/>
  <c r="BE97"/>
  <c r="BI91"/>
  <c r="F34"/>
  <c i="1" r="BD52"/>
  <c i="2" r="BH91"/>
  <c r="F33"/>
  <c i="1" r="BC52"/>
  <c i="2" r="BG91"/>
  <c r="F32"/>
  <c i="1" r="BB52"/>
  <c i="2" r="BF91"/>
  <c r="J31"/>
  <c i="1" r="AW52"/>
  <c i="2" r="F31"/>
  <c i="1" r="BA52"/>
  <c i="2" r="T91"/>
  <c r="T90"/>
  <c r="T89"/>
  <c r="T88"/>
  <c r="R91"/>
  <c r="R90"/>
  <c r="R89"/>
  <c r="R88"/>
  <c r="P91"/>
  <c r="P90"/>
  <c r="P89"/>
  <c r="P88"/>
  <c i="1" r="AU52"/>
  <c i="2" r="BK91"/>
  <c r="BK90"/>
  <c r="J90"/>
  <c r="BK89"/>
  <c r="J89"/>
  <c r="BK88"/>
  <c r="J88"/>
  <c r="J56"/>
  <c r="J27"/>
  <c i="1" r="AG52"/>
  <c i="2" r="J91"/>
  <c r="BE91"/>
  <c r="J30"/>
  <c i="1" r="AV52"/>
  <c i="2" r="F30"/>
  <c i="1" r="AZ52"/>
  <c i="2" r="J58"/>
  <c r="J57"/>
  <c r="J84"/>
  <c r="F84"/>
  <c r="F82"/>
  <c r="E80"/>
  <c r="J51"/>
  <c r="F51"/>
  <c r="F49"/>
  <c r="E47"/>
  <c r="J36"/>
  <c r="J18"/>
  <c r="E18"/>
  <c r="F85"/>
  <c r="F52"/>
  <c r="J17"/>
  <c r="J12"/>
  <c r="J82"/>
  <c r="J49"/>
  <c r="E7"/>
  <c r="E78"/>
  <c r="E45"/>
  <c i="1" r="BD51"/>
  <c r="W30"/>
  <c r="BC51"/>
  <c r="W29"/>
  <c r="BB51"/>
  <c r="W28"/>
  <c r="BA51"/>
  <c r="W27"/>
  <c r="AZ51"/>
  <c r="W26"/>
  <c r="AY51"/>
  <c r="AX51"/>
  <c r="AW51"/>
  <c r="AK27"/>
  <c r="AV51"/>
  <c r="AK26"/>
  <c r="AU51"/>
  <c r="AT51"/>
  <c r="AS51"/>
  <c r="AG51"/>
  <c r="AK23"/>
  <c r="AT52"/>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<sst xmlns="http://schemas.openxmlformats.org/spreadsheetml/2006/main">
  <si>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</si>
  <si>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</si>
  <si>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</si>
  <si>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</si>
  <si>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</si>
  <si>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ZAMOK</t>
  </si>
  <si>
    <t>False</t>
  </si>
  <si>
    <t>{773f4e70-dbab-4049-8b23-4fdbad368ed8}</t>
  </si>
  <si>
    <t>0,01</t>
  </si>
  <si>
    <t>21</t>
  </si>
  <si>
    <t>15</t>
  </si>
  <si>
    <t>REKAPITULACE STAVBY</t>
  </si>
  <si>
    <t xml:space="preserve">v ---  níže se nacházejí doplnkové a pomocné údaje k sestavám  --- v</t>
  </si>
  <si>
    <t>Návod na vyplnění</t>
  </si>
  <si>
    <t>0,001</t>
  </si>
  <si>
    <t>Kód:</t>
  </si>
  <si>
    <t>010/2018</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</si>
  <si>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</si>
  <si>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</si>
  <si>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Rekonstrukce komunikace ulice K Presům – I. Etapa, Chrudim</t>
  </si>
  <si>
    <t>KSO:</t>
  </si>
  <si>
    <t>822 29 73</t>
  </si>
  <si>
    <t>CC-CZ:</t>
  </si>
  <si>
    <t/>
  </si>
  <si>
    <t>Místo:</t>
  </si>
  <si>
    <t>K Presům</t>
  </si>
  <si>
    <t>Datum:</t>
  </si>
  <si>
    <t>15. 6. 2018</t>
  </si>
  <si>
    <t>Zadavatel:</t>
  </si>
  <si>
    <t>IČ:</t>
  </si>
  <si>
    <t>00270211</t>
  </si>
  <si>
    <t>Město Chrudim</t>
  </si>
  <si>
    <t>DIČ:</t>
  </si>
  <si>
    <t>CZ00270211</t>
  </si>
  <si>
    <t>Uchazeč:</t>
  </si>
  <si>
    <t>Vyplň údaj</t>
  </si>
  <si>
    <t>Projektant:</t>
  </si>
  <si>
    <t>01873687</t>
  </si>
  <si>
    <t>DI PROJEKT s.r.o.</t>
  </si>
  <si>
    <t>CZ01873687</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</si>
  <si>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</si>
  <si>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</si>
  <si>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</si>
  <si>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</si>
  <si>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</si>
  <si>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</si>
  <si>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</si>
  <si>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</si>
  <si>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</si>
  <si>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</si>
  <si>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</si>
  <si>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</si>
  <si>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</si>
  <si>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</si>
  <si>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</si>
  <si>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</si>
  <si>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</si>
  <si>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</si>
  <si>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</si>
  <si>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</si>
  <si>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</si>
  <si>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</si>
  <si>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</si>
  <si>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</si>
  <si>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</si>
  <si>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</si>
  <si>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</si>
  <si>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</si>
  <si>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</si>
  <si>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</si>
  <si>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</si>
  <si>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</si>
  <si>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</si>
  <si>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</si>
  <si>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</si>
  <si>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</si>
  <si>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</si>
  <si>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</si>
  <si>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</si>
  <si>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</si>
  <si>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</si>
  <si>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</si>
  <si>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SO 101 Komunikace</t>
  </si>
  <si>
    <t>STA</t>
  </si>
  <si>
    <t>1</t>
  </si>
  <si>
    <t>{73a60d0a-199d-4702-b8e3-de1c6f24a2f1}</t>
  </si>
  <si>
    <t>2</t>
  </si>
  <si>
    <t>1) Krycí list soupisu</t>
  </si>
  <si>
    <t>2) Rekapitulace</t>
  </si>
  <si>
    <t>3) Soupis prací</t>
  </si>
  <si>
    <t>Zpět na list:</t>
  </si>
  <si>
    <t>Rekapitulace stavby</t>
  </si>
  <si>
    <t>KRYCÍ LIST SOUPISU</t>
  </si>
  <si>
    <t>Objekt:</t>
  </si>
  <si>
    <t>010/2018 - SO 101 Komunikace</t>
  </si>
  <si>
    <t>REKAPITULACE ČLENĚNÍ SOUPISU PRACÍ</t>
  </si>
  <si>
    <t>Kód dílu - Popis</t>
  </si>
  <si>
    <t>Cena celkem [CZK]</t>
  </si>
  <si>
    <t>Náklady soupisu celkem</t>
  </si>
  <si>
    <t>-1</t>
  </si>
  <si>
    <t>HSV - Práce a dodávky HSV</t>
  </si>
  <si>
    <t xml:space="preserve">    1 - Zemní práce</t>
  </si>
  <si>
    <t xml:space="preserve">    2 - Zakládání</t>
  </si>
  <si>
    <t xml:space="preserve">    5 - Komunikace</t>
  </si>
  <si>
    <t xml:space="preserve">    8 - Trubní vedení</t>
  </si>
  <si>
    <t xml:space="preserve">    9 - Ostatní konstrukce a práce, bourání</t>
  </si>
  <si>
    <t xml:space="preserve">      99 - Přesuny hmot a sutí</t>
  </si>
  <si>
    <t xml:space="preserve">    997 - Přesun sutě</t>
  </si>
  <si>
    <t xml:space="preserve">    998 - Přesun hmot</t>
  </si>
  <si>
    <t>PSV - Práce a dodávky PSV</t>
  </si>
  <si>
    <t xml:space="preserve">    711 - Izolace proti vodě, vlhkosti a plynům</t>
  </si>
  <si>
    <t>VRN - Vedlejší rozpočtové náklady a všeobecné položky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</si>
  <si>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</si>
  <si>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</si>
  <si>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</si>
  <si>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</si>
  <si>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</si>
  <si>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</si>
  <si>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</si>
  <si>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</si>
  <si>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</si>
  <si>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</si>
  <si>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</si>
  <si>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</si>
  <si>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</si>
  <si>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</si>
  <si>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</si>
  <si>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</si>
  <si>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</si>
  <si>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</si>
  <si>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</si>
  <si>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111201101</t>
  </si>
  <si>
    <t>Odstranění křovin a stromů s odstraněním kořenů průměru kmene do 100 mm do sklonu terénu 1 : 5, při celkové ploše do 1 000 m2</t>
  </si>
  <si>
    <t>m2</t>
  </si>
  <si>
    <t>CS ÚRS 2018 01</t>
  </si>
  <si>
    <t>4</t>
  </si>
  <si>
    <t>-572542830</t>
  </si>
  <si>
    <t>PSC</t>
  </si>
  <si>
    <t xml:space="preserve">Poznámka k souboru cen:_x000d_
1. Cenu -1104 lze použít jestliže se odstranění stromů a křovin neprovádí na holo. 2. Cena -1101 je určena i pro: a) odstraňování křovin a stromů o průměru kmene do 100 mm z ploch, jejichž celková výměra je větší než 1 000 m2 při sklonu terénu strmějším než 1 : 5; b) LTM při jakékoliv celkové ploše jednotlivě přes 30 m2. 3. V ceně jsou započteny i náklady na případné nutné odklizení křovin a stromů na hromady na vzdálenost do 50 m nebo naložení na dopravní prostředek. 4. Průměr kmenů stromů (křovin) se měří 0,15 m nad přilehlým terénem. 5.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 </t>
  </si>
  <si>
    <t>VV</t>
  </si>
  <si>
    <t>"dle přílohy C.1.2 Situace a C.1.4 Vzorové příčné řezy"</t>
  </si>
  <si>
    <t>"keře"60</t>
  </si>
  <si>
    <t>"thuje"25</t>
  </si>
  <si>
    <t>Součet</t>
  </si>
  <si>
    <t>111201401</t>
  </si>
  <si>
    <t>Spálení odstraněných křovin a stromů na hromadách průměru kmene do 100 mm pro jakoukoliv plochu</t>
  </si>
  <si>
    <t>-505957381</t>
  </si>
  <si>
    <t xml:space="preserve">Poznámka k souboru cen:_x000d_
1. V ceně jsou započteny i náklady snesení křovin na hromady, přihrnování, očištění spáleniště, uložení popela a zbytků na hromadu. 2. V ceně nejsou započteny náklady na popř. nutné použití kropícího vozu, tyto se oceňují samostatně. 3. Množství jednotek se určí samostatně za každý objekt v m2 půdorysné plochy, z níž byly křoviny a stromy shromážděny. </t>
  </si>
  <si>
    <t>3</t>
  </si>
  <si>
    <t>112101101</t>
  </si>
  <si>
    <t>Odstranění stromů s odřezáním kmene a s odvětvením listnatých, průměru kmene přes 100 do 300 mm</t>
  </si>
  <si>
    <t>kus</t>
  </si>
  <si>
    <t>-1728574490</t>
  </si>
  <si>
    <t xml:space="preserve">Poznámka k souboru cen:_x000d_
1. Ceny jsou určeny pro odstranění stromů v rámci přípravy staveniště. 2. Ceny lze použít i pro odstranění stromů ze sesuté zeminy, vývratů a polomů. 3. V ceně jsou započteny i náklady na případné nutné odklizení kmene a větví odděleně na vzdálenost do 50 m nebo s naložením na dopravní prostředek. 4.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 5. Ceny nelze užít v případě, kdy je nutné odstraňování stromu po částech; tyto práce lze oceňovat příslušnými cenami katalogu 823-1 Plochy a úprava území. </t>
  </si>
  <si>
    <t>"strom listnatý"1</t>
  </si>
  <si>
    <t>112201101</t>
  </si>
  <si>
    <t>Odstranění pařezů s jejich vykopáním, vytrháním nebo odstřelením, s přesekáním kořenů průměru přes 100 do 300 mm</t>
  </si>
  <si>
    <t>1590754255</t>
  </si>
  <si>
    <t xml:space="preserve">Poznámka k souboru cen:_x000d_
1. Ceny lze použít i pro odstranění pařezů ze sesuté zeminy, vývratů a polomů. 2. V ceně jsou započteny i náklady na případné nutné odklizení pařezů na hromady na vzdálenost do 50 m nebo naložení na dopravní prostředek. 3. Mají-li se odstraňovat pařezy z pokáceného souvislého lesního porostu, lze počet pařezů stanovit s přihlédnutím k tabulce v příloze č. 1. 4. Zásyp jam po pařezech se oceňuje cenami souboru cen 174 20-12 této části katalogu. 5. Průměr pařezu se měří v místě řezu kmene na základě dvojího na sebe kolmého měření a následného zprůměrování naměřených hodnot. </t>
  </si>
  <si>
    <t>5</t>
  </si>
  <si>
    <t>113106123</t>
  </si>
  <si>
    <t>Rozebrání dlažeb komunikací pro pěší s přemístěním hmot na skládku na vzdálenost do 3 m nebo s naložením na dopravní prostředek s ložem z kameniva nebo živice a s jakoukoliv výplní spár ručně ze zámkové dlažby</t>
  </si>
  <si>
    <t>-1315250146</t>
  </si>
  <si>
    <t xml:space="preserve">Poznámka k souboru cen:_x000d_
1. Ceny jsou určeny pro rozebrání dlažeb včetně odstranění lože.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 3. V cenách nejsou započteny náklady na popř. nutné očištění: a) dlažebních nebo mozaikových kostek, které se oceňuje cenami souboru cen 979 07-11 Očištění vybouraných dlažebních kostek části C01, b) betonových, kameninových nebo kamenných desek nebo dlaždic, které se oceňuje cenami souboru cen 979 0 . - . . Očištění vybouraných obrubníků, krajníků, desek nebo dílců části C01. 4. Přemístění vybourané dlažby včetně materiálu z lože a spár na vzdálenost přes 3 m se oceňuje cenami souborů cen 997 22-1 Vodorovná doprava suti a vybouraných hmot. </t>
  </si>
  <si>
    <t>"zámková dlažba st. chodník"7+14</t>
  </si>
  <si>
    <t>6</t>
  </si>
  <si>
    <t>113107342</t>
  </si>
  <si>
    <t>Odstranění podkladů nebo krytů strojně plochy jednotlivě do 50 m2 s přemístěním hmot na skládku na vzdálenost do 3 m nebo s naložením na dopravní prostředek živičných, o tl. vrstvy přes 50 do 100 mm</t>
  </si>
  <si>
    <t>-18525775</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</si>
  <si>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a) –7111 až –7113, –7151 až -7153, -7211 až -7213 a -7311 až -7313 lze použít i pro odstranění podkladů nebo krytů ze štěrkopísku, škváry, strusky nebo z mechanicky zpevněných zemin, b) –7121 až 7125, –7161 až -7165, -7221 až -7225 a -7321 až -7325 lze použít i pro odstranění podkladů nebo krytů ze zemin stabilizovaných vápnem, c) –7130 až -7134, –7170 až -7174, –7230 až -7234 a -7330 až -7334 lze použít i pro odstranění dlažeb uložených do betonového lože a dlažeb z mozaiky uložených do cementové malty nebo podkladu ze zemin stabilizovaných cementem. 3. Ceny lze použít i pro odstranění podkladů nebo krytů opatřených živičnými postřiky nebo nátěry. 4. Ceny odlišené podle tloušťky (např. do 100 mm, do 200 mm) jsou určeny vždy pro celou tloušťku jednotlivých konstrukcí.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6. Přemístění vybouraného materiálu větší vzdálenost, než je uvedeno, se oceňuje cenami souborů cen 997 22-1 Vodorovná doprava suti. 7. Ceny -714 . , -718 . , –724 . a -734 . nelze použít pro odstranění podkladu nebo krytu frézováním. </t>
  </si>
  <si>
    <t>"podkladní vrstva - makadam"54,3+292,2+15,3</t>
  </si>
  <si>
    <t>7</t>
  </si>
  <si>
    <t>113154112</t>
  </si>
  <si>
    <t>Frézování živičného podkladu nebo krytu s naložením na dopravní prostředek plochy do 500 m2 bez překážek v trase pruhu šířky do 0,5 m, tloušťky vrstvy 40 mm</t>
  </si>
  <si>
    <t>1952437494</t>
  </si>
  <si>
    <t xml:space="preserve">Poznámka k souboru cen:_x000d_
1. V cenách jsou započteny i náklady na: a) vodu pro chlazení zubů frézy, b) opotřebování frézovacích nástrojů, c) naložení odfrézovaného materiálu na dopravní prostředek. 2. V cenách nejsou započteny náklady na: a) nutné ruční odstranění (vybourání) živičného krytu kolem překážek, které se oceňují cenami souboru cen 113 10-7 Odstranění podkladů nebo krytů této části katalogu, b) očištění povrchu odfrézované plochy, které se oceňují cenami souboru cen 938 90-9 Odstranění bláta, prachu z povrchu podkladu nebo krytu části C01 tohoto katalogu. 3. Množství měrných jednotek pro rozpočet určí projekt. Drobné překážky, např. vpusti, uzávěry, sloupy (plochy do 2 m2) se z celkové frézované plochy neodečítají. 4. Tloušťku frézované vrstvy určí projekt a měří se tloušťka jednotlivých záběrů v mm. 5. Cena s překážkami je určena v případech, kdy: a) na 200 m2 frézované plochy se vyskytne v průměru více než jedna vpusť nebo vstup inženýrských sítí, popř. stožár, vstupní ostrůvek apod., b) jsou-li podél frézované plochy osazeny obrubníky s výškovým rozdílem horní plochy obrubníku od frézované plochy větší než 250 mm. 6. Překážkami se rozumějí obrubníky nebo krajníky, pokud výškový rozdíl horní plochy obrubníku od frézované plochy je větší než 250 mm, vpusti nebo vstupy inženýrských sítí, stožáry, nástupní a ochranné ostrůvky apod. </t>
  </si>
  <si>
    <t>"frézování krytu"54,3+292,2+55+2,5+15</t>
  </si>
  <si>
    <t>8</t>
  </si>
  <si>
    <t>113201111</t>
  </si>
  <si>
    <t>Vytrhání obrub s vybouráním lože, s přemístěním hmot na skládku na vzdálenost do 3 m nebo s naložením na dopravní prostředek chodníkových ležatých</t>
  </si>
  <si>
    <t>m</t>
  </si>
  <si>
    <t>-1929210658</t>
  </si>
  <si>
    <t xml:space="preserve">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</si>
  <si>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"bet. vodící proužky"10+14</t>
  </si>
  <si>
    <t>9</t>
  </si>
  <si>
    <t>113202111</t>
  </si>
  <si>
    <t>Vytrhání obrub s vybouráním lože, s přemístěním hmot na skládku na vzdálenost do 3 m nebo s naložením na dopravní prostředek z krajníků nebo obrubníků stojatých</t>
  </si>
  <si>
    <t>-1381248191</t>
  </si>
  <si>
    <t>"obruby silniční"5+10+14</t>
  </si>
  <si>
    <t>10</t>
  </si>
  <si>
    <t>113204111</t>
  </si>
  <si>
    <t>Vytrhání obrub s vybouráním lože, s přemístěním hmot na skládku na vzdálenost do 3 m nebo s naložením na dopravní prostředek záhonových</t>
  </si>
  <si>
    <t>-1881425518</t>
  </si>
  <si>
    <t>"záhonové"5</t>
  </si>
  <si>
    <t>11</t>
  </si>
  <si>
    <t>120901121</t>
  </si>
  <si>
    <t>Bourání konstrukcí v odkopávkách a prokopávkách, korytech vodotečí, melioračních kanálech - ručně s přemístěním suti na hromady na vzdálenost do 20 m nebo s naložením na dopravní prostředek z betonu prostého neprokládaného</t>
  </si>
  <si>
    <t>m3</t>
  </si>
  <si>
    <t>2146733274</t>
  </si>
  <si>
    <t xml:space="preserve">Poznámka k souboru cen:_x000d_
1. Ceny jsou určeny pouze pro bourání konstrukcí ze zdiva nebo z betonu ve výkopišti při provádění zemních prací, jsou-li zdiva nebo beton obklopeny horninou nebo sypaninou tak, že k nim není bez vykopávky přístup. 2. Ceny nelze použít pro bourání konstrukcí ze zdiva nebo betonu jako pro samostatnou stavební práci, i když jsou bourané konstrukce pod úrovní terénu, jako např. zdi, stropy a klenby v suterénu. 3. Vodorovné přemístění materiálu nad 20 m z rozbouraných konstrukcí ve výkopišti se oceňuje jako přemístění výkopku z hornin tř. 5 až 7 cenami souboru cen 162 . 0-1 . Vodorovné přemístění výkopku. 4. Svislé přemístění materiálu z rozbouraných konstrukcí ve výkopišti se oceňuje jako přemístění výkopku z hornin tř. 5 až 7 cenami souboru cen 161 10-11 Svislé přemístění výkopku. 5. Ceny nelze použít pro bourání konstrukcí pod vodou a) ze zdiva nebo z betonu prostého, zakazuje-li projekt použití trhavin; b) z betonu železového nebo předpjatého a ocelových konstrukcí; toto bourání se ocení individuálně. 6. Bourání konstrukce ze zdiva nebo z betonu prostého pod vodou se oceňuje cenou 127 40-1112 Vykopávka pod vodou v hornině tř. 5 s použitím trhavin. 7. Objem vybouraného materiálu pro přemístění se rovná objemu konstrukcí před rozbouráním. 8. Vzdálenost vodorovného přemístění se určuje od těžiště původní konstrukce do těžiště skládky. </t>
  </si>
  <si>
    <t>"bet. trouba st. vjezdu"16*0,095</t>
  </si>
  <si>
    <t>12</t>
  </si>
  <si>
    <t>122201102</t>
  </si>
  <si>
    <t>Odkopávky a prokopávky nezapažené s přehozením výkopku na vzdálenost do 3 m nebo s naložením na dopravní prostředek v hornině tř. 3 přes 100 do 1 000 m3</t>
  </si>
  <si>
    <t>937902559</t>
  </si>
  <si>
    <t xml:space="preserve">Poznámka k souboru cen:_x000d_
1. Odkopávky a prokopávky v roubených prostorech se oceňují podle čl. 3116 Všeobecných podmínek tohoto katalogu.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 3. Ceny lze použít i pro vykopávky odpadových jam. 4. Ceny lze použít i pro sejmutí podorničí. Přitom se přihlíží k ustanovení čl. 3112 Všeobecných podmínek tohoto katalogu. </t>
  </si>
  <si>
    <t>"odkopávky konstrukce dle tabulky"104,12</t>
  </si>
  <si>
    <t>"Komunikace rozjezdy"(25,25+12+68)*0,37</t>
  </si>
  <si>
    <t>"chodník"(28,3+7+17)*0,35</t>
  </si>
  <si>
    <t>Mezisoučet</t>
  </si>
  <si>
    <t>"sanace v případě neúnosného podloží dle PD"</t>
  </si>
  <si>
    <t>"vozovka"494*0,15</t>
  </si>
  <si>
    <t>"vjezd"18*0,15</t>
  </si>
  <si>
    <t>"chodníky"124,4*0,15</t>
  </si>
  <si>
    <t>13</t>
  </si>
  <si>
    <t>122201109</t>
  </si>
  <si>
    <t>Odkopávky a prokopávky nezapažené s přehozením výkopku na vzdálenost do 3 m nebo s naložením na dopravní prostředek v hornině tř. 3 Příplatek k cenám za lepivost horniny tř. 3</t>
  </si>
  <si>
    <t>-1795819878</t>
  </si>
  <si>
    <t>17</t>
  </si>
  <si>
    <t>132201101</t>
  </si>
  <si>
    <t>Hloubení zapažených i nezapažených rýh šířky do 600 mm s urovnáním dna do předepsaného profilu a spádu v hornině tř. 3 do 100 m3</t>
  </si>
  <si>
    <t>1009923764</t>
  </si>
  <si>
    <t xml:space="preserve">Poznámka k souboru cen:_x000d_
1. V cenách jsou započteny i náklady na přehození výkopku na přilehlém terénu na vzdálenost do 3 m od podélné osy rýhy nebo naložení na dopravní prostředek. 2. Ceny jsou určeny pro rýhy: a) šířky přes 200 do 300 mm a hloubky do 750 mm, b) šířky přes 300 do 400 mm a hloubky do 1 000 mm, c) šířky přes 400 do 500 mm a hloubky do 1 250 mm, d) šířky přes 500 do 600 mm a hloubky do 1 500 mm. 3. Náklady na svislé přemístění výkopku nad 1 m hloubky se určí dle ustanovení článku č. 3161 všeobecných podmínek katalogu. </t>
  </si>
  <si>
    <t>"ráha pro uložení chráničky"20*0,5*0,5</t>
  </si>
  <si>
    <t>18</t>
  </si>
  <si>
    <t>132201109</t>
  </si>
  <si>
    <t>Hloubení zapažených i nezapažených rýh šířky do 600 mm s urovnáním dna do předepsaného profilu a spádu v hornině tř. 3 Příplatek k cenám za lepivost horniny tř. 3</t>
  </si>
  <si>
    <t>-1143781977</t>
  </si>
  <si>
    <t>14</t>
  </si>
  <si>
    <t>132201201</t>
  </si>
  <si>
    <t>Hloubení zapažených i nezapažených rýh šířky přes 600 do 2 000 mm s urovnáním dna do předepsaného profilu a spádu v hornině tř. 3 do 100 m3</t>
  </si>
  <si>
    <t>-1150115963</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</si>
  <si>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 2. Hloubení rýh při lesnicko-technických melioracích se oceňuje: a) ve stržích cenami platnými pro objem výkopu do 100 m3, i když skutečný objem výkopu je větší,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 3. Náklady na svislé přemístění výkopku nad 1 m hloubky se určí dle ustanovení článku č. 3161 všeobecných podmínek katalogu. 4. Předepisuje-li projekt hloubit rýhy 5 až 7 bez použití trhavin, oceňuje se toto hloubení: a) v suchu nebo mokru cenami 138 40-1201, 138 50-1201 a 138 60-1201 Dolamování hloubených vykopávek, b) v tekoucí vodě při jakékoliv její rychlosti individuálně. 5. Ceny nelze použít pro hloubení rýh a hloubky přes 16 m. Tyto práce se oceňují individuálně. </t>
  </si>
  <si>
    <t>"pro propustek"23*1*0,6</t>
  </si>
  <si>
    <t>132201209</t>
  </si>
  <si>
    <t>Hloubení zapažených i nezapažených rýh šířky přes 600 do 2 000 mm s urovnáním dna do předepsaného profilu a spádu v hornině tř. 3 Příplatek k cenám za lepivost horniny tř. 3</t>
  </si>
  <si>
    <t>1502612254</t>
  </si>
  <si>
    <t>16</t>
  </si>
  <si>
    <t>132201401</t>
  </si>
  <si>
    <t>Hloubená vykopávka pod základy ručně s přehozením výkopku na vzdálenost 3 m nebo s naložením na ruční dopravní prostředek v hornině tř. 3</t>
  </si>
  <si>
    <t>1821342886</t>
  </si>
  <si>
    <t xml:space="preserve">Poznámka k souboru cen:_x000d_
1. V ceně nejsou započteny náklady na podchycení základového zdiva. </t>
  </si>
  <si>
    <t>"výkop pro podbetonování základu stávajícího plotu"</t>
  </si>
  <si>
    <t>"po úsecích délky 1m"16*1</t>
  </si>
  <si>
    <t>19</t>
  </si>
  <si>
    <t>162701105</t>
  </si>
  <si>
    <t>Vodorovné přemístění výkopku nebo sypaniny po suchu na obvyklém dopravním prostředku, bez naložení výkopku, avšak se složením bez rozhrnutí z horniny tř. 1 až 4 na vzdálenost přes 9 000 do 10 000 m</t>
  </si>
  <si>
    <t>-1843645135</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</si>
  <si>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 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</si>
  <si>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"odkopávky"256,828</t>
  </si>
  <si>
    <t>"šachty"16</t>
  </si>
  <si>
    <t>"rýhy"5+13,8</t>
  </si>
  <si>
    <t>"je třeba"</t>
  </si>
  <si>
    <t>"zásyp podél plotu"-0,4*16</t>
  </si>
  <si>
    <t>"dosypání svahu"-22,5*0,3</t>
  </si>
  <si>
    <t>"zasypání příkopu"-1,5*0,5*7,1</t>
  </si>
  <si>
    <t>20</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</si>
  <si>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</si>
  <si>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</si>
  <si>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-1328481012</t>
  </si>
  <si>
    <t>" na skládku do 13km"273,153*3</t>
  </si>
  <si>
    <t>167101102</t>
  </si>
  <si>
    <t>Nakládání, skládání a překládání neulehlého výkopku nebo sypaniny nakládání, množství přes 100 m3, z hornin tř. 1 až 4</t>
  </si>
  <si>
    <t>-721527619</t>
  </si>
  <si>
    <t xml:space="preserve">Poznámka k souboru cen:_x000d_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</si>
  <si>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33</t>
  </si>
  <si>
    <t>171101101</t>
  </si>
  <si>
    <t>Uložení sypaniny do násypů s rozprostřením sypaniny ve vrstvách a s hrubým urovnáním zhutněných s uzavřením povrchu násypu z hornin soudržných s předepsanou mírou zhutnění v procentech výsledků zkoušek Proctor-Standard (dále jen PS) na 95 % PS</t>
  </si>
  <si>
    <t>2087960270</t>
  </si>
  <si>
    <t xml:space="preserve">Poznámka k souboru cen:_x000d_
1. Ceny lze použít i pro sypaniny odebírané z hald, pro hlušinu apod. 2. Cenu 20-1101 lze použít i pro: a) rozprostření zbylého výkopu na místě po zásypu jam a rýh pro podzemní vedení a zářezů pro podzemní vedení; toto množství se určí v m3 uloženého výkopku, měřeného v rostlém stavu, b) uložení výkopku do násypů pod vodou. 3. Ceny lze použít i pro uložení sypaniny s předepsaným zhutněním na trvalé skládky, do koryt vodotečí a do prohlubní terénu. 4. Cenu 10-1131 lze použít i pro ukládání sypaniny z hornin nesoudržných i soudržných společně bez možnosti jejich roztřídění. 5. Ceny -1121 a -1131 lze použít jen tehdy, jestliže objem násypů, oceňovaných těmito cenami, měřený podle ustanovení čl. 3571 Všeobecných podmínek katalogu nepřesáhne 100 000 m3na objektu. Násypy, jejichž součet objemů přesáhne 100 000 m3 na objektu, se ocení individuálně. 6. Ceny jsou určeny pro míru zhutnění určenou projektem: a) pro ceny -1101 až -1105 v % výsledku zkoušky PS, b) pro ceny -1111 a -1112 relativní ulehlostí I(d), c) pro ceny -1121 a -1131 stanovením technologie. 7. Ceny nelze použít: a) pro uložení sypaniny do hrází; uložení netříděné sypaniny do hrází se oceňuje cenami souboru cen 171 uložení netříděných sypanin do hrází části A 03, případně cenovými normativy podle části A 31, b) pro uložení sypaniny do ochranných valů nebo těch jejich částí, jejichž šířka je menší než 3 m. Toto uložení se oceňuje cenami souboru cen 175 10-11 Obsyp objektů. 8. Cena 20-1101 neplatí pro uložení výkopku nebo ornice při vykopávkách pro podzemní vedení podél hrany výkopu, z něhož byl výkopek získán a to ani tehdy, jestliže se výkopek po vyhození z výkopiště na povrch území ještě dále přemísťuje na hromady . podél výkopu. 9. Horninami soudržnými se rozumějí takové horniny, u nichž zdrojem pevnosti jsou molekulární a chemické vazby mezi částicemi horniny. Jde o horniny, které jsou schopny plastických deformací. 10. Horninami nesoudržnými se rozumějí horniny, u nichž hlavním zdrojem pevnosti ve smyku je pouze tření mezi jednotlivými oddělenými pevnými částicemi horniny. 11. Horninami sypkými se rozumějí horniny III. skupiny podle ČSN 72 1002 se zrnem do 125 mm. Množství zrn velikosti přes 125 mm může být nejvýše 5 % objemu. 12. Horninami kamenitými se rozumějí nestmelené úlomkovité horniny skalní a sypké se zrny přes 125 mm. Množství zrn velikosti přes 125 mm musí být vyšší než 5 % objemu. 13. Ceny pro uložení soudržných hornin lze použít, jestliže jejich přirozená vlhkost při ukládání do násypu není vyšší než 2 % optimální vlhkosti dle zkoušky PS na neredukovaný materiál. Je-li vlhkost při ukládání sypaniny do násypu vyšší, ocení se uložení sypaniny individuálně. 14. Zajišťuje-li se předepsané zhutnění násypu přesypáním podle čl. 120 ČSN 73 3050, ocení se odstranění přesypané části cenami 122 . 0-71 Odkopávky nebo prokopávky při pozemkových úpravách </t>
  </si>
  <si>
    <t>"dle přílohy C.1.2 Situace stavby a C.1.4 Vzorové příčné řezy"</t>
  </si>
  <si>
    <t>"použije se materiál ze stavby"</t>
  </si>
  <si>
    <t>"dosypání svahu"22,5*0,3</t>
  </si>
  <si>
    <t>22</t>
  </si>
  <si>
    <t>171201201</t>
  </si>
  <si>
    <t>Uložení sypaniny na skládky</t>
  </si>
  <si>
    <t>107408691</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</si>
  <si>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t>
  </si>
  <si>
    <t>23</t>
  </si>
  <si>
    <t>171201211</t>
  </si>
  <si>
    <t>Poplatek za uložení stavebního odpadu na skládce (skládkovné) zeminy a kameniva zatříděného do Katalogu odpadů pod kódem 170 504</t>
  </si>
  <si>
    <t>t</t>
  </si>
  <si>
    <t>434976934</t>
  </si>
  <si>
    <t xml:space="preserve">Poznámka k souboru cen:_x000d_
1. Ceny uvedené v souboru cen lze po dohodě upravit podle místních podmínek. </t>
  </si>
  <si>
    <t>273,153*1,8</t>
  </si>
  <si>
    <t>24</t>
  </si>
  <si>
    <t>174101101</t>
  </si>
  <si>
    <t>Zásyp sypaninou z jakékoliv horniny s uložením výkopku ve vrstvách se zhutněním jam, šachet, rýh nebo kolem objektů v těchto vykopávkách</t>
  </si>
  <si>
    <t>1747657706</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</si>
  <si>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</si>
  <si>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"zásyp podél plotu"0,4*16</t>
  </si>
  <si>
    <t>"zasypání příkopu"1,5*0,5*7,1</t>
  </si>
  <si>
    <t>25</t>
  </si>
  <si>
    <t>175101201</t>
  </si>
  <si>
    <t>Obsypání objektů nad přilehlým původním terénem sypaninou z vhodných hornin 1 až 4 nebo materiálem uloženým ve vzdálenosti do 3 m od vnějšího kraje objektu pro jakoukoliv míru zhutnění bez prohození sypaniny sítem</t>
  </si>
  <si>
    <t>281694175</t>
  </si>
  <si>
    <t xml:space="preserve">Poznámka k souboru cen:_x000d_
1. Ceny jsou určeny pro objem obsypu do vzdálenosti 3 m od přilehlého líce objektu nad přilehlým původním terénem. Zásyp pod tímto terénem se oceňuje jako zásyp okolo objektu cenami 174 10-1101, 174 10-1103 nebo 174 20-1101 a 174 20-1103; zbývající obsyp se ocení příslušnými cenami souboru cen 171 . 0-11 Uložení sypaniny do násypů. 2. Ceny platí i pro sypání ochranných valů nebo těch jejich částí, jejichž šířka je v koruně menší než 3 m. Uložení výkopku (sypaniny) do zmíněných valů nebo jejich částí, jejichž šířka v koruně je 3 m a více, se oceňuje cenou 171 20-1101 Uložení sypaniny do nezhutněných násypů. 3. Ceny nelze použít pro obsyp potrubí; tento se oceňuje cenami 175 11-11 Obsyp potrubí ručně, nebo 175 15-11 Obsypání potrubí strojně. 4. V cenách nejsou započteny náklady na: a) svahování obsypu; toto se oceňuje cenami souboru cen 182 . 0-11 Svahování, b) humusování obsypu; toto se oceňuje cenami souboru cen 18 . 30-11 Rozprostření a urovnání ornice, c) osetí obsypu; toto se oceňuje příslušnými cenami souborů cen části A Zřízení konstrukcí katalogu 823-2 Rekultivace. 5. Vzdáleností do 3 m uvedenou v popisu souboru cen se rozumí nejkratší vzdálenost těžiště hromady nebo dočasné skládky, z níž se sypanina odebírá, od vnějšího okraje objektu. Použije-li se pro obsyp objektů sypaniny ze zeminy, kterou je nutno přemisťovat ze vzdálenosti přes 30 m od vnějšího okraje objektu a rozpojovat, oceňuje se toto a) přemístění sypaniny cenami souboru cen 162 . 0-1 . Vodorovné přemístění výkopku, b) rozpojení dle čl. 3172 Všeobecných podmínek katalogu přičemž se vzdálenost 3 m od celkové vzdálenosti neodečítá. 6. Míru zhutnění předepisuje projekt. 7. V cenách nejsou zahrnuty náklady na nakupovanou sypaninu. Tato se oceňuje ve specifikaci. </t>
  </si>
  <si>
    <t>"lože potrubí"15,5*1*0,1</t>
  </si>
  <si>
    <t>26</t>
  </si>
  <si>
    <t>M</t>
  </si>
  <si>
    <t>583312010</t>
  </si>
  <si>
    <t>štěrkopísek netříděný</t>
  </si>
  <si>
    <t>-1152663984</t>
  </si>
  <si>
    <t>"vpusti"1,55*1,8</t>
  </si>
  <si>
    <t>27</t>
  </si>
  <si>
    <t>175111101</t>
  </si>
  <si>
    <t>Obsypání potrubí ručně sypaninou z vhodných hornin tř. 1 až 4 nebo materiálem připraveným podél výkopu ve vzdálenosti do 3 m od jeho kraje, pro jakoukoliv hloubku výkopu a míru zhutnění bez prohození sypaniny sítem</t>
  </si>
  <si>
    <t>1906853066</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</si>
  <si>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t>
  </si>
  <si>
    <t>"dle přílohy C.1.2 a C.1.4"</t>
  </si>
  <si>
    <t>"obsyp"0,3*15,5</t>
  </si>
  <si>
    <t>28</t>
  </si>
  <si>
    <t>583373310</t>
  </si>
  <si>
    <t>štěrkopísek frakce 0/22</t>
  </si>
  <si>
    <t>-964661535</t>
  </si>
  <si>
    <t>"obsyp přípojek"4,65*1,8</t>
  </si>
  <si>
    <t>29</t>
  </si>
  <si>
    <t>181301101</t>
  </si>
  <si>
    <t>Rozprostření a urovnání ornice v rovině nebo ve svahu sklonu do 1:5 při souvislé ploše do 500 m2, tl. vrstvy do 100 mm</t>
  </si>
  <si>
    <t>927518063</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</si>
  <si>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2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</si>
  <si>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"ornice pro osetí tl. 150mm"18+51+11+14+3+45</t>
  </si>
  <si>
    <t>36</t>
  </si>
  <si>
    <t>103641010</t>
  </si>
  <si>
    <t xml:space="preserve">zemina pro terénní úpravy -  ornice</t>
  </si>
  <si>
    <t>CS ÚRS 2017 02</t>
  </si>
  <si>
    <t>-263334658</t>
  </si>
  <si>
    <t>"ornice pro osetí tl. 150mm"(18+51+11+14+3+45)*0,15*1,8</t>
  </si>
  <si>
    <t>31</t>
  </si>
  <si>
    <t>181411131</t>
  </si>
  <si>
    <t>Založení trávníku na půdě předem připravené plochy do 1000 m2 výsevem včetně utažení parkového v rovině nebo na svahu do 1:5</t>
  </si>
  <si>
    <t>1278138896</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</si>
  <si>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</si>
  <si>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"osetí "18+51+11+14+3+45</t>
  </si>
  <si>
    <t>32</t>
  </si>
  <si>
    <t>005724100</t>
  </si>
  <si>
    <t>osivo směs travní parková</t>
  </si>
  <si>
    <t>kg</t>
  </si>
  <si>
    <t>391537089</t>
  </si>
  <si>
    <t>142*0,05*1,2</t>
  </si>
  <si>
    <t>59</t>
  </si>
  <si>
    <t>181951102</t>
  </si>
  <si>
    <t>Úprava pláně vyrovnáním výškových rozdílů v hornině tř. 1 až 4 se zhutněním</t>
  </si>
  <si>
    <t>-1334802245</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</si>
  <si>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(berem) šířky do 3 m přerušujících svahy, pro urovnání dna silničních a železničních příkopů pro jakoukoliv šířku dna; toto urovnání se oceňuje cenami souboru cen 182 .0-1 Svahování. 3. Urovnání ploch ve sklonu přes 1 : 5 se oceňuje cenami souboru cen 182 . 0-11 Svahování trvalých svahů do projektovaných profilů. 4. Náklady na urovnání dna a stěn při čištění příkopů pozemních komunikací jsou započteny v cenách souborů cen 938 90-2 . Čištění příkopů komunikací v suchu nebo ve vodě části A02 Zemní práce pro objekty oborů 821 až 828. 5. Míru zhutnění určuje projekt. Ceny se zhutněním jsou určeny pro jakoukoliv míru zhutnění. </t>
  </si>
  <si>
    <t>"vozovka"494</t>
  </si>
  <si>
    <t>"vjezd"9</t>
  </si>
  <si>
    <t>"chodníky"124,4</t>
  </si>
  <si>
    <t>34</t>
  </si>
  <si>
    <t>182201101</t>
  </si>
  <si>
    <t>Svahování trvalých svahů do projektovaných profilů s potřebným přemístěním výkopku při svahování násypů v jakékoliv hornině</t>
  </si>
  <si>
    <t>-1503931994</t>
  </si>
  <si>
    <t xml:space="preserve">Poznámka k souboru cen:_x000d_
1. Ceny jsou určeny pro svahování všech nově zřizovaných ploch výkopů nebo násypů ve sklonu přes 1 : 5 a pro úpravu lavic (berem) šířky do 3 m přerušujících svahy, pod jakékoliv zpevnění ploch, pod humusování, drnování apod., pro úpravy dna a stěn silničních a železničních příkopů a pro úpravy dna šířky do 1 m melioračních kanálů a vodotečí. 2. Ceny nelze použít pro urovnání stěn příkopů při čištění; toto urovnání se oceňuje cenami souboru cen 938 90-2 . čištění příkopů komunikací v suchu nebo ve vodě A02 Zemní práce pro objekty oborů 821 až 828. 3. Úprava ploch vodorovných nebo ve sklonu do 1 : 5 s výjimkou ustanovení v poznámce č. 1 se oceňuje cenami souboru cen 181 *0-11 Úprava pláně vyrovnáním výškových rozdílů. </t>
  </si>
  <si>
    <t>"svahování násypů"22,5+24</t>
  </si>
  <si>
    <t>Zakládání</t>
  </si>
  <si>
    <t>113</t>
  </si>
  <si>
    <t>273351121</t>
  </si>
  <si>
    <t>Bednění základů desek zřízení</t>
  </si>
  <si>
    <t>-2018857172</t>
  </si>
  <si>
    <t xml:space="preserve">Poznámka k souboru cen:_x000d_
1. Ceny jsou určeny pro bednění ve volném prostranství, ve volných nebo zapažených jamách, rýhách a šachtách. 2. Kruhové nebo obloukové bednění poloměru do 1 m se oceňuje individuálně. </t>
  </si>
  <si>
    <t>1*1*16</t>
  </si>
  <si>
    <t>114</t>
  </si>
  <si>
    <t>273351122</t>
  </si>
  <si>
    <t>Bednění základů desek odstranění</t>
  </si>
  <si>
    <t>1822810892</t>
  </si>
  <si>
    <t>112</t>
  </si>
  <si>
    <t>275313811</t>
  </si>
  <si>
    <t>Základy z betonu prostého patky a bloky z betonu kamenem neprokládaného tř. C 25/30</t>
  </si>
  <si>
    <t>881216115</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</si>
  <si>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t>
  </si>
  <si>
    <t>"podbetonování stávajícího základu plotu"(0,5*1)*16</t>
  </si>
  <si>
    <t>Komunikace</t>
  </si>
  <si>
    <t>38</t>
  </si>
  <si>
    <t>564851111</t>
  </si>
  <si>
    <t>Podklad ze štěrkodrti ŠD s rozprostřením a zhutněním, po zhutnění tl. 150 mm</t>
  </si>
  <si>
    <t>520019183</t>
  </si>
  <si>
    <t>"vozovka"368+126</t>
  </si>
  <si>
    <t>"vjezd 2 vrstvy"(6+3)*2</t>
  </si>
  <si>
    <t>39</t>
  </si>
  <si>
    <t>564861111</t>
  </si>
  <si>
    <t>Podklad ze štěrkodrti ŠD s rozprostřením a zhutněním, po zhutnění tl. 200 mm</t>
  </si>
  <si>
    <t>-1420872410</t>
  </si>
  <si>
    <t>"chodníky"7,1+117,3</t>
  </si>
  <si>
    <t>61</t>
  </si>
  <si>
    <t>565165111</t>
  </si>
  <si>
    <t>Asfaltový beton vrstva podkladní ACP 16 (obalované kamenivo střednězrnné - OKS) s rozprostřením a zhutněním v pruhu šířky do 3 m, po zhutnění tl. 80 mm</t>
  </si>
  <si>
    <t>-860038142</t>
  </si>
  <si>
    <t xml:space="preserve">Poznámka k souboru cen:_x000d_
1. ČSN EN 13108-1 připouští pro ACP 16 pouze tl. 50 až 80 mm. </t>
  </si>
  <si>
    <t>"vozovka"299+13,5+55,5</t>
  </si>
  <si>
    <t>40</t>
  </si>
  <si>
    <t>567122114</t>
  </si>
  <si>
    <t>Podklad ze směsi stmelené cementem SC bez dilatačních spár, s rozprostřením a zhutněním SC C 8/10 (KSC I), po zhutnění tl. 150 mm</t>
  </si>
  <si>
    <t>-926532248</t>
  </si>
  <si>
    <t xml:space="preserve">Poznámka k souboru cen:_x000d_
1. V cenách jsou započteny i náklady na ošetření povrchu podkladu vodou. 2. V cenách 567 1.-4 jsou započteny i náklady postřik proti odpařování vody. 3. V cenách nejsou započteny náklady na: a) příp. postřik, který se oceňuje cenou 919 74-8111 Postřik popř. zdrsnění povrchu cementobetonového krytu nebo podkladu ochrannou emulzí, b) zřízení dilatačních spár a jejich vyplnění; tyto práce se oceňují cenami souborů cen 919 11-1 Řezání dilatačních spár, 919 12-. Těsnění dilatačních spár a 919 13 Vyztužení dilatačních spár. </t>
  </si>
  <si>
    <t>60</t>
  </si>
  <si>
    <t>569851111</t>
  </si>
  <si>
    <t>Zpevnění krajnic nebo komunikací pro pěší s rozprostřením a zhutněním, po zhutnění štěrkodrtí tl. 150 mm</t>
  </si>
  <si>
    <t>987078085</t>
  </si>
  <si>
    <t xml:space="preserve">Poznámka k souboru cen:_x000d_
1. V cenách 51-11 až 55-11 jsou započteny i náklady na prohození zeminy. 2. V cenách 51-11 až 55-11 nejsou započteny náklady na: a) opatření zeminy a její přemístění k místu zabudování, které se oceňují podle čl. 3111 Všeobecných podmínek části A 01 tohoto katalogu, b) odklizení odpadu po prohození zeminy, které se oceňuje cenami části A 01 katalogu 800-1 Zemní práce. </t>
  </si>
  <si>
    <t>"krajnice"1,5</t>
  </si>
  <si>
    <t>41</t>
  </si>
  <si>
    <t>573211109</t>
  </si>
  <si>
    <t>Postřik spojovací PS bez posypu kamenivem z asfaltu silničního, v množství 0,50 kg/m2</t>
  </si>
  <si>
    <t>986550387</t>
  </si>
  <si>
    <t>"vozovka"299+13,5+55,5+30+15+2,5</t>
  </si>
  <si>
    <t>"vyrovnávka"30</t>
  </si>
  <si>
    <t>42</t>
  </si>
  <si>
    <t>577134131</t>
  </si>
  <si>
    <t>Asfaltový beton vrstva obrusná ACO 11 (ABS) s rozprostřením a se zhutněním z modifikovaného asfaltu v pruhu šířky do 3 m, po zhutnění tl. 40 mm</t>
  </si>
  <si>
    <t>1085359440</t>
  </si>
  <si>
    <t xml:space="preserve">Poznámka k souboru cen:_x000d_
1. ČSN EN 13108-1 připouští pro ACO 11 pouze tl. 35 až 50 mm. </t>
  </si>
  <si>
    <t>43</t>
  </si>
  <si>
    <t>596211110</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</si>
  <si>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</si>
  <si>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-511462880</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</si>
  <si>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</si>
  <si>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"dlažba nástupiště šedá 10/20/6"2,3+60+3,5+30,5+21</t>
  </si>
  <si>
    <t>"dlažba reliéfní červená 10/20/6"1,8+1,5+3,8</t>
  </si>
  <si>
    <t>44</t>
  </si>
  <si>
    <t>592453080</t>
  </si>
  <si>
    <t>dlažba skladebná betonová základní 20 x 10 x 6 cm přírodní</t>
  </si>
  <si>
    <t>-2084177226</t>
  </si>
  <si>
    <t>117,3*1,02</t>
  </si>
  <si>
    <t>45</t>
  </si>
  <si>
    <t>592451190</t>
  </si>
  <si>
    <t>dlažba skladebná betonová základní pro nevidomé 20 x 10 x 6 cm barevná</t>
  </si>
  <si>
    <t>732297964</t>
  </si>
  <si>
    <t>P</t>
  </si>
  <si>
    <t>Poznámka k položce:
spotřeba: 50 kus/m2</t>
  </si>
  <si>
    <t>47</t>
  </si>
  <si>
    <t>596212210</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</si>
  <si>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do 50 m2</t>
  </si>
  <si>
    <t>680444624</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</si>
  <si>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50 mm se oceňuje cenami souboru cen 451 ..-9 Příplatek za každých dalších 10 mm tloušťky podkladu nebo lože. </t>
  </si>
  <si>
    <t>"dlažba antracit 10/20/8"6</t>
  </si>
  <si>
    <t>"reliéfní 10/20/8"3</t>
  </si>
  <si>
    <t>48</t>
  </si>
  <si>
    <t>59245005</t>
  </si>
  <si>
    <t>dlažba skladebná betonová 20x10x8 cm barevná</t>
  </si>
  <si>
    <t>-1640797960</t>
  </si>
  <si>
    <t>6*1,02</t>
  </si>
  <si>
    <t>62</t>
  </si>
  <si>
    <t>5924526701</t>
  </si>
  <si>
    <t xml:space="preserve">dlaždice betonové dlažba zámková (ČSN EN 1338) dlažba vibrolisovaná  standardní povrch (uzavřený hladký povrch) provedení: červená jednoduchá dlažba pro nevidomé 20 x 10 x 8</t>
  </si>
  <si>
    <t>1854027912</t>
  </si>
  <si>
    <t>"dlažba reliéfní červená 10/20/8"3*1,02</t>
  </si>
  <si>
    <t>Trubní vedení</t>
  </si>
  <si>
    <t>115</t>
  </si>
  <si>
    <t>871251111</t>
  </si>
  <si>
    <t>Montáž potrubí z plastických hmot v otevřeném výkopu, z tlakových trubek z tvrdého PVC těsněných gumovým kroužkem vnějšího průměru 110 mm</t>
  </si>
  <si>
    <t>CS ÚRS 2013 02</t>
  </si>
  <si>
    <t>821239702</t>
  </si>
  <si>
    <t>"dle přílohy C.1.2 Situace stavby"</t>
  </si>
  <si>
    <t>"pro v.o. budoucí přípojka"20</t>
  </si>
  <si>
    <t>117</t>
  </si>
  <si>
    <t>RR1</t>
  </si>
  <si>
    <t>Ohebná dvouplíšťová korugovaná chránička kabelu D60</t>
  </si>
  <si>
    <t>-617807982</t>
  </si>
  <si>
    <t>71</t>
  </si>
  <si>
    <t>871315221</t>
  </si>
  <si>
    <t>Kanalizační potrubí z tvrdého PVC v otevřeném výkopu ve sklonu do 20 %, hladkého plnostěnného jednovrstvého, tuhost třídy SN 8 DN 160</t>
  </si>
  <si>
    <t>893324392</t>
  </si>
  <si>
    <t xml:space="preserve">Poznámka k souboru cen:_x000d_
1. V cenách jsou započteny i náklady na dodání trub včetně gumového těsnění. 2. Použití trub dle tuhostí: a) třída SN 4: kanalizační sítě, přípojky, odvodňování pozemků s výškou krytí až 4 m b) třída SN 8: kanalizační sítě v nestandartních podmínkách uložení, vysoké teplotní a mechanické zatížení s výškou krytí do 8 m c) SN 10: kanalizační sítě, přípojky, odvodňování pozemků s výškou krytí &amp;gt; 8 m d) třída SN 12: kanalizační sítě s vysokým statickým zatížením a dynamickými rázy, při rychlosti média až 15 m/s a výškou krytí 0,7-10 m e) třída SN 16: kanalizační sítě s vysokým statickým zatížením a dynamickými rázy avýškou krytí 0,5-12 m. </t>
  </si>
  <si>
    <t>"přípojky UV"2</t>
  </si>
  <si>
    <t>72</t>
  </si>
  <si>
    <t>877315211</t>
  </si>
  <si>
    <t>Montáž tvarovek na kanalizačním potrubí z trub z plastu z tvrdého PVC nebo z polypropylenu v otevřeném výkopu jednoosých DN 150</t>
  </si>
  <si>
    <t>347016497</t>
  </si>
  <si>
    <t xml:space="preserve">Poznámka k souboru cen:_x000d_
1. V cenách nejsou započteny náklady na dodání tvarovek. Tvarovky se oceňují ve ve specifikaci. </t>
  </si>
  <si>
    <t>73</t>
  </si>
  <si>
    <t>R2</t>
  </si>
  <si>
    <t>Tvarovky PVC SN8 k napojení ul. vpustí</t>
  </si>
  <si>
    <t>-2094021138</t>
  </si>
  <si>
    <t>"dle montáže tvarovek"2</t>
  </si>
  <si>
    <t>74</t>
  </si>
  <si>
    <t>895941111R</t>
  </si>
  <si>
    <t xml:space="preserve">Zřízení vpusti kanalizační uliční z betonových dílců typ UV-50 normální </t>
  </si>
  <si>
    <t>1777542607</t>
  </si>
  <si>
    <t>"uliční vpusti"1</t>
  </si>
  <si>
    <t>75</t>
  </si>
  <si>
    <t>R3</t>
  </si>
  <si>
    <t>Ocelová mříž poplastovaná 500x500 tř. D400 + rám + kalový koš</t>
  </si>
  <si>
    <t>kompl</t>
  </si>
  <si>
    <t>1228288499</t>
  </si>
  <si>
    <t>76</t>
  </si>
  <si>
    <t>R5</t>
  </si>
  <si>
    <t>Kompletní betonové dílce uliční vpusti</t>
  </si>
  <si>
    <t>35580415</t>
  </si>
  <si>
    <t>"vyrovn. prstenec, dno s výtokem"1</t>
  </si>
  <si>
    <t>77</t>
  </si>
  <si>
    <t>899331111</t>
  </si>
  <si>
    <t>Výšková úprava uličního vstupu nebo vpusti do 200 mm zvýšením poklopu</t>
  </si>
  <si>
    <t>1531973723</t>
  </si>
  <si>
    <t xml:space="preserve">Poznámka k souboru cen:_x000d_
1. V cenách jsou započteny i náklady na: a) odbourání dosavadního krytu, podkladu, nadezdívky nebo prstence s odklizením vybouraných hmot do 3 m, b) zarovnání plochy nadezdívky cementovou maltou, c) podbetonování nebo podezdění rámu, d) odstranění a znovuosazení rámu, poklopu, mříže, krycího hrnce nebo hydrantu, e) úpravu a doplnění krytu popř. podkladu vozovky v místě provedené výškové úpravy. 2. V cenách nejsou započteny náklady na příp. nutné dodání nové mříže, rámu, poklopu nebo krycího hrnce. Jejich dodání se oceňuje ve specifikaci, ztratné se nestanoví. </t>
  </si>
  <si>
    <t>"poklopy"2</t>
  </si>
  <si>
    <t>78</t>
  </si>
  <si>
    <t>899431111</t>
  </si>
  <si>
    <t>Výšková úprava uličního vstupu nebo vpusti do 200 mm zvýšením krycího hrnce, šoupěte nebo hydrantu bez úpravy armatur</t>
  </si>
  <si>
    <t>-2109866474</t>
  </si>
  <si>
    <t>"šoupata"5</t>
  </si>
  <si>
    <t>Ostatní konstrukce a práce, bourání</t>
  </si>
  <si>
    <t>118</t>
  </si>
  <si>
    <t>914111111</t>
  </si>
  <si>
    <t>Montáž svislé dopravní značky základní velikosti do 1 m2 objímkami na sloupky nebo konzoly</t>
  </si>
  <si>
    <t>-664992396</t>
  </si>
  <si>
    <t xml:space="preserve">Poznámka k souboru cen:_x000d_
1. V cenách jsou započteny i náklady na montáž značek včetně upevňovacího materiálu na předem připravenou nosnou konstrukci (sloupek, konzolu, sloup). 2. V cenách nejsou započteny náklady na: a) dodání značek, tyto se oceňují ve specifikaci, b) na montáž a dodávku ocelových nosných konstrukcí – sloupků, konzol, tyto se oceňují cenami souboru cen 914 51 Montáž sloupku a 914 53 Montáž konzol a nástavců, c) nátěry, tyto se oceňují jako práce PSV příslušnými cenami katalogu 800-783 Nátěry, d) naložení a odklizení výkopku, tyto se oceňují cenami části A 01 katalogu 800-1 Zemní práce. 3. Ceny nelze použít pro osazení a montáž svislých dopravních značek: a) světelných, tyto se oceňují cenami katalogu 800-741 Elektroinstalace - silnoproud, b) upevněných na lanech nebo speciálních konstrukcích nesoucích více značek, tyto se oceňují individuálně. </t>
  </si>
  <si>
    <t>"P4"1</t>
  </si>
  <si>
    <t>126</t>
  </si>
  <si>
    <t>40445510</t>
  </si>
  <si>
    <t>značka dopravní svislá retroreflexní fólie tř 1 FeZn-Al rám 900mm (trojúhelník)</t>
  </si>
  <si>
    <t>1041389316</t>
  </si>
  <si>
    <t>122</t>
  </si>
  <si>
    <t>914511112</t>
  </si>
  <si>
    <t>Montáž sloupku dopravních značek délky do 3,5 m do hliníkové patky</t>
  </si>
  <si>
    <t>-768889499</t>
  </si>
  <si>
    <t xml:space="preserve">Poznámka k souboru cen:_x000d_
1. V cenách jsou započteny i náklady na: a) vykopání jamek s odhozem výkopku na vzdálenost do 3 m, b) osazení sloupku včetně montáže a dodávky plastového víčka, 2. V cenách -1111 jsou započteny i náklady na betonový základ. 3. V cenách -1112 jsou započteny i náklady na hliníkovou patku s betonovým základem. 4. V cenách nejsou započteny náklady na: a) dodání sloupku, tyto se oceňují ve specifikaci b) naložení a odklizení výkopku, tyto se oceňují cenami části A01 katalogu 800-1 Zemní práce. </t>
  </si>
  <si>
    <t>"nové dopravní značení"</t>
  </si>
  <si>
    <t>124</t>
  </si>
  <si>
    <t>40445225</t>
  </si>
  <si>
    <t>sloupek Zn pro dopravní značku D 60mm v 350mm</t>
  </si>
  <si>
    <t>-889272398</t>
  </si>
  <si>
    <t>"sloupky"1</t>
  </si>
  <si>
    <t>66</t>
  </si>
  <si>
    <t>915495112</t>
  </si>
  <si>
    <t>Osazení desek z bílého betonu pro vodorovné značení do lože z kameniva těženého tl. 40 až 80 mm, s vyplněním spár pásů nebo pruhů šířky 250 mm</t>
  </si>
  <si>
    <t>258244077</t>
  </si>
  <si>
    <t xml:space="preserve">Poznámka k souboru cen:_x000d_
1. Cena -5114 je určena jen pro osazení 1 kusu šipky bez vlastního pruhu. Tento pruh se oceňuje cenami -5111 až -5113. 2. V cenách jsou započteny i náklady na: a) zřízení lože z kameniva těženého, b) beranění desek nebo šipek, c) výplň spár kamenivem těženým. 3. V cenách nejsou započteny náklady na: a) popř. nutné zemní práce, které se oceňují cenami souborů cen části A01 katalogu 800-1 Zemní práce, b) popř. nutné bourání (rozebrání) vozovky, které se oceňují cenami části B01 tohoto katalogu, c) dodání desek nebo šipek, které se oceňuje ve specifikaci. </t>
  </si>
  <si>
    <t>"bet. vodící použek 8/25"59,2+21,3+45,5+5</t>
  </si>
  <si>
    <t>67</t>
  </si>
  <si>
    <t>59218001</t>
  </si>
  <si>
    <t>krajník silniční betonový 50x25x8cm</t>
  </si>
  <si>
    <t>295365163</t>
  </si>
  <si>
    <t>64</t>
  </si>
  <si>
    <t>916231213</t>
  </si>
  <si>
    <t>Osazení chodníkového obrubníku betonového se zřízením lože, s vyplněním a zatřením spár cementovou maltou stojatého s boční opěrou z betonu prostého, do lože z betonu prostého</t>
  </si>
  <si>
    <t>-810623920</t>
  </si>
  <si>
    <t xml:space="preserve">Poznámka k souboru cen:_x000d_
1.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</si>
  <si>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"obrubník 5/20"1,9+14,8+1,8+34,5+0,2+0,2+5</t>
  </si>
  <si>
    <t>65</t>
  </si>
  <si>
    <t>59217042</t>
  </si>
  <si>
    <t>obrubník tryskaný betonový 100x5x20 cm</t>
  </si>
  <si>
    <t>-1955325224</t>
  </si>
  <si>
    <t>68</t>
  </si>
  <si>
    <t>919441211</t>
  </si>
  <si>
    <t>Čelo propustku včetně římsy ze zdiva z lomového kamene, pro propustek z trub DN 300 až 500 mm</t>
  </si>
  <si>
    <t>-1656105656</t>
  </si>
  <si>
    <t xml:space="preserve">Poznámka k souboru cen:_x000d_
1. Ceny jsou určeny pro čela propustků bez svahových křídel o spádu do 10 %. 2. Ceny nelze použít pro čela propustků z trub DN přes 800 mm a pro čela se svahovými křídly, které se oceňují cenami části A 01 katalogu 821-1 Mosty. 3. V cenách 919 41-1111 až -1141 jsou započteny i náklady na zdivo základu a zdivo nadzákladové z betonu prostého, římsu z betonu železového, zřízení bednění a jeho odstranění. 4. V cenách 919 44-1211 a -1221 jsou započteny i náklady na maltu cementovou pro zdivo z lomového kamene, maltu cementovou pro spárování zdiva, na římsu z betonu železového, zřízení bednění a jeho odstranění. 5. V cenách nejsou započteny náklady na: a) zemní práce, které se oceňují cenami souborů cen katalogu 800-1 Zemní práce, b) zábradlí, které se oceňuje cenami části A 01 katalogu 821-1 Mosty, c) ocelovou výztuž římsy, která se oceňuje cenami části A 01 katalogu 821-1 Mosty. 6. Pro výpočet přesunu hmot se celková hmotnost položky sníží o hmotnost betonu, pokud je beton dodáván přímo na místo zabudování nebo do prostoru technologické manipulace. </t>
  </si>
  <si>
    <t>69</t>
  </si>
  <si>
    <t>919521120</t>
  </si>
  <si>
    <t>Zřízení silničního propustku z trub betonových nebo železobetonových DN 400 mm</t>
  </si>
  <si>
    <t>-1250813797</t>
  </si>
  <si>
    <t xml:space="preserve">Poznámka k souboru cen:_x000d_
1. Ceny jsou určeny pro trubní propustky spádu do 10 %. 2. V cenách jsou započteny i náklady na: a) podkladní vrstvu ze štěrkopísku a podkladní vrstvu (lože) z betonu prostého, b) utěsnění trub cementovou maltou. 3. V cenách nejsou započteny náklady na: a) zemní práce, které se oceňují cenami části A 01 katalogu 800-1 Zemní práce; b) dodání trub, které se oceňuje ve specifikaci; ztratné lze dohodnout ve výši 1 %, c) obetonování trub, které se oceňuje cenou 919 53-5555. </t>
  </si>
  <si>
    <t>"propustek délky"15,5</t>
  </si>
  <si>
    <t>70</t>
  </si>
  <si>
    <t>59222022</t>
  </si>
  <si>
    <t xml:space="preserve">trouba hrdlová přímá železobet. s integrovaným těsněním  40 x 250 x 7,5 cm</t>
  </si>
  <si>
    <t>-864882374</t>
  </si>
  <si>
    <t>37</t>
  </si>
  <si>
    <t>938902203</t>
  </si>
  <si>
    <t>Čištění příkopů komunikací s odstraněním travnatého porostu nebo nánosu s naložením na dopravní prostředek nebo s přemístěním na hromady na vzdálenost do 20 m ručně při šířce dna do 400 mm a objemu nánosu přes 0,30 do 0,50 m3/m</t>
  </si>
  <si>
    <t>1060160838</t>
  </si>
  <si>
    <t xml:space="preserve">Poznámka k souboru cen:_x000d_
1. Ceny nelze použít pro čištění příkopů zakrytých; toto čištění se oceňuje individuálně. 2. Pro volbu ceny se objem nánosu na 1 m délky příkopu určí jako podíl celkového množství nánosu všech příkopů objektu a jejich celkové délky. 3. V cenách nejsou započteny náklady na vodorovnou dopravu odstraněného materiálu, která se oceňuje cenami souboru cen 997 22-15 Vodorovná doprava suti. </t>
  </si>
  <si>
    <t>"pročištění příkopu"3+7</t>
  </si>
  <si>
    <t>49</t>
  </si>
  <si>
    <t>916131213</t>
  </si>
  <si>
    <t>Osazení silničního obrubníku betonového se zřízením lože, s vyplněním a zatřením spár cementovou maltou stojatého s boční opěrou z betonu prostého, do lože z betonu prostého</t>
  </si>
  <si>
    <t>1157543728</t>
  </si>
  <si>
    <t xml:space="preserve">Poznámka k souboru cen:_x000d_
1. V cenách silničních obrubníků ležatých i stojatých jsou započteny: a) pro osazení do lože z kameniva těženého i náklady na dodání hmot pro lože tl. 80 až 100 mm, b) pro osazení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</si>
  <si>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"obrubník 15/25"33+21,5+24+2+37,5</t>
  </si>
  <si>
    <t>"obrubník 15/15"3+3+5,65+9+1</t>
  </si>
  <si>
    <t>"obrubník 15/15-25 L+P"3+4</t>
  </si>
  <si>
    <t>"obrubník 10/30"50+5,65+7,6</t>
  </si>
  <si>
    <t>50</t>
  </si>
  <si>
    <t>592174650</t>
  </si>
  <si>
    <t>obrubník betonový silniční vibrolisovaný 100x15x25 cm</t>
  </si>
  <si>
    <t>-1379456644</t>
  </si>
  <si>
    <t>"obrubník 15/25"(33+21,5+24+2+37,5)*1,02</t>
  </si>
  <si>
    <t>51</t>
  </si>
  <si>
    <t>592174680</t>
  </si>
  <si>
    <t>obrubník betonový silniční nájezdový vibrolisovaný 100x15x15 cm</t>
  </si>
  <si>
    <t>-4250368</t>
  </si>
  <si>
    <t>52</t>
  </si>
  <si>
    <t>592174690</t>
  </si>
  <si>
    <t>obrubník betonový silniční přechodový L + P vibrolisovaný 100x15x15-25 cm</t>
  </si>
  <si>
    <t>1927347962</t>
  </si>
  <si>
    <t>63</t>
  </si>
  <si>
    <t>59217033</t>
  </si>
  <si>
    <t>obrubník betonový silniční 100x10x30 cm</t>
  </si>
  <si>
    <t>-136987850</t>
  </si>
  <si>
    <t>55</t>
  </si>
  <si>
    <t>916991121</t>
  </si>
  <si>
    <t>Lože pod obrubníky, krajníky nebo obruby z dlažebních kostek z betonu prostého tř. C 16/20</t>
  </si>
  <si>
    <t>-556161679</t>
  </si>
  <si>
    <t>"obrubník 15/25"118*0,35*0,05</t>
  </si>
  <si>
    <t>"obrubník 15/15"21,65*0,35*0,05</t>
  </si>
  <si>
    <t>"obrubník 15/15-25 L+P"7*0,35*0,05</t>
  </si>
  <si>
    <t>"obrubník 10/30"63,25*0,35*0,05</t>
  </si>
  <si>
    <t>"obrubník 5/20"58,4*0,25*0,05</t>
  </si>
  <si>
    <t>"vodící proužek"131*0,25*0,05</t>
  </si>
  <si>
    <t>57</t>
  </si>
  <si>
    <t>919112213</t>
  </si>
  <si>
    <t>Řezání dilatačních spár v živičném krytu vytvoření komůrky pro těsnící zálivku šířky 10 mm, hloubky 25 mm</t>
  </si>
  <si>
    <t>-825451939</t>
  </si>
  <si>
    <t xml:space="preserve">Poznámka k souboru cen:_x000d_
1. V cenách jsou započteny i náklady na vyčištění spár po řezání. </t>
  </si>
  <si>
    <t>"proříznutí spáry"29,6+6+6+3</t>
  </si>
  <si>
    <t>58</t>
  </si>
  <si>
    <t>919121112</t>
  </si>
  <si>
    <t>Utěsnění dilatačních spár zálivkou za studena v cementobetonovém nebo živičném krytu včetně adhezního nátěru s těsnicím profilem pod zálivkou, pro komůrky šířky 10 mm, hloubky 25 mm</t>
  </si>
  <si>
    <t>1131536055</t>
  </si>
  <si>
    <t xml:space="preserve">Poznámka k souboru cen:_x000d_
1. V cenách jsou započteny i náklady na vyčištění spár před těsněním a zalitím a náklady na impregnaci, těsnění a zalití spár včetně dodání hmot. </t>
  </si>
  <si>
    <t>125</t>
  </si>
  <si>
    <t>966006211</t>
  </si>
  <si>
    <t>Odstranění (demontáž) svislých dopravních značek s odklizením materiálu na skládku na vzdálenost do 20 m nebo s naložením na dopravní prostředek ze sloupů, sloupků nebo konzol</t>
  </si>
  <si>
    <t>88750709</t>
  </si>
  <si>
    <t xml:space="preserve">Poznámka k souboru cen:_x000d_
1. Přemístění demontovaných značek na vzdálenost přes 20 m se oceňuje cenami souborů cen 997 22-1 Vodorovná doprava vybouraných hmot. </t>
  </si>
  <si>
    <t>"demontáž stávajícího DZ P4"1</t>
  </si>
  <si>
    <t>99</t>
  </si>
  <si>
    <t>Přesuny hmot a sutí</t>
  </si>
  <si>
    <t>79</t>
  </si>
  <si>
    <t>997221551</t>
  </si>
  <si>
    <t>Vodorovná doprava suti bez naložení, ale se složením a s hrubým urovnáním ze sypkých materiálů, na vzdálenost do 1 km</t>
  </si>
  <si>
    <t>-1761356108</t>
  </si>
  <si>
    <t xml:space="preserve">Poznámka k souboru cen:_x000d_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</si>
  <si>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"kamenivo"2,52</t>
  </si>
  <si>
    <t>"živice"79,596+43,157</t>
  </si>
  <si>
    <t>80</t>
  </si>
  <si>
    <t>997221559</t>
  </si>
  <si>
    <t>Vodorovná doprava suti bez naložení, ale se složením a s hrubým urovnáním Příplatek k ceně za každý další i započatý 1 km přes 1 km</t>
  </si>
  <si>
    <t>19131079</t>
  </si>
  <si>
    <t>"skládka do 13km"12*125,273</t>
  </si>
  <si>
    <t>81</t>
  </si>
  <si>
    <t>997221561</t>
  </si>
  <si>
    <t>Vodorovná doprava suti bez naložení, ale se složením a s hrubým urovnáním z kusových materiálů, na vzdálenost do 1 km</t>
  </si>
  <si>
    <t>-772872638</t>
  </si>
  <si>
    <t>"beton"5,52+5,945+0,2</t>
  </si>
  <si>
    <t>"zámková dlažba"5,46</t>
  </si>
  <si>
    <t>82</t>
  </si>
  <si>
    <t>997221569</t>
  </si>
  <si>
    <t>197697360</t>
  </si>
  <si>
    <t>"skládka do 13km"</t>
  </si>
  <si>
    <t>17,125*12</t>
  </si>
  <si>
    <t>83</t>
  </si>
  <si>
    <t>997221611</t>
  </si>
  <si>
    <t>Nakládání na dopravní prostředky pro vodorovnou dopravu suti</t>
  </si>
  <si>
    <t>-292065972</t>
  </si>
  <si>
    <t xml:space="preserve">Poznámka k souboru cen:_x000d_
1. Ceny lze použít i pro překládání při lomené dopravě. 2. Ceny nelze použít při dopravě po železnici, po vodě nebo neobvyklými dopravními prostředky. </t>
  </si>
  <si>
    <t>"suť"125,273</t>
  </si>
  <si>
    <t>"kusová suť"14,125</t>
  </si>
  <si>
    <t>84</t>
  </si>
  <si>
    <t>997221815</t>
  </si>
  <si>
    <t>Poplatek za uložení stavebního odpadu na skládce (skládkovné) z prostého betonu zatříděného do Katalogu odpadů pod kódem 170 101</t>
  </si>
  <si>
    <t>354111252</t>
  </si>
  <si>
    <t xml:space="preserve">Poznámka k souboru cen:_x000d_
1. Ceny uvedenév souboru cen je doporučeno upravit podle aktuálních cen místně příslušné skládky odpadů.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</si>
  <si>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85</t>
  </si>
  <si>
    <t>997221855</t>
  </si>
  <si>
    <t>-1168280318</t>
  </si>
  <si>
    <t>997</t>
  </si>
  <si>
    <t>Přesun sutě</t>
  </si>
  <si>
    <t>86</t>
  </si>
  <si>
    <t>997221845</t>
  </si>
  <si>
    <t>Poplatek za uložení stavebního odpadu na skládce (skládkovné) asfaltového bez obsahu dehtu zatříděného do Katalogu odpadů pod kódem 170 302</t>
  </si>
  <si>
    <t>-923578383</t>
  </si>
  <si>
    <t>998</t>
  </si>
  <si>
    <t>Přesun hmot</t>
  </si>
  <si>
    <t>127</t>
  </si>
  <si>
    <t>998225111</t>
  </si>
  <si>
    <t>Přesun hmot pro komunikace s krytem z kameniva, monolitickým betonovým nebo živičným dopravní vzdálenost do 200 m jakékoliv délky objektu</t>
  </si>
  <si>
    <t>-1713425721</t>
  </si>
  <si>
    <t xml:space="preserve">Poznámka k souboru cen:_x000d_
1. Ceny lze použít i pro plochy letišť s krytem monolitickým betonovým nebo živičným. </t>
  </si>
  <si>
    <t>PSV</t>
  </si>
  <si>
    <t>Práce a dodávky PSV</t>
  </si>
  <si>
    <t>711</t>
  </si>
  <si>
    <t>Izolace proti vodě, vlhkosti a plynům</t>
  </si>
  <si>
    <t>88</t>
  </si>
  <si>
    <t>711491273</t>
  </si>
  <si>
    <t>Provedení izolace proti povrchové a podpovrchové tlakové vodě ostatní na ploše svislé S z nopové fólie</t>
  </si>
  <si>
    <t>-1312760860</t>
  </si>
  <si>
    <t xml:space="preserve">Poznámka k souboru cen:_x000d_
1. Cenami -9095 až -9097 lze oceňovat jen tehdy, nepřesáhne-li součet souvislé plochy vodorovné a svislé izolační vrstvy 10 m2. 2. Cenou -1175 lze oceňovat i připevnění izolace na ploše svislé. 3. Cenami -1171 až -1273 lze oceňovat i izolace proti zemní vlhkosti. 4. V ceně -1177 jsou započteny i náklady na navrtání, osazení hmoždinek a zatmelení. </t>
  </si>
  <si>
    <t>"nopová folie"30+34*0,5</t>
  </si>
  <si>
    <t>89</t>
  </si>
  <si>
    <t>28323024</t>
  </si>
  <si>
    <t>fólie drenážní nopová v 8mm tl 0,4mm š 0,5m</t>
  </si>
  <si>
    <t>-11618118</t>
  </si>
  <si>
    <t>VRN</t>
  </si>
  <si>
    <t>Vedlejší rozpočtové náklady a všeobecné položky</t>
  </si>
  <si>
    <t>90</t>
  </si>
  <si>
    <t>1101</t>
  </si>
  <si>
    <t>Geodetické vytýčení stavby polohopisné a výškopisné</t>
  </si>
  <si>
    <t>soubor</t>
  </si>
  <si>
    <t>1946088643</t>
  </si>
  <si>
    <t>91</t>
  </si>
  <si>
    <t>1102</t>
  </si>
  <si>
    <t>Vytýčení inženýrských sítí správci sítí včetně zpětného protokolárního předání sítí správcům sítí</t>
  </si>
  <si>
    <t>2049725731</t>
  </si>
  <si>
    <t>92</t>
  </si>
  <si>
    <t>1103</t>
  </si>
  <si>
    <t>Ručně kopané sondy pro ověření polohy inženýrských sítí (předpoklad 10ks)</t>
  </si>
  <si>
    <t>1525614173</t>
  </si>
  <si>
    <t>93</t>
  </si>
  <si>
    <t>1104</t>
  </si>
  <si>
    <t>Dokumentace všech přilehlých objektů před zahájením prací (fotodokumentace - 3x CD, znalecký posudek)</t>
  </si>
  <si>
    <t>851239012</t>
  </si>
  <si>
    <t>94</t>
  </si>
  <si>
    <t>1105</t>
  </si>
  <si>
    <t>Zajištění a zřízení dopravy, regulace a ochrany dopravy během stavby včetně DIO, zřízení, provozu a odstranění přechodného dopravního značení včetně opotřebení</t>
  </si>
  <si>
    <t>-915725009</t>
  </si>
  <si>
    <t>95</t>
  </si>
  <si>
    <t>1106</t>
  </si>
  <si>
    <t>Vypracování a předání KZP dle SOD</t>
  </si>
  <si>
    <t>757417794</t>
  </si>
  <si>
    <t>96</t>
  </si>
  <si>
    <t>1107</t>
  </si>
  <si>
    <t>Předání rizik Zhotovitele a subdodavatelů KooBOZP pro zpracování Plánu BOZP</t>
  </si>
  <si>
    <t>1487110574</t>
  </si>
  <si>
    <t>97</t>
  </si>
  <si>
    <t>1108</t>
  </si>
  <si>
    <t>Zajištění ochrany inženýrských sítí pro přejezd stavební techniky ocelovými plechy či panely</t>
  </si>
  <si>
    <t>-1197255939</t>
  </si>
  <si>
    <t>98</t>
  </si>
  <si>
    <t>1109</t>
  </si>
  <si>
    <t>Dočasné zajištění podzemního potrubí nebo vedení ve výkopku ve stavu a poloze, ve kterých byly na začátku zemních prací podepřením, vzepřením nebo vyvěšením, s ochranným bedněním, se zřízením a odstraněním zajišťovacích konstrukcí včetně opotřebení</t>
  </si>
  <si>
    <t>-1546885036</t>
  </si>
  <si>
    <t>1110</t>
  </si>
  <si>
    <t>Zajištění plné ochrany stávající vegetace na stavbě</t>
  </si>
  <si>
    <t>2071403710</t>
  </si>
  <si>
    <t>100</t>
  </si>
  <si>
    <t>1111</t>
  </si>
  <si>
    <t>Zajištění vstupu do objektů dřevěnými lávkami s pevným zábradlím a výškovou úpravou dle požadavku KooBOZP</t>
  </si>
  <si>
    <t>1953696531</t>
  </si>
  <si>
    <t>101</t>
  </si>
  <si>
    <t>1112</t>
  </si>
  <si>
    <t>Zajištění oplocení stavby pevnými zábranami dle požadavku KooBOZP</t>
  </si>
  <si>
    <t>-2017021023</t>
  </si>
  <si>
    <t>102</t>
  </si>
  <si>
    <t>1113</t>
  </si>
  <si>
    <t>Zařízení staveniště, zřízení, provoz a odstranění</t>
  </si>
  <si>
    <t>-1812851381</t>
  </si>
  <si>
    <t>103</t>
  </si>
  <si>
    <t>1114</t>
  </si>
  <si>
    <t>Provoz investora</t>
  </si>
  <si>
    <t>-1351909269</t>
  </si>
  <si>
    <t>104</t>
  </si>
  <si>
    <t>1115</t>
  </si>
  <si>
    <t>Poplatek za zábor veřejného prostranství</t>
  </si>
  <si>
    <t>605237215</t>
  </si>
  <si>
    <t>105</t>
  </si>
  <si>
    <t>1116</t>
  </si>
  <si>
    <t>Poplatek za zábor komunikace ve správě SÚS apod.</t>
  </si>
  <si>
    <t>-2085144301</t>
  </si>
  <si>
    <t>106</t>
  </si>
  <si>
    <t>1117</t>
  </si>
  <si>
    <t>Provedení zkoušek a měření únosnosti konstrukčních vrstev akredit. zkušebnou Zhotovitele v souladu s TKP 5 a ČSN 736126-1 "dle ČSN 736133 -1x 100bm - únosnost pláně" min. 8ks "dle TKP 5 a ČSN 736126 -1 - zkoušky na vrstvách - statická" min. 9ks</t>
  </si>
  <si>
    <t>-1687847654</t>
  </si>
  <si>
    <t>107</t>
  </si>
  <si>
    <t>1118</t>
  </si>
  <si>
    <t>Projednání PD Trvalého DZ s PČR a OD investora</t>
  </si>
  <si>
    <t>-1521703460</t>
  </si>
  <si>
    <t>108</t>
  </si>
  <si>
    <t>1119</t>
  </si>
  <si>
    <t>Předání všech dokladů v počtu dle SOD</t>
  </si>
  <si>
    <t>-2026235998</t>
  </si>
  <si>
    <t>109</t>
  </si>
  <si>
    <t>1120</t>
  </si>
  <si>
    <t>Projektová dokumentace skutečně provedeného stavu dle SOD včetně návodu na obsluhu a údržbu v českém jazyce stvrzeném uživatelem (3x tištěná dokumentace, 3x CD)</t>
  </si>
  <si>
    <t>1780080494</t>
  </si>
  <si>
    <t>110</t>
  </si>
  <si>
    <t>1121</t>
  </si>
  <si>
    <t>Geodetické zaměření skutečného provedení stavby výškopisné a polohopisné (6x tištěná dokumentace, 6x CD)</t>
  </si>
  <si>
    <t>-1570766975</t>
  </si>
  <si>
    <t>111</t>
  </si>
  <si>
    <t>1122</t>
  </si>
  <si>
    <t>Geometrický plán skutečného provedení stavby včetně stvrzení příslušným Katastrálním úřadem (6x tištěná dokumentace, 6x CD)</t>
  </si>
  <si>
    <t>-1963465827</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</si>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</sst>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7">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color rgb="FFFF0000"/>
      <name val="Trebuchet MS"/>
    </font>
    <font>
      <sz val="8"/>
      <color rgb="FF0000A8"/>
      <name val="Trebuchet MS"/>
    </font>
    <font>
      <sz val="8"/>
      <name val="Trebuchet MS"/>
      <family val="0"/>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6" fillId="0" borderId="0" applyNumberFormat="0" applyFill="0" applyBorder="0" applyAlignment="0" applyProtection="0"/>
  </cellStyleXfs>
  <cellXfs count="371">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protection locked="0"/>
    </xf>
    <xf numFmtId="0" fontId="13" fillId="2" borderId="0" xfId="0" applyFont="1" applyFill="1" applyAlignment="1" applyProtection="1">
      <alignment horizontal="left" vertical="center"/>
    </xf>
    <xf numFmtId="0" fontId="14" fillId="2" borderId="0" xfId="0" applyFont="1" applyFill="1" applyAlignment="1" applyProtection="1">
      <alignment vertical="center"/>
    </xf>
    <xf numFmtId="0" fontId="15" fillId="2" borderId="0" xfId="0" applyFont="1" applyFill="1" applyAlignment="1" applyProtection="1">
      <alignment horizontal="left" vertical="center"/>
    </xf>
    <xf numFmtId="0" fontId="16" fillId="2" borderId="0" xfId="1" applyFont="1" applyFill="1" applyAlignment="1" applyProtection="1">
      <alignment vertical="center"/>
    </xf>
    <xf numFmtId="0" fontId="46" fillId="2" borderId="0" xfId="1" applyFill="1"/>
    <xf numFmtId="0" fontId="0" fillId="2" borderId="0" xfId="0" applyFill="1"/>
    <xf numFmtId="0" fontId="13" fillId="2" borderId="0" xfId="0" applyFont="1" applyFill="1" applyAlignment="1">
      <alignment horizontal="lef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7" fillId="0" borderId="0" xfId="0" applyFont="1" applyBorder="1" applyAlignment="1" applyProtection="1">
      <alignment horizontal="left" vertical="center"/>
    </xf>
    <xf numFmtId="0" fontId="0" fillId="0" borderId="6" xfId="0" applyBorder="1" applyProtection="1"/>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21" fillId="0" borderId="0" xfId="0" applyFont="1" applyAlignment="1">
      <alignment horizontal="left" vertical="top" wrapText="1"/>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21" fillId="0" borderId="0" xfId="0" applyFont="1" applyAlignment="1">
      <alignment horizontal="left" vertical="center"/>
    </xf>
    <xf numFmtId="0" fontId="20"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2" fillId="0" borderId="8" xfId="0" applyFont="1" applyBorder="1" applyAlignment="1" applyProtection="1">
      <alignment horizontal="left" vertical="center"/>
    </xf>
    <xf numFmtId="0" fontId="0" fillId="0" borderId="8" xfId="0" applyFont="1" applyBorder="1" applyAlignment="1" applyProtection="1">
      <alignment vertical="center"/>
    </xf>
    <xf numFmtId="4" fontId="22" fillId="0" borderId="8"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horizontal="center" vertical="center"/>
    </xf>
    <xf numFmtId="4" fontId="21" fillId="0" borderId="0" xfId="0" applyNumberFormat="1" applyFont="1" applyBorder="1" applyAlignment="1" applyProtection="1">
      <alignmen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3" fillId="4" borderId="10" xfId="0" applyFont="1" applyFill="1" applyBorder="1" applyAlignment="1" applyProtection="1">
      <alignment horizontal="lef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7"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20"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5" xfId="0" applyFont="1" applyBorder="1" applyAlignment="1">
      <alignment vertical="center"/>
    </xf>
    <xf numFmtId="0" fontId="23" fillId="0" borderId="0" xfId="0" applyFont="1" applyAlignment="1" applyProtection="1">
      <alignment vertical="center"/>
    </xf>
    <xf numFmtId="165" fontId="2" fillId="0" borderId="0" xfId="0" applyNumberFormat="1" applyFont="1" applyAlignment="1" applyProtection="1">
      <alignment horizontal="left" vertical="center"/>
    </xf>
    <xf numFmtId="0" fontId="24" fillId="0" borderId="15" xfId="0" applyFont="1" applyBorder="1" applyAlignment="1">
      <alignment horizontal="center" vertical="center"/>
    </xf>
    <xf numFmtId="0" fontId="24"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9" xfId="0" applyFont="1" applyBorder="1" applyAlignment="1">
      <alignment vertical="center"/>
    </xf>
    <xf numFmtId="0" fontId="1" fillId="0" borderId="18" xfId="0" applyFont="1" applyBorder="1" applyAlignment="1" applyProtection="1">
      <alignment horizontal="left" vertical="center"/>
    </xf>
    <xf numFmtId="0" fontId="0" fillId="0" borderId="19" xfId="0" applyFont="1" applyBorder="1" applyAlignment="1" applyProtection="1">
      <alignmen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0" fontId="2" fillId="5" borderId="11" xfId="0" applyFont="1" applyFill="1" applyBorder="1" applyAlignment="1" applyProtection="1">
      <alignment horizontal="center" vertical="center"/>
    </xf>
    <xf numFmtId="0" fontId="20" fillId="0" borderId="20" xfId="0" applyFont="1" applyBorder="1" applyAlignment="1" applyProtection="1">
      <alignment horizontal="center" vertical="center" wrapText="1"/>
    </xf>
    <xf numFmtId="0" fontId="20" fillId="0" borderId="21" xfId="0" applyFont="1" applyBorder="1" applyAlignment="1" applyProtection="1">
      <alignment horizontal="center" vertical="center" wrapText="1"/>
    </xf>
    <xf numFmtId="0" fontId="20"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3" fillId="0" borderId="0" xfId="0" applyFont="1" applyAlignment="1" applyProtection="1">
      <alignment horizontal="center" vertical="center"/>
    </xf>
    <xf numFmtId="4" fontId="24" fillId="0" borderId="18" xfId="0" applyNumberFormat="1" applyFont="1" applyBorder="1" applyAlignment="1" applyProtection="1">
      <alignment vertical="center"/>
    </xf>
    <xf numFmtId="4" fontId="24" fillId="0" borderId="0" xfId="0" applyNumberFormat="1" applyFont="1" applyBorder="1" applyAlignment="1" applyProtection="1">
      <alignment vertical="center"/>
    </xf>
    <xf numFmtId="166" fontId="24" fillId="0" borderId="0" xfId="0" applyNumberFormat="1" applyFont="1" applyBorder="1" applyAlignment="1" applyProtection="1">
      <alignment vertical="center"/>
    </xf>
    <xf numFmtId="4" fontId="24" fillId="0" borderId="19" xfId="0" applyNumberFormat="1" applyFont="1" applyBorder="1" applyAlignment="1" applyProtection="1">
      <alignment vertical="center"/>
    </xf>
    <xf numFmtId="0" fontId="3"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4" fillId="0" borderId="5"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0" fillId="0" borderId="0" xfId="0" applyFont="1" applyAlignment="1" applyProtection="1">
      <alignment horizontal="center" vertical="center"/>
    </xf>
    <xf numFmtId="0" fontId="4" fillId="0" borderId="5" xfId="0" applyFont="1" applyBorder="1" applyAlignment="1">
      <alignment vertical="center"/>
    </xf>
    <xf numFmtId="4" fontId="31" fillId="0" borderId="23" xfId="0" applyNumberFormat="1" applyFont="1" applyBorder="1" applyAlignment="1" applyProtection="1">
      <alignment vertical="center"/>
    </xf>
    <xf numFmtId="4" fontId="31" fillId="0" borderId="24" xfId="0" applyNumberFormat="1" applyFont="1" applyBorder="1" applyAlignment="1" applyProtection="1">
      <alignment vertical="center"/>
    </xf>
    <xf numFmtId="166" fontId="31" fillId="0" borderId="24" xfId="0" applyNumberFormat="1" applyFont="1" applyBorder="1" applyAlignment="1" applyProtection="1">
      <alignment vertical="center"/>
    </xf>
    <xf numFmtId="4" fontId="31" fillId="0" borderId="25" xfId="0" applyNumberFormat="1" applyFont="1" applyBorder="1" applyAlignment="1" applyProtection="1">
      <alignment vertical="center"/>
    </xf>
    <xf numFmtId="0" fontId="4" fillId="0" borderId="0" xfId="0" applyFont="1" applyAlignment="1">
      <alignment horizontal="left" vertical="center"/>
    </xf>
    <xf numFmtId="0" fontId="0" fillId="0" borderId="0" xfId="0" applyProtection="1">
      <protection locked="0"/>
    </xf>
    <xf numFmtId="0" fontId="14" fillId="2" borderId="0" xfId="0" applyFont="1" applyFill="1" applyAlignment="1">
      <alignment vertical="center"/>
    </xf>
    <xf numFmtId="0" fontId="15" fillId="2" borderId="0" xfId="0" applyFont="1" applyFill="1" applyAlignment="1">
      <alignment horizontal="left" vertical="center"/>
    </xf>
    <xf numFmtId="0" fontId="32" fillId="2" borderId="0" xfId="1" applyFont="1" applyFill="1" applyAlignment="1">
      <alignment vertical="center"/>
    </xf>
    <xf numFmtId="0" fontId="14"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20" fillId="0" borderId="0" xfId="0" applyFont="1" applyBorder="1" applyAlignment="1" applyProtection="1">
      <alignment horizontal="left" vertical="center" wrapText="1"/>
    </xf>
    <xf numFmtId="0" fontId="0"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xf>
    <xf numFmtId="0" fontId="20"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2" fillId="0" borderId="0" xfId="0" applyFont="1" applyBorder="1" applyAlignment="1" applyProtection="1">
      <alignment horizontal="left" vertical="center"/>
    </xf>
    <xf numFmtId="4" fontId="25"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0" fillId="0" borderId="0" xfId="0" applyFont="1" applyBorder="1" applyAlignment="1" applyProtection="1">
      <alignment horizontal="lef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3"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0" fillId="0" borderId="0" xfId="0" applyFont="1" applyAlignment="1" applyProtection="1">
      <alignment horizontal="left" vertical="center" wrapText="1"/>
    </xf>
    <xf numFmtId="0" fontId="2" fillId="0" borderId="0" xfId="0" applyFont="1" applyAlignment="1" applyProtection="1">
      <alignment horizontal="left" vertical="center"/>
    </xf>
    <xf numFmtId="0" fontId="20"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5" fillId="0" borderId="0" xfId="0" applyNumberFormat="1" applyFont="1" applyAlignment="1" applyProtection="1"/>
    <xf numFmtId="166" fontId="34" fillId="0" borderId="16" xfId="0" applyNumberFormat="1" applyFont="1" applyBorder="1" applyAlignment="1" applyProtection="1"/>
    <xf numFmtId="166" fontId="34" fillId="0" borderId="17" xfId="0" applyNumberFormat="1" applyFont="1" applyBorder="1" applyAlignment="1" applyProtection="1"/>
    <xf numFmtId="4" fontId="35"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6" fillId="0" borderId="0" xfId="0" applyFont="1" applyAlignment="1" applyProtection="1">
      <alignment horizontal="left" vertical="center"/>
    </xf>
    <xf numFmtId="0" fontId="37" fillId="0" borderId="0" xfId="0" applyFont="1" applyAlignment="1" applyProtection="1">
      <alignment vertical="center" wrapText="1"/>
    </xf>
    <xf numFmtId="0" fontId="0" fillId="0" borderId="18"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5" xfId="0" applyFont="1" applyBorder="1" applyAlignment="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1" fillId="0" borderId="0" xfId="0" applyFont="1" applyAlignment="1">
      <alignment horizontal="left" vertical="center"/>
    </xf>
    <xf numFmtId="0" fontId="38" fillId="0" borderId="28" xfId="0" applyFont="1" applyBorder="1" applyAlignment="1" applyProtection="1">
      <alignment horizontal="center" vertical="center"/>
    </xf>
    <xf numFmtId="49" fontId="38" fillId="0" borderId="28" xfId="0" applyNumberFormat="1" applyFont="1" applyBorder="1" applyAlignment="1" applyProtection="1">
      <alignment horizontal="left" vertical="center" wrapText="1"/>
    </xf>
    <xf numFmtId="0" fontId="38" fillId="0" borderId="28" xfId="0" applyFont="1" applyBorder="1" applyAlignment="1" applyProtection="1">
      <alignment horizontal="left" vertical="center" wrapText="1"/>
    </xf>
    <xf numFmtId="0" fontId="38" fillId="0" borderId="28" xfId="0" applyFont="1" applyBorder="1" applyAlignment="1" applyProtection="1">
      <alignment horizontal="center" vertical="center" wrapText="1"/>
    </xf>
    <xf numFmtId="167" fontId="38" fillId="0" borderId="28" xfId="0" applyNumberFormat="1" applyFont="1" applyBorder="1" applyAlignment="1" applyProtection="1">
      <alignment vertical="center"/>
    </xf>
    <xf numFmtId="4" fontId="38" fillId="3" borderId="28" xfId="0" applyNumberFormat="1" applyFont="1" applyFill="1" applyBorder="1" applyAlignment="1" applyProtection="1">
      <alignment vertical="center"/>
      <protection locked="0"/>
    </xf>
    <xf numFmtId="4" fontId="38" fillId="0" borderId="28" xfId="0" applyNumberFormat="1" applyFont="1" applyBorder="1" applyAlignment="1" applyProtection="1">
      <alignment vertical="center"/>
    </xf>
    <xf numFmtId="0" fontId="38" fillId="0" borderId="5" xfId="0" applyFont="1" applyBorder="1" applyAlignment="1">
      <alignment vertical="center"/>
    </xf>
    <xf numFmtId="0" fontId="38" fillId="3" borderId="28"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0" fillId="0" borderId="0" xfId="0" applyAlignment="1">
      <alignment vertical="top"/>
      <protection locked="0"/>
    </xf>
    <xf numFmtId="0" fontId="39" fillId="0" borderId="29" xfId="0" applyFont="1" applyBorder="1" applyAlignment="1">
      <alignment vertical="center" wrapText="1"/>
      <protection locked="0"/>
    </xf>
    <xf numFmtId="0" fontId="39" fillId="0" borderId="30" xfId="0" applyFont="1" applyBorder="1" applyAlignment="1">
      <alignment vertical="center" wrapText="1"/>
      <protection locked="0"/>
    </xf>
    <xf numFmtId="0" fontId="39" fillId="0" borderId="31" xfId="0" applyFont="1" applyBorder="1" applyAlignment="1">
      <alignment vertical="center" wrapText="1"/>
      <protection locked="0"/>
    </xf>
    <xf numFmtId="0" fontId="39" fillId="0" borderId="32" xfId="0" applyFont="1" applyBorder="1" applyAlignment="1">
      <alignment horizontal="center" vertical="center" wrapText="1"/>
      <protection locked="0"/>
    </xf>
    <xf numFmtId="0" fontId="40" fillId="0" borderId="1" xfId="0" applyFont="1" applyBorder="1" applyAlignment="1">
      <alignment horizontal="center" vertical="center" wrapText="1"/>
      <protection locked="0"/>
    </xf>
    <xf numFmtId="0" fontId="39" fillId="0" borderId="33" xfId="0" applyFont="1" applyBorder="1" applyAlignment="1">
      <alignment horizontal="center" vertical="center" wrapText="1"/>
      <protection locked="0"/>
    </xf>
    <xf numFmtId="0" fontId="39" fillId="0" borderId="32" xfId="0" applyFont="1" applyBorder="1" applyAlignment="1">
      <alignment vertical="center" wrapText="1"/>
      <protection locked="0"/>
    </xf>
    <xf numFmtId="0" fontId="41" fillId="0" borderId="34" xfId="0" applyFont="1" applyBorder="1" applyAlignment="1">
      <alignment horizontal="left" wrapText="1"/>
      <protection locked="0"/>
    </xf>
    <xf numFmtId="0" fontId="39" fillId="0" borderId="33" xfId="0" applyFont="1" applyBorder="1" applyAlignment="1">
      <alignment vertical="center" wrapText="1"/>
      <protection locked="0"/>
    </xf>
    <xf numFmtId="0" fontId="41" fillId="0" borderId="1" xfId="0" applyFont="1" applyBorder="1" applyAlignment="1">
      <alignment horizontal="left" vertical="center" wrapText="1"/>
      <protection locked="0"/>
    </xf>
    <xf numFmtId="0" fontId="42" fillId="0" borderId="1" xfId="0" applyFont="1" applyBorder="1" applyAlignment="1">
      <alignment horizontal="left" vertical="center" wrapText="1"/>
      <protection locked="0"/>
    </xf>
    <xf numFmtId="0" fontId="42" fillId="0" borderId="32" xfId="0" applyFont="1" applyBorder="1" applyAlignment="1">
      <alignment vertical="center" wrapText="1"/>
      <protection locked="0"/>
    </xf>
    <xf numFmtId="0" fontId="42" fillId="0" borderId="1" xfId="0" applyFont="1" applyBorder="1" applyAlignment="1">
      <alignment vertical="center" wrapText="1"/>
      <protection locked="0"/>
    </xf>
    <xf numFmtId="0" fontId="42" fillId="0" borderId="1" xfId="0" applyFont="1" applyBorder="1" applyAlignment="1">
      <alignment vertical="center"/>
      <protection locked="0"/>
    </xf>
    <xf numFmtId="0" fontId="42" fillId="0" borderId="1" xfId="0" applyFont="1" applyBorder="1" applyAlignment="1">
      <alignment horizontal="left" vertical="center"/>
      <protection locked="0"/>
    </xf>
    <xf numFmtId="49" fontId="42" fillId="0" borderId="1" xfId="0" applyNumberFormat="1" applyFont="1" applyBorder="1" applyAlignment="1">
      <alignment horizontal="left" vertical="center" wrapText="1"/>
      <protection locked="0"/>
    </xf>
    <xf numFmtId="49" fontId="42" fillId="0" borderId="1" xfId="0" applyNumberFormat="1" applyFont="1" applyBorder="1" applyAlignment="1">
      <alignment vertical="center" wrapText="1"/>
      <protection locked="0"/>
    </xf>
    <xf numFmtId="0" fontId="39" fillId="0" borderId="35" xfId="0" applyFont="1" applyBorder="1" applyAlignment="1">
      <alignment vertical="center" wrapText="1"/>
      <protection locked="0"/>
    </xf>
    <xf numFmtId="0" fontId="43" fillId="0" borderId="34" xfId="0" applyFont="1" applyBorder="1" applyAlignment="1">
      <alignment vertical="center" wrapText="1"/>
      <protection locked="0"/>
    </xf>
    <xf numFmtId="0" fontId="39" fillId="0" borderId="36" xfId="0" applyFont="1" applyBorder="1" applyAlignment="1">
      <alignment vertical="center" wrapText="1"/>
      <protection locked="0"/>
    </xf>
    <xf numFmtId="0" fontId="39" fillId="0" borderId="1" xfId="0" applyFont="1" applyBorder="1" applyAlignment="1">
      <alignment vertical="top"/>
      <protection locked="0"/>
    </xf>
    <xf numFmtId="0" fontId="39" fillId="0" borderId="0" xfId="0" applyFont="1" applyAlignment="1">
      <alignment vertical="top"/>
      <protection locked="0"/>
    </xf>
    <xf numFmtId="0" fontId="39" fillId="0" borderId="29" xfId="0" applyFont="1" applyBorder="1" applyAlignment="1">
      <alignment horizontal="left" vertical="center"/>
      <protection locked="0"/>
    </xf>
    <xf numFmtId="0" fontId="39" fillId="0" borderId="30" xfId="0" applyFont="1" applyBorder="1" applyAlignment="1">
      <alignment horizontal="left" vertical="center"/>
      <protection locked="0"/>
    </xf>
    <xf numFmtId="0" fontId="39" fillId="0" borderId="31" xfId="0" applyFont="1" applyBorder="1" applyAlignment="1">
      <alignment horizontal="left" vertical="center"/>
      <protection locked="0"/>
    </xf>
    <xf numFmtId="0" fontId="39" fillId="0" borderId="32" xfId="0" applyFont="1" applyBorder="1" applyAlignment="1">
      <alignment horizontal="left" vertical="center"/>
      <protection locked="0"/>
    </xf>
    <xf numFmtId="0" fontId="40" fillId="0" borderId="1" xfId="0" applyFont="1" applyBorder="1" applyAlignment="1">
      <alignment horizontal="center" vertical="center"/>
      <protection locked="0"/>
    </xf>
    <xf numFmtId="0" fontId="39" fillId="0" borderId="33" xfId="0" applyFont="1" applyBorder="1" applyAlignment="1">
      <alignment horizontal="left" vertical="center"/>
      <protection locked="0"/>
    </xf>
    <xf numFmtId="0" fontId="41" fillId="0" borderId="1" xfId="0" applyFont="1" applyBorder="1" applyAlignment="1">
      <alignment horizontal="left" vertical="center"/>
      <protection locked="0"/>
    </xf>
    <xf numFmtId="0" fontId="44" fillId="0" borderId="0" xfId="0" applyFont="1" applyAlignment="1">
      <alignment horizontal="left" vertical="center"/>
      <protection locked="0"/>
    </xf>
    <xf numFmtId="0" fontId="41" fillId="0" borderId="34" xfId="0" applyFont="1" applyBorder="1" applyAlignment="1">
      <alignment horizontal="left" vertical="center"/>
      <protection locked="0"/>
    </xf>
    <xf numFmtId="0" fontId="41" fillId="0" borderId="34" xfId="0" applyFont="1" applyBorder="1" applyAlignment="1">
      <alignment horizontal="center" vertical="center"/>
      <protection locked="0"/>
    </xf>
    <xf numFmtId="0" fontId="44" fillId="0" borderId="34" xfId="0" applyFont="1" applyBorder="1" applyAlignment="1">
      <alignment horizontal="left" vertical="center"/>
      <protection locked="0"/>
    </xf>
    <xf numFmtId="0" fontId="45" fillId="0" borderId="1" xfId="0" applyFont="1" applyBorder="1" applyAlignment="1">
      <alignment horizontal="left" vertical="center"/>
      <protection locked="0"/>
    </xf>
    <xf numFmtId="0" fontId="42" fillId="0" borderId="0" xfId="0" applyFont="1" applyAlignment="1">
      <alignment horizontal="left" vertical="center"/>
      <protection locked="0"/>
    </xf>
    <xf numFmtId="0" fontId="42" fillId="0" borderId="1" xfId="0" applyFont="1" applyBorder="1" applyAlignment="1">
      <alignment horizontal="center" vertical="center"/>
      <protection locked="0"/>
    </xf>
    <xf numFmtId="0" fontId="42" fillId="0" borderId="32" xfId="0" applyFont="1" applyBorder="1" applyAlignment="1">
      <alignment horizontal="left" vertical="center"/>
      <protection locked="0"/>
    </xf>
    <xf numFmtId="0" fontId="42" fillId="0" borderId="1" xfId="0" applyFont="1" applyFill="1" applyBorder="1" applyAlignment="1">
      <alignment horizontal="left" vertical="center"/>
      <protection locked="0"/>
    </xf>
    <xf numFmtId="0" fontId="42" fillId="0" borderId="1" xfId="0" applyFont="1" applyFill="1" applyBorder="1" applyAlignment="1">
      <alignment horizontal="center" vertical="center"/>
      <protection locked="0"/>
    </xf>
    <xf numFmtId="0" fontId="39" fillId="0" borderId="35" xfId="0" applyFont="1" applyBorder="1" applyAlignment="1">
      <alignment horizontal="left" vertical="center"/>
      <protection locked="0"/>
    </xf>
    <xf numFmtId="0" fontId="43" fillId="0" borderId="34" xfId="0" applyFont="1" applyBorder="1" applyAlignment="1">
      <alignment horizontal="left" vertical="center"/>
      <protection locked="0"/>
    </xf>
    <xf numFmtId="0" fontId="39" fillId="0" borderId="36" xfId="0" applyFont="1" applyBorder="1" applyAlignment="1">
      <alignment horizontal="left" vertical="center"/>
      <protection locked="0"/>
    </xf>
    <xf numFmtId="0" fontId="39" fillId="0" borderId="1" xfId="0" applyFont="1" applyBorder="1" applyAlignment="1">
      <alignment horizontal="left" vertical="center"/>
      <protection locked="0"/>
    </xf>
    <xf numFmtId="0" fontId="43" fillId="0" borderId="1" xfId="0" applyFont="1" applyBorder="1" applyAlignment="1">
      <alignment horizontal="left" vertical="center"/>
      <protection locked="0"/>
    </xf>
    <xf numFmtId="0" fontId="44" fillId="0" borderId="1" xfId="0" applyFont="1" applyBorder="1" applyAlignment="1">
      <alignment horizontal="left" vertical="center"/>
      <protection locked="0"/>
    </xf>
    <xf numFmtId="0" fontId="42" fillId="0" borderId="34" xfId="0" applyFont="1" applyBorder="1" applyAlignment="1">
      <alignment horizontal="left" vertical="center"/>
      <protection locked="0"/>
    </xf>
    <xf numFmtId="0" fontId="39" fillId="0" borderId="1" xfId="0" applyFont="1" applyBorder="1" applyAlignment="1">
      <alignment horizontal="left" vertical="center" wrapText="1"/>
      <protection locked="0"/>
    </xf>
    <xf numFmtId="0" fontId="42" fillId="0" borderId="1" xfId="0" applyFont="1" applyBorder="1" applyAlignment="1">
      <alignment horizontal="center" vertical="center" wrapText="1"/>
      <protection locked="0"/>
    </xf>
    <xf numFmtId="0" fontId="39" fillId="0" borderId="29" xfId="0" applyFont="1" applyBorder="1" applyAlignment="1">
      <alignment horizontal="left" vertical="center" wrapText="1"/>
      <protection locked="0"/>
    </xf>
    <xf numFmtId="0" fontId="39" fillId="0" borderId="30" xfId="0" applyFont="1" applyBorder="1" applyAlignment="1">
      <alignment horizontal="left" vertical="center" wrapText="1"/>
      <protection locked="0"/>
    </xf>
    <xf numFmtId="0" fontId="39" fillId="0" borderId="31" xfId="0" applyFont="1" applyBorder="1" applyAlignment="1">
      <alignment horizontal="left" vertical="center" wrapText="1"/>
      <protection locked="0"/>
    </xf>
    <xf numFmtId="0" fontId="39" fillId="0" borderId="32" xfId="0" applyFont="1" applyBorder="1" applyAlignment="1">
      <alignment horizontal="left" vertical="center" wrapText="1"/>
      <protection locked="0"/>
    </xf>
    <xf numFmtId="0" fontId="39" fillId="0" borderId="33" xfId="0" applyFont="1" applyBorder="1" applyAlignment="1">
      <alignment horizontal="left" vertical="center" wrapText="1"/>
      <protection locked="0"/>
    </xf>
    <xf numFmtId="0" fontId="44" fillId="0" borderId="32" xfId="0" applyFont="1" applyBorder="1" applyAlignment="1">
      <alignment horizontal="left" vertical="center" wrapText="1"/>
      <protection locked="0"/>
    </xf>
    <xf numFmtId="0" fontId="44" fillId="0" borderId="33" xfId="0" applyFont="1" applyBorder="1" applyAlignment="1">
      <alignment horizontal="left" vertical="center" wrapText="1"/>
      <protection locked="0"/>
    </xf>
    <xf numFmtId="0" fontId="42" fillId="0" borderId="32" xfId="0" applyFont="1" applyBorder="1" applyAlignment="1">
      <alignment horizontal="left" vertical="center" wrapText="1"/>
      <protection locked="0"/>
    </xf>
    <xf numFmtId="0" fontId="42" fillId="0" borderId="33" xfId="0" applyFont="1" applyBorder="1" applyAlignment="1">
      <alignment horizontal="left" vertical="center" wrapText="1"/>
      <protection locked="0"/>
    </xf>
    <xf numFmtId="0" fontId="42" fillId="0" borderId="33" xfId="0" applyFont="1" applyBorder="1" applyAlignment="1">
      <alignment horizontal="left" vertical="center"/>
      <protection locked="0"/>
    </xf>
    <xf numFmtId="0" fontId="42" fillId="0" borderId="35" xfId="0" applyFont="1" applyBorder="1" applyAlignment="1">
      <alignment horizontal="left" vertical="center" wrapText="1"/>
      <protection locked="0"/>
    </xf>
    <xf numFmtId="0" fontId="42" fillId="0" borderId="34" xfId="0" applyFont="1" applyBorder="1" applyAlignment="1">
      <alignment horizontal="left" vertical="center" wrapText="1"/>
      <protection locked="0"/>
    </xf>
    <xf numFmtId="0" fontId="42" fillId="0" borderId="36" xfId="0" applyFont="1" applyBorder="1" applyAlignment="1">
      <alignment horizontal="left" vertical="center" wrapText="1"/>
      <protection locked="0"/>
    </xf>
    <xf numFmtId="0" fontId="42" fillId="0" borderId="1" xfId="0" applyFont="1" applyBorder="1" applyAlignment="1">
      <alignment horizontal="left" vertical="top"/>
      <protection locked="0"/>
    </xf>
    <xf numFmtId="0" fontId="42" fillId="0" borderId="1" xfId="0" applyFont="1" applyBorder="1" applyAlignment="1">
      <alignment horizontal="center" vertical="top"/>
      <protection locked="0"/>
    </xf>
    <xf numFmtId="0" fontId="42" fillId="0" borderId="35" xfId="0" applyFont="1" applyBorder="1" applyAlignment="1">
      <alignment horizontal="left" vertical="center"/>
      <protection locked="0"/>
    </xf>
    <xf numFmtId="0" fontId="42" fillId="0" borderId="36" xfId="0" applyFont="1" applyBorder="1" applyAlignment="1">
      <alignment horizontal="left" vertical="center"/>
      <protection locked="0"/>
    </xf>
    <xf numFmtId="0" fontId="44" fillId="0" borderId="0" xfId="0" applyFont="1" applyAlignment="1">
      <alignment vertical="center"/>
      <protection locked="0"/>
    </xf>
    <xf numFmtId="0" fontId="41" fillId="0" borderId="1" xfId="0" applyFont="1" applyBorder="1" applyAlignment="1">
      <alignment vertical="center"/>
      <protection locked="0"/>
    </xf>
    <xf numFmtId="0" fontId="44" fillId="0" borderId="34" xfId="0" applyFont="1" applyBorder="1" applyAlignment="1">
      <alignment vertical="center"/>
      <protection locked="0"/>
    </xf>
    <xf numFmtId="0" fontId="41" fillId="0" borderId="34" xfId="0" applyFont="1" applyBorder="1" applyAlignment="1">
      <alignment vertical="center"/>
      <protection locked="0"/>
    </xf>
    <xf numFmtId="0" fontId="0" fillId="0" borderId="1" xfId="0" applyBorder="1" applyAlignment="1">
      <alignment vertical="top"/>
      <protection locked="0"/>
    </xf>
    <xf numFmtId="49" fontId="42"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41" fillId="0" borderId="34" xfId="0" applyFont="1" applyBorder="1" applyAlignment="1">
      <alignment horizontal="left"/>
      <protection locked="0"/>
    </xf>
    <xf numFmtId="0" fontId="44" fillId="0" borderId="34" xfId="0" applyFont="1" applyBorder="1" applyAlignment="1">
      <protection locked="0"/>
    </xf>
    <xf numFmtId="0" fontId="39" fillId="0" borderId="32" xfId="0" applyFont="1" applyBorder="1" applyAlignment="1">
      <alignment vertical="top"/>
      <protection locked="0"/>
    </xf>
    <xf numFmtId="0" fontId="39" fillId="0" borderId="33" xfId="0" applyFont="1" applyBorder="1" applyAlignment="1">
      <alignment vertical="top"/>
      <protection locked="0"/>
    </xf>
    <xf numFmtId="0" fontId="39" fillId="0" borderId="1" xfId="0" applyFont="1" applyBorder="1" applyAlignment="1">
      <alignment horizontal="center" vertical="center"/>
      <protection locked="0"/>
    </xf>
    <xf numFmtId="0" fontId="39" fillId="0" borderId="1" xfId="0" applyFont="1" applyBorder="1" applyAlignment="1">
      <alignment horizontal="left" vertical="top"/>
      <protection locked="0"/>
    </xf>
    <xf numFmtId="0" fontId="39" fillId="0" borderId="35" xfId="0" applyFont="1" applyBorder="1" applyAlignment="1">
      <alignment vertical="top"/>
      <protection locked="0"/>
    </xf>
    <xf numFmtId="0" fontId="39" fillId="0" borderId="34" xfId="0" applyFont="1" applyBorder="1" applyAlignment="1">
      <alignment vertical="top"/>
      <protection locked="0"/>
    </xf>
    <xf numFmtId="0" fontId="39"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styles" Target="styles.xml" /><Relationship Id="rId5" Type="http://schemas.openxmlformats.org/officeDocument/2006/relationships/theme" Target="theme/theme1.xml" /><Relationship Id="rId6" Type="http://schemas.openxmlformats.org/officeDocument/2006/relationships/calcChain" Target="calcChain.xml" /><Relationship Id="rId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1.67" hidden="1" customWidth="1"/>
    <col min="51" max="51" width="21.67" hidden="1" customWidth="1"/>
    <col min="52" max="52" width="21.67" hidden="1" customWidth="1"/>
    <col min="53" max="53" width="19.17" hidden="1" customWidth="1"/>
    <col min="54" max="54" width="25" hidden="1" customWidth="1"/>
    <col min="55" max="55" width="19.1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ht="21.36" customHeight="1">
      <c r="A1" s="16" t="s">
        <v>0</v>
      </c>
      <c r="B1" s="17"/>
      <c r="C1" s="17"/>
      <c r="D1" s="18" t="s">
        <v>1</v>
      </c>
      <c r="E1" s="17"/>
      <c r="F1" s="17"/>
      <c r="G1" s="17"/>
      <c r="H1" s="17"/>
      <c r="I1" s="17"/>
      <c r="J1" s="17"/>
      <c r="K1" s="19" t="s">
        <v>2</v>
      </c>
      <c r="L1" s="19"/>
      <c r="M1" s="19"/>
      <c r="N1" s="19"/>
      <c r="O1" s="19"/>
      <c r="P1" s="19"/>
      <c r="Q1" s="19"/>
      <c r="R1" s="19"/>
      <c r="S1" s="19"/>
      <c r="T1" s="17"/>
      <c r="U1" s="17"/>
      <c r="V1" s="17"/>
      <c r="W1" s="19" t="s">
        <v>3</v>
      </c>
      <c r="X1" s="19"/>
      <c r="Y1" s="19"/>
      <c r="Z1" s="19"/>
      <c r="AA1" s="19"/>
      <c r="AB1" s="19"/>
      <c r="AC1" s="19"/>
      <c r="AD1" s="19"/>
      <c r="AE1" s="19"/>
      <c r="AF1" s="19"/>
      <c r="AG1" s="19"/>
      <c r="AH1" s="19"/>
      <c r="AI1" s="20"/>
      <c r="AJ1" s="21"/>
      <c r="AK1" s="21"/>
      <c r="AL1" s="21"/>
      <c r="AM1" s="21"/>
      <c r="AN1" s="21"/>
      <c r="AO1" s="21"/>
      <c r="AP1" s="21"/>
      <c r="AQ1" s="21"/>
      <c r="AR1" s="21"/>
      <c r="AS1" s="21"/>
      <c r="AT1" s="21"/>
      <c r="AU1" s="21"/>
      <c r="AV1" s="21"/>
      <c r="AW1" s="21"/>
      <c r="AX1" s="21"/>
      <c r="AY1" s="21"/>
      <c r="AZ1" s="21"/>
      <c r="BA1" s="22" t="s">
        <v>4</v>
      </c>
      <c r="BB1" s="22" t="s">
        <v>5</v>
      </c>
      <c r="BC1" s="21"/>
      <c r="BD1" s="21"/>
      <c r="BE1" s="21"/>
      <c r="BF1" s="21"/>
      <c r="BG1" s="21"/>
      <c r="BH1" s="21"/>
      <c r="BI1" s="21"/>
      <c r="BJ1" s="21"/>
      <c r="BK1" s="21"/>
      <c r="BL1" s="21"/>
      <c r="BM1" s="21"/>
      <c r="BN1" s="21"/>
      <c r="BO1" s="21"/>
      <c r="BP1" s="21"/>
      <c r="BQ1" s="21"/>
      <c r="BR1" s="21"/>
      <c r="BT1" s="23" t="s">
        <v>6</v>
      </c>
      <c r="BU1" s="23" t="s">
        <v>6</v>
      </c>
      <c r="BV1" s="23" t="s">
        <v>7</v>
      </c>
    </row>
    <row r="2" ht="36.96" customHeight="1">
      <c r="AR2"/>
      <c r="BS2" s="24" t="s">
        <v>8</v>
      </c>
      <c r="BT2" s="24" t="s">
        <v>9</v>
      </c>
    </row>
    <row r="3" ht="6.96" customHeight="1">
      <c r="B3" s="25"/>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7"/>
      <c r="BS3" s="24" t="s">
        <v>8</v>
      </c>
      <c r="BT3" s="24" t="s">
        <v>10</v>
      </c>
    </row>
    <row r="4" ht="36.96" customHeight="1">
      <c r="B4" s="28"/>
      <c r="C4" s="29"/>
      <c r="D4" s="30" t="s">
        <v>11</v>
      </c>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31"/>
      <c r="AS4" s="32" t="s">
        <v>12</v>
      </c>
      <c r="BE4" s="33" t="s">
        <v>13</v>
      </c>
      <c r="BS4" s="24" t="s">
        <v>14</v>
      </c>
    </row>
    <row r="5" ht="14.4" customHeight="1">
      <c r="B5" s="28"/>
      <c r="C5" s="29"/>
      <c r="D5" s="34" t="s">
        <v>15</v>
      </c>
      <c r="E5" s="29"/>
      <c r="F5" s="29"/>
      <c r="G5" s="29"/>
      <c r="H5" s="29"/>
      <c r="I5" s="29"/>
      <c r="J5" s="29"/>
      <c r="K5" s="35" t="s">
        <v>16</v>
      </c>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31"/>
      <c r="BE5" s="36" t="s">
        <v>17</v>
      </c>
      <c r="BS5" s="24" t="s">
        <v>8</v>
      </c>
    </row>
    <row r="6" ht="36.96" customHeight="1">
      <c r="B6" s="28"/>
      <c r="C6" s="29"/>
      <c r="D6" s="37" t="s">
        <v>18</v>
      </c>
      <c r="E6" s="29"/>
      <c r="F6" s="29"/>
      <c r="G6" s="29"/>
      <c r="H6" s="29"/>
      <c r="I6" s="29"/>
      <c r="J6" s="29"/>
      <c r="K6" s="38" t="s">
        <v>19</v>
      </c>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31"/>
      <c r="BE6" s="39"/>
      <c r="BS6" s="24" t="s">
        <v>8</v>
      </c>
    </row>
    <row r="7" ht="14.4" customHeight="1">
      <c r="B7" s="28"/>
      <c r="C7" s="29"/>
      <c r="D7" s="40" t="s">
        <v>20</v>
      </c>
      <c r="E7" s="29"/>
      <c r="F7" s="29"/>
      <c r="G7" s="29"/>
      <c r="H7" s="29"/>
      <c r="I7" s="29"/>
      <c r="J7" s="29"/>
      <c r="K7" s="35" t="s">
        <v>21</v>
      </c>
      <c r="L7" s="29"/>
      <c r="M7" s="29"/>
      <c r="N7" s="29"/>
      <c r="O7" s="29"/>
      <c r="P7" s="29"/>
      <c r="Q7" s="29"/>
      <c r="R7" s="29"/>
      <c r="S7" s="29"/>
      <c r="T7" s="29"/>
      <c r="U7" s="29"/>
      <c r="V7" s="29"/>
      <c r="W7" s="29"/>
      <c r="X7" s="29"/>
      <c r="Y7" s="29"/>
      <c r="Z7" s="29"/>
      <c r="AA7" s="29"/>
      <c r="AB7" s="29"/>
      <c r="AC7" s="29"/>
      <c r="AD7" s="29"/>
      <c r="AE7" s="29"/>
      <c r="AF7" s="29"/>
      <c r="AG7" s="29"/>
      <c r="AH7" s="29"/>
      <c r="AI7" s="29"/>
      <c r="AJ7" s="29"/>
      <c r="AK7" s="40" t="s">
        <v>22</v>
      </c>
      <c r="AL7" s="29"/>
      <c r="AM7" s="29"/>
      <c r="AN7" s="35" t="s">
        <v>23</v>
      </c>
      <c r="AO7" s="29"/>
      <c r="AP7" s="29"/>
      <c r="AQ7" s="31"/>
      <c r="BE7" s="39"/>
      <c r="BS7" s="24" t="s">
        <v>8</v>
      </c>
    </row>
    <row r="8" ht="14.4" customHeight="1">
      <c r="B8" s="28"/>
      <c r="C8" s="29"/>
      <c r="D8" s="40" t="s">
        <v>24</v>
      </c>
      <c r="E8" s="29"/>
      <c r="F8" s="29"/>
      <c r="G8" s="29"/>
      <c r="H8" s="29"/>
      <c r="I8" s="29"/>
      <c r="J8" s="29"/>
      <c r="K8" s="35" t="s">
        <v>25</v>
      </c>
      <c r="L8" s="29"/>
      <c r="M8" s="29"/>
      <c r="N8" s="29"/>
      <c r="O8" s="29"/>
      <c r="P8" s="29"/>
      <c r="Q8" s="29"/>
      <c r="R8" s="29"/>
      <c r="S8" s="29"/>
      <c r="T8" s="29"/>
      <c r="U8" s="29"/>
      <c r="V8" s="29"/>
      <c r="W8" s="29"/>
      <c r="X8" s="29"/>
      <c r="Y8" s="29"/>
      <c r="Z8" s="29"/>
      <c r="AA8" s="29"/>
      <c r="AB8" s="29"/>
      <c r="AC8" s="29"/>
      <c r="AD8" s="29"/>
      <c r="AE8" s="29"/>
      <c r="AF8" s="29"/>
      <c r="AG8" s="29"/>
      <c r="AH8" s="29"/>
      <c r="AI8" s="29"/>
      <c r="AJ8" s="29"/>
      <c r="AK8" s="40" t="s">
        <v>26</v>
      </c>
      <c r="AL8" s="29"/>
      <c r="AM8" s="29"/>
      <c r="AN8" s="41" t="s">
        <v>27</v>
      </c>
      <c r="AO8" s="29"/>
      <c r="AP8" s="29"/>
      <c r="AQ8" s="31"/>
      <c r="BE8" s="39"/>
      <c r="BS8" s="24" t="s">
        <v>8</v>
      </c>
    </row>
    <row r="9" ht="14.4" customHeight="1">
      <c r="B9" s="28"/>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31"/>
      <c r="BE9" s="39"/>
      <c r="BS9" s="24" t="s">
        <v>8</v>
      </c>
    </row>
    <row r="10" ht="14.4" customHeight="1">
      <c r="B10" s="28"/>
      <c r="C10" s="29"/>
      <c r="D10" s="40" t="s">
        <v>28</v>
      </c>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40" t="s">
        <v>29</v>
      </c>
      <c r="AL10" s="29"/>
      <c r="AM10" s="29"/>
      <c r="AN10" s="35" t="s">
        <v>30</v>
      </c>
      <c r="AO10" s="29"/>
      <c r="AP10" s="29"/>
      <c r="AQ10" s="31"/>
      <c r="BE10" s="39"/>
      <c r="BS10" s="24" t="s">
        <v>8</v>
      </c>
    </row>
    <row r="11" ht="18.48" customHeight="1">
      <c r="B11" s="28"/>
      <c r="C11" s="29"/>
      <c r="D11" s="29"/>
      <c r="E11" s="35" t="s">
        <v>31</v>
      </c>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40" t="s">
        <v>32</v>
      </c>
      <c r="AL11" s="29"/>
      <c r="AM11" s="29"/>
      <c r="AN11" s="35" t="s">
        <v>33</v>
      </c>
      <c r="AO11" s="29"/>
      <c r="AP11" s="29"/>
      <c r="AQ11" s="31"/>
      <c r="BE11" s="39"/>
      <c r="BS11" s="24" t="s">
        <v>8</v>
      </c>
    </row>
    <row r="12" ht="6.96" customHeight="1">
      <c r="B12" s="28"/>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31"/>
      <c r="BE12" s="39"/>
      <c r="BS12" s="24" t="s">
        <v>8</v>
      </c>
    </row>
    <row r="13" ht="14.4" customHeight="1">
      <c r="B13" s="28"/>
      <c r="C13" s="29"/>
      <c r="D13" s="40" t="s">
        <v>34</v>
      </c>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40" t="s">
        <v>29</v>
      </c>
      <c r="AL13" s="29"/>
      <c r="AM13" s="29"/>
      <c r="AN13" s="42" t="s">
        <v>35</v>
      </c>
      <c r="AO13" s="29"/>
      <c r="AP13" s="29"/>
      <c r="AQ13" s="31"/>
      <c r="BE13" s="39"/>
      <c r="BS13" s="24" t="s">
        <v>8</v>
      </c>
    </row>
    <row r="14">
      <c r="B14" s="28"/>
      <c r="C14" s="29"/>
      <c r="D14" s="29"/>
      <c r="E14" s="42" t="s">
        <v>35</v>
      </c>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0" t="s">
        <v>32</v>
      </c>
      <c r="AL14" s="29"/>
      <c r="AM14" s="29"/>
      <c r="AN14" s="42" t="s">
        <v>35</v>
      </c>
      <c r="AO14" s="29"/>
      <c r="AP14" s="29"/>
      <c r="AQ14" s="31"/>
      <c r="BE14" s="39"/>
      <c r="BS14" s="24" t="s">
        <v>8</v>
      </c>
    </row>
    <row r="15" ht="6.96" customHeight="1">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31"/>
      <c r="BE15" s="39"/>
      <c r="BS15" s="24" t="s">
        <v>6</v>
      </c>
    </row>
    <row r="16" ht="14.4" customHeight="1">
      <c r="B16" s="28"/>
      <c r="C16" s="29"/>
      <c r="D16" s="40" t="s">
        <v>36</v>
      </c>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40" t="s">
        <v>29</v>
      </c>
      <c r="AL16" s="29"/>
      <c r="AM16" s="29"/>
      <c r="AN16" s="35" t="s">
        <v>37</v>
      </c>
      <c r="AO16" s="29"/>
      <c r="AP16" s="29"/>
      <c r="AQ16" s="31"/>
      <c r="BE16" s="39"/>
      <c r="BS16" s="24" t="s">
        <v>6</v>
      </c>
    </row>
    <row r="17" ht="18.48" customHeight="1">
      <c r="B17" s="28"/>
      <c r="C17" s="29"/>
      <c r="D17" s="29"/>
      <c r="E17" s="35" t="s">
        <v>38</v>
      </c>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40" t="s">
        <v>32</v>
      </c>
      <c r="AL17" s="29"/>
      <c r="AM17" s="29"/>
      <c r="AN17" s="35" t="s">
        <v>39</v>
      </c>
      <c r="AO17" s="29"/>
      <c r="AP17" s="29"/>
      <c r="AQ17" s="31"/>
      <c r="BE17" s="39"/>
      <c r="BS17" s="24" t="s">
        <v>40</v>
      </c>
    </row>
    <row r="18" ht="6.96" customHeight="1">
      <c r="B18" s="28"/>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31"/>
      <c r="BE18" s="39"/>
      <c r="BS18" s="24" t="s">
        <v>8</v>
      </c>
    </row>
    <row r="19" ht="14.4" customHeight="1">
      <c r="B19" s="28"/>
      <c r="C19" s="29"/>
      <c r="D19" s="40" t="s">
        <v>41</v>
      </c>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31"/>
      <c r="BE19" s="39"/>
      <c r="BS19" s="24" t="s">
        <v>8</v>
      </c>
    </row>
    <row r="20" ht="57" customHeight="1">
      <c r="B20" s="28"/>
      <c r="C20" s="29"/>
      <c r="D20" s="29"/>
      <c r="E20" s="44" t="s">
        <v>42</v>
      </c>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29"/>
      <c r="AP20" s="29"/>
      <c r="AQ20" s="31"/>
      <c r="BE20" s="39"/>
      <c r="BS20" s="24" t="s">
        <v>6</v>
      </c>
    </row>
    <row r="21" ht="6.96" customHeight="1">
      <c r="B21" s="28"/>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31"/>
      <c r="BE21" s="39"/>
    </row>
    <row r="22" ht="6.96" customHeight="1">
      <c r="B22" s="28"/>
      <c r="C22" s="29"/>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29"/>
      <c r="AQ22" s="31"/>
      <c r="BE22" s="39"/>
    </row>
    <row r="23" s="1" customFormat="1" ht="25.92" customHeight="1">
      <c r="B23" s="46"/>
      <c r="C23" s="47"/>
      <c r="D23" s="48" t="s">
        <v>43</v>
      </c>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50">
        <f>ROUND(AG51,2)</f>
        <v>0</v>
      </c>
      <c r="AL23" s="49"/>
      <c r="AM23" s="49"/>
      <c r="AN23" s="49"/>
      <c r="AO23" s="49"/>
      <c r="AP23" s="47"/>
      <c r="AQ23" s="51"/>
      <c r="BE23" s="39"/>
    </row>
    <row r="24" s="1" customFormat="1" ht="6.96" customHeight="1">
      <c r="B24" s="46"/>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51"/>
      <c r="BE24" s="39"/>
    </row>
    <row r="25" s="1" customFormat="1">
      <c r="B25" s="46"/>
      <c r="C25" s="47"/>
      <c r="D25" s="47"/>
      <c r="E25" s="47"/>
      <c r="F25" s="47"/>
      <c r="G25" s="47"/>
      <c r="H25" s="47"/>
      <c r="I25" s="47"/>
      <c r="J25" s="47"/>
      <c r="K25" s="47"/>
      <c r="L25" s="52" t="s">
        <v>44</v>
      </c>
      <c r="M25" s="52"/>
      <c r="N25" s="52"/>
      <c r="O25" s="52"/>
      <c r="P25" s="47"/>
      <c r="Q25" s="47"/>
      <c r="R25" s="47"/>
      <c r="S25" s="47"/>
      <c r="T25" s="47"/>
      <c r="U25" s="47"/>
      <c r="V25" s="47"/>
      <c r="W25" s="52" t="s">
        <v>45</v>
      </c>
      <c r="X25" s="52"/>
      <c r="Y25" s="52"/>
      <c r="Z25" s="52"/>
      <c r="AA25" s="52"/>
      <c r="AB25" s="52"/>
      <c r="AC25" s="52"/>
      <c r="AD25" s="52"/>
      <c r="AE25" s="52"/>
      <c r="AF25" s="47"/>
      <c r="AG25" s="47"/>
      <c r="AH25" s="47"/>
      <c r="AI25" s="47"/>
      <c r="AJ25" s="47"/>
      <c r="AK25" s="52" t="s">
        <v>46</v>
      </c>
      <c r="AL25" s="52"/>
      <c r="AM25" s="52"/>
      <c r="AN25" s="52"/>
      <c r="AO25" s="52"/>
      <c r="AP25" s="47"/>
      <c r="AQ25" s="51"/>
      <c r="BE25" s="39"/>
    </row>
    <row r="26" s="2" customFormat="1" ht="14.4" customHeight="1">
      <c r="B26" s="53"/>
      <c r="C26" s="54"/>
      <c r="D26" s="55" t="s">
        <v>47</v>
      </c>
      <c r="E26" s="54"/>
      <c r="F26" s="55" t="s">
        <v>48</v>
      </c>
      <c r="G26" s="54"/>
      <c r="H26" s="54"/>
      <c r="I26" s="54"/>
      <c r="J26" s="54"/>
      <c r="K26" s="54"/>
      <c r="L26" s="56">
        <v>0.20999999999999999</v>
      </c>
      <c r="M26" s="54"/>
      <c r="N26" s="54"/>
      <c r="O26" s="54"/>
      <c r="P26" s="54"/>
      <c r="Q26" s="54"/>
      <c r="R26" s="54"/>
      <c r="S26" s="54"/>
      <c r="T26" s="54"/>
      <c r="U26" s="54"/>
      <c r="V26" s="54"/>
      <c r="W26" s="57">
        <f>ROUND(AZ51,2)</f>
        <v>0</v>
      </c>
      <c r="X26" s="54"/>
      <c r="Y26" s="54"/>
      <c r="Z26" s="54"/>
      <c r="AA26" s="54"/>
      <c r="AB26" s="54"/>
      <c r="AC26" s="54"/>
      <c r="AD26" s="54"/>
      <c r="AE26" s="54"/>
      <c r="AF26" s="54"/>
      <c r="AG26" s="54"/>
      <c r="AH26" s="54"/>
      <c r="AI26" s="54"/>
      <c r="AJ26" s="54"/>
      <c r="AK26" s="57">
        <f>ROUND(AV51,2)</f>
        <v>0</v>
      </c>
      <c r="AL26" s="54"/>
      <c r="AM26" s="54"/>
      <c r="AN26" s="54"/>
      <c r="AO26" s="54"/>
      <c r="AP26" s="54"/>
      <c r="AQ26" s="58"/>
      <c r="BE26" s="39"/>
    </row>
    <row r="27" s="2" customFormat="1" ht="14.4" customHeight="1">
      <c r="B27" s="53"/>
      <c r="C27" s="54"/>
      <c r="D27" s="54"/>
      <c r="E27" s="54"/>
      <c r="F27" s="55" t="s">
        <v>49</v>
      </c>
      <c r="G27" s="54"/>
      <c r="H27" s="54"/>
      <c r="I27" s="54"/>
      <c r="J27" s="54"/>
      <c r="K27" s="54"/>
      <c r="L27" s="56">
        <v>0.14999999999999999</v>
      </c>
      <c r="M27" s="54"/>
      <c r="N27" s="54"/>
      <c r="O27" s="54"/>
      <c r="P27" s="54"/>
      <c r="Q27" s="54"/>
      <c r="R27" s="54"/>
      <c r="S27" s="54"/>
      <c r="T27" s="54"/>
      <c r="U27" s="54"/>
      <c r="V27" s="54"/>
      <c r="W27" s="57">
        <f>ROUND(BA51,2)</f>
        <v>0</v>
      </c>
      <c r="X27" s="54"/>
      <c r="Y27" s="54"/>
      <c r="Z27" s="54"/>
      <c r="AA27" s="54"/>
      <c r="AB27" s="54"/>
      <c r="AC27" s="54"/>
      <c r="AD27" s="54"/>
      <c r="AE27" s="54"/>
      <c r="AF27" s="54"/>
      <c r="AG27" s="54"/>
      <c r="AH27" s="54"/>
      <c r="AI27" s="54"/>
      <c r="AJ27" s="54"/>
      <c r="AK27" s="57">
        <f>ROUND(AW51,2)</f>
        <v>0</v>
      </c>
      <c r="AL27" s="54"/>
      <c r="AM27" s="54"/>
      <c r="AN27" s="54"/>
      <c r="AO27" s="54"/>
      <c r="AP27" s="54"/>
      <c r="AQ27" s="58"/>
      <c r="BE27" s="39"/>
    </row>
    <row r="28" hidden="1" s="2" customFormat="1" ht="14.4" customHeight="1">
      <c r="B28" s="53"/>
      <c r="C28" s="54"/>
      <c r="D28" s="54"/>
      <c r="E28" s="54"/>
      <c r="F28" s="55" t="s">
        <v>50</v>
      </c>
      <c r="G28" s="54"/>
      <c r="H28" s="54"/>
      <c r="I28" s="54"/>
      <c r="J28" s="54"/>
      <c r="K28" s="54"/>
      <c r="L28" s="56">
        <v>0.20999999999999999</v>
      </c>
      <c r="M28" s="54"/>
      <c r="N28" s="54"/>
      <c r="O28" s="54"/>
      <c r="P28" s="54"/>
      <c r="Q28" s="54"/>
      <c r="R28" s="54"/>
      <c r="S28" s="54"/>
      <c r="T28" s="54"/>
      <c r="U28" s="54"/>
      <c r="V28" s="54"/>
      <c r="W28" s="57">
        <f>ROUND(BB51,2)</f>
        <v>0</v>
      </c>
      <c r="X28" s="54"/>
      <c r="Y28" s="54"/>
      <c r="Z28" s="54"/>
      <c r="AA28" s="54"/>
      <c r="AB28" s="54"/>
      <c r="AC28" s="54"/>
      <c r="AD28" s="54"/>
      <c r="AE28" s="54"/>
      <c r="AF28" s="54"/>
      <c r="AG28" s="54"/>
      <c r="AH28" s="54"/>
      <c r="AI28" s="54"/>
      <c r="AJ28" s="54"/>
      <c r="AK28" s="57">
        <v>0</v>
      </c>
      <c r="AL28" s="54"/>
      <c r="AM28" s="54"/>
      <c r="AN28" s="54"/>
      <c r="AO28" s="54"/>
      <c r="AP28" s="54"/>
      <c r="AQ28" s="58"/>
      <c r="BE28" s="39"/>
    </row>
    <row r="29" hidden="1" s="2" customFormat="1" ht="14.4" customHeight="1">
      <c r="B29" s="53"/>
      <c r="C29" s="54"/>
      <c r="D29" s="54"/>
      <c r="E29" s="54"/>
      <c r="F29" s="55" t="s">
        <v>51</v>
      </c>
      <c r="G29" s="54"/>
      <c r="H29" s="54"/>
      <c r="I29" s="54"/>
      <c r="J29" s="54"/>
      <c r="K29" s="54"/>
      <c r="L29" s="56">
        <v>0.14999999999999999</v>
      </c>
      <c r="M29" s="54"/>
      <c r="N29" s="54"/>
      <c r="O29" s="54"/>
      <c r="P29" s="54"/>
      <c r="Q29" s="54"/>
      <c r="R29" s="54"/>
      <c r="S29" s="54"/>
      <c r="T29" s="54"/>
      <c r="U29" s="54"/>
      <c r="V29" s="54"/>
      <c r="W29" s="57">
        <f>ROUND(BC51,2)</f>
        <v>0</v>
      </c>
      <c r="X29" s="54"/>
      <c r="Y29" s="54"/>
      <c r="Z29" s="54"/>
      <c r="AA29" s="54"/>
      <c r="AB29" s="54"/>
      <c r="AC29" s="54"/>
      <c r="AD29" s="54"/>
      <c r="AE29" s="54"/>
      <c r="AF29" s="54"/>
      <c r="AG29" s="54"/>
      <c r="AH29" s="54"/>
      <c r="AI29" s="54"/>
      <c r="AJ29" s="54"/>
      <c r="AK29" s="57">
        <v>0</v>
      </c>
      <c r="AL29" s="54"/>
      <c r="AM29" s="54"/>
      <c r="AN29" s="54"/>
      <c r="AO29" s="54"/>
      <c r="AP29" s="54"/>
      <c r="AQ29" s="58"/>
      <c r="BE29" s="39"/>
    </row>
    <row r="30" hidden="1" s="2" customFormat="1" ht="14.4" customHeight="1">
      <c r="B30" s="53"/>
      <c r="C30" s="54"/>
      <c r="D30" s="54"/>
      <c r="E30" s="54"/>
      <c r="F30" s="55" t="s">
        <v>52</v>
      </c>
      <c r="G30" s="54"/>
      <c r="H30" s="54"/>
      <c r="I30" s="54"/>
      <c r="J30" s="54"/>
      <c r="K30" s="54"/>
      <c r="L30" s="56">
        <v>0</v>
      </c>
      <c r="M30" s="54"/>
      <c r="N30" s="54"/>
      <c r="O30" s="54"/>
      <c r="P30" s="54"/>
      <c r="Q30" s="54"/>
      <c r="R30" s="54"/>
      <c r="S30" s="54"/>
      <c r="T30" s="54"/>
      <c r="U30" s="54"/>
      <c r="V30" s="54"/>
      <c r="W30" s="57">
        <f>ROUND(BD51,2)</f>
        <v>0</v>
      </c>
      <c r="X30" s="54"/>
      <c r="Y30" s="54"/>
      <c r="Z30" s="54"/>
      <c r="AA30" s="54"/>
      <c r="AB30" s="54"/>
      <c r="AC30" s="54"/>
      <c r="AD30" s="54"/>
      <c r="AE30" s="54"/>
      <c r="AF30" s="54"/>
      <c r="AG30" s="54"/>
      <c r="AH30" s="54"/>
      <c r="AI30" s="54"/>
      <c r="AJ30" s="54"/>
      <c r="AK30" s="57">
        <v>0</v>
      </c>
      <c r="AL30" s="54"/>
      <c r="AM30" s="54"/>
      <c r="AN30" s="54"/>
      <c r="AO30" s="54"/>
      <c r="AP30" s="54"/>
      <c r="AQ30" s="58"/>
      <c r="BE30" s="39"/>
    </row>
    <row r="31" s="1" customFormat="1" ht="6.96" customHeight="1">
      <c r="B31" s="46"/>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51"/>
      <c r="BE31" s="39"/>
    </row>
    <row r="32" s="1" customFormat="1" ht="25.92" customHeight="1">
      <c r="B32" s="46"/>
      <c r="C32" s="59"/>
      <c r="D32" s="60" t="s">
        <v>53</v>
      </c>
      <c r="E32" s="61"/>
      <c r="F32" s="61"/>
      <c r="G32" s="61"/>
      <c r="H32" s="61"/>
      <c r="I32" s="61"/>
      <c r="J32" s="61"/>
      <c r="K32" s="61"/>
      <c r="L32" s="61"/>
      <c r="M32" s="61"/>
      <c r="N32" s="61"/>
      <c r="O32" s="61"/>
      <c r="P32" s="61"/>
      <c r="Q32" s="61"/>
      <c r="R32" s="61"/>
      <c r="S32" s="61"/>
      <c r="T32" s="62" t="s">
        <v>54</v>
      </c>
      <c r="U32" s="61"/>
      <c r="V32" s="61"/>
      <c r="W32" s="61"/>
      <c r="X32" s="63" t="s">
        <v>55</v>
      </c>
      <c r="Y32" s="61"/>
      <c r="Z32" s="61"/>
      <c r="AA32" s="61"/>
      <c r="AB32" s="61"/>
      <c r="AC32" s="61"/>
      <c r="AD32" s="61"/>
      <c r="AE32" s="61"/>
      <c r="AF32" s="61"/>
      <c r="AG32" s="61"/>
      <c r="AH32" s="61"/>
      <c r="AI32" s="61"/>
      <c r="AJ32" s="61"/>
      <c r="AK32" s="64">
        <f>SUM(AK23:AK30)</f>
        <v>0</v>
      </c>
      <c r="AL32" s="61"/>
      <c r="AM32" s="61"/>
      <c r="AN32" s="61"/>
      <c r="AO32" s="65"/>
      <c r="AP32" s="59"/>
      <c r="AQ32" s="66"/>
      <c r="BE32" s="39"/>
    </row>
    <row r="33" s="1" customFormat="1" ht="6.96" customHeight="1">
      <c r="B33" s="46"/>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51"/>
    </row>
    <row r="34" s="1" customFormat="1" ht="6.96" customHeight="1">
      <c r="B34" s="67"/>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9"/>
    </row>
    <row r="38" s="1" customFormat="1" ht="6.96" customHeight="1">
      <c r="B38" s="70"/>
      <c r="C38" s="71"/>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2"/>
    </row>
    <row r="39" s="1" customFormat="1" ht="36.96" customHeight="1">
      <c r="B39" s="46"/>
      <c r="C39" s="73" t="s">
        <v>56</v>
      </c>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2"/>
    </row>
    <row r="40" s="1" customFormat="1" ht="6.96" customHeight="1">
      <c r="B40" s="46"/>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2"/>
    </row>
    <row r="41" s="3" customFormat="1" ht="14.4" customHeight="1">
      <c r="B41" s="75"/>
      <c r="C41" s="76" t="s">
        <v>15</v>
      </c>
      <c r="D41" s="77"/>
      <c r="E41" s="77"/>
      <c r="F41" s="77"/>
      <c r="G41" s="77"/>
      <c r="H41" s="77"/>
      <c r="I41" s="77"/>
      <c r="J41" s="77"/>
      <c r="K41" s="77"/>
      <c r="L41" s="77" t="str">
        <f>K5</f>
        <v>010/2018</v>
      </c>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8"/>
    </row>
    <row r="42" s="4" customFormat="1" ht="36.96" customHeight="1">
      <c r="B42" s="79"/>
      <c r="C42" s="80" t="s">
        <v>18</v>
      </c>
      <c r="D42" s="81"/>
      <c r="E42" s="81"/>
      <c r="F42" s="81"/>
      <c r="G42" s="81"/>
      <c r="H42" s="81"/>
      <c r="I42" s="81"/>
      <c r="J42" s="81"/>
      <c r="K42" s="81"/>
      <c r="L42" s="82" t="str">
        <f>K6</f>
        <v>Rekonstrukce komunikace ulice K Presům – I. Etapa, Chrudim</v>
      </c>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3"/>
    </row>
    <row r="43" s="1" customFormat="1" ht="6.96" customHeight="1">
      <c r="B43" s="46"/>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2"/>
    </row>
    <row r="44" s="1" customFormat="1">
      <c r="B44" s="46"/>
      <c r="C44" s="76" t="s">
        <v>24</v>
      </c>
      <c r="D44" s="74"/>
      <c r="E44" s="74"/>
      <c r="F44" s="74"/>
      <c r="G44" s="74"/>
      <c r="H44" s="74"/>
      <c r="I44" s="74"/>
      <c r="J44" s="74"/>
      <c r="K44" s="74"/>
      <c r="L44" s="84" t="str">
        <f>IF(K8="","",K8)</f>
        <v>K Presům</v>
      </c>
      <c r="M44" s="74"/>
      <c r="N44" s="74"/>
      <c r="O44" s="74"/>
      <c r="P44" s="74"/>
      <c r="Q44" s="74"/>
      <c r="R44" s="74"/>
      <c r="S44" s="74"/>
      <c r="T44" s="74"/>
      <c r="U44" s="74"/>
      <c r="V44" s="74"/>
      <c r="W44" s="74"/>
      <c r="X44" s="74"/>
      <c r="Y44" s="74"/>
      <c r="Z44" s="74"/>
      <c r="AA44" s="74"/>
      <c r="AB44" s="74"/>
      <c r="AC44" s="74"/>
      <c r="AD44" s="74"/>
      <c r="AE44" s="74"/>
      <c r="AF44" s="74"/>
      <c r="AG44" s="74"/>
      <c r="AH44" s="74"/>
      <c r="AI44" s="76" t="s">
        <v>26</v>
      </c>
      <c r="AJ44" s="74"/>
      <c r="AK44" s="74"/>
      <c r="AL44" s="74"/>
      <c r="AM44" s="85" t="str">
        <f>IF(AN8= "","",AN8)</f>
        <v>15. 6. 2018</v>
      </c>
      <c r="AN44" s="85"/>
      <c r="AO44" s="74"/>
      <c r="AP44" s="74"/>
      <c r="AQ44" s="74"/>
      <c r="AR44" s="72"/>
    </row>
    <row r="45" s="1" customFormat="1" ht="6.96" customHeight="1">
      <c r="B45" s="46"/>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2"/>
    </row>
    <row r="46" s="1" customFormat="1">
      <c r="B46" s="46"/>
      <c r="C46" s="76" t="s">
        <v>28</v>
      </c>
      <c r="D46" s="74"/>
      <c r="E46" s="74"/>
      <c r="F46" s="74"/>
      <c r="G46" s="74"/>
      <c r="H46" s="74"/>
      <c r="I46" s="74"/>
      <c r="J46" s="74"/>
      <c r="K46" s="74"/>
      <c r="L46" s="77" t="str">
        <f>IF(E11= "","",E11)</f>
        <v>Město Chrudim</v>
      </c>
      <c r="M46" s="74"/>
      <c r="N46" s="74"/>
      <c r="O46" s="74"/>
      <c r="P46" s="74"/>
      <c r="Q46" s="74"/>
      <c r="R46" s="74"/>
      <c r="S46" s="74"/>
      <c r="T46" s="74"/>
      <c r="U46" s="74"/>
      <c r="V46" s="74"/>
      <c r="W46" s="74"/>
      <c r="X46" s="74"/>
      <c r="Y46" s="74"/>
      <c r="Z46" s="74"/>
      <c r="AA46" s="74"/>
      <c r="AB46" s="74"/>
      <c r="AC46" s="74"/>
      <c r="AD46" s="74"/>
      <c r="AE46" s="74"/>
      <c r="AF46" s="74"/>
      <c r="AG46" s="74"/>
      <c r="AH46" s="74"/>
      <c r="AI46" s="76" t="s">
        <v>36</v>
      </c>
      <c r="AJ46" s="74"/>
      <c r="AK46" s="74"/>
      <c r="AL46" s="74"/>
      <c r="AM46" s="77" t="str">
        <f>IF(E17="","",E17)</f>
        <v>DI PROJEKT s.r.o.</v>
      </c>
      <c r="AN46" s="77"/>
      <c r="AO46" s="77"/>
      <c r="AP46" s="77"/>
      <c r="AQ46" s="74"/>
      <c r="AR46" s="72"/>
      <c r="AS46" s="86" t="s">
        <v>57</v>
      </c>
      <c r="AT46" s="87"/>
      <c r="AU46" s="88"/>
      <c r="AV46" s="88"/>
      <c r="AW46" s="88"/>
      <c r="AX46" s="88"/>
      <c r="AY46" s="88"/>
      <c r="AZ46" s="88"/>
      <c r="BA46" s="88"/>
      <c r="BB46" s="88"/>
      <c r="BC46" s="88"/>
      <c r="BD46" s="89"/>
    </row>
    <row r="47" s="1" customFormat="1">
      <c r="B47" s="46"/>
      <c r="C47" s="76" t="s">
        <v>34</v>
      </c>
      <c r="D47" s="74"/>
      <c r="E47" s="74"/>
      <c r="F47" s="74"/>
      <c r="G47" s="74"/>
      <c r="H47" s="74"/>
      <c r="I47" s="74"/>
      <c r="J47" s="74"/>
      <c r="K47" s="74"/>
      <c r="L47" s="77" t="str">
        <f>IF(E14= "Vyplň údaj","",E14)</f>
        <v/>
      </c>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2"/>
      <c r="AS47" s="90"/>
      <c r="AT47" s="91"/>
      <c r="AU47" s="92"/>
      <c r="AV47" s="92"/>
      <c r="AW47" s="92"/>
      <c r="AX47" s="92"/>
      <c r="AY47" s="92"/>
      <c r="AZ47" s="92"/>
      <c r="BA47" s="92"/>
      <c r="BB47" s="92"/>
      <c r="BC47" s="92"/>
      <c r="BD47" s="93"/>
    </row>
    <row r="48" s="1" customFormat="1" ht="10.8" customHeight="1">
      <c r="B48" s="46"/>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2"/>
      <c r="AS48" s="94"/>
      <c r="AT48" s="55"/>
      <c r="AU48" s="47"/>
      <c r="AV48" s="47"/>
      <c r="AW48" s="47"/>
      <c r="AX48" s="47"/>
      <c r="AY48" s="47"/>
      <c r="AZ48" s="47"/>
      <c r="BA48" s="47"/>
      <c r="BB48" s="47"/>
      <c r="BC48" s="47"/>
      <c r="BD48" s="95"/>
    </row>
    <row r="49" s="1" customFormat="1" ht="29.28" customHeight="1">
      <c r="B49" s="46"/>
      <c r="C49" s="96" t="s">
        <v>58</v>
      </c>
      <c r="D49" s="97"/>
      <c r="E49" s="97"/>
      <c r="F49" s="97"/>
      <c r="G49" s="97"/>
      <c r="H49" s="98"/>
      <c r="I49" s="99" t="s">
        <v>59</v>
      </c>
      <c r="J49" s="97"/>
      <c r="K49" s="97"/>
      <c r="L49" s="97"/>
      <c r="M49" s="97"/>
      <c r="N49" s="97"/>
      <c r="O49" s="97"/>
      <c r="P49" s="97"/>
      <c r="Q49" s="97"/>
      <c r="R49" s="97"/>
      <c r="S49" s="97"/>
      <c r="T49" s="97"/>
      <c r="U49" s="97"/>
      <c r="V49" s="97"/>
      <c r="W49" s="97"/>
      <c r="X49" s="97"/>
      <c r="Y49" s="97"/>
      <c r="Z49" s="97"/>
      <c r="AA49" s="97"/>
      <c r="AB49" s="97"/>
      <c r="AC49" s="97"/>
      <c r="AD49" s="97"/>
      <c r="AE49" s="97"/>
      <c r="AF49" s="97"/>
      <c r="AG49" s="100" t="s">
        <v>60</v>
      </c>
      <c r="AH49" s="97"/>
      <c r="AI49" s="97"/>
      <c r="AJ49" s="97"/>
      <c r="AK49" s="97"/>
      <c r="AL49" s="97"/>
      <c r="AM49" s="97"/>
      <c r="AN49" s="99" t="s">
        <v>61</v>
      </c>
      <c r="AO49" s="97"/>
      <c r="AP49" s="97"/>
      <c r="AQ49" s="101" t="s">
        <v>62</v>
      </c>
      <c r="AR49" s="72"/>
      <c r="AS49" s="102" t="s">
        <v>63</v>
      </c>
      <c r="AT49" s="103" t="s">
        <v>64</v>
      </c>
      <c r="AU49" s="103" t="s">
        <v>65</v>
      </c>
      <c r="AV49" s="103" t="s">
        <v>66</v>
      </c>
      <c r="AW49" s="103" t="s">
        <v>67</v>
      </c>
      <c r="AX49" s="103" t="s">
        <v>68</v>
      </c>
      <c r="AY49" s="103" t="s">
        <v>69</v>
      </c>
      <c r="AZ49" s="103" t="s">
        <v>70</v>
      </c>
      <c r="BA49" s="103" t="s">
        <v>71</v>
      </c>
      <c r="BB49" s="103" t="s">
        <v>72</v>
      </c>
      <c r="BC49" s="103" t="s">
        <v>73</v>
      </c>
      <c r="BD49" s="104" t="s">
        <v>74</v>
      </c>
    </row>
    <row r="50" s="1" customFormat="1" ht="10.8" customHeight="1">
      <c r="B50" s="46"/>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2"/>
      <c r="AS50" s="105"/>
      <c r="AT50" s="106"/>
      <c r="AU50" s="106"/>
      <c r="AV50" s="106"/>
      <c r="AW50" s="106"/>
      <c r="AX50" s="106"/>
      <c r="AY50" s="106"/>
      <c r="AZ50" s="106"/>
      <c r="BA50" s="106"/>
      <c r="BB50" s="106"/>
      <c r="BC50" s="106"/>
      <c r="BD50" s="107"/>
    </row>
    <row r="51" s="4" customFormat="1" ht="32.4" customHeight="1">
      <c r="B51" s="79"/>
      <c r="C51" s="108" t="s">
        <v>75</v>
      </c>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10">
        <f>ROUND(AG52,2)</f>
        <v>0</v>
      </c>
      <c r="AH51" s="110"/>
      <c r="AI51" s="110"/>
      <c r="AJ51" s="110"/>
      <c r="AK51" s="110"/>
      <c r="AL51" s="110"/>
      <c r="AM51" s="110"/>
      <c r="AN51" s="111">
        <f>SUM(AG51,AT51)</f>
        <v>0</v>
      </c>
      <c r="AO51" s="111"/>
      <c r="AP51" s="111"/>
      <c r="AQ51" s="112" t="s">
        <v>23</v>
      </c>
      <c r="AR51" s="83"/>
      <c r="AS51" s="113">
        <f>ROUND(AS52,2)</f>
        <v>0</v>
      </c>
      <c r="AT51" s="114">
        <f>ROUND(SUM(AV51:AW51),2)</f>
        <v>0</v>
      </c>
      <c r="AU51" s="115">
        <f>ROUND(AU52,5)</f>
        <v>0</v>
      </c>
      <c r="AV51" s="114">
        <f>ROUND(AZ51*L26,2)</f>
        <v>0</v>
      </c>
      <c r="AW51" s="114">
        <f>ROUND(BA51*L27,2)</f>
        <v>0</v>
      </c>
      <c r="AX51" s="114">
        <f>ROUND(BB51*L26,2)</f>
        <v>0</v>
      </c>
      <c r="AY51" s="114">
        <f>ROUND(BC51*L27,2)</f>
        <v>0</v>
      </c>
      <c r="AZ51" s="114">
        <f>ROUND(AZ52,2)</f>
        <v>0</v>
      </c>
      <c r="BA51" s="114">
        <f>ROUND(BA52,2)</f>
        <v>0</v>
      </c>
      <c r="BB51" s="114">
        <f>ROUND(BB52,2)</f>
        <v>0</v>
      </c>
      <c r="BC51" s="114">
        <f>ROUND(BC52,2)</f>
        <v>0</v>
      </c>
      <c r="BD51" s="116">
        <f>ROUND(BD52,2)</f>
        <v>0</v>
      </c>
      <c r="BS51" s="117" t="s">
        <v>76</v>
      </c>
      <c r="BT51" s="117" t="s">
        <v>77</v>
      </c>
      <c r="BU51" s="118" t="s">
        <v>78</v>
      </c>
      <c r="BV51" s="117" t="s">
        <v>79</v>
      </c>
      <c r="BW51" s="117" t="s">
        <v>7</v>
      </c>
      <c r="BX51" s="117" t="s">
        <v>80</v>
      </c>
      <c r="CL51" s="117" t="s">
        <v>21</v>
      </c>
    </row>
    <row r="52" s="5" customFormat="1" ht="31.5" customHeight="1">
      <c r="A52" s="119" t="s">
        <v>81</v>
      </c>
      <c r="B52" s="120"/>
      <c r="C52" s="121"/>
      <c r="D52" s="122" t="s">
        <v>16</v>
      </c>
      <c r="E52" s="122"/>
      <c r="F52" s="122"/>
      <c r="G52" s="122"/>
      <c r="H52" s="122"/>
      <c r="I52" s="123"/>
      <c r="J52" s="122" t="s">
        <v>82</v>
      </c>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4">
        <f>'010-2018 - SO 101 Komunikace'!J27</f>
        <v>0</v>
      </c>
      <c r="AH52" s="123"/>
      <c r="AI52" s="123"/>
      <c r="AJ52" s="123"/>
      <c r="AK52" s="123"/>
      <c r="AL52" s="123"/>
      <c r="AM52" s="123"/>
      <c r="AN52" s="124">
        <f>SUM(AG52,AT52)</f>
        <v>0</v>
      </c>
      <c r="AO52" s="123"/>
      <c r="AP52" s="123"/>
      <c r="AQ52" s="125" t="s">
        <v>83</v>
      </c>
      <c r="AR52" s="126"/>
      <c r="AS52" s="127">
        <v>0</v>
      </c>
      <c r="AT52" s="128">
        <f>ROUND(SUM(AV52:AW52),2)</f>
        <v>0</v>
      </c>
      <c r="AU52" s="129">
        <f>'010-2018 - SO 101 Komunikace'!P88</f>
        <v>0</v>
      </c>
      <c r="AV52" s="128">
        <f>'010-2018 - SO 101 Komunikace'!J30</f>
        <v>0</v>
      </c>
      <c r="AW52" s="128">
        <f>'010-2018 - SO 101 Komunikace'!J31</f>
        <v>0</v>
      </c>
      <c r="AX52" s="128">
        <f>'010-2018 - SO 101 Komunikace'!J32</f>
        <v>0</v>
      </c>
      <c r="AY52" s="128">
        <f>'010-2018 - SO 101 Komunikace'!J33</f>
        <v>0</v>
      </c>
      <c r="AZ52" s="128">
        <f>'010-2018 - SO 101 Komunikace'!F30</f>
        <v>0</v>
      </c>
      <c r="BA52" s="128">
        <f>'010-2018 - SO 101 Komunikace'!F31</f>
        <v>0</v>
      </c>
      <c r="BB52" s="128">
        <f>'010-2018 - SO 101 Komunikace'!F32</f>
        <v>0</v>
      </c>
      <c r="BC52" s="128">
        <f>'010-2018 - SO 101 Komunikace'!F33</f>
        <v>0</v>
      </c>
      <c r="BD52" s="130">
        <f>'010-2018 - SO 101 Komunikace'!F34</f>
        <v>0</v>
      </c>
      <c r="BT52" s="131" t="s">
        <v>84</v>
      </c>
      <c r="BV52" s="131" t="s">
        <v>79</v>
      </c>
      <c r="BW52" s="131" t="s">
        <v>85</v>
      </c>
      <c r="BX52" s="131" t="s">
        <v>7</v>
      </c>
      <c r="CL52" s="131" t="s">
        <v>21</v>
      </c>
      <c r="CM52" s="131" t="s">
        <v>86</v>
      </c>
    </row>
    <row r="53" s="1" customFormat="1" ht="30" customHeight="1">
      <c r="B53" s="46"/>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2"/>
    </row>
    <row r="54" s="1" customFormat="1" ht="6.96" customHeight="1">
      <c r="B54" s="67"/>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72"/>
    </row>
  </sheetData>
  <sheetProtection sheet="1" formatColumns="0" formatRows="0" objects="1" scenarios="1" spinCount="100000" saltValue="+H2E8oNQ+ZUFv/wHdLWI2wbsFgTP/RElDcyp8vTKzE/zk3hO8P6/kWbLtX81mUQGGi14msekaXGDnR+qklL36Q==" hashValue="tqVYIwsOzb4CYR7PSUtcswlyh0oe5glRQXO1dVDMHVEzSTkkoUdomkhF2Ru0NTU9RMcnHgypImWOpUmTPUfbQQ==" algorithmName="SHA-512" password="CC35"/>
  <mergeCells count="41">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 ref="X32:AB32"/>
    <mergeCell ref="AK32:AO32"/>
    <mergeCell ref="L42:AO42"/>
    <mergeCell ref="AM44:AN44"/>
    <mergeCell ref="AM46:AP46"/>
    <mergeCell ref="AS46:AT48"/>
    <mergeCell ref="C49:G49"/>
    <mergeCell ref="I49:AF49"/>
    <mergeCell ref="AG49:AM49"/>
    <mergeCell ref="AN49:AP49"/>
    <mergeCell ref="AN52:AP52"/>
    <mergeCell ref="AG52:AM52"/>
    <mergeCell ref="D52:H52"/>
    <mergeCell ref="J52:AF52"/>
    <mergeCell ref="AG51:AM51"/>
    <mergeCell ref="AN51:AP51"/>
    <mergeCell ref="AR2:BE2"/>
  </mergeCells>
  <hyperlinks>
    <hyperlink ref="K1:S1" location="C2" display="1) Rekapitulace stavby"/>
    <hyperlink ref="W1:AI1" location="C51" display="2) Rekapitulace objektů stavby a soupisů prací"/>
    <hyperlink ref="A52" location="'010-2018 - SO 101 Komunikace'!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2"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3"/>
      <c r="C1" s="133"/>
      <c r="D1" s="134" t="s">
        <v>1</v>
      </c>
      <c r="E1" s="133"/>
      <c r="F1" s="135" t="s">
        <v>87</v>
      </c>
      <c r="G1" s="135" t="s">
        <v>88</v>
      </c>
      <c r="H1" s="135"/>
      <c r="I1" s="136"/>
      <c r="J1" s="135" t="s">
        <v>89</v>
      </c>
      <c r="K1" s="134" t="s">
        <v>90</v>
      </c>
      <c r="L1" s="135" t="s">
        <v>91</v>
      </c>
      <c r="M1" s="135"/>
      <c r="N1" s="135"/>
      <c r="O1" s="135"/>
      <c r="P1" s="135"/>
      <c r="Q1" s="135"/>
      <c r="R1" s="135"/>
      <c r="S1" s="135"/>
      <c r="T1" s="135"/>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85</v>
      </c>
    </row>
    <row r="3" ht="6.96" customHeight="1">
      <c r="B3" s="25"/>
      <c r="C3" s="26"/>
      <c r="D3" s="26"/>
      <c r="E3" s="26"/>
      <c r="F3" s="26"/>
      <c r="G3" s="26"/>
      <c r="H3" s="26"/>
      <c r="I3" s="137"/>
      <c r="J3" s="26"/>
      <c r="K3" s="27"/>
      <c r="AT3" s="24" t="s">
        <v>86</v>
      </c>
    </row>
    <row r="4" ht="36.96" customHeight="1">
      <c r="B4" s="28"/>
      <c r="C4" s="29"/>
      <c r="D4" s="30" t="s">
        <v>92</v>
      </c>
      <c r="E4" s="29"/>
      <c r="F4" s="29"/>
      <c r="G4" s="29"/>
      <c r="H4" s="29"/>
      <c r="I4" s="138"/>
      <c r="J4" s="29"/>
      <c r="K4" s="31"/>
      <c r="M4" s="32" t="s">
        <v>12</v>
      </c>
      <c r="AT4" s="24" t="s">
        <v>6</v>
      </c>
    </row>
    <row r="5" ht="6.96" customHeight="1">
      <c r="B5" s="28"/>
      <c r="C5" s="29"/>
      <c r="D5" s="29"/>
      <c r="E5" s="29"/>
      <c r="F5" s="29"/>
      <c r="G5" s="29"/>
      <c r="H5" s="29"/>
      <c r="I5" s="138"/>
      <c r="J5" s="29"/>
      <c r="K5" s="31"/>
    </row>
    <row r="6">
      <c r="B6" s="28"/>
      <c r="C6" s="29"/>
      <c r="D6" s="40" t="s">
        <v>18</v>
      </c>
      <c r="E6" s="29"/>
      <c r="F6" s="29"/>
      <c r="G6" s="29"/>
      <c r="H6" s="29"/>
      <c r="I6" s="138"/>
      <c r="J6" s="29"/>
      <c r="K6" s="31"/>
    </row>
    <row r="7" ht="16.5" customHeight="1">
      <c r="B7" s="28"/>
      <c r="C7" s="29"/>
      <c r="D7" s="29"/>
      <c r="E7" s="139" t="str">
        <f>'Rekapitulace stavby'!K6</f>
        <v>Rekonstrukce komunikace ulice K Presům – I. Etapa, Chrudim</v>
      </c>
      <c r="F7" s="40"/>
      <c r="G7" s="40"/>
      <c r="H7" s="40"/>
      <c r="I7" s="138"/>
      <c r="J7" s="29"/>
      <c r="K7" s="31"/>
    </row>
    <row r="8" s="1" customFormat="1">
      <c r="B8" s="46"/>
      <c r="C8" s="47"/>
      <c r="D8" s="40" t="s">
        <v>93</v>
      </c>
      <c r="E8" s="47"/>
      <c r="F8" s="47"/>
      <c r="G8" s="47"/>
      <c r="H8" s="47"/>
      <c r="I8" s="140"/>
      <c r="J8" s="47"/>
      <c r="K8" s="51"/>
    </row>
    <row r="9" s="1" customFormat="1" ht="36.96" customHeight="1">
      <c r="B9" s="46"/>
      <c r="C9" s="47"/>
      <c r="D9" s="47"/>
      <c r="E9" s="141" t="s">
        <v>94</v>
      </c>
      <c r="F9" s="47"/>
      <c r="G9" s="47"/>
      <c r="H9" s="47"/>
      <c r="I9" s="140"/>
      <c r="J9" s="47"/>
      <c r="K9" s="51"/>
    </row>
    <row r="10" s="1" customFormat="1">
      <c r="B10" s="46"/>
      <c r="C10" s="47"/>
      <c r="D10" s="47"/>
      <c r="E10" s="47"/>
      <c r="F10" s="47"/>
      <c r="G10" s="47"/>
      <c r="H10" s="47"/>
      <c r="I10" s="140"/>
      <c r="J10" s="47"/>
      <c r="K10" s="51"/>
    </row>
    <row r="11" s="1" customFormat="1" ht="14.4" customHeight="1">
      <c r="B11" s="46"/>
      <c r="C11" s="47"/>
      <c r="D11" s="40" t="s">
        <v>20</v>
      </c>
      <c r="E11" s="47"/>
      <c r="F11" s="35" t="s">
        <v>21</v>
      </c>
      <c r="G11" s="47"/>
      <c r="H11" s="47"/>
      <c r="I11" s="142" t="s">
        <v>22</v>
      </c>
      <c r="J11" s="35" t="s">
        <v>23</v>
      </c>
      <c r="K11" s="51"/>
    </row>
    <row r="12" s="1" customFormat="1" ht="14.4" customHeight="1">
      <c r="B12" s="46"/>
      <c r="C12" s="47"/>
      <c r="D12" s="40" t="s">
        <v>24</v>
      </c>
      <c r="E12" s="47"/>
      <c r="F12" s="35" t="s">
        <v>25</v>
      </c>
      <c r="G12" s="47"/>
      <c r="H12" s="47"/>
      <c r="I12" s="142" t="s">
        <v>26</v>
      </c>
      <c r="J12" s="143" t="str">
        <f>'Rekapitulace stavby'!AN8</f>
        <v>15. 6. 2018</v>
      </c>
      <c r="K12" s="51"/>
    </row>
    <row r="13" s="1" customFormat="1" ht="10.8" customHeight="1">
      <c r="B13" s="46"/>
      <c r="C13" s="47"/>
      <c r="D13" s="47"/>
      <c r="E13" s="47"/>
      <c r="F13" s="47"/>
      <c r="G13" s="47"/>
      <c r="H13" s="47"/>
      <c r="I13" s="140"/>
      <c r="J13" s="47"/>
      <c r="K13" s="51"/>
    </row>
    <row r="14" s="1" customFormat="1" ht="14.4" customHeight="1">
      <c r="B14" s="46"/>
      <c r="C14" s="47"/>
      <c r="D14" s="40" t="s">
        <v>28</v>
      </c>
      <c r="E14" s="47"/>
      <c r="F14" s="47"/>
      <c r="G14" s="47"/>
      <c r="H14" s="47"/>
      <c r="I14" s="142" t="s">
        <v>29</v>
      </c>
      <c r="J14" s="35" t="s">
        <v>30</v>
      </c>
      <c r="K14" s="51"/>
    </row>
    <row r="15" s="1" customFormat="1" ht="18" customHeight="1">
      <c r="B15" s="46"/>
      <c r="C15" s="47"/>
      <c r="D15" s="47"/>
      <c r="E15" s="35" t="s">
        <v>31</v>
      </c>
      <c r="F15" s="47"/>
      <c r="G15" s="47"/>
      <c r="H15" s="47"/>
      <c r="I15" s="142" t="s">
        <v>32</v>
      </c>
      <c r="J15" s="35" t="s">
        <v>33</v>
      </c>
      <c r="K15" s="51"/>
    </row>
    <row r="16" s="1" customFormat="1" ht="6.96" customHeight="1">
      <c r="B16" s="46"/>
      <c r="C16" s="47"/>
      <c r="D16" s="47"/>
      <c r="E16" s="47"/>
      <c r="F16" s="47"/>
      <c r="G16" s="47"/>
      <c r="H16" s="47"/>
      <c r="I16" s="140"/>
      <c r="J16" s="47"/>
      <c r="K16" s="51"/>
    </row>
    <row r="17" s="1" customFormat="1" ht="14.4" customHeight="1">
      <c r="B17" s="46"/>
      <c r="C17" s="47"/>
      <c r="D17" s="40" t="s">
        <v>34</v>
      </c>
      <c r="E17" s="47"/>
      <c r="F17" s="47"/>
      <c r="G17" s="47"/>
      <c r="H17" s="47"/>
      <c r="I17" s="142" t="s">
        <v>29</v>
      </c>
      <c r="J17" s="35" t="str">
        <f>IF('Rekapitulace stavby'!AN13="Vyplň údaj","",IF('Rekapitulace stavby'!AN13="","",'Rekapitulace stavby'!AN13))</f>
        <v/>
      </c>
      <c r="K17" s="51"/>
    </row>
    <row r="18" s="1" customFormat="1" ht="18" customHeight="1">
      <c r="B18" s="46"/>
      <c r="C18" s="47"/>
      <c r="D18" s="47"/>
      <c r="E18" s="35" t="str">
        <f>IF('Rekapitulace stavby'!E14="Vyplň údaj","",IF('Rekapitulace stavby'!E14="","",'Rekapitulace stavby'!E14))</f>
        <v/>
      </c>
      <c r="F18" s="47"/>
      <c r="G18" s="47"/>
      <c r="H18" s="47"/>
      <c r="I18" s="142" t="s">
        <v>32</v>
      </c>
      <c r="J18" s="35" t="str">
        <f>IF('Rekapitulace stavby'!AN14="Vyplň údaj","",IF('Rekapitulace stavby'!AN14="","",'Rekapitulace stavby'!AN14))</f>
        <v/>
      </c>
      <c r="K18" s="51"/>
    </row>
    <row r="19" s="1" customFormat="1" ht="6.96" customHeight="1">
      <c r="B19" s="46"/>
      <c r="C19" s="47"/>
      <c r="D19" s="47"/>
      <c r="E19" s="47"/>
      <c r="F19" s="47"/>
      <c r="G19" s="47"/>
      <c r="H19" s="47"/>
      <c r="I19" s="140"/>
      <c r="J19" s="47"/>
      <c r="K19" s="51"/>
    </row>
    <row r="20" s="1" customFormat="1" ht="14.4" customHeight="1">
      <c r="B20" s="46"/>
      <c r="C20" s="47"/>
      <c r="D20" s="40" t="s">
        <v>36</v>
      </c>
      <c r="E20" s="47"/>
      <c r="F20" s="47"/>
      <c r="G20" s="47"/>
      <c r="H20" s="47"/>
      <c r="I20" s="142" t="s">
        <v>29</v>
      </c>
      <c r="J20" s="35" t="s">
        <v>37</v>
      </c>
      <c r="K20" s="51"/>
    </row>
    <row r="21" s="1" customFormat="1" ht="18" customHeight="1">
      <c r="B21" s="46"/>
      <c r="C21" s="47"/>
      <c r="D21" s="47"/>
      <c r="E21" s="35" t="s">
        <v>38</v>
      </c>
      <c r="F21" s="47"/>
      <c r="G21" s="47"/>
      <c r="H21" s="47"/>
      <c r="I21" s="142" t="s">
        <v>32</v>
      </c>
      <c r="J21" s="35" t="s">
        <v>39</v>
      </c>
      <c r="K21" s="51"/>
    </row>
    <row r="22" s="1" customFormat="1" ht="6.96" customHeight="1">
      <c r="B22" s="46"/>
      <c r="C22" s="47"/>
      <c r="D22" s="47"/>
      <c r="E22" s="47"/>
      <c r="F22" s="47"/>
      <c r="G22" s="47"/>
      <c r="H22" s="47"/>
      <c r="I22" s="140"/>
      <c r="J22" s="47"/>
      <c r="K22" s="51"/>
    </row>
    <row r="23" s="1" customFormat="1" ht="14.4" customHeight="1">
      <c r="B23" s="46"/>
      <c r="C23" s="47"/>
      <c r="D23" s="40" t="s">
        <v>41</v>
      </c>
      <c r="E23" s="47"/>
      <c r="F23" s="47"/>
      <c r="G23" s="47"/>
      <c r="H23" s="47"/>
      <c r="I23" s="140"/>
      <c r="J23" s="47"/>
      <c r="K23" s="51"/>
    </row>
    <row r="24" s="6" customFormat="1" ht="16.5" customHeight="1">
      <c r="B24" s="144"/>
      <c r="C24" s="145"/>
      <c r="D24" s="145"/>
      <c r="E24" s="44" t="s">
        <v>23</v>
      </c>
      <c r="F24" s="44"/>
      <c r="G24" s="44"/>
      <c r="H24" s="44"/>
      <c r="I24" s="146"/>
      <c r="J24" s="145"/>
      <c r="K24" s="147"/>
    </row>
    <row r="25" s="1" customFormat="1" ht="6.96" customHeight="1">
      <c r="B25" s="46"/>
      <c r="C25" s="47"/>
      <c r="D25" s="47"/>
      <c r="E25" s="47"/>
      <c r="F25" s="47"/>
      <c r="G25" s="47"/>
      <c r="H25" s="47"/>
      <c r="I25" s="140"/>
      <c r="J25" s="47"/>
      <c r="K25" s="51"/>
    </row>
    <row r="26" s="1" customFormat="1" ht="6.96" customHeight="1">
      <c r="B26" s="46"/>
      <c r="C26" s="47"/>
      <c r="D26" s="106"/>
      <c r="E26" s="106"/>
      <c r="F26" s="106"/>
      <c r="G26" s="106"/>
      <c r="H26" s="106"/>
      <c r="I26" s="148"/>
      <c r="J26" s="106"/>
      <c r="K26" s="149"/>
    </row>
    <row r="27" s="1" customFormat="1" ht="25.44" customHeight="1">
      <c r="B27" s="46"/>
      <c r="C27" s="47"/>
      <c r="D27" s="150" t="s">
        <v>43</v>
      </c>
      <c r="E27" s="47"/>
      <c r="F27" s="47"/>
      <c r="G27" s="47"/>
      <c r="H27" s="47"/>
      <c r="I27" s="140"/>
      <c r="J27" s="151">
        <f>ROUND(J88,2)</f>
        <v>0</v>
      </c>
      <c r="K27" s="51"/>
    </row>
    <row r="28" s="1" customFormat="1" ht="6.96" customHeight="1">
      <c r="B28" s="46"/>
      <c r="C28" s="47"/>
      <c r="D28" s="106"/>
      <c r="E28" s="106"/>
      <c r="F28" s="106"/>
      <c r="G28" s="106"/>
      <c r="H28" s="106"/>
      <c r="I28" s="148"/>
      <c r="J28" s="106"/>
      <c r="K28" s="149"/>
    </row>
    <row r="29" s="1" customFormat="1" ht="14.4" customHeight="1">
      <c r="B29" s="46"/>
      <c r="C29" s="47"/>
      <c r="D29" s="47"/>
      <c r="E29" s="47"/>
      <c r="F29" s="52" t="s">
        <v>45</v>
      </c>
      <c r="G29" s="47"/>
      <c r="H29" s="47"/>
      <c r="I29" s="152" t="s">
        <v>44</v>
      </c>
      <c r="J29" s="52" t="s">
        <v>46</v>
      </c>
      <c r="K29" s="51"/>
    </row>
    <row r="30" s="1" customFormat="1" ht="14.4" customHeight="1">
      <c r="B30" s="46"/>
      <c r="C30" s="47"/>
      <c r="D30" s="55" t="s">
        <v>47</v>
      </c>
      <c r="E30" s="55" t="s">
        <v>48</v>
      </c>
      <c r="F30" s="153">
        <f>ROUND(SUM(BE88:BE493), 2)</f>
        <v>0</v>
      </c>
      <c r="G30" s="47"/>
      <c r="H30" s="47"/>
      <c r="I30" s="154">
        <v>0.20999999999999999</v>
      </c>
      <c r="J30" s="153">
        <f>ROUND(ROUND((SUM(BE88:BE493)), 2)*I30, 2)</f>
        <v>0</v>
      </c>
      <c r="K30" s="51"/>
    </row>
    <row r="31" s="1" customFormat="1" ht="14.4" customHeight="1">
      <c r="B31" s="46"/>
      <c r="C31" s="47"/>
      <c r="D31" s="47"/>
      <c r="E31" s="55" t="s">
        <v>49</v>
      </c>
      <c r="F31" s="153">
        <f>ROUND(SUM(BF88:BF493), 2)</f>
        <v>0</v>
      </c>
      <c r="G31" s="47"/>
      <c r="H31" s="47"/>
      <c r="I31" s="154">
        <v>0.14999999999999999</v>
      </c>
      <c r="J31" s="153">
        <f>ROUND(ROUND((SUM(BF88:BF493)), 2)*I31, 2)</f>
        <v>0</v>
      </c>
      <c r="K31" s="51"/>
    </row>
    <row r="32" hidden="1" s="1" customFormat="1" ht="14.4" customHeight="1">
      <c r="B32" s="46"/>
      <c r="C32" s="47"/>
      <c r="D32" s="47"/>
      <c r="E32" s="55" t="s">
        <v>50</v>
      </c>
      <c r="F32" s="153">
        <f>ROUND(SUM(BG88:BG493), 2)</f>
        <v>0</v>
      </c>
      <c r="G32" s="47"/>
      <c r="H32" s="47"/>
      <c r="I32" s="154">
        <v>0.20999999999999999</v>
      </c>
      <c r="J32" s="153">
        <v>0</v>
      </c>
      <c r="K32" s="51"/>
    </row>
    <row r="33" hidden="1" s="1" customFormat="1" ht="14.4" customHeight="1">
      <c r="B33" s="46"/>
      <c r="C33" s="47"/>
      <c r="D33" s="47"/>
      <c r="E33" s="55" t="s">
        <v>51</v>
      </c>
      <c r="F33" s="153">
        <f>ROUND(SUM(BH88:BH493), 2)</f>
        <v>0</v>
      </c>
      <c r="G33" s="47"/>
      <c r="H33" s="47"/>
      <c r="I33" s="154">
        <v>0.14999999999999999</v>
      </c>
      <c r="J33" s="153">
        <v>0</v>
      </c>
      <c r="K33" s="51"/>
    </row>
    <row r="34" hidden="1" s="1" customFormat="1" ht="14.4" customHeight="1">
      <c r="B34" s="46"/>
      <c r="C34" s="47"/>
      <c r="D34" s="47"/>
      <c r="E34" s="55" t="s">
        <v>52</v>
      </c>
      <c r="F34" s="153">
        <f>ROUND(SUM(BI88:BI493), 2)</f>
        <v>0</v>
      </c>
      <c r="G34" s="47"/>
      <c r="H34" s="47"/>
      <c r="I34" s="154">
        <v>0</v>
      </c>
      <c r="J34" s="153">
        <v>0</v>
      </c>
      <c r="K34" s="51"/>
    </row>
    <row r="35" s="1" customFormat="1" ht="6.96" customHeight="1">
      <c r="B35" s="46"/>
      <c r="C35" s="47"/>
      <c r="D35" s="47"/>
      <c r="E35" s="47"/>
      <c r="F35" s="47"/>
      <c r="G35" s="47"/>
      <c r="H35" s="47"/>
      <c r="I35" s="140"/>
      <c r="J35" s="47"/>
      <c r="K35" s="51"/>
    </row>
    <row r="36" s="1" customFormat="1" ht="25.44" customHeight="1">
      <c r="B36" s="46"/>
      <c r="C36" s="155"/>
      <c r="D36" s="156" t="s">
        <v>53</v>
      </c>
      <c r="E36" s="98"/>
      <c r="F36" s="98"/>
      <c r="G36" s="157" t="s">
        <v>54</v>
      </c>
      <c r="H36" s="158" t="s">
        <v>55</v>
      </c>
      <c r="I36" s="159"/>
      <c r="J36" s="160">
        <f>SUM(J27:J34)</f>
        <v>0</v>
      </c>
      <c r="K36" s="161"/>
    </row>
    <row r="37" s="1" customFormat="1" ht="14.4" customHeight="1">
      <c r="B37" s="67"/>
      <c r="C37" s="68"/>
      <c r="D37" s="68"/>
      <c r="E37" s="68"/>
      <c r="F37" s="68"/>
      <c r="G37" s="68"/>
      <c r="H37" s="68"/>
      <c r="I37" s="162"/>
      <c r="J37" s="68"/>
      <c r="K37" s="69"/>
    </row>
    <row r="41" s="1" customFormat="1" ht="6.96" customHeight="1">
      <c r="B41" s="163"/>
      <c r="C41" s="164"/>
      <c r="D41" s="164"/>
      <c r="E41" s="164"/>
      <c r="F41" s="164"/>
      <c r="G41" s="164"/>
      <c r="H41" s="164"/>
      <c r="I41" s="165"/>
      <c r="J41" s="164"/>
      <c r="K41" s="166"/>
    </row>
    <row r="42" s="1" customFormat="1" ht="36.96" customHeight="1">
      <c r="B42" s="46"/>
      <c r="C42" s="30" t="s">
        <v>95</v>
      </c>
      <c r="D42" s="47"/>
      <c r="E42" s="47"/>
      <c r="F42" s="47"/>
      <c r="G42" s="47"/>
      <c r="H42" s="47"/>
      <c r="I42" s="140"/>
      <c r="J42" s="47"/>
      <c r="K42" s="51"/>
    </row>
    <row r="43" s="1" customFormat="1" ht="6.96" customHeight="1">
      <c r="B43" s="46"/>
      <c r="C43" s="47"/>
      <c r="D43" s="47"/>
      <c r="E43" s="47"/>
      <c r="F43" s="47"/>
      <c r="G43" s="47"/>
      <c r="H43" s="47"/>
      <c r="I43" s="140"/>
      <c r="J43" s="47"/>
      <c r="K43" s="51"/>
    </row>
    <row r="44" s="1" customFormat="1" ht="14.4" customHeight="1">
      <c r="B44" s="46"/>
      <c r="C44" s="40" t="s">
        <v>18</v>
      </c>
      <c r="D44" s="47"/>
      <c r="E44" s="47"/>
      <c r="F44" s="47"/>
      <c r="G44" s="47"/>
      <c r="H44" s="47"/>
      <c r="I44" s="140"/>
      <c r="J44" s="47"/>
      <c r="K44" s="51"/>
    </row>
    <row r="45" s="1" customFormat="1" ht="16.5" customHeight="1">
      <c r="B45" s="46"/>
      <c r="C45" s="47"/>
      <c r="D45" s="47"/>
      <c r="E45" s="139" t="str">
        <f>E7</f>
        <v>Rekonstrukce komunikace ulice K Presům – I. Etapa, Chrudim</v>
      </c>
      <c r="F45" s="40"/>
      <c r="G45" s="40"/>
      <c r="H45" s="40"/>
      <c r="I45" s="140"/>
      <c r="J45" s="47"/>
      <c r="K45" s="51"/>
    </row>
    <row r="46" s="1" customFormat="1" ht="14.4" customHeight="1">
      <c r="B46" s="46"/>
      <c r="C46" s="40" t="s">
        <v>93</v>
      </c>
      <c r="D46" s="47"/>
      <c r="E46" s="47"/>
      <c r="F46" s="47"/>
      <c r="G46" s="47"/>
      <c r="H46" s="47"/>
      <c r="I46" s="140"/>
      <c r="J46" s="47"/>
      <c r="K46" s="51"/>
    </row>
    <row r="47" s="1" customFormat="1" ht="17.25" customHeight="1">
      <c r="B47" s="46"/>
      <c r="C47" s="47"/>
      <c r="D47" s="47"/>
      <c r="E47" s="141" t="str">
        <f>E9</f>
        <v>010/2018 - SO 101 Komunikace</v>
      </c>
      <c r="F47" s="47"/>
      <c r="G47" s="47"/>
      <c r="H47" s="47"/>
      <c r="I47" s="140"/>
      <c r="J47" s="47"/>
      <c r="K47" s="51"/>
    </row>
    <row r="48" s="1" customFormat="1" ht="6.96" customHeight="1">
      <c r="B48" s="46"/>
      <c r="C48" s="47"/>
      <c r="D48" s="47"/>
      <c r="E48" s="47"/>
      <c r="F48" s="47"/>
      <c r="G48" s="47"/>
      <c r="H48" s="47"/>
      <c r="I48" s="140"/>
      <c r="J48" s="47"/>
      <c r="K48" s="51"/>
    </row>
    <row r="49" s="1" customFormat="1" ht="18" customHeight="1">
      <c r="B49" s="46"/>
      <c r="C49" s="40" t="s">
        <v>24</v>
      </c>
      <c r="D49" s="47"/>
      <c r="E49" s="47"/>
      <c r="F49" s="35" t="str">
        <f>F12</f>
        <v>K Presům</v>
      </c>
      <c r="G49" s="47"/>
      <c r="H49" s="47"/>
      <c r="I49" s="142" t="s">
        <v>26</v>
      </c>
      <c r="J49" s="143" t="str">
        <f>IF(J12="","",J12)</f>
        <v>15. 6. 2018</v>
      </c>
      <c r="K49" s="51"/>
    </row>
    <row r="50" s="1" customFormat="1" ht="6.96" customHeight="1">
      <c r="B50" s="46"/>
      <c r="C50" s="47"/>
      <c r="D50" s="47"/>
      <c r="E50" s="47"/>
      <c r="F50" s="47"/>
      <c r="G50" s="47"/>
      <c r="H50" s="47"/>
      <c r="I50" s="140"/>
      <c r="J50" s="47"/>
      <c r="K50" s="51"/>
    </row>
    <row r="51" s="1" customFormat="1">
      <c r="B51" s="46"/>
      <c r="C51" s="40" t="s">
        <v>28</v>
      </c>
      <c r="D51" s="47"/>
      <c r="E51" s="47"/>
      <c r="F51" s="35" t="str">
        <f>E15</f>
        <v>Město Chrudim</v>
      </c>
      <c r="G51" s="47"/>
      <c r="H51" s="47"/>
      <c r="I51" s="142" t="s">
        <v>36</v>
      </c>
      <c r="J51" s="44" t="str">
        <f>E21</f>
        <v>DI PROJEKT s.r.o.</v>
      </c>
      <c r="K51" s="51"/>
    </row>
    <row r="52" s="1" customFormat="1" ht="14.4" customHeight="1">
      <c r="B52" s="46"/>
      <c r="C52" s="40" t="s">
        <v>34</v>
      </c>
      <c r="D52" s="47"/>
      <c r="E52" s="47"/>
      <c r="F52" s="35" t="str">
        <f>IF(E18="","",E18)</f>
        <v/>
      </c>
      <c r="G52" s="47"/>
      <c r="H52" s="47"/>
      <c r="I52" s="140"/>
      <c r="J52" s="167"/>
      <c r="K52" s="51"/>
    </row>
    <row r="53" s="1" customFormat="1" ht="10.32" customHeight="1">
      <c r="B53" s="46"/>
      <c r="C53" s="47"/>
      <c r="D53" s="47"/>
      <c r="E53" s="47"/>
      <c r="F53" s="47"/>
      <c r="G53" s="47"/>
      <c r="H53" s="47"/>
      <c r="I53" s="140"/>
      <c r="J53" s="47"/>
      <c r="K53" s="51"/>
    </row>
    <row r="54" s="1" customFormat="1" ht="29.28" customHeight="1">
      <c r="B54" s="46"/>
      <c r="C54" s="168" t="s">
        <v>96</v>
      </c>
      <c r="D54" s="155"/>
      <c r="E54" s="155"/>
      <c r="F54" s="155"/>
      <c r="G54" s="155"/>
      <c r="H54" s="155"/>
      <c r="I54" s="169"/>
      <c r="J54" s="170" t="s">
        <v>97</v>
      </c>
      <c r="K54" s="171"/>
    </row>
    <row r="55" s="1" customFormat="1" ht="10.32" customHeight="1">
      <c r="B55" s="46"/>
      <c r="C55" s="47"/>
      <c r="D55" s="47"/>
      <c r="E55" s="47"/>
      <c r="F55" s="47"/>
      <c r="G55" s="47"/>
      <c r="H55" s="47"/>
      <c r="I55" s="140"/>
      <c r="J55" s="47"/>
      <c r="K55" s="51"/>
    </row>
    <row r="56" s="1" customFormat="1" ht="29.28" customHeight="1">
      <c r="B56" s="46"/>
      <c r="C56" s="172" t="s">
        <v>98</v>
      </c>
      <c r="D56" s="47"/>
      <c r="E56" s="47"/>
      <c r="F56" s="47"/>
      <c r="G56" s="47"/>
      <c r="H56" s="47"/>
      <c r="I56" s="140"/>
      <c r="J56" s="151">
        <f>J88</f>
        <v>0</v>
      </c>
      <c r="K56" s="51"/>
      <c r="AU56" s="24" t="s">
        <v>99</v>
      </c>
    </row>
    <row r="57" s="7" customFormat="1" ht="24.96" customHeight="1">
      <c r="B57" s="173"/>
      <c r="C57" s="174"/>
      <c r="D57" s="175" t="s">
        <v>100</v>
      </c>
      <c r="E57" s="176"/>
      <c r="F57" s="176"/>
      <c r="G57" s="176"/>
      <c r="H57" s="176"/>
      <c r="I57" s="177"/>
      <c r="J57" s="178">
        <f>J89</f>
        <v>0</v>
      </c>
      <c r="K57" s="179"/>
    </row>
    <row r="58" s="8" customFormat="1" ht="19.92" customHeight="1">
      <c r="B58" s="180"/>
      <c r="C58" s="181"/>
      <c r="D58" s="182" t="s">
        <v>101</v>
      </c>
      <c r="E58" s="183"/>
      <c r="F58" s="183"/>
      <c r="G58" s="183"/>
      <c r="H58" s="183"/>
      <c r="I58" s="184"/>
      <c r="J58" s="185">
        <f>J90</f>
        <v>0</v>
      </c>
      <c r="K58" s="186"/>
    </row>
    <row r="59" s="8" customFormat="1" ht="19.92" customHeight="1">
      <c r="B59" s="180"/>
      <c r="C59" s="181"/>
      <c r="D59" s="182" t="s">
        <v>102</v>
      </c>
      <c r="E59" s="183"/>
      <c r="F59" s="183"/>
      <c r="G59" s="183"/>
      <c r="H59" s="183"/>
      <c r="I59" s="184"/>
      <c r="J59" s="185">
        <f>J246</f>
        <v>0</v>
      </c>
      <c r="K59" s="186"/>
    </row>
    <row r="60" s="8" customFormat="1" ht="19.92" customHeight="1">
      <c r="B60" s="180"/>
      <c r="C60" s="181"/>
      <c r="D60" s="182" t="s">
        <v>103</v>
      </c>
      <c r="E60" s="183"/>
      <c r="F60" s="183"/>
      <c r="G60" s="183"/>
      <c r="H60" s="183"/>
      <c r="I60" s="184"/>
      <c r="J60" s="185">
        <f>J256</f>
        <v>0</v>
      </c>
      <c r="K60" s="186"/>
    </row>
    <row r="61" s="8" customFormat="1" ht="19.92" customHeight="1">
      <c r="B61" s="180"/>
      <c r="C61" s="181"/>
      <c r="D61" s="182" t="s">
        <v>104</v>
      </c>
      <c r="E61" s="183"/>
      <c r="F61" s="183"/>
      <c r="G61" s="183"/>
      <c r="H61" s="183"/>
      <c r="I61" s="184"/>
      <c r="J61" s="185">
        <f>J320</f>
        <v>0</v>
      </c>
      <c r="K61" s="186"/>
    </row>
    <row r="62" s="8" customFormat="1" ht="19.92" customHeight="1">
      <c r="B62" s="180"/>
      <c r="C62" s="181"/>
      <c r="D62" s="182" t="s">
        <v>105</v>
      </c>
      <c r="E62" s="183"/>
      <c r="F62" s="183"/>
      <c r="G62" s="183"/>
      <c r="H62" s="183"/>
      <c r="I62" s="184"/>
      <c r="J62" s="185">
        <f>J351</f>
        <v>0</v>
      </c>
      <c r="K62" s="186"/>
    </row>
    <row r="63" s="8" customFormat="1" ht="14.88" customHeight="1">
      <c r="B63" s="180"/>
      <c r="C63" s="181"/>
      <c r="D63" s="182" t="s">
        <v>106</v>
      </c>
      <c r="E63" s="183"/>
      <c r="F63" s="183"/>
      <c r="G63" s="183"/>
      <c r="H63" s="183"/>
      <c r="I63" s="184"/>
      <c r="J63" s="185">
        <f>J426</f>
        <v>0</v>
      </c>
      <c r="K63" s="186"/>
    </row>
    <row r="64" s="8" customFormat="1" ht="19.92" customHeight="1">
      <c r="B64" s="180"/>
      <c r="C64" s="181"/>
      <c r="D64" s="182" t="s">
        <v>107</v>
      </c>
      <c r="E64" s="183"/>
      <c r="F64" s="183"/>
      <c r="G64" s="183"/>
      <c r="H64" s="183"/>
      <c r="I64" s="184"/>
      <c r="J64" s="185">
        <f>J457</f>
        <v>0</v>
      </c>
      <c r="K64" s="186"/>
    </row>
    <row r="65" s="8" customFormat="1" ht="19.92" customHeight="1">
      <c r="B65" s="180"/>
      <c r="C65" s="181"/>
      <c r="D65" s="182" t="s">
        <v>108</v>
      </c>
      <c r="E65" s="183"/>
      <c r="F65" s="183"/>
      <c r="G65" s="183"/>
      <c r="H65" s="183"/>
      <c r="I65" s="184"/>
      <c r="J65" s="185">
        <f>J461</f>
        <v>0</v>
      </c>
      <c r="K65" s="186"/>
    </row>
    <row r="66" s="7" customFormat="1" ht="24.96" customHeight="1">
      <c r="B66" s="173"/>
      <c r="C66" s="174"/>
      <c r="D66" s="175" t="s">
        <v>109</v>
      </c>
      <c r="E66" s="176"/>
      <c r="F66" s="176"/>
      <c r="G66" s="176"/>
      <c r="H66" s="176"/>
      <c r="I66" s="177"/>
      <c r="J66" s="178">
        <f>J464</f>
        <v>0</v>
      </c>
      <c r="K66" s="179"/>
    </row>
    <row r="67" s="8" customFormat="1" ht="19.92" customHeight="1">
      <c r="B67" s="180"/>
      <c r="C67" s="181"/>
      <c r="D67" s="182" t="s">
        <v>110</v>
      </c>
      <c r="E67" s="183"/>
      <c r="F67" s="183"/>
      <c r="G67" s="183"/>
      <c r="H67" s="183"/>
      <c r="I67" s="184"/>
      <c r="J67" s="185">
        <f>J465</f>
        <v>0</v>
      </c>
      <c r="K67" s="186"/>
    </row>
    <row r="68" s="7" customFormat="1" ht="24.96" customHeight="1">
      <c r="B68" s="173"/>
      <c r="C68" s="174"/>
      <c r="D68" s="175" t="s">
        <v>111</v>
      </c>
      <c r="E68" s="176"/>
      <c r="F68" s="176"/>
      <c r="G68" s="176"/>
      <c r="H68" s="176"/>
      <c r="I68" s="177"/>
      <c r="J68" s="178">
        <f>J471</f>
        <v>0</v>
      </c>
      <c r="K68" s="179"/>
    </row>
    <row r="69" s="1" customFormat="1" ht="21.84" customHeight="1">
      <c r="B69" s="46"/>
      <c r="C69" s="47"/>
      <c r="D69" s="47"/>
      <c r="E69" s="47"/>
      <c r="F69" s="47"/>
      <c r="G69" s="47"/>
      <c r="H69" s="47"/>
      <c r="I69" s="140"/>
      <c r="J69" s="47"/>
      <c r="K69" s="51"/>
    </row>
    <row r="70" s="1" customFormat="1" ht="6.96" customHeight="1">
      <c r="B70" s="67"/>
      <c r="C70" s="68"/>
      <c r="D70" s="68"/>
      <c r="E70" s="68"/>
      <c r="F70" s="68"/>
      <c r="G70" s="68"/>
      <c r="H70" s="68"/>
      <c r="I70" s="162"/>
      <c r="J70" s="68"/>
      <c r="K70" s="69"/>
    </row>
    <row r="74" s="1" customFormat="1" ht="6.96" customHeight="1">
      <c r="B74" s="70"/>
      <c r="C74" s="71"/>
      <c r="D74" s="71"/>
      <c r="E74" s="71"/>
      <c r="F74" s="71"/>
      <c r="G74" s="71"/>
      <c r="H74" s="71"/>
      <c r="I74" s="165"/>
      <c r="J74" s="71"/>
      <c r="K74" s="71"/>
      <c r="L74" s="72"/>
    </row>
    <row r="75" s="1" customFormat="1" ht="36.96" customHeight="1">
      <c r="B75" s="46"/>
      <c r="C75" s="73" t="s">
        <v>112</v>
      </c>
      <c r="D75" s="74"/>
      <c r="E75" s="74"/>
      <c r="F75" s="74"/>
      <c r="G75" s="74"/>
      <c r="H75" s="74"/>
      <c r="I75" s="187"/>
      <c r="J75" s="74"/>
      <c r="K75" s="74"/>
      <c r="L75" s="72"/>
    </row>
    <row r="76" s="1" customFormat="1" ht="6.96" customHeight="1">
      <c r="B76" s="46"/>
      <c r="C76" s="74"/>
      <c r="D76" s="74"/>
      <c r="E76" s="74"/>
      <c r="F76" s="74"/>
      <c r="G76" s="74"/>
      <c r="H76" s="74"/>
      <c r="I76" s="187"/>
      <c r="J76" s="74"/>
      <c r="K76" s="74"/>
      <c r="L76" s="72"/>
    </row>
    <row r="77" s="1" customFormat="1" ht="14.4" customHeight="1">
      <c r="B77" s="46"/>
      <c r="C77" s="76" t="s">
        <v>18</v>
      </c>
      <c r="D77" s="74"/>
      <c r="E77" s="74"/>
      <c r="F77" s="74"/>
      <c r="G77" s="74"/>
      <c r="H77" s="74"/>
      <c r="I77" s="187"/>
      <c r="J77" s="74"/>
      <c r="K77" s="74"/>
      <c r="L77" s="72"/>
    </row>
    <row r="78" s="1" customFormat="1" ht="16.5" customHeight="1">
      <c r="B78" s="46"/>
      <c r="C78" s="74"/>
      <c r="D78" s="74"/>
      <c r="E78" s="188" t="str">
        <f>E7</f>
        <v>Rekonstrukce komunikace ulice K Presům – I. Etapa, Chrudim</v>
      </c>
      <c r="F78" s="76"/>
      <c r="G78" s="76"/>
      <c r="H78" s="76"/>
      <c r="I78" s="187"/>
      <c r="J78" s="74"/>
      <c r="K78" s="74"/>
      <c r="L78" s="72"/>
    </row>
    <row r="79" s="1" customFormat="1" ht="14.4" customHeight="1">
      <c r="B79" s="46"/>
      <c r="C79" s="76" t="s">
        <v>93</v>
      </c>
      <c r="D79" s="74"/>
      <c r="E79" s="74"/>
      <c r="F79" s="74"/>
      <c r="G79" s="74"/>
      <c r="H79" s="74"/>
      <c r="I79" s="187"/>
      <c r="J79" s="74"/>
      <c r="K79" s="74"/>
      <c r="L79" s="72"/>
    </row>
    <row r="80" s="1" customFormat="1" ht="17.25" customHeight="1">
      <c r="B80" s="46"/>
      <c r="C80" s="74"/>
      <c r="D80" s="74"/>
      <c r="E80" s="82" t="str">
        <f>E9</f>
        <v>010/2018 - SO 101 Komunikace</v>
      </c>
      <c r="F80" s="74"/>
      <c r="G80" s="74"/>
      <c r="H80" s="74"/>
      <c r="I80" s="187"/>
      <c r="J80" s="74"/>
      <c r="K80" s="74"/>
      <c r="L80" s="72"/>
    </row>
    <row r="81" s="1" customFormat="1" ht="6.96" customHeight="1">
      <c r="B81" s="46"/>
      <c r="C81" s="74"/>
      <c r="D81" s="74"/>
      <c r="E81" s="74"/>
      <c r="F81" s="74"/>
      <c r="G81" s="74"/>
      <c r="H81" s="74"/>
      <c r="I81" s="187"/>
      <c r="J81" s="74"/>
      <c r="K81" s="74"/>
      <c r="L81" s="72"/>
    </row>
    <row r="82" s="1" customFormat="1" ht="18" customHeight="1">
      <c r="B82" s="46"/>
      <c r="C82" s="76" t="s">
        <v>24</v>
      </c>
      <c r="D82" s="74"/>
      <c r="E82" s="74"/>
      <c r="F82" s="189" t="str">
        <f>F12</f>
        <v>K Presům</v>
      </c>
      <c r="G82" s="74"/>
      <c r="H82" s="74"/>
      <c r="I82" s="190" t="s">
        <v>26</v>
      </c>
      <c r="J82" s="85" t="str">
        <f>IF(J12="","",J12)</f>
        <v>15. 6. 2018</v>
      </c>
      <c r="K82" s="74"/>
      <c r="L82" s="72"/>
    </row>
    <row r="83" s="1" customFormat="1" ht="6.96" customHeight="1">
      <c r="B83" s="46"/>
      <c r="C83" s="74"/>
      <c r="D83" s="74"/>
      <c r="E83" s="74"/>
      <c r="F83" s="74"/>
      <c r="G83" s="74"/>
      <c r="H83" s="74"/>
      <c r="I83" s="187"/>
      <c r="J83" s="74"/>
      <c r="K83" s="74"/>
      <c r="L83" s="72"/>
    </row>
    <row r="84" s="1" customFormat="1">
      <c r="B84" s="46"/>
      <c r="C84" s="76" t="s">
        <v>28</v>
      </c>
      <c r="D84" s="74"/>
      <c r="E84" s="74"/>
      <c r="F84" s="189" t="str">
        <f>E15</f>
        <v>Město Chrudim</v>
      </c>
      <c r="G84" s="74"/>
      <c r="H84" s="74"/>
      <c r="I84" s="190" t="s">
        <v>36</v>
      </c>
      <c r="J84" s="189" t="str">
        <f>E21</f>
        <v>DI PROJEKT s.r.o.</v>
      </c>
      <c r="K84" s="74"/>
      <c r="L84" s="72"/>
    </row>
    <row r="85" s="1" customFormat="1" ht="14.4" customHeight="1">
      <c r="B85" s="46"/>
      <c r="C85" s="76" t="s">
        <v>34</v>
      </c>
      <c r="D85" s="74"/>
      <c r="E85" s="74"/>
      <c r="F85" s="189" t="str">
        <f>IF(E18="","",E18)</f>
        <v/>
      </c>
      <c r="G85" s="74"/>
      <c r="H85" s="74"/>
      <c r="I85" s="187"/>
      <c r="J85" s="74"/>
      <c r="K85" s="74"/>
      <c r="L85" s="72"/>
    </row>
    <row r="86" s="1" customFormat="1" ht="10.32" customHeight="1">
      <c r="B86" s="46"/>
      <c r="C86" s="74"/>
      <c r="D86" s="74"/>
      <c r="E86" s="74"/>
      <c r="F86" s="74"/>
      <c r="G86" s="74"/>
      <c r="H86" s="74"/>
      <c r="I86" s="187"/>
      <c r="J86" s="74"/>
      <c r="K86" s="74"/>
      <c r="L86" s="72"/>
    </row>
    <row r="87" s="9" customFormat="1" ht="29.28" customHeight="1">
      <c r="B87" s="191"/>
      <c r="C87" s="192" t="s">
        <v>113</v>
      </c>
      <c r="D87" s="193" t="s">
        <v>62</v>
      </c>
      <c r="E87" s="193" t="s">
        <v>58</v>
      </c>
      <c r="F87" s="193" t="s">
        <v>114</v>
      </c>
      <c r="G87" s="193" t="s">
        <v>115</v>
      </c>
      <c r="H87" s="193" t="s">
        <v>116</v>
      </c>
      <c r="I87" s="194" t="s">
        <v>117</v>
      </c>
      <c r="J87" s="193" t="s">
        <v>97</v>
      </c>
      <c r="K87" s="195" t="s">
        <v>118</v>
      </c>
      <c r="L87" s="196"/>
      <c r="M87" s="102" t="s">
        <v>119</v>
      </c>
      <c r="N87" s="103" t="s">
        <v>47</v>
      </c>
      <c r="O87" s="103" t="s">
        <v>120</v>
      </c>
      <c r="P87" s="103" t="s">
        <v>121</v>
      </c>
      <c r="Q87" s="103" t="s">
        <v>122</v>
      </c>
      <c r="R87" s="103" t="s">
        <v>123</v>
      </c>
      <c r="S87" s="103" t="s">
        <v>124</v>
      </c>
      <c r="T87" s="104" t="s">
        <v>125</v>
      </c>
    </row>
    <row r="88" s="1" customFormat="1" ht="29.28" customHeight="1">
      <c r="B88" s="46"/>
      <c r="C88" s="108" t="s">
        <v>98</v>
      </c>
      <c r="D88" s="74"/>
      <c r="E88" s="74"/>
      <c r="F88" s="74"/>
      <c r="G88" s="74"/>
      <c r="H88" s="74"/>
      <c r="I88" s="187"/>
      <c r="J88" s="197">
        <f>BK88</f>
        <v>0</v>
      </c>
      <c r="K88" s="74"/>
      <c r="L88" s="72"/>
      <c r="M88" s="105"/>
      <c r="N88" s="106"/>
      <c r="O88" s="106"/>
      <c r="P88" s="198">
        <f>P89+P464+P471</f>
        <v>0</v>
      </c>
      <c r="Q88" s="106"/>
      <c r="R88" s="198">
        <f>R89+R464+R471</f>
        <v>212.47665497379998</v>
      </c>
      <c r="S88" s="106"/>
      <c r="T88" s="199">
        <f>T89+T464+T471</f>
        <v>142.40199999999999</v>
      </c>
      <c r="AT88" s="24" t="s">
        <v>76</v>
      </c>
      <c r="AU88" s="24" t="s">
        <v>99</v>
      </c>
      <c r="BK88" s="200">
        <f>BK89+BK464+BK471</f>
        <v>0</v>
      </c>
    </row>
    <row r="89" s="10" customFormat="1" ht="37.44" customHeight="1">
      <c r="B89" s="201"/>
      <c r="C89" s="202"/>
      <c r="D89" s="203" t="s">
        <v>76</v>
      </c>
      <c r="E89" s="204" t="s">
        <v>126</v>
      </c>
      <c r="F89" s="204" t="s">
        <v>127</v>
      </c>
      <c r="G89" s="202"/>
      <c r="H89" s="202"/>
      <c r="I89" s="205"/>
      <c r="J89" s="206">
        <f>BK89</f>
        <v>0</v>
      </c>
      <c r="K89" s="202"/>
      <c r="L89" s="207"/>
      <c r="M89" s="208"/>
      <c r="N89" s="209"/>
      <c r="O89" s="209"/>
      <c r="P89" s="210">
        <f>P90+P246+P256+P320+P351+P457+P461</f>
        <v>0</v>
      </c>
      <c r="Q89" s="209"/>
      <c r="R89" s="210">
        <f>R90+R246+R256+R320+R351+R457+R461</f>
        <v>212.45409497379998</v>
      </c>
      <c r="S89" s="209"/>
      <c r="T89" s="211">
        <f>T90+T246+T256+T320+T351+T457+T461</f>
        <v>142.40199999999999</v>
      </c>
      <c r="AR89" s="212" t="s">
        <v>84</v>
      </c>
      <c r="AT89" s="213" t="s">
        <v>76</v>
      </c>
      <c r="AU89" s="213" t="s">
        <v>77</v>
      </c>
      <c r="AY89" s="212" t="s">
        <v>128</v>
      </c>
      <c r="BK89" s="214">
        <f>BK90+BK246+BK256+BK320+BK351+BK457+BK461</f>
        <v>0</v>
      </c>
    </row>
    <row r="90" s="10" customFormat="1" ht="19.92" customHeight="1">
      <c r="B90" s="201"/>
      <c r="C90" s="202"/>
      <c r="D90" s="203" t="s">
        <v>76</v>
      </c>
      <c r="E90" s="215" t="s">
        <v>84</v>
      </c>
      <c r="F90" s="215" t="s">
        <v>129</v>
      </c>
      <c r="G90" s="202"/>
      <c r="H90" s="202"/>
      <c r="I90" s="205"/>
      <c r="J90" s="216">
        <f>BK90</f>
        <v>0</v>
      </c>
      <c r="K90" s="202"/>
      <c r="L90" s="207"/>
      <c r="M90" s="208"/>
      <c r="N90" s="209"/>
      <c r="O90" s="209"/>
      <c r="P90" s="210">
        <f>SUM(P91:P245)</f>
        <v>0</v>
      </c>
      <c r="Q90" s="209"/>
      <c r="R90" s="210">
        <f>SUM(R91:R245)</f>
        <v>49.537467134000003</v>
      </c>
      <c r="S90" s="209"/>
      <c r="T90" s="211">
        <f>SUM(T91:T245)</f>
        <v>139.87799999999999</v>
      </c>
      <c r="AR90" s="212" t="s">
        <v>84</v>
      </c>
      <c r="AT90" s="213" t="s">
        <v>76</v>
      </c>
      <c r="AU90" s="213" t="s">
        <v>84</v>
      </c>
      <c r="AY90" s="212" t="s">
        <v>128</v>
      </c>
      <c r="BK90" s="214">
        <f>SUM(BK91:BK245)</f>
        <v>0</v>
      </c>
    </row>
    <row r="91" s="1" customFormat="1" ht="25.5" customHeight="1">
      <c r="B91" s="46"/>
      <c r="C91" s="217" t="s">
        <v>84</v>
      </c>
      <c r="D91" s="217" t="s">
        <v>130</v>
      </c>
      <c r="E91" s="218" t="s">
        <v>131</v>
      </c>
      <c r="F91" s="219" t="s">
        <v>132</v>
      </c>
      <c r="G91" s="220" t="s">
        <v>133</v>
      </c>
      <c r="H91" s="221">
        <v>85</v>
      </c>
      <c r="I91" s="222"/>
      <c r="J91" s="223">
        <f>ROUND(I91*H91,2)</f>
        <v>0</v>
      </c>
      <c r="K91" s="219" t="s">
        <v>134</v>
      </c>
      <c r="L91" s="72"/>
      <c r="M91" s="224" t="s">
        <v>23</v>
      </c>
      <c r="N91" s="225" t="s">
        <v>48</v>
      </c>
      <c r="O91" s="47"/>
      <c r="P91" s="226">
        <f>O91*H91</f>
        <v>0</v>
      </c>
      <c r="Q91" s="226">
        <v>0</v>
      </c>
      <c r="R91" s="226">
        <f>Q91*H91</f>
        <v>0</v>
      </c>
      <c r="S91" s="226">
        <v>0</v>
      </c>
      <c r="T91" s="227">
        <f>S91*H91</f>
        <v>0</v>
      </c>
      <c r="AR91" s="24" t="s">
        <v>135</v>
      </c>
      <c r="AT91" s="24" t="s">
        <v>130</v>
      </c>
      <c r="AU91" s="24" t="s">
        <v>86</v>
      </c>
      <c r="AY91" s="24" t="s">
        <v>128</v>
      </c>
      <c r="BE91" s="228">
        <f>IF(N91="základní",J91,0)</f>
        <v>0</v>
      </c>
      <c r="BF91" s="228">
        <f>IF(N91="snížená",J91,0)</f>
        <v>0</v>
      </c>
      <c r="BG91" s="228">
        <f>IF(N91="zákl. přenesená",J91,0)</f>
        <v>0</v>
      </c>
      <c r="BH91" s="228">
        <f>IF(N91="sníž. přenesená",J91,0)</f>
        <v>0</v>
      </c>
      <c r="BI91" s="228">
        <f>IF(N91="nulová",J91,0)</f>
        <v>0</v>
      </c>
      <c r="BJ91" s="24" t="s">
        <v>84</v>
      </c>
      <c r="BK91" s="228">
        <f>ROUND(I91*H91,2)</f>
        <v>0</v>
      </c>
      <c r="BL91" s="24" t="s">
        <v>135</v>
      </c>
      <c r="BM91" s="24" t="s">
        <v>136</v>
      </c>
    </row>
    <row r="92" s="1" customFormat="1">
      <c r="B92" s="46"/>
      <c r="C92" s="74"/>
      <c r="D92" s="229" t="s">
        <v>137</v>
      </c>
      <c r="E92" s="74"/>
      <c r="F92" s="230" t="s">
        <v>138</v>
      </c>
      <c r="G92" s="74"/>
      <c r="H92" s="74"/>
      <c r="I92" s="187"/>
      <c r="J92" s="74"/>
      <c r="K92" s="74"/>
      <c r="L92" s="72"/>
      <c r="M92" s="231"/>
      <c r="N92" s="47"/>
      <c r="O92" s="47"/>
      <c r="P92" s="47"/>
      <c r="Q92" s="47"/>
      <c r="R92" s="47"/>
      <c r="S92" s="47"/>
      <c r="T92" s="95"/>
      <c r="AT92" s="24" t="s">
        <v>137</v>
      </c>
      <c r="AU92" s="24" t="s">
        <v>86</v>
      </c>
    </row>
    <row r="93" s="11" customFormat="1">
      <c r="B93" s="232"/>
      <c r="C93" s="233"/>
      <c r="D93" s="229" t="s">
        <v>139</v>
      </c>
      <c r="E93" s="234" t="s">
        <v>23</v>
      </c>
      <c r="F93" s="235" t="s">
        <v>140</v>
      </c>
      <c r="G93" s="233"/>
      <c r="H93" s="234" t="s">
        <v>23</v>
      </c>
      <c r="I93" s="236"/>
      <c r="J93" s="233"/>
      <c r="K93" s="233"/>
      <c r="L93" s="237"/>
      <c r="M93" s="238"/>
      <c r="N93" s="239"/>
      <c r="O93" s="239"/>
      <c r="P93" s="239"/>
      <c r="Q93" s="239"/>
      <c r="R93" s="239"/>
      <c r="S93" s="239"/>
      <c r="T93" s="240"/>
      <c r="AT93" s="241" t="s">
        <v>139</v>
      </c>
      <c r="AU93" s="241" t="s">
        <v>86</v>
      </c>
      <c r="AV93" s="11" t="s">
        <v>84</v>
      </c>
      <c r="AW93" s="11" t="s">
        <v>40</v>
      </c>
      <c r="AX93" s="11" t="s">
        <v>77</v>
      </c>
      <c r="AY93" s="241" t="s">
        <v>128</v>
      </c>
    </row>
    <row r="94" s="12" customFormat="1">
      <c r="B94" s="242"/>
      <c r="C94" s="243"/>
      <c r="D94" s="229" t="s">
        <v>139</v>
      </c>
      <c r="E94" s="244" t="s">
        <v>23</v>
      </c>
      <c r="F94" s="245" t="s">
        <v>141</v>
      </c>
      <c r="G94" s="243"/>
      <c r="H94" s="246">
        <v>60</v>
      </c>
      <c r="I94" s="247"/>
      <c r="J94" s="243"/>
      <c r="K94" s="243"/>
      <c r="L94" s="248"/>
      <c r="M94" s="249"/>
      <c r="N94" s="250"/>
      <c r="O94" s="250"/>
      <c r="P94" s="250"/>
      <c r="Q94" s="250"/>
      <c r="R94" s="250"/>
      <c r="S94" s="250"/>
      <c r="T94" s="251"/>
      <c r="AT94" s="252" t="s">
        <v>139</v>
      </c>
      <c r="AU94" s="252" t="s">
        <v>86</v>
      </c>
      <c r="AV94" s="12" t="s">
        <v>86</v>
      </c>
      <c r="AW94" s="12" t="s">
        <v>40</v>
      </c>
      <c r="AX94" s="12" t="s">
        <v>77</v>
      </c>
      <c r="AY94" s="252" t="s">
        <v>128</v>
      </c>
    </row>
    <row r="95" s="12" customFormat="1">
      <c r="B95" s="242"/>
      <c r="C95" s="243"/>
      <c r="D95" s="229" t="s">
        <v>139</v>
      </c>
      <c r="E95" s="244" t="s">
        <v>23</v>
      </c>
      <c r="F95" s="245" t="s">
        <v>142</v>
      </c>
      <c r="G95" s="243"/>
      <c r="H95" s="246">
        <v>25</v>
      </c>
      <c r="I95" s="247"/>
      <c r="J95" s="243"/>
      <c r="K95" s="243"/>
      <c r="L95" s="248"/>
      <c r="M95" s="249"/>
      <c r="N95" s="250"/>
      <c r="O95" s="250"/>
      <c r="P95" s="250"/>
      <c r="Q95" s="250"/>
      <c r="R95" s="250"/>
      <c r="S95" s="250"/>
      <c r="T95" s="251"/>
      <c r="AT95" s="252" t="s">
        <v>139</v>
      </c>
      <c r="AU95" s="252" t="s">
        <v>86</v>
      </c>
      <c r="AV95" s="12" t="s">
        <v>86</v>
      </c>
      <c r="AW95" s="12" t="s">
        <v>40</v>
      </c>
      <c r="AX95" s="12" t="s">
        <v>77</v>
      </c>
      <c r="AY95" s="252" t="s">
        <v>128</v>
      </c>
    </row>
    <row r="96" s="13" customFormat="1">
      <c r="B96" s="253"/>
      <c r="C96" s="254"/>
      <c r="D96" s="229" t="s">
        <v>139</v>
      </c>
      <c r="E96" s="255" t="s">
        <v>23</v>
      </c>
      <c r="F96" s="256" t="s">
        <v>143</v>
      </c>
      <c r="G96" s="254"/>
      <c r="H96" s="257">
        <v>85</v>
      </c>
      <c r="I96" s="258"/>
      <c r="J96" s="254"/>
      <c r="K96" s="254"/>
      <c r="L96" s="259"/>
      <c r="M96" s="260"/>
      <c r="N96" s="261"/>
      <c r="O96" s="261"/>
      <c r="P96" s="261"/>
      <c r="Q96" s="261"/>
      <c r="R96" s="261"/>
      <c r="S96" s="261"/>
      <c r="T96" s="262"/>
      <c r="AT96" s="263" t="s">
        <v>139</v>
      </c>
      <c r="AU96" s="263" t="s">
        <v>86</v>
      </c>
      <c r="AV96" s="13" t="s">
        <v>135</v>
      </c>
      <c r="AW96" s="13" t="s">
        <v>40</v>
      </c>
      <c r="AX96" s="13" t="s">
        <v>84</v>
      </c>
      <c r="AY96" s="263" t="s">
        <v>128</v>
      </c>
    </row>
    <row r="97" s="1" customFormat="1" ht="25.5" customHeight="1">
      <c r="B97" s="46"/>
      <c r="C97" s="217" t="s">
        <v>86</v>
      </c>
      <c r="D97" s="217" t="s">
        <v>130</v>
      </c>
      <c r="E97" s="218" t="s">
        <v>144</v>
      </c>
      <c r="F97" s="219" t="s">
        <v>145</v>
      </c>
      <c r="G97" s="220" t="s">
        <v>133</v>
      </c>
      <c r="H97" s="221">
        <v>85</v>
      </c>
      <c r="I97" s="222"/>
      <c r="J97" s="223">
        <f>ROUND(I97*H97,2)</f>
        <v>0</v>
      </c>
      <c r="K97" s="219" t="s">
        <v>134</v>
      </c>
      <c r="L97" s="72"/>
      <c r="M97" s="224" t="s">
        <v>23</v>
      </c>
      <c r="N97" s="225" t="s">
        <v>48</v>
      </c>
      <c r="O97" s="47"/>
      <c r="P97" s="226">
        <f>O97*H97</f>
        <v>0</v>
      </c>
      <c r="Q97" s="226">
        <v>0.00018000000000000001</v>
      </c>
      <c r="R97" s="226">
        <f>Q97*H97</f>
        <v>0.015300000000000001</v>
      </c>
      <c r="S97" s="226">
        <v>0</v>
      </c>
      <c r="T97" s="227">
        <f>S97*H97</f>
        <v>0</v>
      </c>
      <c r="AR97" s="24" t="s">
        <v>135</v>
      </c>
      <c r="AT97" s="24" t="s">
        <v>130</v>
      </c>
      <c r="AU97" s="24" t="s">
        <v>86</v>
      </c>
      <c r="AY97" s="24" t="s">
        <v>128</v>
      </c>
      <c r="BE97" s="228">
        <f>IF(N97="základní",J97,0)</f>
        <v>0</v>
      </c>
      <c r="BF97" s="228">
        <f>IF(N97="snížená",J97,0)</f>
        <v>0</v>
      </c>
      <c r="BG97" s="228">
        <f>IF(N97="zákl. přenesená",J97,0)</f>
        <v>0</v>
      </c>
      <c r="BH97" s="228">
        <f>IF(N97="sníž. přenesená",J97,0)</f>
        <v>0</v>
      </c>
      <c r="BI97" s="228">
        <f>IF(N97="nulová",J97,0)</f>
        <v>0</v>
      </c>
      <c r="BJ97" s="24" t="s">
        <v>84</v>
      </c>
      <c r="BK97" s="228">
        <f>ROUND(I97*H97,2)</f>
        <v>0</v>
      </c>
      <c r="BL97" s="24" t="s">
        <v>135</v>
      </c>
      <c r="BM97" s="24" t="s">
        <v>146</v>
      </c>
    </row>
    <row r="98" s="1" customFormat="1">
      <c r="B98" s="46"/>
      <c r="C98" s="74"/>
      <c r="D98" s="229" t="s">
        <v>137</v>
      </c>
      <c r="E98" s="74"/>
      <c r="F98" s="230" t="s">
        <v>147</v>
      </c>
      <c r="G98" s="74"/>
      <c r="H98" s="74"/>
      <c r="I98" s="187"/>
      <c r="J98" s="74"/>
      <c r="K98" s="74"/>
      <c r="L98" s="72"/>
      <c r="M98" s="231"/>
      <c r="N98" s="47"/>
      <c r="O98" s="47"/>
      <c r="P98" s="47"/>
      <c r="Q98" s="47"/>
      <c r="R98" s="47"/>
      <c r="S98" s="47"/>
      <c r="T98" s="95"/>
      <c r="AT98" s="24" t="s">
        <v>137</v>
      </c>
      <c r="AU98" s="24" t="s">
        <v>86</v>
      </c>
    </row>
    <row r="99" s="1" customFormat="1" ht="25.5" customHeight="1">
      <c r="B99" s="46"/>
      <c r="C99" s="217" t="s">
        <v>148</v>
      </c>
      <c r="D99" s="217" t="s">
        <v>130</v>
      </c>
      <c r="E99" s="218" t="s">
        <v>149</v>
      </c>
      <c r="F99" s="219" t="s">
        <v>150</v>
      </c>
      <c r="G99" s="220" t="s">
        <v>151</v>
      </c>
      <c r="H99" s="221">
        <v>1</v>
      </c>
      <c r="I99" s="222"/>
      <c r="J99" s="223">
        <f>ROUND(I99*H99,2)</f>
        <v>0</v>
      </c>
      <c r="K99" s="219" t="s">
        <v>134</v>
      </c>
      <c r="L99" s="72"/>
      <c r="M99" s="224" t="s">
        <v>23</v>
      </c>
      <c r="N99" s="225" t="s">
        <v>48</v>
      </c>
      <c r="O99" s="47"/>
      <c r="P99" s="226">
        <f>O99*H99</f>
        <v>0</v>
      </c>
      <c r="Q99" s="226">
        <v>0</v>
      </c>
      <c r="R99" s="226">
        <f>Q99*H99</f>
        <v>0</v>
      </c>
      <c r="S99" s="226">
        <v>0</v>
      </c>
      <c r="T99" s="227">
        <f>S99*H99</f>
        <v>0</v>
      </c>
      <c r="AR99" s="24" t="s">
        <v>135</v>
      </c>
      <c r="AT99" s="24" t="s">
        <v>130</v>
      </c>
      <c r="AU99" s="24" t="s">
        <v>86</v>
      </c>
      <c r="AY99" s="24" t="s">
        <v>128</v>
      </c>
      <c r="BE99" s="228">
        <f>IF(N99="základní",J99,0)</f>
        <v>0</v>
      </c>
      <c r="BF99" s="228">
        <f>IF(N99="snížená",J99,0)</f>
        <v>0</v>
      </c>
      <c r="BG99" s="228">
        <f>IF(N99="zákl. přenesená",J99,0)</f>
        <v>0</v>
      </c>
      <c r="BH99" s="228">
        <f>IF(N99="sníž. přenesená",J99,0)</f>
        <v>0</v>
      </c>
      <c r="BI99" s="228">
        <f>IF(N99="nulová",J99,0)</f>
        <v>0</v>
      </c>
      <c r="BJ99" s="24" t="s">
        <v>84</v>
      </c>
      <c r="BK99" s="228">
        <f>ROUND(I99*H99,2)</f>
        <v>0</v>
      </c>
      <c r="BL99" s="24" t="s">
        <v>135</v>
      </c>
      <c r="BM99" s="24" t="s">
        <v>152</v>
      </c>
    </row>
    <row r="100" s="1" customFormat="1">
      <c r="B100" s="46"/>
      <c r="C100" s="74"/>
      <c r="D100" s="229" t="s">
        <v>137</v>
      </c>
      <c r="E100" s="74"/>
      <c r="F100" s="230" t="s">
        <v>153</v>
      </c>
      <c r="G100" s="74"/>
      <c r="H100" s="74"/>
      <c r="I100" s="187"/>
      <c r="J100" s="74"/>
      <c r="K100" s="74"/>
      <c r="L100" s="72"/>
      <c r="M100" s="231"/>
      <c r="N100" s="47"/>
      <c r="O100" s="47"/>
      <c r="P100" s="47"/>
      <c r="Q100" s="47"/>
      <c r="R100" s="47"/>
      <c r="S100" s="47"/>
      <c r="T100" s="95"/>
      <c r="AT100" s="24" t="s">
        <v>137</v>
      </c>
      <c r="AU100" s="24" t="s">
        <v>86</v>
      </c>
    </row>
    <row r="101" s="11" customFormat="1">
      <c r="B101" s="232"/>
      <c r="C101" s="233"/>
      <c r="D101" s="229" t="s">
        <v>139</v>
      </c>
      <c r="E101" s="234" t="s">
        <v>23</v>
      </c>
      <c r="F101" s="235" t="s">
        <v>140</v>
      </c>
      <c r="G101" s="233"/>
      <c r="H101" s="234" t="s">
        <v>23</v>
      </c>
      <c r="I101" s="236"/>
      <c r="J101" s="233"/>
      <c r="K101" s="233"/>
      <c r="L101" s="237"/>
      <c r="M101" s="238"/>
      <c r="N101" s="239"/>
      <c r="O101" s="239"/>
      <c r="P101" s="239"/>
      <c r="Q101" s="239"/>
      <c r="R101" s="239"/>
      <c r="S101" s="239"/>
      <c r="T101" s="240"/>
      <c r="AT101" s="241" t="s">
        <v>139</v>
      </c>
      <c r="AU101" s="241" t="s">
        <v>86</v>
      </c>
      <c r="AV101" s="11" t="s">
        <v>84</v>
      </c>
      <c r="AW101" s="11" t="s">
        <v>40</v>
      </c>
      <c r="AX101" s="11" t="s">
        <v>77</v>
      </c>
      <c r="AY101" s="241" t="s">
        <v>128</v>
      </c>
    </row>
    <row r="102" s="12" customFormat="1">
      <c r="B102" s="242"/>
      <c r="C102" s="243"/>
      <c r="D102" s="229" t="s">
        <v>139</v>
      </c>
      <c r="E102" s="244" t="s">
        <v>23</v>
      </c>
      <c r="F102" s="245" t="s">
        <v>154</v>
      </c>
      <c r="G102" s="243"/>
      <c r="H102" s="246">
        <v>1</v>
      </c>
      <c r="I102" s="247"/>
      <c r="J102" s="243"/>
      <c r="K102" s="243"/>
      <c r="L102" s="248"/>
      <c r="M102" s="249"/>
      <c r="N102" s="250"/>
      <c r="O102" s="250"/>
      <c r="P102" s="250"/>
      <c r="Q102" s="250"/>
      <c r="R102" s="250"/>
      <c r="S102" s="250"/>
      <c r="T102" s="251"/>
      <c r="AT102" s="252" t="s">
        <v>139</v>
      </c>
      <c r="AU102" s="252" t="s">
        <v>86</v>
      </c>
      <c r="AV102" s="12" t="s">
        <v>86</v>
      </c>
      <c r="AW102" s="12" t="s">
        <v>40</v>
      </c>
      <c r="AX102" s="12" t="s">
        <v>84</v>
      </c>
      <c r="AY102" s="252" t="s">
        <v>128</v>
      </c>
    </row>
    <row r="103" s="1" customFormat="1" ht="25.5" customHeight="1">
      <c r="B103" s="46"/>
      <c r="C103" s="217" t="s">
        <v>135</v>
      </c>
      <c r="D103" s="217" t="s">
        <v>130</v>
      </c>
      <c r="E103" s="218" t="s">
        <v>155</v>
      </c>
      <c r="F103" s="219" t="s">
        <v>156</v>
      </c>
      <c r="G103" s="220" t="s">
        <v>151</v>
      </c>
      <c r="H103" s="221">
        <v>1</v>
      </c>
      <c r="I103" s="222"/>
      <c r="J103" s="223">
        <f>ROUND(I103*H103,2)</f>
        <v>0</v>
      </c>
      <c r="K103" s="219" t="s">
        <v>134</v>
      </c>
      <c r="L103" s="72"/>
      <c r="M103" s="224" t="s">
        <v>23</v>
      </c>
      <c r="N103" s="225" t="s">
        <v>48</v>
      </c>
      <c r="O103" s="47"/>
      <c r="P103" s="226">
        <f>O103*H103</f>
        <v>0</v>
      </c>
      <c r="Q103" s="226">
        <v>4.6394000000000003E-05</v>
      </c>
      <c r="R103" s="226">
        <f>Q103*H103</f>
        <v>4.6394000000000003E-05</v>
      </c>
      <c r="S103" s="226">
        <v>0</v>
      </c>
      <c r="T103" s="227">
        <f>S103*H103</f>
        <v>0</v>
      </c>
      <c r="AR103" s="24" t="s">
        <v>135</v>
      </c>
      <c r="AT103" s="24" t="s">
        <v>130</v>
      </c>
      <c r="AU103" s="24" t="s">
        <v>86</v>
      </c>
      <c r="AY103" s="24" t="s">
        <v>128</v>
      </c>
      <c r="BE103" s="228">
        <f>IF(N103="základní",J103,0)</f>
        <v>0</v>
      </c>
      <c r="BF103" s="228">
        <f>IF(N103="snížená",J103,0)</f>
        <v>0</v>
      </c>
      <c r="BG103" s="228">
        <f>IF(N103="zákl. přenesená",J103,0)</f>
        <v>0</v>
      </c>
      <c r="BH103" s="228">
        <f>IF(N103="sníž. přenesená",J103,0)</f>
        <v>0</v>
      </c>
      <c r="BI103" s="228">
        <f>IF(N103="nulová",J103,0)</f>
        <v>0</v>
      </c>
      <c r="BJ103" s="24" t="s">
        <v>84</v>
      </c>
      <c r="BK103" s="228">
        <f>ROUND(I103*H103,2)</f>
        <v>0</v>
      </c>
      <c r="BL103" s="24" t="s">
        <v>135</v>
      </c>
      <c r="BM103" s="24" t="s">
        <v>157</v>
      </c>
    </row>
    <row r="104" s="1" customFormat="1">
      <c r="B104" s="46"/>
      <c r="C104" s="74"/>
      <c r="D104" s="229" t="s">
        <v>137</v>
      </c>
      <c r="E104" s="74"/>
      <c r="F104" s="230" t="s">
        <v>158</v>
      </c>
      <c r="G104" s="74"/>
      <c r="H104" s="74"/>
      <c r="I104" s="187"/>
      <c r="J104" s="74"/>
      <c r="K104" s="74"/>
      <c r="L104" s="72"/>
      <c r="M104" s="231"/>
      <c r="N104" s="47"/>
      <c r="O104" s="47"/>
      <c r="P104" s="47"/>
      <c r="Q104" s="47"/>
      <c r="R104" s="47"/>
      <c r="S104" s="47"/>
      <c r="T104" s="95"/>
      <c r="AT104" s="24" t="s">
        <v>137</v>
      </c>
      <c r="AU104" s="24" t="s">
        <v>86</v>
      </c>
    </row>
    <row r="105" s="1" customFormat="1" ht="38.25" customHeight="1">
      <c r="B105" s="46"/>
      <c r="C105" s="217" t="s">
        <v>159</v>
      </c>
      <c r="D105" s="217" t="s">
        <v>130</v>
      </c>
      <c r="E105" s="218" t="s">
        <v>160</v>
      </c>
      <c r="F105" s="219" t="s">
        <v>161</v>
      </c>
      <c r="G105" s="220" t="s">
        <v>133</v>
      </c>
      <c r="H105" s="221">
        <v>21</v>
      </c>
      <c r="I105" s="222"/>
      <c r="J105" s="223">
        <f>ROUND(I105*H105,2)</f>
        <v>0</v>
      </c>
      <c r="K105" s="219" t="s">
        <v>134</v>
      </c>
      <c r="L105" s="72"/>
      <c r="M105" s="224" t="s">
        <v>23</v>
      </c>
      <c r="N105" s="225" t="s">
        <v>48</v>
      </c>
      <c r="O105" s="47"/>
      <c r="P105" s="226">
        <f>O105*H105</f>
        <v>0</v>
      </c>
      <c r="Q105" s="226">
        <v>0</v>
      </c>
      <c r="R105" s="226">
        <f>Q105*H105</f>
        <v>0</v>
      </c>
      <c r="S105" s="226">
        <v>0.26000000000000001</v>
      </c>
      <c r="T105" s="227">
        <f>S105*H105</f>
        <v>5.46</v>
      </c>
      <c r="AR105" s="24" t="s">
        <v>135</v>
      </c>
      <c r="AT105" s="24" t="s">
        <v>130</v>
      </c>
      <c r="AU105" s="24" t="s">
        <v>86</v>
      </c>
      <c r="AY105" s="24" t="s">
        <v>128</v>
      </c>
      <c r="BE105" s="228">
        <f>IF(N105="základní",J105,0)</f>
        <v>0</v>
      </c>
      <c r="BF105" s="228">
        <f>IF(N105="snížená",J105,0)</f>
        <v>0</v>
      </c>
      <c r="BG105" s="228">
        <f>IF(N105="zákl. přenesená",J105,0)</f>
        <v>0</v>
      </c>
      <c r="BH105" s="228">
        <f>IF(N105="sníž. přenesená",J105,0)</f>
        <v>0</v>
      </c>
      <c r="BI105" s="228">
        <f>IF(N105="nulová",J105,0)</f>
        <v>0</v>
      </c>
      <c r="BJ105" s="24" t="s">
        <v>84</v>
      </c>
      <c r="BK105" s="228">
        <f>ROUND(I105*H105,2)</f>
        <v>0</v>
      </c>
      <c r="BL105" s="24" t="s">
        <v>135</v>
      </c>
      <c r="BM105" s="24" t="s">
        <v>162</v>
      </c>
    </row>
    <row r="106" s="1" customFormat="1">
      <c r="B106" s="46"/>
      <c r="C106" s="74"/>
      <c r="D106" s="229" t="s">
        <v>137</v>
      </c>
      <c r="E106" s="74"/>
      <c r="F106" s="230" t="s">
        <v>163</v>
      </c>
      <c r="G106" s="74"/>
      <c r="H106" s="74"/>
      <c r="I106" s="187"/>
      <c r="J106" s="74"/>
      <c r="K106" s="74"/>
      <c r="L106" s="72"/>
      <c r="M106" s="231"/>
      <c r="N106" s="47"/>
      <c r="O106" s="47"/>
      <c r="P106" s="47"/>
      <c r="Q106" s="47"/>
      <c r="R106" s="47"/>
      <c r="S106" s="47"/>
      <c r="T106" s="95"/>
      <c r="AT106" s="24" t="s">
        <v>137</v>
      </c>
      <c r="AU106" s="24" t="s">
        <v>86</v>
      </c>
    </row>
    <row r="107" s="11" customFormat="1">
      <c r="B107" s="232"/>
      <c r="C107" s="233"/>
      <c r="D107" s="229" t="s">
        <v>139</v>
      </c>
      <c r="E107" s="234" t="s">
        <v>23</v>
      </c>
      <c r="F107" s="235" t="s">
        <v>140</v>
      </c>
      <c r="G107" s="233"/>
      <c r="H107" s="234" t="s">
        <v>23</v>
      </c>
      <c r="I107" s="236"/>
      <c r="J107" s="233"/>
      <c r="K107" s="233"/>
      <c r="L107" s="237"/>
      <c r="M107" s="238"/>
      <c r="N107" s="239"/>
      <c r="O107" s="239"/>
      <c r="P107" s="239"/>
      <c r="Q107" s="239"/>
      <c r="R107" s="239"/>
      <c r="S107" s="239"/>
      <c r="T107" s="240"/>
      <c r="AT107" s="241" t="s">
        <v>139</v>
      </c>
      <c r="AU107" s="241" t="s">
        <v>86</v>
      </c>
      <c r="AV107" s="11" t="s">
        <v>84</v>
      </c>
      <c r="AW107" s="11" t="s">
        <v>40</v>
      </c>
      <c r="AX107" s="11" t="s">
        <v>77</v>
      </c>
      <c r="AY107" s="241" t="s">
        <v>128</v>
      </c>
    </row>
    <row r="108" s="12" customFormat="1">
      <c r="B108" s="242"/>
      <c r="C108" s="243"/>
      <c r="D108" s="229" t="s">
        <v>139</v>
      </c>
      <c r="E108" s="244" t="s">
        <v>23</v>
      </c>
      <c r="F108" s="245" t="s">
        <v>164</v>
      </c>
      <c r="G108" s="243"/>
      <c r="H108" s="246">
        <v>21</v>
      </c>
      <c r="I108" s="247"/>
      <c r="J108" s="243"/>
      <c r="K108" s="243"/>
      <c r="L108" s="248"/>
      <c r="M108" s="249"/>
      <c r="N108" s="250"/>
      <c r="O108" s="250"/>
      <c r="P108" s="250"/>
      <c r="Q108" s="250"/>
      <c r="R108" s="250"/>
      <c r="S108" s="250"/>
      <c r="T108" s="251"/>
      <c r="AT108" s="252" t="s">
        <v>139</v>
      </c>
      <c r="AU108" s="252" t="s">
        <v>86</v>
      </c>
      <c r="AV108" s="12" t="s">
        <v>86</v>
      </c>
      <c r="AW108" s="12" t="s">
        <v>40</v>
      </c>
      <c r="AX108" s="12" t="s">
        <v>84</v>
      </c>
      <c r="AY108" s="252" t="s">
        <v>128</v>
      </c>
    </row>
    <row r="109" s="1" customFormat="1" ht="38.25" customHeight="1">
      <c r="B109" s="46"/>
      <c r="C109" s="217" t="s">
        <v>165</v>
      </c>
      <c r="D109" s="217" t="s">
        <v>130</v>
      </c>
      <c r="E109" s="218" t="s">
        <v>166</v>
      </c>
      <c r="F109" s="219" t="s">
        <v>167</v>
      </c>
      <c r="G109" s="220" t="s">
        <v>133</v>
      </c>
      <c r="H109" s="221">
        <v>361.80000000000001</v>
      </c>
      <c r="I109" s="222"/>
      <c r="J109" s="223">
        <f>ROUND(I109*H109,2)</f>
        <v>0</v>
      </c>
      <c r="K109" s="219" t="s">
        <v>134</v>
      </c>
      <c r="L109" s="72"/>
      <c r="M109" s="224" t="s">
        <v>23</v>
      </c>
      <c r="N109" s="225" t="s">
        <v>48</v>
      </c>
      <c r="O109" s="47"/>
      <c r="P109" s="226">
        <f>O109*H109</f>
        <v>0</v>
      </c>
      <c r="Q109" s="226">
        <v>0</v>
      </c>
      <c r="R109" s="226">
        <f>Q109*H109</f>
        <v>0</v>
      </c>
      <c r="S109" s="226">
        <v>0.22</v>
      </c>
      <c r="T109" s="227">
        <f>S109*H109</f>
        <v>79.596000000000004</v>
      </c>
      <c r="AR109" s="24" t="s">
        <v>135</v>
      </c>
      <c r="AT109" s="24" t="s">
        <v>130</v>
      </c>
      <c r="AU109" s="24" t="s">
        <v>86</v>
      </c>
      <c r="AY109" s="24" t="s">
        <v>128</v>
      </c>
      <c r="BE109" s="228">
        <f>IF(N109="základní",J109,0)</f>
        <v>0</v>
      </c>
      <c r="BF109" s="228">
        <f>IF(N109="snížená",J109,0)</f>
        <v>0</v>
      </c>
      <c r="BG109" s="228">
        <f>IF(N109="zákl. přenesená",J109,0)</f>
        <v>0</v>
      </c>
      <c r="BH109" s="228">
        <f>IF(N109="sníž. přenesená",J109,0)</f>
        <v>0</v>
      </c>
      <c r="BI109" s="228">
        <f>IF(N109="nulová",J109,0)</f>
        <v>0</v>
      </c>
      <c r="BJ109" s="24" t="s">
        <v>84</v>
      </c>
      <c r="BK109" s="228">
        <f>ROUND(I109*H109,2)</f>
        <v>0</v>
      </c>
      <c r="BL109" s="24" t="s">
        <v>135</v>
      </c>
      <c r="BM109" s="24" t="s">
        <v>168</v>
      </c>
    </row>
    <row r="110" s="1" customFormat="1">
      <c r="B110" s="46"/>
      <c r="C110" s="74"/>
      <c r="D110" s="229" t="s">
        <v>137</v>
      </c>
      <c r="E110" s="74"/>
      <c r="F110" s="230" t="s">
        <v>169</v>
      </c>
      <c r="G110" s="74"/>
      <c r="H110" s="74"/>
      <c r="I110" s="187"/>
      <c r="J110" s="74"/>
      <c r="K110" s="74"/>
      <c r="L110" s="72"/>
      <c r="M110" s="231"/>
      <c r="N110" s="47"/>
      <c r="O110" s="47"/>
      <c r="P110" s="47"/>
      <c r="Q110" s="47"/>
      <c r="R110" s="47"/>
      <c r="S110" s="47"/>
      <c r="T110" s="95"/>
      <c r="AT110" s="24" t="s">
        <v>137</v>
      </c>
      <c r="AU110" s="24" t="s">
        <v>86</v>
      </c>
    </row>
    <row r="111" s="11" customFormat="1">
      <c r="B111" s="232"/>
      <c r="C111" s="233"/>
      <c r="D111" s="229" t="s">
        <v>139</v>
      </c>
      <c r="E111" s="234" t="s">
        <v>23</v>
      </c>
      <c r="F111" s="235" t="s">
        <v>140</v>
      </c>
      <c r="G111" s="233"/>
      <c r="H111" s="234" t="s">
        <v>23</v>
      </c>
      <c r="I111" s="236"/>
      <c r="J111" s="233"/>
      <c r="K111" s="233"/>
      <c r="L111" s="237"/>
      <c r="M111" s="238"/>
      <c r="N111" s="239"/>
      <c r="O111" s="239"/>
      <c r="P111" s="239"/>
      <c r="Q111" s="239"/>
      <c r="R111" s="239"/>
      <c r="S111" s="239"/>
      <c r="T111" s="240"/>
      <c r="AT111" s="241" t="s">
        <v>139</v>
      </c>
      <c r="AU111" s="241" t="s">
        <v>86</v>
      </c>
      <c r="AV111" s="11" t="s">
        <v>84</v>
      </c>
      <c r="AW111" s="11" t="s">
        <v>40</v>
      </c>
      <c r="AX111" s="11" t="s">
        <v>77</v>
      </c>
      <c r="AY111" s="241" t="s">
        <v>128</v>
      </c>
    </row>
    <row r="112" s="12" customFormat="1">
      <c r="B112" s="242"/>
      <c r="C112" s="243"/>
      <c r="D112" s="229" t="s">
        <v>139</v>
      </c>
      <c r="E112" s="244" t="s">
        <v>23</v>
      </c>
      <c r="F112" s="245" t="s">
        <v>170</v>
      </c>
      <c r="G112" s="243"/>
      <c r="H112" s="246">
        <v>361.80000000000001</v>
      </c>
      <c r="I112" s="247"/>
      <c r="J112" s="243"/>
      <c r="K112" s="243"/>
      <c r="L112" s="248"/>
      <c r="M112" s="249"/>
      <c r="N112" s="250"/>
      <c r="O112" s="250"/>
      <c r="P112" s="250"/>
      <c r="Q112" s="250"/>
      <c r="R112" s="250"/>
      <c r="S112" s="250"/>
      <c r="T112" s="251"/>
      <c r="AT112" s="252" t="s">
        <v>139</v>
      </c>
      <c r="AU112" s="252" t="s">
        <v>86</v>
      </c>
      <c r="AV112" s="12" t="s">
        <v>86</v>
      </c>
      <c r="AW112" s="12" t="s">
        <v>40</v>
      </c>
      <c r="AX112" s="12" t="s">
        <v>84</v>
      </c>
      <c r="AY112" s="252" t="s">
        <v>128</v>
      </c>
    </row>
    <row r="113" s="1" customFormat="1" ht="38.25" customHeight="1">
      <c r="B113" s="46"/>
      <c r="C113" s="217" t="s">
        <v>171</v>
      </c>
      <c r="D113" s="217" t="s">
        <v>130</v>
      </c>
      <c r="E113" s="218" t="s">
        <v>172</v>
      </c>
      <c r="F113" s="219" t="s">
        <v>173</v>
      </c>
      <c r="G113" s="220" t="s">
        <v>133</v>
      </c>
      <c r="H113" s="221">
        <v>419</v>
      </c>
      <c r="I113" s="222"/>
      <c r="J113" s="223">
        <f>ROUND(I113*H113,2)</f>
        <v>0</v>
      </c>
      <c r="K113" s="219" t="s">
        <v>134</v>
      </c>
      <c r="L113" s="72"/>
      <c r="M113" s="224" t="s">
        <v>23</v>
      </c>
      <c r="N113" s="225" t="s">
        <v>48</v>
      </c>
      <c r="O113" s="47"/>
      <c r="P113" s="226">
        <f>O113*H113</f>
        <v>0</v>
      </c>
      <c r="Q113" s="226">
        <v>3.2459999999999998E-05</v>
      </c>
      <c r="R113" s="226">
        <f>Q113*H113</f>
        <v>0.013600739999999998</v>
      </c>
      <c r="S113" s="226">
        <v>0.10299999999999999</v>
      </c>
      <c r="T113" s="227">
        <f>S113*H113</f>
        <v>43.156999999999996</v>
      </c>
      <c r="AR113" s="24" t="s">
        <v>135</v>
      </c>
      <c r="AT113" s="24" t="s">
        <v>130</v>
      </c>
      <c r="AU113" s="24" t="s">
        <v>86</v>
      </c>
      <c r="AY113" s="24" t="s">
        <v>128</v>
      </c>
      <c r="BE113" s="228">
        <f>IF(N113="základní",J113,0)</f>
        <v>0</v>
      </c>
      <c r="BF113" s="228">
        <f>IF(N113="snížená",J113,0)</f>
        <v>0</v>
      </c>
      <c r="BG113" s="228">
        <f>IF(N113="zákl. přenesená",J113,0)</f>
        <v>0</v>
      </c>
      <c r="BH113" s="228">
        <f>IF(N113="sníž. přenesená",J113,0)</f>
        <v>0</v>
      </c>
      <c r="BI113" s="228">
        <f>IF(N113="nulová",J113,0)</f>
        <v>0</v>
      </c>
      <c r="BJ113" s="24" t="s">
        <v>84</v>
      </c>
      <c r="BK113" s="228">
        <f>ROUND(I113*H113,2)</f>
        <v>0</v>
      </c>
      <c r="BL113" s="24" t="s">
        <v>135</v>
      </c>
      <c r="BM113" s="24" t="s">
        <v>174</v>
      </c>
    </row>
    <row r="114" s="1" customFormat="1">
      <c r="B114" s="46"/>
      <c r="C114" s="74"/>
      <c r="D114" s="229" t="s">
        <v>137</v>
      </c>
      <c r="E114" s="74"/>
      <c r="F114" s="230" t="s">
        <v>175</v>
      </c>
      <c r="G114" s="74"/>
      <c r="H114" s="74"/>
      <c r="I114" s="187"/>
      <c r="J114" s="74"/>
      <c r="K114" s="74"/>
      <c r="L114" s="72"/>
      <c r="M114" s="231"/>
      <c r="N114" s="47"/>
      <c r="O114" s="47"/>
      <c r="P114" s="47"/>
      <c r="Q114" s="47"/>
      <c r="R114" s="47"/>
      <c r="S114" s="47"/>
      <c r="T114" s="95"/>
      <c r="AT114" s="24" t="s">
        <v>137</v>
      </c>
      <c r="AU114" s="24" t="s">
        <v>86</v>
      </c>
    </row>
    <row r="115" s="11" customFormat="1">
      <c r="B115" s="232"/>
      <c r="C115" s="233"/>
      <c r="D115" s="229" t="s">
        <v>139</v>
      </c>
      <c r="E115" s="234" t="s">
        <v>23</v>
      </c>
      <c r="F115" s="235" t="s">
        <v>140</v>
      </c>
      <c r="G115" s="233"/>
      <c r="H115" s="234" t="s">
        <v>23</v>
      </c>
      <c r="I115" s="236"/>
      <c r="J115" s="233"/>
      <c r="K115" s="233"/>
      <c r="L115" s="237"/>
      <c r="M115" s="238"/>
      <c r="N115" s="239"/>
      <c r="O115" s="239"/>
      <c r="P115" s="239"/>
      <c r="Q115" s="239"/>
      <c r="R115" s="239"/>
      <c r="S115" s="239"/>
      <c r="T115" s="240"/>
      <c r="AT115" s="241" t="s">
        <v>139</v>
      </c>
      <c r="AU115" s="241" t="s">
        <v>86</v>
      </c>
      <c r="AV115" s="11" t="s">
        <v>84</v>
      </c>
      <c r="AW115" s="11" t="s">
        <v>40</v>
      </c>
      <c r="AX115" s="11" t="s">
        <v>77</v>
      </c>
      <c r="AY115" s="241" t="s">
        <v>128</v>
      </c>
    </row>
    <row r="116" s="12" customFormat="1">
      <c r="B116" s="242"/>
      <c r="C116" s="243"/>
      <c r="D116" s="229" t="s">
        <v>139</v>
      </c>
      <c r="E116" s="244" t="s">
        <v>23</v>
      </c>
      <c r="F116" s="245" t="s">
        <v>176</v>
      </c>
      <c r="G116" s="243"/>
      <c r="H116" s="246">
        <v>419</v>
      </c>
      <c r="I116" s="247"/>
      <c r="J116" s="243"/>
      <c r="K116" s="243"/>
      <c r="L116" s="248"/>
      <c r="M116" s="249"/>
      <c r="N116" s="250"/>
      <c r="O116" s="250"/>
      <c r="P116" s="250"/>
      <c r="Q116" s="250"/>
      <c r="R116" s="250"/>
      <c r="S116" s="250"/>
      <c r="T116" s="251"/>
      <c r="AT116" s="252" t="s">
        <v>139</v>
      </c>
      <c r="AU116" s="252" t="s">
        <v>86</v>
      </c>
      <c r="AV116" s="12" t="s">
        <v>86</v>
      </c>
      <c r="AW116" s="12" t="s">
        <v>40</v>
      </c>
      <c r="AX116" s="12" t="s">
        <v>84</v>
      </c>
      <c r="AY116" s="252" t="s">
        <v>128</v>
      </c>
    </row>
    <row r="117" s="1" customFormat="1" ht="38.25" customHeight="1">
      <c r="B117" s="46"/>
      <c r="C117" s="217" t="s">
        <v>177</v>
      </c>
      <c r="D117" s="217" t="s">
        <v>130</v>
      </c>
      <c r="E117" s="218" t="s">
        <v>178</v>
      </c>
      <c r="F117" s="219" t="s">
        <v>179</v>
      </c>
      <c r="G117" s="220" t="s">
        <v>180</v>
      </c>
      <c r="H117" s="221">
        <v>24</v>
      </c>
      <c r="I117" s="222"/>
      <c r="J117" s="223">
        <f>ROUND(I117*H117,2)</f>
        <v>0</v>
      </c>
      <c r="K117" s="219" t="s">
        <v>134</v>
      </c>
      <c r="L117" s="72"/>
      <c r="M117" s="224" t="s">
        <v>23</v>
      </c>
      <c r="N117" s="225" t="s">
        <v>48</v>
      </c>
      <c r="O117" s="47"/>
      <c r="P117" s="226">
        <f>O117*H117</f>
        <v>0</v>
      </c>
      <c r="Q117" s="226">
        <v>0</v>
      </c>
      <c r="R117" s="226">
        <f>Q117*H117</f>
        <v>0</v>
      </c>
      <c r="S117" s="226">
        <v>0.23000000000000001</v>
      </c>
      <c r="T117" s="227">
        <f>S117*H117</f>
        <v>5.5200000000000005</v>
      </c>
      <c r="AR117" s="24" t="s">
        <v>135</v>
      </c>
      <c r="AT117" s="24" t="s">
        <v>130</v>
      </c>
      <c r="AU117" s="24" t="s">
        <v>86</v>
      </c>
      <c r="AY117" s="24" t="s">
        <v>128</v>
      </c>
      <c r="BE117" s="228">
        <f>IF(N117="základní",J117,0)</f>
        <v>0</v>
      </c>
      <c r="BF117" s="228">
        <f>IF(N117="snížená",J117,0)</f>
        <v>0</v>
      </c>
      <c r="BG117" s="228">
        <f>IF(N117="zákl. přenesená",J117,0)</f>
        <v>0</v>
      </c>
      <c r="BH117" s="228">
        <f>IF(N117="sníž. přenesená",J117,0)</f>
        <v>0</v>
      </c>
      <c r="BI117" s="228">
        <f>IF(N117="nulová",J117,0)</f>
        <v>0</v>
      </c>
      <c r="BJ117" s="24" t="s">
        <v>84</v>
      </c>
      <c r="BK117" s="228">
        <f>ROUND(I117*H117,2)</f>
        <v>0</v>
      </c>
      <c r="BL117" s="24" t="s">
        <v>135</v>
      </c>
      <c r="BM117" s="24" t="s">
        <v>181</v>
      </c>
    </row>
    <row r="118" s="1" customFormat="1">
      <c r="B118" s="46"/>
      <c r="C118" s="74"/>
      <c r="D118" s="229" t="s">
        <v>137</v>
      </c>
      <c r="E118" s="74"/>
      <c r="F118" s="230" t="s">
        <v>182</v>
      </c>
      <c r="G118" s="74"/>
      <c r="H118" s="74"/>
      <c r="I118" s="187"/>
      <c r="J118" s="74"/>
      <c r="K118" s="74"/>
      <c r="L118" s="72"/>
      <c r="M118" s="231"/>
      <c r="N118" s="47"/>
      <c r="O118" s="47"/>
      <c r="P118" s="47"/>
      <c r="Q118" s="47"/>
      <c r="R118" s="47"/>
      <c r="S118" s="47"/>
      <c r="T118" s="95"/>
      <c r="AT118" s="24" t="s">
        <v>137</v>
      </c>
      <c r="AU118" s="24" t="s">
        <v>86</v>
      </c>
    </row>
    <row r="119" s="11" customFormat="1">
      <c r="B119" s="232"/>
      <c r="C119" s="233"/>
      <c r="D119" s="229" t="s">
        <v>139</v>
      </c>
      <c r="E119" s="234" t="s">
        <v>23</v>
      </c>
      <c r="F119" s="235" t="s">
        <v>140</v>
      </c>
      <c r="G119" s="233"/>
      <c r="H119" s="234" t="s">
        <v>23</v>
      </c>
      <c r="I119" s="236"/>
      <c r="J119" s="233"/>
      <c r="K119" s="233"/>
      <c r="L119" s="237"/>
      <c r="M119" s="238"/>
      <c r="N119" s="239"/>
      <c r="O119" s="239"/>
      <c r="P119" s="239"/>
      <c r="Q119" s="239"/>
      <c r="R119" s="239"/>
      <c r="S119" s="239"/>
      <c r="T119" s="240"/>
      <c r="AT119" s="241" t="s">
        <v>139</v>
      </c>
      <c r="AU119" s="241" t="s">
        <v>86</v>
      </c>
      <c r="AV119" s="11" t="s">
        <v>84</v>
      </c>
      <c r="AW119" s="11" t="s">
        <v>40</v>
      </c>
      <c r="AX119" s="11" t="s">
        <v>77</v>
      </c>
      <c r="AY119" s="241" t="s">
        <v>128</v>
      </c>
    </row>
    <row r="120" s="12" customFormat="1">
      <c r="B120" s="242"/>
      <c r="C120" s="243"/>
      <c r="D120" s="229" t="s">
        <v>139</v>
      </c>
      <c r="E120" s="244" t="s">
        <v>23</v>
      </c>
      <c r="F120" s="245" t="s">
        <v>183</v>
      </c>
      <c r="G120" s="243"/>
      <c r="H120" s="246">
        <v>24</v>
      </c>
      <c r="I120" s="247"/>
      <c r="J120" s="243"/>
      <c r="K120" s="243"/>
      <c r="L120" s="248"/>
      <c r="M120" s="249"/>
      <c r="N120" s="250"/>
      <c r="O120" s="250"/>
      <c r="P120" s="250"/>
      <c r="Q120" s="250"/>
      <c r="R120" s="250"/>
      <c r="S120" s="250"/>
      <c r="T120" s="251"/>
      <c r="AT120" s="252" t="s">
        <v>139</v>
      </c>
      <c r="AU120" s="252" t="s">
        <v>86</v>
      </c>
      <c r="AV120" s="12" t="s">
        <v>86</v>
      </c>
      <c r="AW120" s="12" t="s">
        <v>40</v>
      </c>
      <c r="AX120" s="12" t="s">
        <v>84</v>
      </c>
      <c r="AY120" s="252" t="s">
        <v>128</v>
      </c>
    </row>
    <row r="121" s="1" customFormat="1" ht="38.25" customHeight="1">
      <c r="B121" s="46"/>
      <c r="C121" s="217" t="s">
        <v>184</v>
      </c>
      <c r="D121" s="217" t="s">
        <v>130</v>
      </c>
      <c r="E121" s="218" t="s">
        <v>185</v>
      </c>
      <c r="F121" s="219" t="s">
        <v>186</v>
      </c>
      <c r="G121" s="220" t="s">
        <v>180</v>
      </c>
      <c r="H121" s="221">
        <v>29</v>
      </c>
      <c r="I121" s="222"/>
      <c r="J121" s="223">
        <f>ROUND(I121*H121,2)</f>
        <v>0</v>
      </c>
      <c r="K121" s="219" t="s">
        <v>134</v>
      </c>
      <c r="L121" s="72"/>
      <c r="M121" s="224" t="s">
        <v>23</v>
      </c>
      <c r="N121" s="225" t="s">
        <v>48</v>
      </c>
      <c r="O121" s="47"/>
      <c r="P121" s="226">
        <f>O121*H121</f>
        <v>0</v>
      </c>
      <c r="Q121" s="226">
        <v>0</v>
      </c>
      <c r="R121" s="226">
        <f>Q121*H121</f>
        <v>0</v>
      </c>
      <c r="S121" s="226">
        <v>0.20499999999999999</v>
      </c>
      <c r="T121" s="227">
        <f>S121*H121</f>
        <v>5.9449999999999994</v>
      </c>
      <c r="AR121" s="24" t="s">
        <v>135</v>
      </c>
      <c r="AT121" s="24" t="s">
        <v>130</v>
      </c>
      <c r="AU121" s="24" t="s">
        <v>86</v>
      </c>
      <c r="AY121" s="24" t="s">
        <v>128</v>
      </c>
      <c r="BE121" s="228">
        <f>IF(N121="základní",J121,0)</f>
        <v>0</v>
      </c>
      <c r="BF121" s="228">
        <f>IF(N121="snížená",J121,0)</f>
        <v>0</v>
      </c>
      <c r="BG121" s="228">
        <f>IF(N121="zákl. přenesená",J121,0)</f>
        <v>0</v>
      </c>
      <c r="BH121" s="228">
        <f>IF(N121="sníž. přenesená",J121,0)</f>
        <v>0</v>
      </c>
      <c r="BI121" s="228">
        <f>IF(N121="nulová",J121,0)</f>
        <v>0</v>
      </c>
      <c r="BJ121" s="24" t="s">
        <v>84</v>
      </c>
      <c r="BK121" s="228">
        <f>ROUND(I121*H121,2)</f>
        <v>0</v>
      </c>
      <c r="BL121" s="24" t="s">
        <v>135</v>
      </c>
      <c r="BM121" s="24" t="s">
        <v>187</v>
      </c>
    </row>
    <row r="122" s="1" customFormat="1">
      <c r="B122" s="46"/>
      <c r="C122" s="74"/>
      <c r="D122" s="229" t="s">
        <v>137</v>
      </c>
      <c r="E122" s="74"/>
      <c r="F122" s="230" t="s">
        <v>182</v>
      </c>
      <c r="G122" s="74"/>
      <c r="H122" s="74"/>
      <c r="I122" s="187"/>
      <c r="J122" s="74"/>
      <c r="K122" s="74"/>
      <c r="L122" s="72"/>
      <c r="M122" s="231"/>
      <c r="N122" s="47"/>
      <c r="O122" s="47"/>
      <c r="P122" s="47"/>
      <c r="Q122" s="47"/>
      <c r="R122" s="47"/>
      <c r="S122" s="47"/>
      <c r="T122" s="95"/>
      <c r="AT122" s="24" t="s">
        <v>137</v>
      </c>
      <c r="AU122" s="24" t="s">
        <v>86</v>
      </c>
    </row>
    <row r="123" s="11" customFormat="1">
      <c r="B123" s="232"/>
      <c r="C123" s="233"/>
      <c r="D123" s="229" t="s">
        <v>139</v>
      </c>
      <c r="E123" s="234" t="s">
        <v>23</v>
      </c>
      <c r="F123" s="235" t="s">
        <v>140</v>
      </c>
      <c r="G123" s="233"/>
      <c r="H123" s="234" t="s">
        <v>23</v>
      </c>
      <c r="I123" s="236"/>
      <c r="J123" s="233"/>
      <c r="K123" s="233"/>
      <c r="L123" s="237"/>
      <c r="M123" s="238"/>
      <c r="N123" s="239"/>
      <c r="O123" s="239"/>
      <c r="P123" s="239"/>
      <c r="Q123" s="239"/>
      <c r="R123" s="239"/>
      <c r="S123" s="239"/>
      <c r="T123" s="240"/>
      <c r="AT123" s="241" t="s">
        <v>139</v>
      </c>
      <c r="AU123" s="241" t="s">
        <v>86</v>
      </c>
      <c r="AV123" s="11" t="s">
        <v>84</v>
      </c>
      <c r="AW123" s="11" t="s">
        <v>40</v>
      </c>
      <c r="AX123" s="11" t="s">
        <v>77</v>
      </c>
      <c r="AY123" s="241" t="s">
        <v>128</v>
      </c>
    </row>
    <row r="124" s="12" customFormat="1">
      <c r="B124" s="242"/>
      <c r="C124" s="243"/>
      <c r="D124" s="229" t="s">
        <v>139</v>
      </c>
      <c r="E124" s="244" t="s">
        <v>23</v>
      </c>
      <c r="F124" s="245" t="s">
        <v>188</v>
      </c>
      <c r="G124" s="243"/>
      <c r="H124" s="246">
        <v>29</v>
      </c>
      <c r="I124" s="247"/>
      <c r="J124" s="243"/>
      <c r="K124" s="243"/>
      <c r="L124" s="248"/>
      <c r="M124" s="249"/>
      <c r="N124" s="250"/>
      <c r="O124" s="250"/>
      <c r="P124" s="250"/>
      <c r="Q124" s="250"/>
      <c r="R124" s="250"/>
      <c r="S124" s="250"/>
      <c r="T124" s="251"/>
      <c r="AT124" s="252" t="s">
        <v>139</v>
      </c>
      <c r="AU124" s="252" t="s">
        <v>86</v>
      </c>
      <c r="AV124" s="12" t="s">
        <v>86</v>
      </c>
      <c r="AW124" s="12" t="s">
        <v>40</v>
      </c>
      <c r="AX124" s="12" t="s">
        <v>84</v>
      </c>
      <c r="AY124" s="252" t="s">
        <v>128</v>
      </c>
    </row>
    <row r="125" s="1" customFormat="1" ht="25.5" customHeight="1">
      <c r="B125" s="46"/>
      <c r="C125" s="217" t="s">
        <v>189</v>
      </c>
      <c r="D125" s="217" t="s">
        <v>130</v>
      </c>
      <c r="E125" s="218" t="s">
        <v>190</v>
      </c>
      <c r="F125" s="219" t="s">
        <v>191</v>
      </c>
      <c r="G125" s="220" t="s">
        <v>180</v>
      </c>
      <c r="H125" s="221">
        <v>5</v>
      </c>
      <c r="I125" s="222"/>
      <c r="J125" s="223">
        <f>ROUND(I125*H125,2)</f>
        <v>0</v>
      </c>
      <c r="K125" s="219" t="s">
        <v>134</v>
      </c>
      <c r="L125" s="72"/>
      <c r="M125" s="224" t="s">
        <v>23</v>
      </c>
      <c r="N125" s="225" t="s">
        <v>48</v>
      </c>
      <c r="O125" s="47"/>
      <c r="P125" s="226">
        <f>O125*H125</f>
        <v>0</v>
      </c>
      <c r="Q125" s="226">
        <v>0</v>
      </c>
      <c r="R125" s="226">
        <f>Q125*H125</f>
        <v>0</v>
      </c>
      <c r="S125" s="226">
        <v>0.040000000000000001</v>
      </c>
      <c r="T125" s="227">
        <f>S125*H125</f>
        <v>0.20000000000000001</v>
      </c>
      <c r="AR125" s="24" t="s">
        <v>135</v>
      </c>
      <c r="AT125" s="24" t="s">
        <v>130</v>
      </c>
      <c r="AU125" s="24" t="s">
        <v>86</v>
      </c>
      <c r="AY125" s="24" t="s">
        <v>128</v>
      </c>
      <c r="BE125" s="228">
        <f>IF(N125="základní",J125,0)</f>
        <v>0</v>
      </c>
      <c r="BF125" s="228">
        <f>IF(N125="snížená",J125,0)</f>
        <v>0</v>
      </c>
      <c r="BG125" s="228">
        <f>IF(N125="zákl. přenesená",J125,0)</f>
        <v>0</v>
      </c>
      <c r="BH125" s="228">
        <f>IF(N125="sníž. přenesená",J125,0)</f>
        <v>0</v>
      </c>
      <c r="BI125" s="228">
        <f>IF(N125="nulová",J125,0)</f>
        <v>0</v>
      </c>
      <c r="BJ125" s="24" t="s">
        <v>84</v>
      </c>
      <c r="BK125" s="228">
        <f>ROUND(I125*H125,2)</f>
        <v>0</v>
      </c>
      <c r="BL125" s="24" t="s">
        <v>135</v>
      </c>
      <c r="BM125" s="24" t="s">
        <v>192</v>
      </c>
    </row>
    <row r="126" s="1" customFormat="1">
      <c r="B126" s="46"/>
      <c r="C126" s="74"/>
      <c r="D126" s="229" t="s">
        <v>137</v>
      </c>
      <c r="E126" s="74"/>
      <c r="F126" s="230" t="s">
        <v>182</v>
      </c>
      <c r="G126" s="74"/>
      <c r="H126" s="74"/>
      <c r="I126" s="187"/>
      <c r="J126" s="74"/>
      <c r="K126" s="74"/>
      <c r="L126" s="72"/>
      <c r="M126" s="231"/>
      <c r="N126" s="47"/>
      <c r="O126" s="47"/>
      <c r="P126" s="47"/>
      <c r="Q126" s="47"/>
      <c r="R126" s="47"/>
      <c r="S126" s="47"/>
      <c r="T126" s="95"/>
      <c r="AT126" s="24" t="s">
        <v>137</v>
      </c>
      <c r="AU126" s="24" t="s">
        <v>86</v>
      </c>
    </row>
    <row r="127" s="11" customFormat="1">
      <c r="B127" s="232"/>
      <c r="C127" s="233"/>
      <c r="D127" s="229" t="s">
        <v>139</v>
      </c>
      <c r="E127" s="234" t="s">
        <v>23</v>
      </c>
      <c r="F127" s="235" t="s">
        <v>140</v>
      </c>
      <c r="G127" s="233"/>
      <c r="H127" s="234" t="s">
        <v>23</v>
      </c>
      <c r="I127" s="236"/>
      <c r="J127" s="233"/>
      <c r="K127" s="233"/>
      <c r="L127" s="237"/>
      <c r="M127" s="238"/>
      <c r="N127" s="239"/>
      <c r="O127" s="239"/>
      <c r="P127" s="239"/>
      <c r="Q127" s="239"/>
      <c r="R127" s="239"/>
      <c r="S127" s="239"/>
      <c r="T127" s="240"/>
      <c r="AT127" s="241" t="s">
        <v>139</v>
      </c>
      <c r="AU127" s="241" t="s">
        <v>86</v>
      </c>
      <c r="AV127" s="11" t="s">
        <v>84</v>
      </c>
      <c r="AW127" s="11" t="s">
        <v>40</v>
      </c>
      <c r="AX127" s="11" t="s">
        <v>77</v>
      </c>
      <c r="AY127" s="241" t="s">
        <v>128</v>
      </c>
    </row>
    <row r="128" s="12" customFormat="1">
      <c r="B128" s="242"/>
      <c r="C128" s="243"/>
      <c r="D128" s="229" t="s">
        <v>139</v>
      </c>
      <c r="E128" s="244" t="s">
        <v>23</v>
      </c>
      <c r="F128" s="245" t="s">
        <v>193</v>
      </c>
      <c r="G128" s="243"/>
      <c r="H128" s="246">
        <v>5</v>
      </c>
      <c r="I128" s="247"/>
      <c r="J128" s="243"/>
      <c r="K128" s="243"/>
      <c r="L128" s="248"/>
      <c r="M128" s="249"/>
      <c r="N128" s="250"/>
      <c r="O128" s="250"/>
      <c r="P128" s="250"/>
      <c r="Q128" s="250"/>
      <c r="R128" s="250"/>
      <c r="S128" s="250"/>
      <c r="T128" s="251"/>
      <c r="AT128" s="252" t="s">
        <v>139</v>
      </c>
      <c r="AU128" s="252" t="s">
        <v>86</v>
      </c>
      <c r="AV128" s="12" t="s">
        <v>86</v>
      </c>
      <c r="AW128" s="12" t="s">
        <v>40</v>
      </c>
      <c r="AX128" s="12" t="s">
        <v>84</v>
      </c>
      <c r="AY128" s="252" t="s">
        <v>128</v>
      </c>
    </row>
    <row r="129" s="1" customFormat="1" ht="51" customHeight="1">
      <c r="B129" s="46"/>
      <c r="C129" s="217" t="s">
        <v>194</v>
      </c>
      <c r="D129" s="217" t="s">
        <v>130</v>
      </c>
      <c r="E129" s="218" t="s">
        <v>195</v>
      </c>
      <c r="F129" s="219" t="s">
        <v>196</v>
      </c>
      <c r="G129" s="220" t="s">
        <v>197</v>
      </c>
      <c r="H129" s="221">
        <v>1.52</v>
      </c>
      <c r="I129" s="222"/>
      <c r="J129" s="223">
        <f>ROUND(I129*H129,2)</f>
        <v>0</v>
      </c>
      <c r="K129" s="219" t="s">
        <v>134</v>
      </c>
      <c r="L129" s="72"/>
      <c r="M129" s="224" t="s">
        <v>23</v>
      </c>
      <c r="N129" s="225" t="s">
        <v>48</v>
      </c>
      <c r="O129" s="47"/>
      <c r="P129" s="226">
        <f>O129*H129</f>
        <v>0</v>
      </c>
      <c r="Q129" s="226">
        <v>0</v>
      </c>
      <c r="R129" s="226">
        <f>Q129*H129</f>
        <v>0</v>
      </c>
      <c r="S129" s="226">
        <v>0</v>
      </c>
      <c r="T129" s="227">
        <f>S129*H129</f>
        <v>0</v>
      </c>
      <c r="AR129" s="24" t="s">
        <v>135</v>
      </c>
      <c r="AT129" s="24" t="s">
        <v>130</v>
      </c>
      <c r="AU129" s="24" t="s">
        <v>86</v>
      </c>
      <c r="AY129" s="24" t="s">
        <v>128</v>
      </c>
      <c r="BE129" s="228">
        <f>IF(N129="základní",J129,0)</f>
        <v>0</v>
      </c>
      <c r="BF129" s="228">
        <f>IF(N129="snížená",J129,0)</f>
        <v>0</v>
      </c>
      <c r="BG129" s="228">
        <f>IF(N129="zákl. přenesená",J129,0)</f>
        <v>0</v>
      </c>
      <c r="BH129" s="228">
        <f>IF(N129="sníž. přenesená",J129,0)</f>
        <v>0</v>
      </c>
      <c r="BI129" s="228">
        <f>IF(N129="nulová",J129,0)</f>
        <v>0</v>
      </c>
      <c r="BJ129" s="24" t="s">
        <v>84</v>
      </c>
      <c r="BK129" s="228">
        <f>ROUND(I129*H129,2)</f>
        <v>0</v>
      </c>
      <c r="BL129" s="24" t="s">
        <v>135</v>
      </c>
      <c r="BM129" s="24" t="s">
        <v>198</v>
      </c>
    </row>
    <row r="130" s="1" customFormat="1">
      <c r="B130" s="46"/>
      <c r="C130" s="74"/>
      <c r="D130" s="229" t="s">
        <v>137</v>
      </c>
      <c r="E130" s="74"/>
      <c r="F130" s="230" t="s">
        <v>199</v>
      </c>
      <c r="G130" s="74"/>
      <c r="H130" s="74"/>
      <c r="I130" s="187"/>
      <c r="J130" s="74"/>
      <c r="K130" s="74"/>
      <c r="L130" s="72"/>
      <c r="M130" s="231"/>
      <c r="N130" s="47"/>
      <c r="O130" s="47"/>
      <c r="P130" s="47"/>
      <c r="Q130" s="47"/>
      <c r="R130" s="47"/>
      <c r="S130" s="47"/>
      <c r="T130" s="95"/>
      <c r="AT130" s="24" t="s">
        <v>137</v>
      </c>
      <c r="AU130" s="24" t="s">
        <v>86</v>
      </c>
    </row>
    <row r="131" s="11" customFormat="1">
      <c r="B131" s="232"/>
      <c r="C131" s="233"/>
      <c r="D131" s="229" t="s">
        <v>139</v>
      </c>
      <c r="E131" s="234" t="s">
        <v>23</v>
      </c>
      <c r="F131" s="235" t="s">
        <v>140</v>
      </c>
      <c r="G131" s="233"/>
      <c r="H131" s="234" t="s">
        <v>23</v>
      </c>
      <c r="I131" s="236"/>
      <c r="J131" s="233"/>
      <c r="K131" s="233"/>
      <c r="L131" s="237"/>
      <c r="M131" s="238"/>
      <c r="N131" s="239"/>
      <c r="O131" s="239"/>
      <c r="P131" s="239"/>
      <c r="Q131" s="239"/>
      <c r="R131" s="239"/>
      <c r="S131" s="239"/>
      <c r="T131" s="240"/>
      <c r="AT131" s="241" t="s">
        <v>139</v>
      </c>
      <c r="AU131" s="241" t="s">
        <v>86</v>
      </c>
      <c r="AV131" s="11" t="s">
        <v>84</v>
      </c>
      <c r="AW131" s="11" t="s">
        <v>40</v>
      </c>
      <c r="AX131" s="11" t="s">
        <v>77</v>
      </c>
      <c r="AY131" s="241" t="s">
        <v>128</v>
      </c>
    </row>
    <row r="132" s="12" customFormat="1">
      <c r="B132" s="242"/>
      <c r="C132" s="243"/>
      <c r="D132" s="229" t="s">
        <v>139</v>
      </c>
      <c r="E132" s="244" t="s">
        <v>23</v>
      </c>
      <c r="F132" s="245" t="s">
        <v>200</v>
      </c>
      <c r="G132" s="243"/>
      <c r="H132" s="246">
        <v>1.52</v>
      </c>
      <c r="I132" s="247"/>
      <c r="J132" s="243"/>
      <c r="K132" s="243"/>
      <c r="L132" s="248"/>
      <c r="M132" s="249"/>
      <c r="N132" s="250"/>
      <c r="O132" s="250"/>
      <c r="P132" s="250"/>
      <c r="Q132" s="250"/>
      <c r="R132" s="250"/>
      <c r="S132" s="250"/>
      <c r="T132" s="251"/>
      <c r="AT132" s="252" t="s">
        <v>139</v>
      </c>
      <c r="AU132" s="252" t="s">
        <v>86</v>
      </c>
      <c r="AV132" s="12" t="s">
        <v>86</v>
      </c>
      <c r="AW132" s="12" t="s">
        <v>40</v>
      </c>
      <c r="AX132" s="12" t="s">
        <v>84</v>
      </c>
      <c r="AY132" s="252" t="s">
        <v>128</v>
      </c>
    </row>
    <row r="133" s="1" customFormat="1" ht="38.25" customHeight="1">
      <c r="B133" s="46"/>
      <c r="C133" s="217" t="s">
        <v>201</v>
      </c>
      <c r="D133" s="217" t="s">
        <v>130</v>
      </c>
      <c r="E133" s="218" t="s">
        <v>202</v>
      </c>
      <c r="F133" s="219" t="s">
        <v>203</v>
      </c>
      <c r="G133" s="220" t="s">
        <v>197</v>
      </c>
      <c r="H133" s="221">
        <v>256.82799999999997</v>
      </c>
      <c r="I133" s="222"/>
      <c r="J133" s="223">
        <f>ROUND(I133*H133,2)</f>
        <v>0</v>
      </c>
      <c r="K133" s="219" t="s">
        <v>134</v>
      </c>
      <c r="L133" s="72"/>
      <c r="M133" s="224" t="s">
        <v>23</v>
      </c>
      <c r="N133" s="225" t="s">
        <v>48</v>
      </c>
      <c r="O133" s="47"/>
      <c r="P133" s="226">
        <f>O133*H133</f>
        <v>0</v>
      </c>
      <c r="Q133" s="226">
        <v>0</v>
      </c>
      <c r="R133" s="226">
        <f>Q133*H133</f>
        <v>0</v>
      </c>
      <c r="S133" s="226">
        <v>0</v>
      </c>
      <c r="T133" s="227">
        <f>S133*H133</f>
        <v>0</v>
      </c>
      <c r="AR133" s="24" t="s">
        <v>135</v>
      </c>
      <c r="AT133" s="24" t="s">
        <v>130</v>
      </c>
      <c r="AU133" s="24" t="s">
        <v>86</v>
      </c>
      <c r="AY133" s="24" t="s">
        <v>128</v>
      </c>
      <c r="BE133" s="228">
        <f>IF(N133="základní",J133,0)</f>
        <v>0</v>
      </c>
      <c r="BF133" s="228">
        <f>IF(N133="snížená",J133,0)</f>
        <v>0</v>
      </c>
      <c r="BG133" s="228">
        <f>IF(N133="zákl. přenesená",J133,0)</f>
        <v>0</v>
      </c>
      <c r="BH133" s="228">
        <f>IF(N133="sníž. přenesená",J133,0)</f>
        <v>0</v>
      </c>
      <c r="BI133" s="228">
        <f>IF(N133="nulová",J133,0)</f>
        <v>0</v>
      </c>
      <c r="BJ133" s="24" t="s">
        <v>84</v>
      </c>
      <c r="BK133" s="228">
        <f>ROUND(I133*H133,2)</f>
        <v>0</v>
      </c>
      <c r="BL133" s="24" t="s">
        <v>135</v>
      </c>
      <c r="BM133" s="24" t="s">
        <v>204</v>
      </c>
    </row>
    <row r="134" s="1" customFormat="1">
      <c r="B134" s="46"/>
      <c r="C134" s="74"/>
      <c r="D134" s="229" t="s">
        <v>137</v>
      </c>
      <c r="E134" s="74"/>
      <c r="F134" s="230" t="s">
        <v>205</v>
      </c>
      <c r="G134" s="74"/>
      <c r="H134" s="74"/>
      <c r="I134" s="187"/>
      <c r="J134" s="74"/>
      <c r="K134" s="74"/>
      <c r="L134" s="72"/>
      <c r="M134" s="231"/>
      <c r="N134" s="47"/>
      <c r="O134" s="47"/>
      <c r="P134" s="47"/>
      <c r="Q134" s="47"/>
      <c r="R134" s="47"/>
      <c r="S134" s="47"/>
      <c r="T134" s="95"/>
      <c r="AT134" s="24" t="s">
        <v>137</v>
      </c>
      <c r="AU134" s="24" t="s">
        <v>86</v>
      </c>
    </row>
    <row r="135" s="11" customFormat="1">
      <c r="B135" s="232"/>
      <c r="C135" s="233"/>
      <c r="D135" s="229" t="s">
        <v>139</v>
      </c>
      <c r="E135" s="234" t="s">
        <v>23</v>
      </c>
      <c r="F135" s="235" t="s">
        <v>140</v>
      </c>
      <c r="G135" s="233"/>
      <c r="H135" s="234" t="s">
        <v>23</v>
      </c>
      <c r="I135" s="236"/>
      <c r="J135" s="233"/>
      <c r="K135" s="233"/>
      <c r="L135" s="237"/>
      <c r="M135" s="238"/>
      <c r="N135" s="239"/>
      <c r="O135" s="239"/>
      <c r="P135" s="239"/>
      <c r="Q135" s="239"/>
      <c r="R135" s="239"/>
      <c r="S135" s="239"/>
      <c r="T135" s="240"/>
      <c r="AT135" s="241" t="s">
        <v>139</v>
      </c>
      <c r="AU135" s="241" t="s">
        <v>86</v>
      </c>
      <c r="AV135" s="11" t="s">
        <v>84</v>
      </c>
      <c r="AW135" s="11" t="s">
        <v>40</v>
      </c>
      <c r="AX135" s="11" t="s">
        <v>77</v>
      </c>
      <c r="AY135" s="241" t="s">
        <v>128</v>
      </c>
    </row>
    <row r="136" s="12" customFormat="1">
      <c r="B136" s="242"/>
      <c r="C136" s="243"/>
      <c r="D136" s="229" t="s">
        <v>139</v>
      </c>
      <c r="E136" s="244" t="s">
        <v>23</v>
      </c>
      <c r="F136" s="245" t="s">
        <v>206</v>
      </c>
      <c r="G136" s="243"/>
      <c r="H136" s="246">
        <v>104.12000000000001</v>
      </c>
      <c r="I136" s="247"/>
      <c r="J136" s="243"/>
      <c r="K136" s="243"/>
      <c r="L136" s="248"/>
      <c r="M136" s="249"/>
      <c r="N136" s="250"/>
      <c r="O136" s="250"/>
      <c r="P136" s="250"/>
      <c r="Q136" s="250"/>
      <c r="R136" s="250"/>
      <c r="S136" s="250"/>
      <c r="T136" s="251"/>
      <c r="AT136" s="252" t="s">
        <v>139</v>
      </c>
      <c r="AU136" s="252" t="s">
        <v>86</v>
      </c>
      <c r="AV136" s="12" t="s">
        <v>86</v>
      </c>
      <c r="AW136" s="12" t="s">
        <v>40</v>
      </c>
      <c r="AX136" s="12" t="s">
        <v>77</v>
      </c>
      <c r="AY136" s="252" t="s">
        <v>128</v>
      </c>
    </row>
    <row r="137" s="12" customFormat="1">
      <c r="B137" s="242"/>
      <c r="C137" s="243"/>
      <c r="D137" s="229" t="s">
        <v>139</v>
      </c>
      <c r="E137" s="244" t="s">
        <v>23</v>
      </c>
      <c r="F137" s="245" t="s">
        <v>207</v>
      </c>
      <c r="G137" s="243"/>
      <c r="H137" s="246">
        <v>38.942999999999998</v>
      </c>
      <c r="I137" s="247"/>
      <c r="J137" s="243"/>
      <c r="K137" s="243"/>
      <c r="L137" s="248"/>
      <c r="M137" s="249"/>
      <c r="N137" s="250"/>
      <c r="O137" s="250"/>
      <c r="P137" s="250"/>
      <c r="Q137" s="250"/>
      <c r="R137" s="250"/>
      <c r="S137" s="250"/>
      <c r="T137" s="251"/>
      <c r="AT137" s="252" t="s">
        <v>139</v>
      </c>
      <c r="AU137" s="252" t="s">
        <v>86</v>
      </c>
      <c r="AV137" s="12" t="s">
        <v>86</v>
      </c>
      <c r="AW137" s="12" t="s">
        <v>40</v>
      </c>
      <c r="AX137" s="12" t="s">
        <v>77</v>
      </c>
      <c r="AY137" s="252" t="s">
        <v>128</v>
      </c>
    </row>
    <row r="138" s="12" customFormat="1">
      <c r="B138" s="242"/>
      <c r="C138" s="243"/>
      <c r="D138" s="229" t="s">
        <v>139</v>
      </c>
      <c r="E138" s="244" t="s">
        <v>23</v>
      </c>
      <c r="F138" s="245" t="s">
        <v>208</v>
      </c>
      <c r="G138" s="243"/>
      <c r="H138" s="246">
        <v>18.305</v>
      </c>
      <c r="I138" s="247"/>
      <c r="J138" s="243"/>
      <c r="K138" s="243"/>
      <c r="L138" s="248"/>
      <c r="M138" s="249"/>
      <c r="N138" s="250"/>
      <c r="O138" s="250"/>
      <c r="P138" s="250"/>
      <c r="Q138" s="250"/>
      <c r="R138" s="250"/>
      <c r="S138" s="250"/>
      <c r="T138" s="251"/>
      <c r="AT138" s="252" t="s">
        <v>139</v>
      </c>
      <c r="AU138" s="252" t="s">
        <v>86</v>
      </c>
      <c r="AV138" s="12" t="s">
        <v>86</v>
      </c>
      <c r="AW138" s="12" t="s">
        <v>40</v>
      </c>
      <c r="AX138" s="12" t="s">
        <v>77</v>
      </c>
      <c r="AY138" s="252" t="s">
        <v>128</v>
      </c>
    </row>
    <row r="139" s="14" customFormat="1">
      <c r="B139" s="264"/>
      <c r="C139" s="265"/>
      <c r="D139" s="229" t="s">
        <v>139</v>
      </c>
      <c r="E139" s="266" t="s">
        <v>23</v>
      </c>
      <c r="F139" s="267" t="s">
        <v>209</v>
      </c>
      <c r="G139" s="265"/>
      <c r="H139" s="268">
        <v>161.368</v>
      </c>
      <c r="I139" s="269"/>
      <c r="J139" s="265"/>
      <c r="K139" s="265"/>
      <c r="L139" s="270"/>
      <c r="M139" s="271"/>
      <c r="N139" s="272"/>
      <c r="O139" s="272"/>
      <c r="P139" s="272"/>
      <c r="Q139" s="272"/>
      <c r="R139" s="272"/>
      <c r="S139" s="272"/>
      <c r="T139" s="273"/>
      <c r="AT139" s="274" t="s">
        <v>139</v>
      </c>
      <c r="AU139" s="274" t="s">
        <v>86</v>
      </c>
      <c r="AV139" s="14" t="s">
        <v>148</v>
      </c>
      <c r="AW139" s="14" t="s">
        <v>40</v>
      </c>
      <c r="AX139" s="14" t="s">
        <v>77</v>
      </c>
      <c r="AY139" s="274" t="s">
        <v>128</v>
      </c>
    </row>
    <row r="140" s="11" customFormat="1">
      <c r="B140" s="232"/>
      <c r="C140" s="233"/>
      <c r="D140" s="229" t="s">
        <v>139</v>
      </c>
      <c r="E140" s="234" t="s">
        <v>23</v>
      </c>
      <c r="F140" s="235" t="s">
        <v>210</v>
      </c>
      <c r="G140" s="233"/>
      <c r="H140" s="234" t="s">
        <v>23</v>
      </c>
      <c r="I140" s="236"/>
      <c r="J140" s="233"/>
      <c r="K140" s="233"/>
      <c r="L140" s="237"/>
      <c r="M140" s="238"/>
      <c r="N140" s="239"/>
      <c r="O140" s="239"/>
      <c r="P140" s="239"/>
      <c r="Q140" s="239"/>
      <c r="R140" s="239"/>
      <c r="S140" s="239"/>
      <c r="T140" s="240"/>
      <c r="AT140" s="241" t="s">
        <v>139</v>
      </c>
      <c r="AU140" s="241" t="s">
        <v>86</v>
      </c>
      <c r="AV140" s="11" t="s">
        <v>84</v>
      </c>
      <c r="AW140" s="11" t="s">
        <v>40</v>
      </c>
      <c r="AX140" s="11" t="s">
        <v>77</v>
      </c>
      <c r="AY140" s="241" t="s">
        <v>128</v>
      </c>
    </row>
    <row r="141" s="12" customFormat="1">
      <c r="B141" s="242"/>
      <c r="C141" s="243"/>
      <c r="D141" s="229" t="s">
        <v>139</v>
      </c>
      <c r="E141" s="244" t="s">
        <v>23</v>
      </c>
      <c r="F141" s="245" t="s">
        <v>211</v>
      </c>
      <c r="G141" s="243"/>
      <c r="H141" s="246">
        <v>74.099999999999994</v>
      </c>
      <c r="I141" s="247"/>
      <c r="J141" s="243"/>
      <c r="K141" s="243"/>
      <c r="L141" s="248"/>
      <c r="M141" s="249"/>
      <c r="N141" s="250"/>
      <c r="O141" s="250"/>
      <c r="P141" s="250"/>
      <c r="Q141" s="250"/>
      <c r="R141" s="250"/>
      <c r="S141" s="250"/>
      <c r="T141" s="251"/>
      <c r="AT141" s="252" t="s">
        <v>139</v>
      </c>
      <c r="AU141" s="252" t="s">
        <v>86</v>
      </c>
      <c r="AV141" s="12" t="s">
        <v>86</v>
      </c>
      <c r="AW141" s="12" t="s">
        <v>40</v>
      </c>
      <c r="AX141" s="12" t="s">
        <v>77</v>
      </c>
      <c r="AY141" s="252" t="s">
        <v>128</v>
      </c>
    </row>
    <row r="142" s="12" customFormat="1">
      <c r="B142" s="242"/>
      <c r="C142" s="243"/>
      <c r="D142" s="229" t="s">
        <v>139</v>
      </c>
      <c r="E142" s="244" t="s">
        <v>23</v>
      </c>
      <c r="F142" s="245" t="s">
        <v>212</v>
      </c>
      <c r="G142" s="243"/>
      <c r="H142" s="246">
        <v>2.7000000000000002</v>
      </c>
      <c r="I142" s="247"/>
      <c r="J142" s="243"/>
      <c r="K142" s="243"/>
      <c r="L142" s="248"/>
      <c r="M142" s="249"/>
      <c r="N142" s="250"/>
      <c r="O142" s="250"/>
      <c r="P142" s="250"/>
      <c r="Q142" s="250"/>
      <c r="R142" s="250"/>
      <c r="S142" s="250"/>
      <c r="T142" s="251"/>
      <c r="AT142" s="252" t="s">
        <v>139</v>
      </c>
      <c r="AU142" s="252" t="s">
        <v>86</v>
      </c>
      <c r="AV142" s="12" t="s">
        <v>86</v>
      </c>
      <c r="AW142" s="12" t="s">
        <v>40</v>
      </c>
      <c r="AX142" s="12" t="s">
        <v>77</v>
      </c>
      <c r="AY142" s="252" t="s">
        <v>128</v>
      </c>
    </row>
    <row r="143" s="12" customFormat="1">
      <c r="B143" s="242"/>
      <c r="C143" s="243"/>
      <c r="D143" s="229" t="s">
        <v>139</v>
      </c>
      <c r="E143" s="244" t="s">
        <v>23</v>
      </c>
      <c r="F143" s="245" t="s">
        <v>213</v>
      </c>
      <c r="G143" s="243"/>
      <c r="H143" s="246">
        <v>18.66</v>
      </c>
      <c r="I143" s="247"/>
      <c r="J143" s="243"/>
      <c r="K143" s="243"/>
      <c r="L143" s="248"/>
      <c r="M143" s="249"/>
      <c r="N143" s="250"/>
      <c r="O143" s="250"/>
      <c r="P143" s="250"/>
      <c r="Q143" s="250"/>
      <c r="R143" s="250"/>
      <c r="S143" s="250"/>
      <c r="T143" s="251"/>
      <c r="AT143" s="252" t="s">
        <v>139</v>
      </c>
      <c r="AU143" s="252" t="s">
        <v>86</v>
      </c>
      <c r="AV143" s="12" t="s">
        <v>86</v>
      </c>
      <c r="AW143" s="12" t="s">
        <v>40</v>
      </c>
      <c r="AX143" s="12" t="s">
        <v>77</v>
      </c>
      <c r="AY143" s="252" t="s">
        <v>128</v>
      </c>
    </row>
    <row r="144" s="14" customFormat="1">
      <c r="B144" s="264"/>
      <c r="C144" s="265"/>
      <c r="D144" s="229" t="s">
        <v>139</v>
      </c>
      <c r="E144" s="266" t="s">
        <v>23</v>
      </c>
      <c r="F144" s="267" t="s">
        <v>209</v>
      </c>
      <c r="G144" s="265"/>
      <c r="H144" s="268">
        <v>95.459999999999994</v>
      </c>
      <c r="I144" s="269"/>
      <c r="J144" s="265"/>
      <c r="K144" s="265"/>
      <c r="L144" s="270"/>
      <c r="M144" s="271"/>
      <c r="N144" s="272"/>
      <c r="O144" s="272"/>
      <c r="P144" s="272"/>
      <c r="Q144" s="272"/>
      <c r="R144" s="272"/>
      <c r="S144" s="272"/>
      <c r="T144" s="273"/>
      <c r="AT144" s="274" t="s">
        <v>139</v>
      </c>
      <c r="AU144" s="274" t="s">
        <v>86</v>
      </c>
      <c r="AV144" s="14" t="s">
        <v>148</v>
      </c>
      <c r="AW144" s="14" t="s">
        <v>40</v>
      </c>
      <c r="AX144" s="14" t="s">
        <v>77</v>
      </c>
      <c r="AY144" s="274" t="s">
        <v>128</v>
      </c>
    </row>
    <row r="145" s="13" customFormat="1">
      <c r="B145" s="253"/>
      <c r="C145" s="254"/>
      <c r="D145" s="229" t="s">
        <v>139</v>
      </c>
      <c r="E145" s="255" t="s">
        <v>23</v>
      </c>
      <c r="F145" s="256" t="s">
        <v>143</v>
      </c>
      <c r="G145" s="254"/>
      <c r="H145" s="257">
        <v>256.82799999999997</v>
      </c>
      <c r="I145" s="258"/>
      <c r="J145" s="254"/>
      <c r="K145" s="254"/>
      <c r="L145" s="259"/>
      <c r="M145" s="260"/>
      <c r="N145" s="261"/>
      <c r="O145" s="261"/>
      <c r="P145" s="261"/>
      <c r="Q145" s="261"/>
      <c r="R145" s="261"/>
      <c r="S145" s="261"/>
      <c r="T145" s="262"/>
      <c r="AT145" s="263" t="s">
        <v>139</v>
      </c>
      <c r="AU145" s="263" t="s">
        <v>86</v>
      </c>
      <c r="AV145" s="13" t="s">
        <v>135</v>
      </c>
      <c r="AW145" s="13" t="s">
        <v>40</v>
      </c>
      <c r="AX145" s="13" t="s">
        <v>84</v>
      </c>
      <c r="AY145" s="263" t="s">
        <v>128</v>
      </c>
    </row>
    <row r="146" s="1" customFormat="1" ht="38.25" customHeight="1">
      <c r="B146" s="46"/>
      <c r="C146" s="217" t="s">
        <v>214</v>
      </c>
      <c r="D146" s="217" t="s">
        <v>130</v>
      </c>
      <c r="E146" s="218" t="s">
        <v>215</v>
      </c>
      <c r="F146" s="219" t="s">
        <v>216</v>
      </c>
      <c r="G146" s="220" t="s">
        <v>197</v>
      </c>
      <c r="H146" s="221">
        <v>256.82799999999997</v>
      </c>
      <c r="I146" s="222"/>
      <c r="J146" s="223">
        <f>ROUND(I146*H146,2)</f>
        <v>0</v>
      </c>
      <c r="K146" s="219" t="s">
        <v>134</v>
      </c>
      <c r="L146" s="72"/>
      <c r="M146" s="224" t="s">
        <v>23</v>
      </c>
      <c r="N146" s="225" t="s">
        <v>48</v>
      </c>
      <c r="O146" s="47"/>
      <c r="P146" s="226">
        <f>O146*H146</f>
        <v>0</v>
      </c>
      <c r="Q146" s="226">
        <v>0</v>
      </c>
      <c r="R146" s="226">
        <f>Q146*H146</f>
        <v>0</v>
      </c>
      <c r="S146" s="226">
        <v>0</v>
      </c>
      <c r="T146" s="227">
        <f>S146*H146</f>
        <v>0</v>
      </c>
      <c r="AR146" s="24" t="s">
        <v>135</v>
      </c>
      <c r="AT146" s="24" t="s">
        <v>130</v>
      </c>
      <c r="AU146" s="24" t="s">
        <v>86</v>
      </c>
      <c r="AY146" s="24" t="s">
        <v>128</v>
      </c>
      <c r="BE146" s="228">
        <f>IF(N146="základní",J146,0)</f>
        <v>0</v>
      </c>
      <c r="BF146" s="228">
        <f>IF(N146="snížená",J146,0)</f>
        <v>0</v>
      </c>
      <c r="BG146" s="228">
        <f>IF(N146="zákl. přenesená",J146,0)</f>
        <v>0</v>
      </c>
      <c r="BH146" s="228">
        <f>IF(N146="sníž. přenesená",J146,0)</f>
        <v>0</v>
      </c>
      <c r="BI146" s="228">
        <f>IF(N146="nulová",J146,0)</f>
        <v>0</v>
      </c>
      <c r="BJ146" s="24" t="s">
        <v>84</v>
      </c>
      <c r="BK146" s="228">
        <f>ROUND(I146*H146,2)</f>
        <v>0</v>
      </c>
      <c r="BL146" s="24" t="s">
        <v>135</v>
      </c>
      <c r="BM146" s="24" t="s">
        <v>217</v>
      </c>
    </row>
    <row r="147" s="1" customFormat="1">
      <c r="B147" s="46"/>
      <c r="C147" s="74"/>
      <c r="D147" s="229" t="s">
        <v>137</v>
      </c>
      <c r="E147" s="74"/>
      <c r="F147" s="230" t="s">
        <v>205</v>
      </c>
      <c r="G147" s="74"/>
      <c r="H147" s="74"/>
      <c r="I147" s="187"/>
      <c r="J147" s="74"/>
      <c r="K147" s="74"/>
      <c r="L147" s="72"/>
      <c r="M147" s="231"/>
      <c r="N147" s="47"/>
      <c r="O147" s="47"/>
      <c r="P147" s="47"/>
      <c r="Q147" s="47"/>
      <c r="R147" s="47"/>
      <c r="S147" s="47"/>
      <c r="T147" s="95"/>
      <c r="AT147" s="24" t="s">
        <v>137</v>
      </c>
      <c r="AU147" s="24" t="s">
        <v>86</v>
      </c>
    </row>
    <row r="148" s="11" customFormat="1">
      <c r="B148" s="232"/>
      <c r="C148" s="233"/>
      <c r="D148" s="229" t="s">
        <v>139</v>
      </c>
      <c r="E148" s="234" t="s">
        <v>23</v>
      </c>
      <c r="F148" s="235" t="s">
        <v>140</v>
      </c>
      <c r="G148" s="233"/>
      <c r="H148" s="234" t="s">
        <v>23</v>
      </c>
      <c r="I148" s="236"/>
      <c r="J148" s="233"/>
      <c r="K148" s="233"/>
      <c r="L148" s="237"/>
      <c r="M148" s="238"/>
      <c r="N148" s="239"/>
      <c r="O148" s="239"/>
      <c r="P148" s="239"/>
      <c r="Q148" s="239"/>
      <c r="R148" s="239"/>
      <c r="S148" s="239"/>
      <c r="T148" s="240"/>
      <c r="AT148" s="241" t="s">
        <v>139</v>
      </c>
      <c r="AU148" s="241" t="s">
        <v>86</v>
      </c>
      <c r="AV148" s="11" t="s">
        <v>84</v>
      </c>
      <c r="AW148" s="11" t="s">
        <v>40</v>
      </c>
      <c r="AX148" s="11" t="s">
        <v>77</v>
      </c>
      <c r="AY148" s="241" t="s">
        <v>128</v>
      </c>
    </row>
    <row r="149" s="12" customFormat="1">
      <c r="B149" s="242"/>
      <c r="C149" s="243"/>
      <c r="D149" s="229" t="s">
        <v>139</v>
      </c>
      <c r="E149" s="244" t="s">
        <v>23</v>
      </c>
      <c r="F149" s="245" t="s">
        <v>206</v>
      </c>
      <c r="G149" s="243"/>
      <c r="H149" s="246">
        <v>104.12000000000001</v>
      </c>
      <c r="I149" s="247"/>
      <c r="J149" s="243"/>
      <c r="K149" s="243"/>
      <c r="L149" s="248"/>
      <c r="M149" s="249"/>
      <c r="N149" s="250"/>
      <c r="O149" s="250"/>
      <c r="P149" s="250"/>
      <c r="Q149" s="250"/>
      <c r="R149" s="250"/>
      <c r="S149" s="250"/>
      <c r="T149" s="251"/>
      <c r="AT149" s="252" t="s">
        <v>139</v>
      </c>
      <c r="AU149" s="252" t="s">
        <v>86</v>
      </c>
      <c r="AV149" s="12" t="s">
        <v>86</v>
      </c>
      <c r="AW149" s="12" t="s">
        <v>40</v>
      </c>
      <c r="AX149" s="12" t="s">
        <v>77</v>
      </c>
      <c r="AY149" s="252" t="s">
        <v>128</v>
      </c>
    </row>
    <row r="150" s="12" customFormat="1">
      <c r="B150" s="242"/>
      <c r="C150" s="243"/>
      <c r="D150" s="229" t="s">
        <v>139</v>
      </c>
      <c r="E150" s="244" t="s">
        <v>23</v>
      </c>
      <c r="F150" s="245" t="s">
        <v>207</v>
      </c>
      <c r="G150" s="243"/>
      <c r="H150" s="246">
        <v>38.942999999999998</v>
      </c>
      <c r="I150" s="247"/>
      <c r="J150" s="243"/>
      <c r="K150" s="243"/>
      <c r="L150" s="248"/>
      <c r="M150" s="249"/>
      <c r="N150" s="250"/>
      <c r="O150" s="250"/>
      <c r="P150" s="250"/>
      <c r="Q150" s="250"/>
      <c r="R150" s="250"/>
      <c r="S150" s="250"/>
      <c r="T150" s="251"/>
      <c r="AT150" s="252" t="s">
        <v>139</v>
      </c>
      <c r="AU150" s="252" t="s">
        <v>86</v>
      </c>
      <c r="AV150" s="12" t="s">
        <v>86</v>
      </c>
      <c r="AW150" s="12" t="s">
        <v>40</v>
      </c>
      <c r="AX150" s="12" t="s">
        <v>77</v>
      </c>
      <c r="AY150" s="252" t="s">
        <v>128</v>
      </c>
    </row>
    <row r="151" s="12" customFormat="1">
      <c r="B151" s="242"/>
      <c r="C151" s="243"/>
      <c r="D151" s="229" t="s">
        <v>139</v>
      </c>
      <c r="E151" s="244" t="s">
        <v>23</v>
      </c>
      <c r="F151" s="245" t="s">
        <v>208</v>
      </c>
      <c r="G151" s="243"/>
      <c r="H151" s="246">
        <v>18.305</v>
      </c>
      <c r="I151" s="247"/>
      <c r="J151" s="243"/>
      <c r="K151" s="243"/>
      <c r="L151" s="248"/>
      <c r="M151" s="249"/>
      <c r="N151" s="250"/>
      <c r="O151" s="250"/>
      <c r="P151" s="250"/>
      <c r="Q151" s="250"/>
      <c r="R151" s="250"/>
      <c r="S151" s="250"/>
      <c r="T151" s="251"/>
      <c r="AT151" s="252" t="s">
        <v>139</v>
      </c>
      <c r="AU151" s="252" t="s">
        <v>86</v>
      </c>
      <c r="AV151" s="12" t="s">
        <v>86</v>
      </c>
      <c r="AW151" s="12" t="s">
        <v>40</v>
      </c>
      <c r="AX151" s="12" t="s">
        <v>77</v>
      </c>
      <c r="AY151" s="252" t="s">
        <v>128</v>
      </c>
    </row>
    <row r="152" s="14" customFormat="1">
      <c r="B152" s="264"/>
      <c r="C152" s="265"/>
      <c r="D152" s="229" t="s">
        <v>139</v>
      </c>
      <c r="E152" s="266" t="s">
        <v>23</v>
      </c>
      <c r="F152" s="267" t="s">
        <v>209</v>
      </c>
      <c r="G152" s="265"/>
      <c r="H152" s="268">
        <v>161.368</v>
      </c>
      <c r="I152" s="269"/>
      <c r="J152" s="265"/>
      <c r="K152" s="265"/>
      <c r="L152" s="270"/>
      <c r="M152" s="271"/>
      <c r="N152" s="272"/>
      <c r="O152" s="272"/>
      <c r="P152" s="272"/>
      <c r="Q152" s="272"/>
      <c r="R152" s="272"/>
      <c r="S152" s="272"/>
      <c r="T152" s="273"/>
      <c r="AT152" s="274" t="s">
        <v>139</v>
      </c>
      <c r="AU152" s="274" t="s">
        <v>86</v>
      </c>
      <c r="AV152" s="14" t="s">
        <v>148</v>
      </c>
      <c r="AW152" s="14" t="s">
        <v>40</v>
      </c>
      <c r="AX152" s="14" t="s">
        <v>77</v>
      </c>
      <c r="AY152" s="274" t="s">
        <v>128</v>
      </c>
    </row>
    <row r="153" s="11" customFormat="1">
      <c r="B153" s="232"/>
      <c r="C153" s="233"/>
      <c r="D153" s="229" t="s">
        <v>139</v>
      </c>
      <c r="E153" s="234" t="s">
        <v>23</v>
      </c>
      <c r="F153" s="235" t="s">
        <v>210</v>
      </c>
      <c r="G153" s="233"/>
      <c r="H153" s="234" t="s">
        <v>23</v>
      </c>
      <c r="I153" s="236"/>
      <c r="J153" s="233"/>
      <c r="K153" s="233"/>
      <c r="L153" s="237"/>
      <c r="M153" s="238"/>
      <c r="N153" s="239"/>
      <c r="O153" s="239"/>
      <c r="P153" s="239"/>
      <c r="Q153" s="239"/>
      <c r="R153" s="239"/>
      <c r="S153" s="239"/>
      <c r="T153" s="240"/>
      <c r="AT153" s="241" t="s">
        <v>139</v>
      </c>
      <c r="AU153" s="241" t="s">
        <v>86</v>
      </c>
      <c r="AV153" s="11" t="s">
        <v>84</v>
      </c>
      <c r="AW153" s="11" t="s">
        <v>40</v>
      </c>
      <c r="AX153" s="11" t="s">
        <v>77</v>
      </c>
      <c r="AY153" s="241" t="s">
        <v>128</v>
      </c>
    </row>
    <row r="154" s="12" customFormat="1">
      <c r="B154" s="242"/>
      <c r="C154" s="243"/>
      <c r="D154" s="229" t="s">
        <v>139</v>
      </c>
      <c r="E154" s="244" t="s">
        <v>23</v>
      </c>
      <c r="F154" s="245" t="s">
        <v>211</v>
      </c>
      <c r="G154" s="243"/>
      <c r="H154" s="246">
        <v>74.099999999999994</v>
      </c>
      <c r="I154" s="247"/>
      <c r="J154" s="243"/>
      <c r="K154" s="243"/>
      <c r="L154" s="248"/>
      <c r="M154" s="249"/>
      <c r="N154" s="250"/>
      <c r="O154" s="250"/>
      <c r="P154" s="250"/>
      <c r="Q154" s="250"/>
      <c r="R154" s="250"/>
      <c r="S154" s="250"/>
      <c r="T154" s="251"/>
      <c r="AT154" s="252" t="s">
        <v>139</v>
      </c>
      <c r="AU154" s="252" t="s">
        <v>86</v>
      </c>
      <c r="AV154" s="12" t="s">
        <v>86</v>
      </c>
      <c r="AW154" s="12" t="s">
        <v>40</v>
      </c>
      <c r="AX154" s="12" t="s">
        <v>77</v>
      </c>
      <c r="AY154" s="252" t="s">
        <v>128</v>
      </c>
    </row>
    <row r="155" s="12" customFormat="1">
      <c r="B155" s="242"/>
      <c r="C155" s="243"/>
      <c r="D155" s="229" t="s">
        <v>139</v>
      </c>
      <c r="E155" s="244" t="s">
        <v>23</v>
      </c>
      <c r="F155" s="245" t="s">
        <v>212</v>
      </c>
      <c r="G155" s="243"/>
      <c r="H155" s="246">
        <v>2.7000000000000002</v>
      </c>
      <c r="I155" s="247"/>
      <c r="J155" s="243"/>
      <c r="K155" s="243"/>
      <c r="L155" s="248"/>
      <c r="M155" s="249"/>
      <c r="N155" s="250"/>
      <c r="O155" s="250"/>
      <c r="P155" s="250"/>
      <c r="Q155" s="250"/>
      <c r="R155" s="250"/>
      <c r="S155" s="250"/>
      <c r="T155" s="251"/>
      <c r="AT155" s="252" t="s">
        <v>139</v>
      </c>
      <c r="AU155" s="252" t="s">
        <v>86</v>
      </c>
      <c r="AV155" s="12" t="s">
        <v>86</v>
      </c>
      <c r="AW155" s="12" t="s">
        <v>40</v>
      </c>
      <c r="AX155" s="12" t="s">
        <v>77</v>
      </c>
      <c r="AY155" s="252" t="s">
        <v>128</v>
      </c>
    </row>
    <row r="156" s="12" customFormat="1">
      <c r="B156" s="242"/>
      <c r="C156" s="243"/>
      <c r="D156" s="229" t="s">
        <v>139</v>
      </c>
      <c r="E156" s="244" t="s">
        <v>23</v>
      </c>
      <c r="F156" s="245" t="s">
        <v>213</v>
      </c>
      <c r="G156" s="243"/>
      <c r="H156" s="246">
        <v>18.66</v>
      </c>
      <c r="I156" s="247"/>
      <c r="J156" s="243"/>
      <c r="K156" s="243"/>
      <c r="L156" s="248"/>
      <c r="M156" s="249"/>
      <c r="N156" s="250"/>
      <c r="O156" s="250"/>
      <c r="P156" s="250"/>
      <c r="Q156" s="250"/>
      <c r="R156" s="250"/>
      <c r="S156" s="250"/>
      <c r="T156" s="251"/>
      <c r="AT156" s="252" t="s">
        <v>139</v>
      </c>
      <c r="AU156" s="252" t="s">
        <v>86</v>
      </c>
      <c r="AV156" s="12" t="s">
        <v>86</v>
      </c>
      <c r="AW156" s="12" t="s">
        <v>40</v>
      </c>
      <c r="AX156" s="12" t="s">
        <v>77</v>
      </c>
      <c r="AY156" s="252" t="s">
        <v>128</v>
      </c>
    </row>
    <row r="157" s="14" customFormat="1">
      <c r="B157" s="264"/>
      <c r="C157" s="265"/>
      <c r="D157" s="229" t="s">
        <v>139</v>
      </c>
      <c r="E157" s="266" t="s">
        <v>23</v>
      </c>
      <c r="F157" s="267" t="s">
        <v>209</v>
      </c>
      <c r="G157" s="265"/>
      <c r="H157" s="268">
        <v>95.459999999999994</v>
      </c>
      <c r="I157" s="269"/>
      <c r="J157" s="265"/>
      <c r="K157" s="265"/>
      <c r="L157" s="270"/>
      <c r="M157" s="271"/>
      <c r="N157" s="272"/>
      <c r="O157" s="272"/>
      <c r="P157" s="272"/>
      <c r="Q157" s="272"/>
      <c r="R157" s="272"/>
      <c r="S157" s="272"/>
      <c r="T157" s="273"/>
      <c r="AT157" s="274" t="s">
        <v>139</v>
      </c>
      <c r="AU157" s="274" t="s">
        <v>86</v>
      </c>
      <c r="AV157" s="14" t="s">
        <v>148</v>
      </c>
      <c r="AW157" s="14" t="s">
        <v>40</v>
      </c>
      <c r="AX157" s="14" t="s">
        <v>77</v>
      </c>
      <c r="AY157" s="274" t="s">
        <v>128</v>
      </c>
    </row>
    <row r="158" s="13" customFormat="1">
      <c r="B158" s="253"/>
      <c r="C158" s="254"/>
      <c r="D158" s="229" t="s">
        <v>139</v>
      </c>
      <c r="E158" s="255" t="s">
        <v>23</v>
      </c>
      <c r="F158" s="256" t="s">
        <v>143</v>
      </c>
      <c r="G158" s="254"/>
      <c r="H158" s="257">
        <v>256.82799999999997</v>
      </c>
      <c r="I158" s="258"/>
      <c r="J158" s="254"/>
      <c r="K158" s="254"/>
      <c r="L158" s="259"/>
      <c r="M158" s="260"/>
      <c r="N158" s="261"/>
      <c r="O158" s="261"/>
      <c r="P158" s="261"/>
      <c r="Q158" s="261"/>
      <c r="R158" s="261"/>
      <c r="S158" s="261"/>
      <c r="T158" s="262"/>
      <c r="AT158" s="263" t="s">
        <v>139</v>
      </c>
      <c r="AU158" s="263" t="s">
        <v>86</v>
      </c>
      <c r="AV158" s="13" t="s">
        <v>135</v>
      </c>
      <c r="AW158" s="13" t="s">
        <v>40</v>
      </c>
      <c r="AX158" s="13" t="s">
        <v>84</v>
      </c>
      <c r="AY158" s="263" t="s">
        <v>128</v>
      </c>
    </row>
    <row r="159" s="1" customFormat="1" ht="25.5" customHeight="1">
      <c r="B159" s="46"/>
      <c r="C159" s="217" t="s">
        <v>218</v>
      </c>
      <c r="D159" s="217" t="s">
        <v>130</v>
      </c>
      <c r="E159" s="218" t="s">
        <v>219</v>
      </c>
      <c r="F159" s="219" t="s">
        <v>220</v>
      </c>
      <c r="G159" s="220" t="s">
        <v>197</v>
      </c>
      <c r="H159" s="221">
        <v>5</v>
      </c>
      <c r="I159" s="222"/>
      <c r="J159" s="223">
        <f>ROUND(I159*H159,2)</f>
        <v>0</v>
      </c>
      <c r="K159" s="219" t="s">
        <v>134</v>
      </c>
      <c r="L159" s="72"/>
      <c r="M159" s="224" t="s">
        <v>23</v>
      </c>
      <c r="N159" s="225" t="s">
        <v>48</v>
      </c>
      <c r="O159" s="47"/>
      <c r="P159" s="226">
        <f>O159*H159</f>
        <v>0</v>
      </c>
      <c r="Q159" s="226">
        <v>0</v>
      </c>
      <c r="R159" s="226">
        <f>Q159*H159</f>
        <v>0</v>
      </c>
      <c r="S159" s="226">
        <v>0</v>
      </c>
      <c r="T159" s="227">
        <f>S159*H159</f>
        <v>0</v>
      </c>
      <c r="AR159" s="24" t="s">
        <v>135</v>
      </c>
      <c r="AT159" s="24" t="s">
        <v>130</v>
      </c>
      <c r="AU159" s="24" t="s">
        <v>86</v>
      </c>
      <c r="AY159" s="24" t="s">
        <v>128</v>
      </c>
      <c r="BE159" s="228">
        <f>IF(N159="základní",J159,0)</f>
        <v>0</v>
      </c>
      <c r="BF159" s="228">
        <f>IF(N159="snížená",J159,0)</f>
        <v>0</v>
      </c>
      <c r="BG159" s="228">
        <f>IF(N159="zákl. přenesená",J159,0)</f>
        <v>0</v>
      </c>
      <c r="BH159" s="228">
        <f>IF(N159="sníž. přenesená",J159,0)</f>
        <v>0</v>
      </c>
      <c r="BI159" s="228">
        <f>IF(N159="nulová",J159,0)</f>
        <v>0</v>
      </c>
      <c r="BJ159" s="24" t="s">
        <v>84</v>
      </c>
      <c r="BK159" s="228">
        <f>ROUND(I159*H159,2)</f>
        <v>0</v>
      </c>
      <c r="BL159" s="24" t="s">
        <v>135</v>
      </c>
      <c r="BM159" s="24" t="s">
        <v>221</v>
      </c>
    </row>
    <row r="160" s="1" customFormat="1">
      <c r="B160" s="46"/>
      <c r="C160" s="74"/>
      <c r="D160" s="229" t="s">
        <v>137</v>
      </c>
      <c r="E160" s="74"/>
      <c r="F160" s="230" t="s">
        <v>222</v>
      </c>
      <c r="G160" s="74"/>
      <c r="H160" s="74"/>
      <c r="I160" s="187"/>
      <c r="J160" s="74"/>
      <c r="K160" s="74"/>
      <c r="L160" s="72"/>
      <c r="M160" s="231"/>
      <c r="N160" s="47"/>
      <c r="O160" s="47"/>
      <c r="P160" s="47"/>
      <c r="Q160" s="47"/>
      <c r="R160" s="47"/>
      <c r="S160" s="47"/>
      <c r="T160" s="95"/>
      <c r="AT160" s="24" t="s">
        <v>137</v>
      </c>
      <c r="AU160" s="24" t="s">
        <v>86</v>
      </c>
    </row>
    <row r="161" s="11" customFormat="1">
      <c r="B161" s="232"/>
      <c r="C161" s="233"/>
      <c r="D161" s="229" t="s">
        <v>139</v>
      </c>
      <c r="E161" s="234" t="s">
        <v>23</v>
      </c>
      <c r="F161" s="235" t="s">
        <v>140</v>
      </c>
      <c r="G161" s="233"/>
      <c r="H161" s="234" t="s">
        <v>23</v>
      </c>
      <c r="I161" s="236"/>
      <c r="J161" s="233"/>
      <c r="K161" s="233"/>
      <c r="L161" s="237"/>
      <c r="M161" s="238"/>
      <c r="N161" s="239"/>
      <c r="O161" s="239"/>
      <c r="P161" s="239"/>
      <c r="Q161" s="239"/>
      <c r="R161" s="239"/>
      <c r="S161" s="239"/>
      <c r="T161" s="240"/>
      <c r="AT161" s="241" t="s">
        <v>139</v>
      </c>
      <c r="AU161" s="241" t="s">
        <v>86</v>
      </c>
      <c r="AV161" s="11" t="s">
        <v>84</v>
      </c>
      <c r="AW161" s="11" t="s">
        <v>40</v>
      </c>
      <c r="AX161" s="11" t="s">
        <v>77</v>
      </c>
      <c r="AY161" s="241" t="s">
        <v>128</v>
      </c>
    </row>
    <row r="162" s="12" customFormat="1">
      <c r="B162" s="242"/>
      <c r="C162" s="243"/>
      <c r="D162" s="229" t="s">
        <v>139</v>
      </c>
      <c r="E162" s="244" t="s">
        <v>23</v>
      </c>
      <c r="F162" s="245" t="s">
        <v>223</v>
      </c>
      <c r="G162" s="243"/>
      <c r="H162" s="246">
        <v>5</v>
      </c>
      <c r="I162" s="247"/>
      <c r="J162" s="243"/>
      <c r="K162" s="243"/>
      <c r="L162" s="248"/>
      <c r="M162" s="249"/>
      <c r="N162" s="250"/>
      <c r="O162" s="250"/>
      <c r="P162" s="250"/>
      <c r="Q162" s="250"/>
      <c r="R162" s="250"/>
      <c r="S162" s="250"/>
      <c r="T162" s="251"/>
      <c r="AT162" s="252" t="s">
        <v>139</v>
      </c>
      <c r="AU162" s="252" t="s">
        <v>86</v>
      </c>
      <c r="AV162" s="12" t="s">
        <v>86</v>
      </c>
      <c r="AW162" s="12" t="s">
        <v>40</v>
      </c>
      <c r="AX162" s="12" t="s">
        <v>84</v>
      </c>
      <c r="AY162" s="252" t="s">
        <v>128</v>
      </c>
    </row>
    <row r="163" s="1" customFormat="1" ht="38.25" customHeight="1">
      <c r="B163" s="46"/>
      <c r="C163" s="217" t="s">
        <v>224</v>
      </c>
      <c r="D163" s="217" t="s">
        <v>130</v>
      </c>
      <c r="E163" s="218" t="s">
        <v>225</v>
      </c>
      <c r="F163" s="219" t="s">
        <v>226</v>
      </c>
      <c r="G163" s="220" t="s">
        <v>197</v>
      </c>
      <c r="H163" s="221">
        <v>5</v>
      </c>
      <c r="I163" s="222"/>
      <c r="J163" s="223">
        <f>ROUND(I163*H163,2)</f>
        <v>0</v>
      </c>
      <c r="K163" s="219" t="s">
        <v>134</v>
      </c>
      <c r="L163" s="72"/>
      <c r="M163" s="224" t="s">
        <v>23</v>
      </c>
      <c r="N163" s="225" t="s">
        <v>48</v>
      </c>
      <c r="O163" s="47"/>
      <c r="P163" s="226">
        <f>O163*H163</f>
        <v>0</v>
      </c>
      <c r="Q163" s="226">
        <v>0</v>
      </c>
      <c r="R163" s="226">
        <f>Q163*H163</f>
        <v>0</v>
      </c>
      <c r="S163" s="226">
        <v>0</v>
      </c>
      <c r="T163" s="227">
        <f>S163*H163</f>
        <v>0</v>
      </c>
      <c r="AR163" s="24" t="s">
        <v>135</v>
      </c>
      <c r="AT163" s="24" t="s">
        <v>130</v>
      </c>
      <c r="AU163" s="24" t="s">
        <v>86</v>
      </c>
      <c r="AY163" s="24" t="s">
        <v>128</v>
      </c>
      <c r="BE163" s="228">
        <f>IF(N163="základní",J163,0)</f>
        <v>0</v>
      </c>
      <c r="BF163" s="228">
        <f>IF(N163="snížená",J163,0)</f>
        <v>0</v>
      </c>
      <c r="BG163" s="228">
        <f>IF(N163="zákl. přenesená",J163,0)</f>
        <v>0</v>
      </c>
      <c r="BH163" s="228">
        <f>IF(N163="sníž. přenesená",J163,0)</f>
        <v>0</v>
      </c>
      <c r="BI163" s="228">
        <f>IF(N163="nulová",J163,0)</f>
        <v>0</v>
      </c>
      <c r="BJ163" s="24" t="s">
        <v>84</v>
      </c>
      <c r="BK163" s="228">
        <f>ROUND(I163*H163,2)</f>
        <v>0</v>
      </c>
      <c r="BL163" s="24" t="s">
        <v>135</v>
      </c>
      <c r="BM163" s="24" t="s">
        <v>227</v>
      </c>
    </row>
    <row r="164" s="1" customFormat="1">
      <c r="B164" s="46"/>
      <c r="C164" s="74"/>
      <c r="D164" s="229" t="s">
        <v>137</v>
      </c>
      <c r="E164" s="74"/>
      <c r="F164" s="230" t="s">
        <v>222</v>
      </c>
      <c r="G164" s="74"/>
      <c r="H164" s="74"/>
      <c r="I164" s="187"/>
      <c r="J164" s="74"/>
      <c r="K164" s="74"/>
      <c r="L164" s="72"/>
      <c r="M164" s="231"/>
      <c r="N164" s="47"/>
      <c r="O164" s="47"/>
      <c r="P164" s="47"/>
      <c r="Q164" s="47"/>
      <c r="R164" s="47"/>
      <c r="S164" s="47"/>
      <c r="T164" s="95"/>
      <c r="AT164" s="24" t="s">
        <v>137</v>
      </c>
      <c r="AU164" s="24" t="s">
        <v>86</v>
      </c>
    </row>
    <row r="165" s="1" customFormat="1" ht="25.5" customHeight="1">
      <c r="B165" s="46"/>
      <c r="C165" s="217" t="s">
        <v>228</v>
      </c>
      <c r="D165" s="217" t="s">
        <v>130</v>
      </c>
      <c r="E165" s="218" t="s">
        <v>229</v>
      </c>
      <c r="F165" s="219" t="s">
        <v>230</v>
      </c>
      <c r="G165" s="220" t="s">
        <v>197</v>
      </c>
      <c r="H165" s="221">
        <v>13.800000000000001</v>
      </c>
      <c r="I165" s="222"/>
      <c r="J165" s="223">
        <f>ROUND(I165*H165,2)</f>
        <v>0</v>
      </c>
      <c r="K165" s="219" t="s">
        <v>134</v>
      </c>
      <c r="L165" s="72"/>
      <c r="M165" s="224" t="s">
        <v>23</v>
      </c>
      <c r="N165" s="225" t="s">
        <v>48</v>
      </c>
      <c r="O165" s="47"/>
      <c r="P165" s="226">
        <f>O165*H165</f>
        <v>0</v>
      </c>
      <c r="Q165" s="226">
        <v>0</v>
      </c>
      <c r="R165" s="226">
        <f>Q165*H165</f>
        <v>0</v>
      </c>
      <c r="S165" s="226">
        <v>0</v>
      </c>
      <c r="T165" s="227">
        <f>S165*H165</f>
        <v>0</v>
      </c>
      <c r="AR165" s="24" t="s">
        <v>135</v>
      </c>
      <c r="AT165" s="24" t="s">
        <v>130</v>
      </c>
      <c r="AU165" s="24" t="s">
        <v>86</v>
      </c>
      <c r="AY165" s="24" t="s">
        <v>128</v>
      </c>
      <c r="BE165" s="228">
        <f>IF(N165="základní",J165,0)</f>
        <v>0</v>
      </c>
      <c r="BF165" s="228">
        <f>IF(N165="snížená",J165,0)</f>
        <v>0</v>
      </c>
      <c r="BG165" s="228">
        <f>IF(N165="zákl. přenesená",J165,0)</f>
        <v>0</v>
      </c>
      <c r="BH165" s="228">
        <f>IF(N165="sníž. přenesená",J165,0)</f>
        <v>0</v>
      </c>
      <c r="BI165" s="228">
        <f>IF(N165="nulová",J165,0)</f>
        <v>0</v>
      </c>
      <c r="BJ165" s="24" t="s">
        <v>84</v>
      </c>
      <c r="BK165" s="228">
        <f>ROUND(I165*H165,2)</f>
        <v>0</v>
      </c>
      <c r="BL165" s="24" t="s">
        <v>135</v>
      </c>
      <c r="BM165" s="24" t="s">
        <v>231</v>
      </c>
    </row>
    <row r="166" s="1" customFormat="1">
      <c r="B166" s="46"/>
      <c r="C166" s="74"/>
      <c r="D166" s="229" t="s">
        <v>137</v>
      </c>
      <c r="E166" s="74"/>
      <c r="F166" s="230" t="s">
        <v>232</v>
      </c>
      <c r="G166" s="74"/>
      <c r="H166" s="74"/>
      <c r="I166" s="187"/>
      <c r="J166" s="74"/>
      <c r="K166" s="74"/>
      <c r="L166" s="72"/>
      <c r="M166" s="231"/>
      <c r="N166" s="47"/>
      <c r="O166" s="47"/>
      <c r="P166" s="47"/>
      <c r="Q166" s="47"/>
      <c r="R166" s="47"/>
      <c r="S166" s="47"/>
      <c r="T166" s="95"/>
      <c r="AT166" s="24" t="s">
        <v>137</v>
      </c>
      <c r="AU166" s="24" t="s">
        <v>86</v>
      </c>
    </row>
    <row r="167" s="11" customFormat="1">
      <c r="B167" s="232"/>
      <c r="C167" s="233"/>
      <c r="D167" s="229" t="s">
        <v>139</v>
      </c>
      <c r="E167" s="234" t="s">
        <v>23</v>
      </c>
      <c r="F167" s="235" t="s">
        <v>140</v>
      </c>
      <c r="G167" s="233"/>
      <c r="H167" s="234" t="s">
        <v>23</v>
      </c>
      <c r="I167" s="236"/>
      <c r="J167" s="233"/>
      <c r="K167" s="233"/>
      <c r="L167" s="237"/>
      <c r="M167" s="238"/>
      <c r="N167" s="239"/>
      <c r="O167" s="239"/>
      <c r="P167" s="239"/>
      <c r="Q167" s="239"/>
      <c r="R167" s="239"/>
      <c r="S167" s="239"/>
      <c r="T167" s="240"/>
      <c r="AT167" s="241" t="s">
        <v>139</v>
      </c>
      <c r="AU167" s="241" t="s">
        <v>86</v>
      </c>
      <c r="AV167" s="11" t="s">
        <v>84</v>
      </c>
      <c r="AW167" s="11" t="s">
        <v>40</v>
      </c>
      <c r="AX167" s="11" t="s">
        <v>77</v>
      </c>
      <c r="AY167" s="241" t="s">
        <v>128</v>
      </c>
    </row>
    <row r="168" s="12" customFormat="1">
      <c r="B168" s="242"/>
      <c r="C168" s="243"/>
      <c r="D168" s="229" t="s">
        <v>139</v>
      </c>
      <c r="E168" s="244" t="s">
        <v>23</v>
      </c>
      <c r="F168" s="245" t="s">
        <v>233</v>
      </c>
      <c r="G168" s="243"/>
      <c r="H168" s="246">
        <v>13.800000000000001</v>
      </c>
      <c r="I168" s="247"/>
      <c r="J168" s="243"/>
      <c r="K168" s="243"/>
      <c r="L168" s="248"/>
      <c r="M168" s="249"/>
      <c r="N168" s="250"/>
      <c r="O168" s="250"/>
      <c r="P168" s="250"/>
      <c r="Q168" s="250"/>
      <c r="R168" s="250"/>
      <c r="S168" s="250"/>
      <c r="T168" s="251"/>
      <c r="AT168" s="252" t="s">
        <v>139</v>
      </c>
      <c r="AU168" s="252" t="s">
        <v>86</v>
      </c>
      <c r="AV168" s="12" t="s">
        <v>86</v>
      </c>
      <c r="AW168" s="12" t="s">
        <v>40</v>
      </c>
      <c r="AX168" s="12" t="s">
        <v>84</v>
      </c>
      <c r="AY168" s="252" t="s">
        <v>128</v>
      </c>
    </row>
    <row r="169" s="1" customFormat="1" ht="38.25" customHeight="1">
      <c r="B169" s="46"/>
      <c r="C169" s="217" t="s">
        <v>10</v>
      </c>
      <c r="D169" s="217" t="s">
        <v>130</v>
      </c>
      <c r="E169" s="218" t="s">
        <v>234</v>
      </c>
      <c r="F169" s="219" t="s">
        <v>235</v>
      </c>
      <c r="G169" s="220" t="s">
        <v>197</v>
      </c>
      <c r="H169" s="221">
        <v>13.800000000000001</v>
      </c>
      <c r="I169" s="222"/>
      <c r="J169" s="223">
        <f>ROUND(I169*H169,2)</f>
        <v>0</v>
      </c>
      <c r="K169" s="219" t="s">
        <v>134</v>
      </c>
      <c r="L169" s="72"/>
      <c r="M169" s="224" t="s">
        <v>23</v>
      </c>
      <c r="N169" s="225" t="s">
        <v>48</v>
      </c>
      <c r="O169" s="47"/>
      <c r="P169" s="226">
        <f>O169*H169</f>
        <v>0</v>
      </c>
      <c r="Q169" s="226">
        <v>0</v>
      </c>
      <c r="R169" s="226">
        <f>Q169*H169</f>
        <v>0</v>
      </c>
      <c r="S169" s="226">
        <v>0</v>
      </c>
      <c r="T169" s="227">
        <f>S169*H169</f>
        <v>0</v>
      </c>
      <c r="AR169" s="24" t="s">
        <v>135</v>
      </c>
      <c r="AT169" s="24" t="s">
        <v>130</v>
      </c>
      <c r="AU169" s="24" t="s">
        <v>86</v>
      </c>
      <c r="AY169" s="24" t="s">
        <v>128</v>
      </c>
      <c r="BE169" s="228">
        <f>IF(N169="základní",J169,0)</f>
        <v>0</v>
      </c>
      <c r="BF169" s="228">
        <f>IF(N169="snížená",J169,0)</f>
        <v>0</v>
      </c>
      <c r="BG169" s="228">
        <f>IF(N169="zákl. přenesená",J169,0)</f>
        <v>0</v>
      </c>
      <c r="BH169" s="228">
        <f>IF(N169="sníž. přenesená",J169,0)</f>
        <v>0</v>
      </c>
      <c r="BI169" s="228">
        <f>IF(N169="nulová",J169,0)</f>
        <v>0</v>
      </c>
      <c r="BJ169" s="24" t="s">
        <v>84</v>
      </c>
      <c r="BK169" s="228">
        <f>ROUND(I169*H169,2)</f>
        <v>0</v>
      </c>
      <c r="BL169" s="24" t="s">
        <v>135</v>
      </c>
      <c r="BM169" s="24" t="s">
        <v>236</v>
      </c>
    </row>
    <row r="170" s="1" customFormat="1">
      <c r="B170" s="46"/>
      <c r="C170" s="74"/>
      <c r="D170" s="229" t="s">
        <v>137</v>
      </c>
      <c r="E170" s="74"/>
      <c r="F170" s="230" t="s">
        <v>232</v>
      </c>
      <c r="G170" s="74"/>
      <c r="H170" s="74"/>
      <c r="I170" s="187"/>
      <c r="J170" s="74"/>
      <c r="K170" s="74"/>
      <c r="L170" s="72"/>
      <c r="M170" s="231"/>
      <c r="N170" s="47"/>
      <c r="O170" s="47"/>
      <c r="P170" s="47"/>
      <c r="Q170" s="47"/>
      <c r="R170" s="47"/>
      <c r="S170" s="47"/>
      <c r="T170" s="95"/>
      <c r="AT170" s="24" t="s">
        <v>137</v>
      </c>
      <c r="AU170" s="24" t="s">
        <v>86</v>
      </c>
    </row>
    <row r="171" s="1" customFormat="1" ht="25.5" customHeight="1">
      <c r="B171" s="46"/>
      <c r="C171" s="217" t="s">
        <v>237</v>
      </c>
      <c r="D171" s="217" t="s">
        <v>130</v>
      </c>
      <c r="E171" s="218" t="s">
        <v>238</v>
      </c>
      <c r="F171" s="219" t="s">
        <v>239</v>
      </c>
      <c r="G171" s="220" t="s">
        <v>197</v>
      </c>
      <c r="H171" s="221">
        <v>16</v>
      </c>
      <c r="I171" s="222"/>
      <c r="J171" s="223">
        <f>ROUND(I171*H171,2)</f>
        <v>0</v>
      </c>
      <c r="K171" s="219" t="s">
        <v>134</v>
      </c>
      <c r="L171" s="72"/>
      <c r="M171" s="224" t="s">
        <v>23</v>
      </c>
      <c r="N171" s="225" t="s">
        <v>48</v>
      </c>
      <c r="O171" s="47"/>
      <c r="P171" s="226">
        <f>O171*H171</f>
        <v>0</v>
      </c>
      <c r="Q171" s="226">
        <v>0</v>
      </c>
      <c r="R171" s="226">
        <f>Q171*H171</f>
        <v>0</v>
      </c>
      <c r="S171" s="226">
        <v>0</v>
      </c>
      <c r="T171" s="227">
        <f>S171*H171</f>
        <v>0</v>
      </c>
      <c r="AR171" s="24" t="s">
        <v>135</v>
      </c>
      <c r="AT171" s="24" t="s">
        <v>130</v>
      </c>
      <c r="AU171" s="24" t="s">
        <v>86</v>
      </c>
      <c r="AY171" s="24" t="s">
        <v>128</v>
      </c>
      <c r="BE171" s="228">
        <f>IF(N171="základní",J171,0)</f>
        <v>0</v>
      </c>
      <c r="BF171" s="228">
        <f>IF(N171="snížená",J171,0)</f>
        <v>0</v>
      </c>
      <c r="BG171" s="228">
        <f>IF(N171="zákl. přenesená",J171,0)</f>
        <v>0</v>
      </c>
      <c r="BH171" s="228">
        <f>IF(N171="sníž. přenesená",J171,0)</f>
        <v>0</v>
      </c>
      <c r="BI171" s="228">
        <f>IF(N171="nulová",J171,0)</f>
        <v>0</v>
      </c>
      <c r="BJ171" s="24" t="s">
        <v>84</v>
      </c>
      <c r="BK171" s="228">
        <f>ROUND(I171*H171,2)</f>
        <v>0</v>
      </c>
      <c r="BL171" s="24" t="s">
        <v>135</v>
      </c>
      <c r="BM171" s="24" t="s">
        <v>240</v>
      </c>
    </row>
    <row r="172" s="1" customFormat="1">
      <c r="B172" s="46"/>
      <c r="C172" s="74"/>
      <c r="D172" s="229" t="s">
        <v>137</v>
      </c>
      <c r="E172" s="74"/>
      <c r="F172" s="230" t="s">
        <v>241</v>
      </c>
      <c r="G172" s="74"/>
      <c r="H172" s="74"/>
      <c r="I172" s="187"/>
      <c r="J172" s="74"/>
      <c r="K172" s="74"/>
      <c r="L172" s="72"/>
      <c r="M172" s="231"/>
      <c r="N172" s="47"/>
      <c r="O172" s="47"/>
      <c r="P172" s="47"/>
      <c r="Q172" s="47"/>
      <c r="R172" s="47"/>
      <c r="S172" s="47"/>
      <c r="T172" s="95"/>
      <c r="AT172" s="24" t="s">
        <v>137</v>
      </c>
      <c r="AU172" s="24" t="s">
        <v>86</v>
      </c>
    </row>
    <row r="173" s="11" customFormat="1">
      <c r="B173" s="232"/>
      <c r="C173" s="233"/>
      <c r="D173" s="229" t="s">
        <v>139</v>
      </c>
      <c r="E173" s="234" t="s">
        <v>23</v>
      </c>
      <c r="F173" s="235" t="s">
        <v>140</v>
      </c>
      <c r="G173" s="233"/>
      <c r="H173" s="234" t="s">
        <v>23</v>
      </c>
      <c r="I173" s="236"/>
      <c r="J173" s="233"/>
      <c r="K173" s="233"/>
      <c r="L173" s="237"/>
      <c r="M173" s="238"/>
      <c r="N173" s="239"/>
      <c r="O173" s="239"/>
      <c r="P173" s="239"/>
      <c r="Q173" s="239"/>
      <c r="R173" s="239"/>
      <c r="S173" s="239"/>
      <c r="T173" s="240"/>
      <c r="AT173" s="241" t="s">
        <v>139</v>
      </c>
      <c r="AU173" s="241" t="s">
        <v>86</v>
      </c>
      <c r="AV173" s="11" t="s">
        <v>84</v>
      </c>
      <c r="AW173" s="11" t="s">
        <v>40</v>
      </c>
      <c r="AX173" s="11" t="s">
        <v>77</v>
      </c>
      <c r="AY173" s="241" t="s">
        <v>128</v>
      </c>
    </row>
    <row r="174" s="11" customFormat="1">
      <c r="B174" s="232"/>
      <c r="C174" s="233"/>
      <c r="D174" s="229" t="s">
        <v>139</v>
      </c>
      <c r="E174" s="234" t="s">
        <v>23</v>
      </c>
      <c r="F174" s="235" t="s">
        <v>242</v>
      </c>
      <c r="G174" s="233"/>
      <c r="H174" s="234" t="s">
        <v>23</v>
      </c>
      <c r="I174" s="236"/>
      <c r="J174" s="233"/>
      <c r="K174" s="233"/>
      <c r="L174" s="237"/>
      <c r="M174" s="238"/>
      <c r="N174" s="239"/>
      <c r="O174" s="239"/>
      <c r="P174" s="239"/>
      <c r="Q174" s="239"/>
      <c r="R174" s="239"/>
      <c r="S174" s="239"/>
      <c r="T174" s="240"/>
      <c r="AT174" s="241" t="s">
        <v>139</v>
      </c>
      <c r="AU174" s="241" t="s">
        <v>86</v>
      </c>
      <c r="AV174" s="11" t="s">
        <v>84</v>
      </c>
      <c r="AW174" s="11" t="s">
        <v>40</v>
      </c>
      <c r="AX174" s="11" t="s">
        <v>77</v>
      </c>
      <c r="AY174" s="241" t="s">
        <v>128</v>
      </c>
    </row>
    <row r="175" s="12" customFormat="1">
      <c r="B175" s="242"/>
      <c r="C175" s="243"/>
      <c r="D175" s="229" t="s">
        <v>139</v>
      </c>
      <c r="E175" s="244" t="s">
        <v>23</v>
      </c>
      <c r="F175" s="245" t="s">
        <v>243</v>
      </c>
      <c r="G175" s="243"/>
      <c r="H175" s="246">
        <v>16</v>
      </c>
      <c r="I175" s="247"/>
      <c r="J175" s="243"/>
      <c r="K175" s="243"/>
      <c r="L175" s="248"/>
      <c r="M175" s="249"/>
      <c r="N175" s="250"/>
      <c r="O175" s="250"/>
      <c r="P175" s="250"/>
      <c r="Q175" s="250"/>
      <c r="R175" s="250"/>
      <c r="S175" s="250"/>
      <c r="T175" s="251"/>
      <c r="AT175" s="252" t="s">
        <v>139</v>
      </c>
      <c r="AU175" s="252" t="s">
        <v>86</v>
      </c>
      <c r="AV175" s="12" t="s">
        <v>86</v>
      </c>
      <c r="AW175" s="12" t="s">
        <v>40</v>
      </c>
      <c r="AX175" s="12" t="s">
        <v>84</v>
      </c>
      <c r="AY175" s="252" t="s">
        <v>128</v>
      </c>
    </row>
    <row r="176" s="1" customFormat="1" ht="38.25" customHeight="1">
      <c r="B176" s="46"/>
      <c r="C176" s="217" t="s">
        <v>244</v>
      </c>
      <c r="D176" s="217" t="s">
        <v>130</v>
      </c>
      <c r="E176" s="218" t="s">
        <v>245</v>
      </c>
      <c r="F176" s="219" t="s">
        <v>246</v>
      </c>
      <c r="G176" s="220" t="s">
        <v>197</v>
      </c>
      <c r="H176" s="221">
        <v>273.15300000000002</v>
      </c>
      <c r="I176" s="222"/>
      <c r="J176" s="223">
        <f>ROUND(I176*H176,2)</f>
        <v>0</v>
      </c>
      <c r="K176" s="219" t="s">
        <v>134</v>
      </c>
      <c r="L176" s="72"/>
      <c r="M176" s="224" t="s">
        <v>23</v>
      </c>
      <c r="N176" s="225" t="s">
        <v>48</v>
      </c>
      <c r="O176" s="47"/>
      <c r="P176" s="226">
        <f>O176*H176</f>
        <v>0</v>
      </c>
      <c r="Q176" s="226">
        <v>0</v>
      </c>
      <c r="R176" s="226">
        <f>Q176*H176</f>
        <v>0</v>
      </c>
      <c r="S176" s="226">
        <v>0</v>
      </c>
      <c r="T176" s="227">
        <f>S176*H176</f>
        <v>0</v>
      </c>
      <c r="AR176" s="24" t="s">
        <v>135</v>
      </c>
      <c r="AT176" s="24" t="s">
        <v>130</v>
      </c>
      <c r="AU176" s="24" t="s">
        <v>86</v>
      </c>
      <c r="AY176" s="24" t="s">
        <v>128</v>
      </c>
      <c r="BE176" s="228">
        <f>IF(N176="základní",J176,0)</f>
        <v>0</v>
      </c>
      <c r="BF176" s="228">
        <f>IF(N176="snížená",J176,0)</f>
        <v>0</v>
      </c>
      <c r="BG176" s="228">
        <f>IF(N176="zákl. přenesená",J176,0)</f>
        <v>0</v>
      </c>
      <c r="BH176" s="228">
        <f>IF(N176="sníž. přenesená",J176,0)</f>
        <v>0</v>
      </c>
      <c r="BI176" s="228">
        <f>IF(N176="nulová",J176,0)</f>
        <v>0</v>
      </c>
      <c r="BJ176" s="24" t="s">
        <v>84</v>
      </c>
      <c r="BK176" s="228">
        <f>ROUND(I176*H176,2)</f>
        <v>0</v>
      </c>
      <c r="BL176" s="24" t="s">
        <v>135</v>
      </c>
      <c r="BM176" s="24" t="s">
        <v>247</v>
      </c>
    </row>
    <row r="177" s="1" customFormat="1">
      <c r="B177" s="46"/>
      <c r="C177" s="74"/>
      <c r="D177" s="229" t="s">
        <v>137</v>
      </c>
      <c r="E177" s="74"/>
      <c r="F177" s="230" t="s">
        <v>248</v>
      </c>
      <c r="G177" s="74"/>
      <c r="H177" s="74"/>
      <c r="I177" s="187"/>
      <c r="J177" s="74"/>
      <c r="K177" s="74"/>
      <c r="L177" s="72"/>
      <c r="M177" s="231"/>
      <c r="N177" s="47"/>
      <c r="O177" s="47"/>
      <c r="P177" s="47"/>
      <c r="Q177" s="47"/>
      <c r="R177" s="47"/>
      <c r="S177" s="47"/>
      <c r="T177" s="95"/>
      <c r="AT177" s="24" t="s">
        <v>137</v>
      </c>
      <c r="AU177" s="24" t="s">
        <v>86</v>
      </c>
    </row>
    <row r="178" s="12" customFormat="1">
      <c r="B178" s="242"/>
      <c r="C178" s="243"/>
      <c r="D178" s="229" t="s">
        <v>139</v>
      </c>
      <c r="E178" s="244" t="s">
        <v>23</v>
      </c>
      <c r="F178" s="245" t="s">
        <v>249</v>
      </c>
      <c r="G178" s="243"/>
      <c r="H178" s="246">
        <v>256.82799999999997</v>
      </c>
      <c r="I178" s="247"/>
      <c r="J178" s="243"/>
      <c r="K178" s="243"/>
      <c r="L178" s="248"/>
      <c r="M178" s="249"/>
      <c r="N178" s="250"/>
      <c r="O178" s="250"/>
      <c r="P178" s="250"/>
      <c r="Q178" s="250"/>
      <c r="R178" s="250"/>
      <c r="S178" s="250"/>
      <c r="T178" s="251"/>
      <c r="AT178" s="252" t="s">
        <v>139</v>
      </c>
      <c r="AU178" s="252" t="s">
        <v>86</v>
      </c>
      <c r="AV178" s="12" t="s">
        <v>86</v>
      </c>
      <c r="AW178" s="12" t="s">
        <v>40</v>
      </c>
      <c r="AX178" s="12" t="s">
        <v>77</v>
      </c>
      <c r="AY178" s="252" t="s">
        <v>128</v>
      </c>
    </row>
    <row r="179" s="12" customFormat="1">
      <c r="B179" s="242"/>
      <c r="C179" s="243"/>
      <c r="D179" s="229" t="s">
        <v>139</v>
      </c>
      <c r="E179" s="244" t="s">
        <v>23</v>
      </c>
      <c r="F179" s="245" t="s">
        <v>250</v>
      </c>
      <c r="G179" s="243"/>
      <c r="H179" s="246">
        <v>16</v>
      </c>
      <c r="I179" s="247"/>
      <c r="J179" s="243"/>
      <c r="K179" s="243"/>
      <c r="L179" s="248"/>
      <c r="M179" s="249"/>
      <c r="N179" s="250"/>
      <c r="O179" s="250"/>
      <c r="P179" s="250"/>
      <c r="Q179" s="250"/>
      <c r="R179" s="250"/>
      <c r="S179" s="250"/>
      <c r="T179" s="251"/>
      <c r="AT179" s="252" t="s">
        <v>139</v>
      </c>
      <c r="AU179" s="252" t="s">
        <v>86</v>
      </c>
      <c r="AV179" s="12" t="s">
        <v>86</v>
      </c>
      <c r="AW179" s="12" t="s">
        <v>40</v>
      </c>
      <c r="AX179" s="12" t="s">
        <v>77</v>
      </c>
      <c r="AY179" s="252" t="s">
        <v>128</v>
      </c>
    </row>
    <row r="180" s="12" customFormat="1">
      <c r="B180" s="242"/>
      <c r="C180" s="243"/>
      <c r="D180" s="229" t="s">
        <v>139</v>
      </c>
      <c r="E180" s="244" t="s">
        <v>23</v>
      </c>
      <c r="F180" s="245" t="s">
        <v>251</v>
      </c>
      <c r="G180" s="243"/>
      <c r="H180" s="246">
        <v>18.800000000000001</v>
      </c>
      <c r="I180" s="247"/>
      <c r="J180" s="243"/>
      <c r="K180" s="243"/>
      <c r="L180" s="248"/>
      <c r="M180" s="249"/>
      <c r="N180" s="250"/>
      <c r="O180" s="250"/>
      <c r="P180" s="250"/>
      <c r="Q180" s="250"/>
      <c r="R180" s="250"/>
      <c r="S180" s="250"/>
      <c r="T180" s="251"/>
      <c r="AT180" s="252" t="s">
        <v>139</v>
      </c>
      <c r="AU180" s="252" t="s">
        <v>86</v>
      </c>
      <c r="AV180" s="12" t="s">
        <v>86</v>
      </c>
      <c r="AW180" s="12" t="s">
        <v>40</v>
      </c>
      <c r="AX180" s="12" t="s">
        <v>77</v>
      </c>
      <c r="AY180" s="252" t="s">
        <v>128</v>
      </c>
    </row>
    <row r="181" s="14" customFormat="1">
      <c r="B181" s="264"/>
      <c r="C181" s="265"/>
      <c r="D181" s="229" t="s">
        <v>139</v>
      </c>
      <c r="E181" s="266" t="s">
        <v>23</v>
      </c>
      <c r="F181" s="267" t="s">
        <v>209</v>
      </c>
      <c r="G181" s="265"/>
      <c r="H181" s="268">
        <v>291.62799999999999</v>
      </c>
      <c r="I181" s="269"/>
      <c r="J181" s="265"/>
      <c r="K181" s="265"/>
      <c r="L181" s="270"/>
      <c r="M181" s="271"/>
      <c r="N181" s="272"/>
      <c r="O181" s="272"/>
      <c r="P181" s="272"/>
      <c r="Q181" s="272"/>
      <c r="R181" s="272"/>
      <c r="S181" s="272"/>
      <c r="T181" s="273"/>
      <c r="AT181" s="274" t="s">
        <v>139</v>
      </c>
      <c r="AU181" s="274" t="s">
        <v>86</v>
      </c>
      <c r="AV181" s="14" t="s">
        <v>148</v>
      </c>
      <c r="AW181" s="14" t="s">
        <v>40</v>
      </c>
      <c r="AX181" s="14" t="s">
        <v>77</v>
      </c>
      <c r="AY181" s="274" t="s">
        <v>128</v>
      </c>
    </row>
    <row r="182" s="11" customFormat="1">
      <c r="B182" s="232"/>
      <c r="C182" s="233"/>
      <c r="D182" s="229" t="s">
        <v>139</v>
      </c>
      <c r="E182" s="234" t="s">
        <v>23</v>
      </c>
      <c r="F182" s="235" t="s">
        <v>252</v>
      </c>
      <c r="G182" s="233"/>
      <c r="H182" s="234" t="s">
        <v>23</v>
      </c>
      <c r="I182" s="236"/>
      <c r="J182" s="233"/>
      <c r="K182" s="233"/>
      <c r="L182" s="237"/>
      <c r="M182" s="238"/>
      <c r="N182" s="239"/>
      <c r="O182" s="239"/>
      <c r="P182" s="239"/>
      <c r="Q182" s="239"/>
      <c r="R182" s="239"/>
      <c r="S182" s="239"/>
      <c r="T182" s="240"/>
      <c r="AT182" s="241" t="s">
        <v>139</v>
      </c>
      <c r="AU182" s="241" t="s">
        <v>86</v>
      </c>
      <c r="AV182" s="11" t="s">
        <v>84</v>
      </c>
      <c r="AW182" s="11" t="s">
        <v>40</v>
      </c>
      <c r="AX182" s="11" t="s">
        <v>77</v>
      </c>
      <c r="AY182" s="241" t="s">
        <v>128</v>
      </c>
    </row>
    <row r="183" s="12" customFormat="1">
      <c r="B183" s="242"/>
      <c r="C183" s="243"/>
      <c r="D183" s="229" t="s">
        <v>139</v>
      </c>
      <c r="E183" s="244" t="s">
        <v>23</v>
      </c>
      <c r="F183" s="245" t="s">
        <v>253</v>
      </c>
      <c r="G183" s="243"/>
      <c r="H183" s="246">
        <v>-6.4000000000000004</v>
      </c>
      <c r="I183" s="247"/>
      <c r="J183" s="243"/>
      <c r="K183" s="243"/>
      <c r="L183" s="248"/>
      <c r="M183" s="249"/>
      <c r="N183" s="250"/>
      <c r="O183" s="250"/>
      <c r="P183" s="250"/>
      <c r="Q183" s="250"/>
      <c r="R183" s="250"/>
      <c r="S183" s="250"/>
      <c r="T183" s="251"/>
      <c r="AT183" s="252" t="s">
        <v>139</v>
      </c>
      <c r="AU183" s="252" t="s">
        <v>86</v>
      </c>
      <c r="AV183" s="12" t="s">
        <v>86</v>
      </c>
      <c r="AW183" s="12" t="s">
        <v>40</v>
      </c>
      <c r="AX183" s="12" t="s">
        <v>77</v>
      </c>
      <c r="AY183" s="252" t="s">
        <v>128</v>
      </c>
    </row>
    <row r="184" s="12" customFormat="1">
      <c r="B184" s="242"/>
      <c r="C184" s="243"/>
      <c r="D184" s="229" t="s">
        <v>139</v>
      </c>
      <c r="E184" s="244" t="s">
        <v>23</v>
      </c>
      <c r="F184" s="245" t="s">
        <v>254</v>
      </c>
      <c r="G184" s="243"/>
      <c r="H184" s="246">
        <v>-6.75</v>
      </c>
      <c r="I184" s="247"/>
      <c r="J184" s="243"/>
      <c r="K184" s="243"/>
      <c r="L184" s="248"/>
      <c r="M184" s="249"/>
      <c r="N184" s="250"/>
      <c r="O184" s="250"/>
      <c r="P184" s="250"/>
      <c r="Q184" s="250"/>
      <c r="R184" s="250"/>
      <c r="S184" s="250"/>
      <c r="T184" s="251"/>
      <c r="AT184" s="252" t="s">
        <v>139</v>
      </c>
      <c r="AU184" s="252" t="s">
        <v>86</v>
      </c>
      <c r="AV184" s="12" t="s">
        <v>86</v>
      </c>
      <c r="AW184" s="12" t="s">
        <v>40</v>
      </c>
      <c r="AX184" s="12" t="s">
        <v>77</v>
      </c>
      <c r="AY184" s="252" t="s">
        <v>128</v>
      </c>
    </row>
    <row r="185" s="12" customFormat="1">
      <c r="B185" s="242"/>
      <c r="C185" s="243"/>
      <c r="D185" s="229" t="s">
        <v>139</v>
      </c>
      <c r="E185" s="244" t="s">
        <v>23</v>
      </c>
      <c r="F185" s="245" t="s">
        <v>255</v>
      </c>
      <c r="G185" s="243"/>
      <c r="H185" s="246">
        <v>-5.3250000000000002</v>
      </c>
      <c r="I185" s="247"/>
      <c r="J185" s="243"/>
      <c r="K185" s="243"/>
      <c r="L185" s="248"/>
      <c r="M185" s="249"/>
      <c r="N185" s="250"/>
      <c r="O185" s="250"/>
      <c r="P185" s="250"/>
      <c r="Q185" s="250"/>
      <c r="R185" s="250"/>
      <c r="S185" s="250"/>
      <c r="T185" s="251"/>
      <c r="AT185" s="252" t="s">
        <v>139</v>
      </c>
      <c r="AU185" s="252" t="s">
        <v>86</v>
      </c>
      <c r="AV185" s="12" t="s">
        <v>86</v>
      </c>
      <c r="AW185" s="12" t="s">
        <v>40</v>
      </c>
      <c r="AX185" s="12" t="s">
        <v>77</v>
      </c>
      <c r="AY185" s="252" t="s">
        <v>128</v>
      </c>
    </row>
    <row r="186" s="14" customFormat="1">
      <c r="B186" s="264"/>
      <c r="C186" s="265"/>
      <c r="D186" s="229" t="s">
        <v>139</v>
      </c>
      <c r="E186" s="266" t="s">
        <v>23</v>
      </c>
      <c r="F186" s="267" t="s">
        <v>209</v>
      </c>
      <c r="G186" s="265"/>
      <c r="H186" s="268">
        <v>-18.475000000000001</v>
      </c>
      <c r="I186" s="269"/>
      <c r="J186" s="265"/>
      <c r="K186" s="265"/>
      <c r="L186" s="270"/>
      <c r="M186" s="271"/>
      <c r="N186" s="272"/>
      <c r="O186" s="272"/>
      <c r="P186" s="272"/>
      <c r="Q186" s="272"/>
      <c r="R186" s="272"/>
      <c r="S186" s="272"/>
      <c r="T186" s="273"/>
      <c r="AT186" s="274" t="s">
        <v>139</v>
      </c>
      <c r="AU186" s="274" t="s">
        <v>86</v>
      </c>
      <c r="AV186" s="14" t="s">
        <v>148</v>
      </c>
      <c r="AW186" s="14" t="s">
        <v>40</v>
      </c>
      <c r="AX186" s="14" t="s">
        <v>77</v>
      </c>
      <c r="AY186" s="274" t="s">
        <v>128</v>
      </c>
    </row>
    <row r="187" s="13" customFormat="1">
      <c r="B187" s="253"/>
      <c r="C187" s="254"/>
      <c r="D187" s="229" t="s">
        <v>139</v>
      </c>
      <c r="E187" s="255" t="s">
        <v>23</v>
      </c>
      <c r="F187" s="256" t="s">
        <v>143</v>
      </c>
      <c r="G187" s="254"/>
      <c r="H187" s="257">
        <v>273.15300000000002</v>
      </c>
      <c r="I187" s="258"/>
      <c r="J187" s="254"/>
      <c r="K187" s="254"/>
      <c r="L187" s="259"/>
      <c r="M187" s="260"/>
      <c r="N187" s="261"/>
      <c r="O187" s="261"/>
      <c r="P187" s="261"/>
      <c r="Q187" s="261"/>
      <c r="R187" s="261"/>
      <c r="S187" s="261"/>
      <c r="T187" s="262"/>
      <c r="AT187" s="263" t="s">
        <v>139</v>
      </c>
      <c r="AU187" s="263" t="s">
        <v>86</v>
      </c>
      <c r="AV187" s="13" t="s">
        <v>135</v>
      </c>
      <c r="AW187" s="13" t="s">
        <v>40</v>
      </c>
      <c r="AX187" s="13" t="s">
        <v>84</v>
      </c>
      <c r="AY187" s="263" t="s">
        <v>128</v>
      </c>
    </row>
    <row r="188" s="1" customFormat="1" ht="51" customHeight="1">
      <c r="B188" s="46"/>
      <c r="C188" s="217" t="s">
        <v>256</v>
      </c>
      <c r="D188" s="217" t="s">
        <v>130</v>
      </c>
      <c r="E188" s="218" t="s">
        <v>257</v>
      </c>
      <c r="F188" s="219" t="s">
        <v>258</v>
      </c>
      <c r="G188" s="220" t="s">
        <v>197</v>
      </c>
      <c r="H188" s="221">
        <v>819.45899999999995</v>
      </c>
      <c r="I188" s="222"/>
      <c r="J188" s="223">
        <f>ROUND(I188*H188,2)</f>
        <v>0</v>
      </c>
      <c r="K188" s="219" t="s">
        <v>134</v>
      </c>
      <c r="L188" s="72"/>
      <c r="M188" s="224" t="s">
        <v>23</v>
      </c>
      <c r="N188" s="225" t="s">
        <v>48</v>
      </c>
      <c r="O188" s="47"/>
      <c r="P188" s="226">
        <f>O188*H188</f>
        <v>0</v>
      </c>
      <c r="Q188" s="226">
        <v>0</v>
      </c>
      <c r="R188" s="226">
        <f>Q188*H188</f>
        <v>0</v>
      </c>
      <c r="S188" s="226">
        <v>0</v>
      </c>
      <c r="T188" s="227">
        <f>S188*H188</f>
        <v>0</v>
      </c>
      <c r="AR188" s="24" t="s">
        <v>135</v>
      </c>
      <c r="AT188" s="24" t="s">
        <v>130</v>
      </c>
      <c r="AU188" s="24" t="s">
        <v>86</v>
      </c>
      <c r="AY188" s="24" t="s">
        <v>128</v>
      </c>
      <c r="BE188" s="228">
        <f>IF(N188="základní",J188,0)</f>
        <v>0</v>
      </c>
      <c r="BF188" s="228">
        <f>IF(N188="snížená",J188,0)</f>
        <v>0</v>
      </c>
      <c r="BG188" s="228">
        <f>IF(N188="zákl. přenesená",J188,0)</f>
        <v>0</v>
      </c>
      <c r="BH188" s="228">
        <f>IF(N188="sníž. přenesená",J188,0)</f>
        <v>0</v>
      </c>
      <c r="BI188" s="228">
        <f>IF(N188="nulová",J188,0)</f>
        <v>0</v>
      </c>
      <c r="BJ188" s="24" t="s">
        <v>84</v>
      </c>
      <c r="BK188" s="228">
        <f>ROUND(I188*H188,2)</f>
        <v>0</v>
      </c>
      <c r="BL188" s="24" t="s">
        <v>135</v>
      </c>
      <c r="BM188" s="24" t="s">
        <v>259</v>
      </c>
    </row>
    <row r="189" s="1" customFormat="1">
      <c r="B189" s="46"/>
      <c r="C189" s="74"/>
      <c r="D189" s="229" t="s">
        <v>137</v>
      </c>
      <c r="E189" s="74"/>
      <c r="F189" s="230" t="s">
        <v>248</v>
      </c>
      <c r="G189" s="74"/>
      <c r="H189" s="74"/>
      <c r="I189" s="187"/>
      <c r="J189" s="74"/>
      <c r="K189" s="74"/>
      <c r="L189" s="72"/>
      <c r="M189" s="231"/>
      <c r="N189" s="47"/>
      <c r="O189" s="47"/>
      <c r="P189" s="47"/>
      <c r="Q189" s="47"/>
      <c r="R189" s="47"/>
      <c r="S189" s="47"/>
      <c r="T189" s="95"/>
      <c r="AT189" s="24" t="s">
        <v>137</v>
      </c>
      <c r="AU189" s="24" t="s">
        <v>86</v>
      </c>
    </row>
    <row r="190" s="12" customFormat="1">
      <c r="B190" s="242"/>
      <c r="C190" s="243"/>
      <c r="D190" s="229" t="s">
        <v>139</v>
      </c>
      <c r="E190" s="244" t="s">
        <v>23</v>
      </c>
      <c r="F190" s="245" t="s">
        <v>260</v>
      </c>
      <c r="G190" s="243"/>
      <c r="H190" s="246">
        <v>819.45899999999995</v>
      </c>
      <c r="I190" s="247"/>
      <c r="J190" s="243"/>
      <c r="K190" s="243"/>
      <c r="L190" s="248"/>
      <c r="M190" s="249"/>
      <c r="N190" s="250"/>
      <c r="O190" s="250"/>
      <c r="P190" s="250"/>
      <c r="Q190" s="250"/>
      <c r="R190" s="250"/>
      <c r="S190" s="250"/>
      <c r="T190" s="251"/>
      <c r="AT190" s="252" t="s">
        <v>139</v>
      </c>
      <c r="AU190" s="252" t="s">
        <v>86</v>
      </c>
      <c r="AV190" s="12" t="s">
        <v>86</v>
      </c>
      <c r="AW190" s="12" t="s">
        <v>40</v>
      </c>
      <c r="AX190" s="12" t="s">
        <v>84</v>
      </c>
      <c r="AY190" s="252" t="s">
        <v>128</v>
      </c>
    </row>
    <row r="191" s="1" customFormat="1" ht="25.5" customHeight="1">
      <c r="B191" s="46"/>
      <c r="C191" s="217" t="s">
        <v>9</v>
      </c>
      <c r="D191" s="217" t="s">
        <v>130</v>
      </c>
      <c r="E191" s="218" t="s">
        <v>261</v>
      </c>
      <c r="F191" s="219" t="s">
        <v>262</v>
      </c>
      <c r="G191" s="220" t="s">
        <v>197</v>
      </c>
      <c r="H191" s="221">
        <v>273.15300000000002</v>
      </c>
      <c r="I191" s="222"/>
      <c r="J191" s="223">
        <f>ROUND(I191*H191,2)</f>
        <v>0</v>
      </c>
      <c r="K191" s="219" t="s">
        <v>134</v>
      </c>
      <c r="L191" s="72"/>
      <c r="M191" s="224" t="s">
        <v>23</v>
      </c>
      <c r="N191" s="225" t="s">
        <v>48</v>
      </c>
      <c r="O191" s="47"/>
      <c r="P191" s="226">
        <f>O191*H191</f>
        <v>0</v>
      </c>
      <c r="Q191" s="226">
        <v>0</v>
      </c>
      <c r="R191" s="226">
        <f>Q191*H191</f>
        <v>0</v>
      </c>
      <c r="S191" s="226">
        <v>0</v>
      </c>
      <c r="T191" s="227">
        <f>S191*H191</f>
        <v>0</v>
      </c>
      <c r="AR191" s="24" t="s">
        <v>135</v>
      </c>
      <c r="AT191" s="24" t="s">
        <v>130</v>
      </c>
      <c r="AU191" s="24" t="s">
        <v>86</v>
      </c>
      <c r="AY191" s="24" t="s">
        <v>128</v>
      </c>
      <c r="BE191" s="228">
        <f>IF(N191="základní",J191,0)</f>
        <v>0</v>
      </c>
      <c r="BF191" s="228">
        <f>IF(N191="snížená",J191,0)</f>
        <v>0</v>
      </c>
      <c r="BG191" s="228">
        <f>IF(N191="zákl. přenesená",J191,0)</f>
        <v>0</v>
      </c>
      <c r="BH191" s="228">
        <f>IF(N191="sníž. přenesená",J191,0)</f>
        <v>0</v>
      </c>
      <c r="BI191" s="228">
        <f>IF(N191="nulová",J191,0)</f>
        <v>0</v>
      </c>
      <c r="BJ191" s="24" t="s">
        <v>84</v>
      </c>
      <c r="BK191" s="228">
        <f>ROUND(I191*H191,2)</f>
        <v>0</v>
      </c>
      <c r="BL191" s="24" t="s">
        <v>135</v>
      </c>
      <c r="BM191" s="24" t="s">
        <v>263</v>
      </c>
    </row>
    <row r="192" s="1" customFormat="1">
      <c r="B192" s="46"/>
      <c r="C192" s="74"/>
      <c r="D192" s="229" t="s">
        <v>137</v>
      </c>
      <c r="E192" s="74"/>
      <c r="F192" s="230" t="s">
        <v>264</v>
      </c>
      <c r="G192" s="74"/>
      <c r="H192" s="74"/>
      <c r="I192" s="187"/>
      <c r="J192" s="74"/>
      <c r="K192" s="74"/>
      <c r="L192" s="72"/>
      <c r="M192" s="231"/>
      <c r="N192" s="47"/>
      <c r="O192" s="47"/>
      <c r="P192" s="47"/>
      <c r="Q192" s="47"/>
      <c r="R192" s="47"/>
      <c r="S192" s="47"/>
      <c r="T192" s="95"/>
      <c r="AT192" s="24" t="s">
        <v>137</v>
      </c>
      <c r="AU192" s="24" t="s">
        <v>86</v>
      </c>
    </row>
    <row r="193" s="1" customFormat="1" ht="51" customHeight="1">
      <c r="B193" s="46"/>
      <c r="C193" s="217" t="s">
        <v>265</v>
      </c>
      <c r="D193" s="217" t="s">
        <v>130</v>
      </c>
      <c r="E193" s="218" t="s">
        <v>266</v>
      </c>
      <c r="F193" s="219" t="s">
        <v>267</v>
      </c>
      <c r="G193" s="220" t="s">
        <v>197</v>
      </c>
      <c r="H193" s="221">
        <v>6.75</v>
      </c>
      <c r="I193" s="222"/>
      <c r="J193" s="223">
        <f>ROUND(I193*H193,2)</f>
        <v>0</v>
      </c>
      <c r="K193" s="219" t="s">
        <v>134</v>
      </c>
      <c r="L193" s="72"/>
      <c r="M193" s="224" t="s">
        <v>23</v>
      </c>
      <c r="N193" s="225" t="s">
        <v>48</v>
      </c>
      <c r="O193" s="47"/>
      <c r="P193" s="226">
        <f>O193*H193</f>
        <v>0</v>
      </c>
      <c r="Q193" s="226">
        <v>0</v>
      </c>
      <c r="R193" s="226">
        <f>Q193*H193</f>
        <v>0</v>
      </c>
      <c r="S193" s="226">
        <v>0</v>
      </c>
      <c r="T193" s="227">
        <f>S193*H193</f>
        <v>0</v>
      </c>
      <c r="AR193" s="24" t="s">
        <v>135</v>
      </c>
      <c r="AT193" s="24" t="s">
        <v>130</v>
      </c>
      <c r="AU193" s="24" t="s">
        <v>86</v>
      </c>
      <c r="AY193" s="24" t="s">
        <v>128</v>
      </c>
      <c r="BE193" s="228">
        <f>IF(N193="základní",J193,0)</f>
        <v>0</v>
      </c>
      <c r="BF193" s="228">
        <f>IF(N193="snížená",J193,0)</f>
        <v>0</v>
      </c>
      <c r="BG193" s="228">
        <f>IF(N193="zákl. přenesená",J193,0)</f>
        <v>0</v>
      </c>
      <c r="BH193" s="228">
        <f>IF(N193="sníž. přenesená",J193,0)</f>
        <v>0</v>
      </c>
      <c r="BI193" s="228">
        <f>IF(N193="nulová",J193,0)</f>
        <v>0</v>
      </c>
      <c r="BJ193" s="24" t="s">
        <v>84</v>
      </c>
      <c r="BK193" s="228">
        <f>ROUND(I193*H193,2)</f>
        <v>0</v>
      </c>
      <c r="BL193" s="24" t="s">
        <v>135</v>
      </c>
      <c r="BM193" s="24" t="s">
        <v>268</v>
      </c>
    </row>
    <row r="194" s="1" customFormat="1">
      <c r="B194" s="46"/>
      <c r="C194" s="74"/>
      <c r="D194" s="229" t="s">
        <v>137</v>
      </c>
      <c r="E194" s="74"/>
      <c r="F194" s="230" t="s">
        <v>269</v>
      </c>
      <c r="G194" s="74"/>
      <c r="H194" s="74"/>
      <c r="I194" s="187"/>
      <c r="J194" s="74"/>
      <c r="K194" s="74"/>
      <c r="L194" s="72"/>
      <c r="M194" s="231"/>
      <c r="N194" s="47"/>
      <c r="O194" s="47"/>
      <c r="P194" s="47"/>
      <c r="Q194" s="47"/>
      <c r="R194" s="47"/>
      <c r="S194" s="47"/>
      <c r="T194" s="95"/>
      <c r="AT194" s="24" t="s">
        <v>137</v>
      </c>
      <c r="AU194" s="24" t="s">
        <v>86</v>
      </c>
    </row>
    <row r="195" s="11" customFormat="1">
      <c r="B195" s="232"/>
      <c r="C195" s="233"/>
      <c r="D195" s="229" t="s">
        <v>139</v>
      </c>
      <c r="E195" s="234" t="s">
        <v>23</v>
      </c>
      <c r="F195" s="235" t="s">
        <v>270</v>
      </c>
      <c r="G195" s="233"/>
      <c r="H195" s="234" t="s">
        <v>23</v>
      </c>
      <c r="I195" s="236"/>
      <c r="J195" s="233"/>
      <c r="K195" s="233"/>
      <c r="L195" s="237"/>
      <c r="M195" s="238"/>
      <c r="N195" s="239"/>
      <c r="O195" s="239"/>
      <c r="P195" s="239"/>
      <c r="Q195" s="239"/>
      <c r="R195" s="239"/>
      <c r="S195" s="239"/>
      <c r="T195" s="240"/>
      <c r="AT195" s="241" t="s">
        <v>139</v>
      </c>
      <c r="AU195" s="241" t="s">
        <v>86</v>
      </c>
      <c r="AV195" s="11" t="s">
        <v>84</v>
      </c>
      <c r="AW195" s="11" t="s">
        <v>40</v>
      </c>
      <c r="AX195" s="11" t="s">
        <v>77</v>
      </c>
      <c r="AY195" s="241" t="s">
        <v>128</v>
      </c>
    </row>
    <row r="196" s="11" customFormat="1">
      <c r="B196" s="232"/>
      <c r="C196" s="233"/>
      <c r="D196" s="229" t="s">
        <v>139</v>
      </c>
      <c r="E196" s="234" t="s">
        <v>23</v>
      </c>
      <c r="F196" s="235" t="s">
        <v>271</v>
      </c>
      <c r="G196" s="233"/>
      <c r="H196" s="234" t="s">
        <v>23</v>
      </c>
      <c r="I196" s="236"/>
      <c r="J196" s="233"/>
      <c r="K196" s="233"/>
      <c r="L196" s="237"/>
      <c r="M196" s="238"/>
      <c r="N196" s="239"/>
      <c r="O196" s="239"/>
      <c r="P196" s="239"/>
      <c r="Q196" s="239"/>
      <c r="R196" s="239"/>
      <c r="S196" s="239"/>
      <c r="T196" s="240"/>
      <c r="AT196" s="241" t="s">
        <v>139</v>
      </c>
      <c r="AU196" s="241" t="s">
        <v>86</v>
      </c>
      <c r="AV196" s="11" t="s">
        <v>84</v>
      </c>
      <c r="AW196" s="11" t="s">
        <v>40</v>
      </c>
      <c r="AX196" s="11" t="s">
        <v>77</v>
      </c>
      <c r="AY196" s="241" t="s">
        <v>128</v>
      </c>
    </row>
    <row r="197" s="12" customFormat="1">
      <c r="B197" s="242"/>
      <c r="C197" s="243"/>
      <c r="D197" s="229" t="s">
        <v>139</v>
      </c>
      <c r="E197" s="244" t="s">
        <v>23</v>
      </c>
      <c r="F197" s="245" t="s">
        <v>272</v>
      </c>
      <c r="G197" s="243"/>
      <c r="H197" s="246">
        <v>6.75</v>
      </c>
      <c r="I197" s="247"/>
      <c r="J197" s="243"/>
      <c r="K197" s="243"/>
      <c r="L197" s="248"/>
      <c r="M197" s="249"/>
      <c r="N197" s="250"/>
      <c r="O197" s="250"/>
      <c r="P197" s="250"/>
      <c r="Q197" s="250"/>
      <c r="R197" s="250"/>
      <c r="S197" s="250"/>
      <c r="T197" s="251"/>
      <c r="AT197" s="252" t="s">
        <v>139</v>
      </c>
      <c r="AU197" s="252" t="s">
        <v>86</v>
      </c>
      <c r="AV197" s="12" t="s">
        <v>86</v>
      </c>
      <c r="AW197" s="12" t="s">
        <v>40</v>
      </c>
      <c r="AX197" s="12" t="s">
        <v>84</v>
      </c>
      <c r="AY197" s="252" t="s">
        <v>128</v>
      </c>
    </row>
    <row r="198" s="1" customFormat="1" ht="16.5" customHeight="1">
      <c r="B198" s="46"/>
      <c r="C198" s="217" t="s">
        <v>273</v>
      </c>
      <c r="D198" s="217" t="s">
        <v>130</v>
      </c>
      <c r="E198" s="218" t="s">
        <v>274</v>
      </c>
      <c r="F198" s="219" t="s">
        <v>275</v>
      </c>
      <c r="G198" s="220" t="s">
        <v>197</v>
      </c>
      <c r="H198" s="221">
        <v>273.15300000000002</v>
      </c>
      <c r="I198" s="222"/>
      <c r="J198" s="223">
        <f>ROUND(I198*H198,2)</f>
        <v>0</v>
      </c>
      <c r="K198" s="219" t="s">
        <v>134</v>
      </c>
      <c r="L198" s="72"/>
      <c r="M198" s="224" t="s">
        <v>23</v>
      </c>
      <c r="N198" s="225" t="s">
        <v>48</v>
      </c>
      <c r="O198" s="47"/>
      <c r="P198" s="226">
        <f>O198*H198</f>
        <v>0</v>
      </c>
      <c r="Q198" s="226">
        <v>0</v>
      </c>
      <c r="R198" s="226">
        <f>Q198*H198</f>
        <v>0</v>
      </c>
      <c r="S198" s="226">
        <v>0</v>
      </c>
      <c r="T198" s="227">
        <f>S198*H198</f>
        <v>0</v>
      </c>
      <c r="AR198" s="24" t="s">
        <v>135</v>
      </c>
      <c r="AT198" s="24" t="s">
        <v>130</v>
      </c>
      <c r="AU198" s="24" t="s">
        <v>86</v>
      </c>
      <c r="AY198" s="24" t="s">
        <v>128</v>
      </c>
      <c r="BE198" s="228">
        <f>IF(N198="základní",J198,0)</f>
        <v>0</v>
      </c>
      <c r="BF198" s="228">
        <f>IF(N198="snížená",J198,0)</f>
        <v>0</v>
      </c>
      <c r="BG198" s="228">
        <f>IF(N198="zákl. přenesená",J198,0)</f>
        <v>0</v>
      </c>
      <c r="BH198" s="228">
        <f>IF(N198="sníž. přenesená",J198,0)</f>
        <v>0</v>
      </c>
      <c r="BI198" s="228">
        <f>IF(N198="nulová",J198,0)</f>
        <v>0</v>
      </c>
      <c r="BJ198" s="24" t="s">
        <v>84</v>
      </c>
      <c r="BK198" s="228">
        <f>ROUND(I198*H198,2)</f>
        <v>0</v>
      </c>
      <c r="BL198" s="24" t="s">
        <v>135</v>
      </c>
      <c r="BM198" s="24" t="s">
        <v>276</v>
      </c>
    </row>
    <row r="199" s="1" customFormat="1">
      <c r="B199" s="46"/>
      <c r="C199" s="74"/>
      <c r="D199" s="229" t="s">
        <v>137</v>
      </c>
      <c r="E199" s="74"/>
      <c r="F199" s="230" t="s">
        <v>277</v>
      </c>
      <c r="G199" s="74"/>
      <c r="H199" s="74"/>
      <c r="I199" s="187"/>
      <c r="J199" s="74"/>
      <c r="K199" s="74"/>
      <c r="L199" s="72"/>
      <c r="M199" s="231"/>
      <c r="N199" s="47"/>
      <c r="O199" s="47"/>
      <c r="P199" s="47"/>
      <c r="Q199" s="47"/>
      <c r="R199" s="47"/>
      <c r="S199" s="47"/>
      <c r="T199" s="95"/>
      <c r="AT199" s="24" t="s">
        <v>137</v>
      </c>
      <c r="AU199" s="24" t="s">
        <v>86</v>
      </c>
    </row>
    <row r="200" s="1" customFormat="1" ht="25.5" customHeight="1">
      <c r="B200" s="46"/>
      <c r="C200" s="217" t="s">
        <v>278</v>
      </c>
      <c r="D200" s="217" t="s">
        <v>130</v>
      </c>
      <c r="E200" s="218" t="s">
        <v>279</v>
      </c>
      <c r="F200" s="219" t="s">
        <v>280</v>
      </c>
      <c r="G200" s="220" t="s">
        <v>281</v>
      </c>
      <c r="H200" s="221">
        <v>491.67500000000001</v>
      </c>
      <c r="I200" s="222"/>
      <c r="J200" s="223">
        <f>ROUND(I200*H200,2)</f>
        <v>0</v>
      </c>
      <c r="K200" s="219" t="s">
        <v>134</v>
      </c>
      <c r="L200" s="72"/>
      <c r="M200" s="224" t="s">
        <v>23</v>
      </c>
      <c r="N200" s="225" t="s">
        <v>48</v>
      </c>
      <c r="O200" s="47"/>
      <c r="P200" s="226">
        <f>O200*H200</f>
        <v>0</v>
      </c>
      <c r="Q200" s="226">
        <v>0</v>
      </c>
      <c r="R200" s="226">
        <f>Q200*H200</f>
        <v>0</v>
      </c>
      <c r="S200" s="226">
        <v>0</v>
      </c>
      <c r="T200" s="227">
        <f>S200*H200</f>
        <v>0</v>
      </c>
      <c r="AR200" s="24" t="s">
        <v>135</v>
      </c>
      <c r="AT200" s="24" t="s">
        <v>130</v>
      </c>
      <c r="AU200" s="24" t="s">
        <v>86</v>
      </c>
      <c r="AY200" s="24" t="s">
        <v>128</v>
      </c>
      <c r="BE200" s="228">
        <f>IF(N200="základní",J200,0)</f>
        <v>0</v>
      </c>
      <c r="BF200" s="228">
        <f>IF(N200="snížená",J200,0)</f>
        <v>0</v>
      </c>
      <c r="BG200" s="228">
        <f>IF(N200="zákl. přenesená",J200,0)</f>
        <v>0</v>
      </c>
      <c r="BH200" s="228">
        <f>IF(N200="sníž. přenesená",J200,0)</f>
        <v>0</v>
      </c>
      <c r="BI200" s="228">
        <f>IF(N200="nulová",J200,0)</f>
        <v>0</v>
      </c>
      <c r="BJ200" s="24" t="s">
        <v>84</v>
      </c>
      <c r="BK200" s="228">
        <f>ROUND(I200*H200,2)</f>
        <v>0</v>
      </c>
      <c r="BL200" s="24" t="s">
        <v>135</v>
      </c>
      <c r="BM200" s="24" t="s">
        <v>282</v>
      </c>
    </row>
    <row r="201" s="1" customFormat="1">
      <c r="B201" s="46"/>
      <c r="C201" s="74"/>
      <c r="D201" s="229" t="s">
        <v>137</v>
      </c>
      <c r="E201" s="74"/>
      <c r="F201" s="230" t="s">
        <v>283</v>
      </c>
      <c r="G201" s="74"/>
      <c r="H201" s="74"/>
      <c r="I201" s="187"/>
      <c r="J201" s="74"/>
      <c r="K201" s="74"/>
      <c r="L201" s="72"/>
      <c r="M201" s="231"/>
      <c r="N201" s="47"/>
      <c r="O201" s="47"/>
      <c r="P201" s="47"/>
      <c r="Q201" s="47"/>
      <c r="R201" s="47"/>
      <c r="S201" s="47"/>
      <c r="T201" s="95"/>
      <c r="AT201" s="24" t="s">
        <v>137</v>
      </c>
      <c r="AU201" s="24" t="s">
        <v>86</v>
      </c>
    </row>
    <row r="202" s="12" customFormat="1">
      <c r="B202" s="242"/>
      <c r="C202" s="243"/>
      <c r="D202" s="229" t="s">
        <v>139</v>
      </c>
      <c r="E202" s="244" t="s">
        <v>23</v>
      </c>
      <c r="F202" s="245" t="s">
        <v>284</v>
      </c>
      <c r="G202" s="243"/>
      <c r="H202" s="246">
        <v>491.67500000000001</v>
      </c>
      <c r="I202" s="247"/>
      <c r="J202" s="243"/>
      <c r="K202" s="243"/>
      <c r="L202" s="248"/>
      <c r="M202" s="249"/>
      <c r="N202" s="250"/>
      <c r="O202" s="250"/>
      <c r="P202" s="250"/>
      <c r="Q202" s="250"/>
      <c r="R202" s="250"/>
      <c r="S202" s="250"/>
      <c r="T202" s="251"/>
      <c r="AT202" s="252" t="s">
        <v>139</v>
      </c>
      <c r="AU202" s="252" t="s">
        <v>86</v>
      </c>
      <c r="AV202" s="12" t="s">
        <v>86</v>
      </c>
      <c r="AW202" s="12" t="s">
        <v>40</v>
      </c>
      <c r="AX202" s="12" t="s">
        <v>84</v>
      </c>
      <c r="AY202" s="252" t="s">
        <v>128</v>
      </c>
    </row>
    <row r="203" s="1" customFormat="1" ht="25.5" customHeight="1">
      <c r="B203" s="46"/>
      <c r="C203" s="217" t="s">
        <v>285</v>
      </c>
      <c r="D203" s="217" t="s">
        <v>130</v>
      </c>
      <c r="E203" s="218" t="s">
        <v>286</v>
      </c>
      <c r="F203" s="219" t="s">
        <v>287</v>
      </c>
      <c r="G203" s="220" t="s">
        <v>197</v>
      </c>
      <c r="H203" s="221">
        <v>11.725</v>
      </c>
      <c r="I203" s="222"/>
      <c r="J203" s="223">
        <f>ROUND(I203*H203,2)</f>
        <v>0</v>
      </c>
      <c r="K203" s="219" t="s">
        <v>134</v>
      </c>
      <c r="L203" s="72"/>
      <c r="M203" s="224" t="s">
        <v>23</v>
      </c>
      <c r="N203" s="225" t="s">
        <v>48</v>
      </c>
      <c r="O203" s="47"/>
      <c r="P203" s="226">
        <f>O203*H203</f>
        <v>0</v>
      </c>
      <c r="Q203" s="226">
        <v>0</v>
      </c>
      <c r="R203" s="226">
        <f>Q203*H203</f>
        <v>0</v>
      </c>
      <c r="S203" s="226">
        <v>0</v>
      </c>
      <c r="T203" s="227">
        <f>S203*H203</f>
        <v>0</v>
      </c>
      <c r="AR203" s="24" t="s">
        <v>135</v>
      </c>
      <c r="AT203" s="24" t="s">
        <v>130</v>
      </c>
      <c r="AU203" s="24" t="s">
        <v>86</v>
      </c>
      <c r="AY203" s="24" t="s">
        <v>128</v>
      </c>
      <c r="BE203" s="228">
        <f>IF(N203="základní",J203,0)</f>
        <v>0</v>
      </c>
      <c r="BF203" s="228">
        <f>IF(N203="snížená",J203,0)</f>
        <v>0</v>
      </c>
      <c r="BG203" s="228">
        <f>IF(N203="zákl. přenesená",J203,0)</f>
        <v>0</v>
      </c>
      <c r="BH203" s="228">
        <f>IF(N203="sníž. přenesená",J203,0)</f>
        <v>0</v>
      </c>
      <c r="BI203" s="228">
        <f>IF(N203="nulová",J203,0)</f>
        <v>0</v>
      </c>
      <c r="BJ203" s="24" t="s">
        <v>84</v>
      </c>
      <c r="BK203" s="228">
        <f>ROUND(I203*H203,2)</f>
        <v>0</v>
      </c>
      <c r="BL203" s="24" t="s">
        <v>135</v>
      </c>
      <c r="BM203" s="24" t="s">
        <v>288</v>
      </c>
    </row>
    <row r="204" s="1" customFormat="1">
      <c r="B204" s="46"/>
      <c r="C204" s="74"/>
      <c r="D204" s="229" t="s">
        <v>137</v>
      </c>
      <c r="E204" s="74"/>
      <c r="F204" s="230" t="s">
        <v>289</v>
      </c>
      <c r="G204" s="74"/>
      <c r="H204" s="74"/>
      <c r="I204" s="187"/>
      <c r="J204" s="74"/>
      <c r="K204" s="74"/>
      <c r="L204" s="72"/>
      <c r="M204" s="231"/>
      <c r="N204" s="47"/>
      <c r="O204" s="47"/>
      <c r="P204" s="47"/>
      <c r="Q204" s="47"/>
      <c r="R204" s="47"/>
      <c r="S204" s="47"/>
      <c r="T204" s="95"/>
      <c r="AT204" s="24" t="s">
        <v>137</v>
      </c>
      <c r="AU204" s="24" t="s">
        <v>86</v>
      </c>
    </row>
    <row r="205" s="11" customFormat="1">
      <c r="B205" s="232"/>
      <c r="C205" s="233"/>
      <c r="D205" s="229" t="s">
        <v>139</v>
      </c>
      <c r="E205" s="234" t="s">
        <v>23</v>
      </c>
      <c r="F205" s="235" t="s">
        <v>270</v>
      </c>
      <c r="G205" s="233"/>
      <c r="H205" s="234" t="s">
        <v>23</v>
      </c>
      <c r="I205" s="236"/>
      <c r="J205" s="233"/>
      <c r="K205" s="233"/>
      <c r="L205" s="237"/>
      <c r="M205" s="238"/>
      <c r="N205" s="239"/>
      <c r="O205" s="239"/>
      <c r="P205" s="239"/>
      <c r="Q205" s="239"/>
      <c r="R205" s="239"/>
      <c r="S205" s="239"/>
      <c r="T205" s="240"/>
      <c r="AT205" s="241" t="s">
        <v>139</v>
      </c>
      <c r="AU205" s="241" t="s">
        <v>86</v>
      </c>
      <c r="AV205" s="11" t="s">
        <v>84</v>
      </c>
      <c r="AW205" s="11" t="s">
        <v>40</v>
      </c>
      <c r="AX205" s="11" t="s">
        <v>77</v>
      </c>
      <c r="AY205" s="241" t="s">
        <v>128</v>
      </c>
    </row>
    <row r="206" s="11" customFormat="1">
      <c r="B206" s="232"/>
      <c r="C206" s="233"/>
      <c r="D206" s="229" t="s">
        <v>139</v>
      </c>
      <c r="E206" s="234" t="s">
        <v>23</v>
      </c>
      <c r="F206" s="235" t="s">
        <v>271</v>
      </c>
      <c r="G206" s="233"/>
      <c r="H206" s="234" t="s">
        <v>23</v>
      </c>
      <c r="I206" s="236"/>
      <c r="J206" s="233"/>
      <c r="K206" s="233"/>
      <c r="L206" s="237"/>
      <c r="M206" s="238"/>
      <c r="N206" s="239"/>
      <c r="O206" s="239"/>
      <c r="P206" s="239"/>
      <c r="Q206" s="239"/>
      <c r="R206" s="239"/>
      <c r="S206" s="239"/>
      <c r="T206" s="240"/>
      <c r="AT206" s="241" t="s">
        <v>139</v>
      </c>
      <c r="AU206" s="241" t="s">
        <v>86</v>
      </c>
      <c r="AV206" s="11" t="s">
        <v>84</v>
      </c>
      <c r="AW206" s="11" t="s">
        <v>40</v>
      </c>
      <c r="AX206" s="11" t="s">
        <v>77</v>
      </c>
      <c r="AY206" s="241" t="s">
        <v>128</v>
      </c>
    </row>
    <row r="207" s="12" customFormat="1">
      <c r="B207" s="242"/>
      <c r="C207" s="243"/>
      <c r="D207" s="229" t="s">
        <v>139</v>
      </c>
      <c r="E207" s="244" t="s">
        <v>23</v>
      </c>
      <c r="F207" s="245" t="s">
        <v>290</v>
      </c>
      <c r="G207" s="243"/>
      <c r="H207" s="246">
        <v>6.4000000000000004</v>
      </c>
      <c r="I207" s="247"/>
      <c r="J207" s="243"/>
      <c r="K207" s="243"/>
      <c r="L207" s="248"/>
      <c r="M207" s="249"/>
      <c r="N207" s="250"/>
      <c r="O207" s="250"/>
      <c r="P207" s="250"/>
      <c r="Q207" s="250"/>
      <c r="R207" s="250"/>
      <c r="S207" s="250"/>
      <c r="T207" s="251"/>
      <c r="AT207" s="252" t="s">
        <v>139</v>
      </c>
      <c r="AU207" s="252" t="s">
        <v>86</v>
      </c>
      <c r="AV207" s="12" t="s">
        <v>86</v>
      </c>
      <c r="AW207" s="12" t="s">
        <v>40</v>
      </c>
      <c r="AX207" s="12" t="s">
        <v>77</v>
      </c>
      <c r="AY207" s="252" t="s">
        <v>128</v>
      </c>
    </row>
    <row r="208" s="12" customFormat="1">
      <c r="B208" s="242"/>
      <c r="C208" s="243"/>
      <c r="D208" s="229" t="s">
        <v>139</v>
      </c>
      <c r="E208" s="244" t="s">
        <v>23</v>
      </c>
      <c r="F208" s="245" t="s">
        <v>291</v>
      </c>
      <c r="G208" s="243"/>
      <c r="H208" s="246">
        <v>5.3250000000000002</v>
      </c>
      <c r="I208" s="247"/>
      <c r="J208" s="243"/>
      <c r="K208" s="243"/>
      <c r="L208" s="248"/>
      <c r="M208" s="249"/>
      <c r="N208" s="250"/>
      <c r="O208" s="250"/>
      <c r="P208" s="250"/>
      <c r="Q208" s="250"/>
      <c r="R208" s="250"/>
      <c r="S208" s="250"/>
      <c r="T208" s="251"/>
      <c r="AT208" s="252" t="s">
        <v>139</v>
      </c>
      <c r="AU208" s="252" t="s">
        <v>86</v>
      </c>
      <c r="AV208" s="12" t="s">
        <v>86</v>
      </c>
      <c r="AW208" s="12" t="s">
        <v>40</v>
      </c>
      <c r="AX208" s="12" t="s">
        <v>77</v>
      </c>
      <c r="AY208" s="252" t="s">
        <v>128</v>
      </c>
    </row>
    <row r="209" s="13" customFormat="1">
      <c r="B209" s="253"/>
      <c r="C209" s="254"/>
      <c r="D209" s="229" t="s">
        <v>139</v>
      </c>
      <c r="E209" s="255" t="s">
        <v>23</v>
      </c>
      <c r="F209" s="256" t="s">
        <v>143</v>
      </c>
      <c r="G209" s="254"/>
      <c r="H209" s="257">
        <v>11.725</v>
      </c>
      <c r="I209" s="258"/>
      <c r="J209" s="254"/>
      <c r="K209" s="254"/>
      <c r="L209" s="259"/>
      <c r="M209" s="260"/>
      <c r="N209" s="261"/>
      <c r="O209" s="261"/>
      <c r="P209" s="261"/>
      <c r="Q209" s="261"/>
      <c r="R209" s="261"/>
      <c r="S209" s="261"/>
      <c r="T209" s="262"/>
      <c r="AT209" s="263" t="s">
        <v>139</v>
      </c>
      <c r="AU209" s="263" t="s">
        <v>86</v>
      </c>
      <c r="AV209" s="13" t="s">
        <v>135</v>
      </c>
      <c r="AW209" s="13" t="s">
        <v>40</v>
      </c>
      <c r="AX209" s="13" t="s">
        <v>84</v>
      </c>
      <c r="AY209" s="263" t="s">
        <v>128</v>
      </c>
    </row>
    <row r="210" s="1" customFormat="1" ht="51" customHeight="1">
      <c r="B210" s="46"/>
      <c r="C210" s="217" t="s">
        <v>292</v>
      </c>
      <c r="D210" s="217" t="s">
        <v>130</v>
      </c>
      <c r="E210" s="218" t="s">
        <v>293</v>
      </c>
      <c r="F210" s="219" t="s">
        <v>294</v>
      </c>
      <c r="G210" s="220" t="s">
        <v>197</v>
      </c>
      <c r="H210" s="221">
        <v>1.55</v>
      </c>
      <c r="I210" s="222"/>
      <c r="J210" s="223">
        <f>ROUND(I210*H210,2)</f>
        <v>0</v>
      </c>
      <c r="K210" s="219" t="s">
        <v>134</v>
      </c>
      <c r="L210" s="72"/>
      <c r="M210" s="224" t="s">
        <v>23</v>
      </c>
      <c r="N210" s="225" t="s">
        <v>48</v>
      </c>
      <c r="O210" s="47"/>
      <c r="P210" s="226">
        <f>O210*H210</f>
        <v>0</v>
      </c>
      <c r="Q210" s="226">
        <v>0</v>
      </c>
      <c r="R210" s="226">
        <f>Q210*H210</f>
        <v>0</v>
      </c>
      <c r="S210" s="226">
        <v>0</v>
      </c>
      <c r="T210" s="227">
        <f>S210*H210</f>
        <v>0</v>
      </c>
      <c r="AR210" s="24" t="s">
        <v>135</v>
      </c>
      <c r="AT210" s="24" t="s">
        <v>130</v>
      </c>
      <c r="AU210" s="24" t="s">
        <v>86</v>
      </c>
      <c r="AY210" s="24" t="s">
        <v>128</v>
      </c>
      <c r="BE210" s="228">
        <f>IF(N210="základní",J210,0)</f>
        <v>0</v>
      </c>
      <c r="BF210" s="228">
        <f>IF(N210="snížená",J210,0)</f>
        <v>0</v>
      </c>
      <c r="BG210" s="228">
        <f>IF(N210="zákl. přenesená",J210,0)</f>
        <v>0</v>
      </c>
      <c r="BH210" s="228">
        <f>IF(N210="sníž. přenesená",J210,0)</f>
        <v>0</v>
      </c>
      <c r="BI210" s="228">
        <f>IF(N210="nulová",J210,0)</f>
        <v>0</v>
      </c>
      <c r="BJ210" s="24" t="s">
        <v>84</v>
      </c>
      <c r="BK210" s="228">
        <f>ROUND(I210*H210,2)</f>
        <v>0</v>
      </c>
      <c r="BL210" s="24" t="s">
        <v>135</v>
      </c>
      <c r="BM210" s="24" t="s">
        <v>295</v>
      </c>
    </row>
    <row r="211" s="1" customFormat="1">
      <c r="B211" s="46"/>
      <c r="C211" s="74"/>
      <c r="D211" s="229" t="s">
        <v>137</v>
      </c>
      <c r="E211" s="74"/>
      <c r="F211" s="230" t="s">
        <v>296</v>
      </c>
      <c r="G211" s="74"/>
      <c r="H211" s="74"/>
      <c r="I211" s="187"/>
      <c r="J211" s="74"/>
      <c r="K211" s="74"/>
      <c r="L211" s="72"/>
      <c r="M211" s="231"/>
      <c r="N211" s="47"/>
      <c r="O211" s="47"/>
      <c r="P211" s="47"/>
      <c r="Q211" s="47"/>
      <c r="R211" s="47"/>
      <c r="S211" s="47"/>
      <c r="T211" s="95"/>
      <c r="AT211" s="24" t="s">
        <v>137</v>
      </c>
      <c r="AU211" s="24" t="s">
        <v>86</v>
      </c>
    </row>
    <row r="212" s="11" customFormat="1">
      <c r="B212" s="232"/>
      <c r="C212" s="233"/>
      <c r="D212" s="229" t="s">
        <v>139</v>
      </c>
      <c r="E212" s="234" t="s">
        <v>23</v>
      </c>
      <c r="F212" s="235" t="s">
        <v>270</v>
      </c>
      <c r="G212" s="233"/>
      <c r="H212" s="234" t="s">
        <v>23</v>
      </c>
      <c r="I212" s="236"/>
      <c r="J212" s="233"/>
      <c r="K212" s="233"/>
      <c r="L212" s="237"/>
      <c r="M212" s="238"/>
      <c r="N212" s="239"/>
      <c r="O212" s="239"/>
      <c r="P212" s="239"/>
      <c r="Q212" s="239"/>
      <c r="R212" s="239"/>
      <c r="S212" s="239"/>
      <c r="T212" s="240"/>
      <c r="AT212" s="241" t="s">
        <v>139</v>
      </c>
      <c r="AU212" s="241" t="s">
        <v>86</v>
      </c>
      <c r="AV212" s="11" t="s">
        <v>84</v>
      </c>
      <c r="AW212" s="11" t="s">
        <v>40</v>
      </c>
      <c r="AX212" s="11" t="s">
        <v>77</v>
      </c>
      <c r="AY212" s="241" t="s">
        <v>128</v>
      </c>
    </row>
    <row r="213" s="12" customFormat="1">
      <c r="B213" s="242"/>
      <c r="C213" s="243"/>
      <c r="D213" s="229" t="s">
        <v>139</v>
      </c>
      <c r="E213" s="244" t="s">
        <v>23</v>
      </c>
      <c r="F213" s="245" t="s">
        <v>297</v>
      </c>
      <c r="G213" s="243"/>
      <c r="H213" s="246">
        <v>1.55</v>
      </c>
      <c r="I213" s="247"/>
      <c r="J213" s="243"/>
      <c r="K213" s="243"/>
      <c r="L213" s="248"/>
      <c r="M213" s="249"/>
      <c r="N213" s="250"/>
      <c r="O213" s="250"/>
      <c r="P213" s="250"/>
      <c r="Q213" s="250"/>
      <c r="R213" s="250"/>
      <c r="S213" s="250"/>
      <c r="T213" s="251"/>
      <c r="AT213" s="252" t="s">
        <v>139</v>
      </c>
      <c r="AU213" s="252" t="s">
        <v>86</v>
      </c>
      <c r="AV213" s="12" t="s">
        <v>86</v>
      </c>
      <c r="AW213" s="12" t="s">
        <v>40</v>
      </c>
      <c r="AX213" s="12" t="s">
        <v>84</v>
      </c>
      <c r="AY213" s="252" t="s">
        <v>128</v>
      </c>
    </row>
    <row r="214" s="1" customFormat="1" ht="16.5" customHeight="1">
      <c r="B214" s="46"/>
      <c r="C214" s="275" t="s">
        <v>298</v>
      </c>
      <c r="D214" s="275" t="s">
        <v>299</v>
      </c>
      <c r="E214" s="276" t="s">
        <v>300</v>
      </c>
      <c r="F214" s="277" t="s">
        <v>301</v>
      </c>
      <c r="G214" s="278" t="s">
        <v>281</v>
      </c>
      <c r="H214" s="279">
        <v>2.79</v>
      </c>
      <c r="I214" s="280"/>
      <c r="J214" s="281">
        <f>ROUND(I214*H214,2)</f>
        <v>0</v>
      </c>
      <c r="K214" s="277" t="s">
        <v>134</v>
      </c>
      <c r="L214" s="282"/>
      <c r="M214" s="283" t="s">
        <v>23</v>
      </c>
      <c r="N214" s="284" t="s">
        <v>48</v>
      </c>
      <c r="O214" s="47"/>
      <c r="P214" s="226">
        <f>O214*H214</f>
        <v>0</v>
      </c>
      <c r="Q214" s="226">
        <v>1</v>
      </c>
      <c r="R214" s="226">
        <f>Q214*H214</f>
        <v>2.79</v>
      </c>
      <c r="S214" s="226">
        <v>0</v>
      </c>
      <c r="T214" s="227">
        <f>S214*H214</f>
        <v>0</v>
      </c>
      <c r="AR214" s="24" t="s">
        <v>177</v>
      </c>
      <c r="AT214" s="24" t="s">
        <v>299</v>
      </c>
      <c r="AU214" s="24" t="s">
        <v>86</v>
      </c>
      <c r="AY214" s="24" t="s">
        <v>128</v>
      </c>
      <c r="BE214" s="228">
        <f>IF(N214="základní",J214,0)</f>
        <v>0</v>
      </c>
      <c r="BF214" s="228">
        <f>IF(N214="snížená",J214,0)</f>
        <v>0</v>
      </c>
      <c r="BG214" s="228">
        <f>IF(N214="zákl. přenesená",J214,0)</f>
        <v>0</v>
      </c>
      <c r="BH214" s="228">
        <f>IF(N214="sníž. přenesená",J214,0)</f>
        <v>0</v>
      </c>
      <c r="BI214" s="228">
        <f>IF(N214="nulová",J214,0)</f>
        <v>0</v>
      </c>
      <c r="BJ214" s="24" t="s">
        <v>84</v>
      </c>
      <c r="BK214" s="228">
        <f>ROUND(I214*H214,2)</f>
        <v>0</v>
      </c>
      <c r="BL214" s="24" t="s">
        <v>135</v>
      </c>
      <c r="BM214" s="24" t="s">
        <v>302</v>
      </c>
    </row>
    <row r="215" s="12" customFormat="1">
      <c r="B215" s="242"/>
      <c r="C215" s="243"/>
      <c r="D215" s="229" t="s">
        <v>139</v>
      </c>
      <c r="E215" s="244" t="s">
        <v>23</v>
      </c>
      <c r="F215" s="245" t="s">
        <v>303</v>
      </c>
      <c r="G215" s="243"/>
      <c r="H215" s="246">
        <v>2.79</v>
      </c>
      <c r="I215" s="247"/>
      <c r="J215" s="243"/>
      <c r="K215" s="243"/>
      <c r="L215" s="248"/>
      <c r="M215" s="249"/>
      <c r="N215" s="250"/>
      <c r="O215" s="250"/>
      <c r="P215" s="250"/>
      <c r="Q215" s="250"/>
      <c r="R215" s="250"/>
      <c r="S215" s="250"/>
      <c r="T215" s="251"/>
      <c r="AT215" s="252" t="s">
        <v>139</v>
      </c>
      <c r="AU215" s="252" t="s">
        <v>86</v>
      </c>
      <c r="AV215" s="12" t="s">
        <v>86</v>
      </c>
      <c r="AW215" s="12" t="s">
        <v>40</v>
      </c>
      <c r="AX215" s="12" t="s">
        <v>84</v>
      </c>
      <c r="AY215" s="252" t="s">
        <v>128</v>
      </c>
    </row>
    <row r="216" s="1" customFormat="1" ht="38.25" customHeight="1">
      <c r="B216" s="46"/>
      <c r="C216" s="217" t="s">
        <v>304</v>
      </c>
      <c r="D216" s="217" t="s">
        <v>130</v>
      </c>
      <c r="E216" s="218" t="s">
        <v>305</v>
      </c>
      <c r="F216" s="219" t="s">
        <v>306</v>
      </c>
      <c r="G216" s="220" t="s">
        <v>197</v>
      </c>
      <c r="H216" s="221">
        <v>4.6500000000000004</v>
      </c>
      <c r="I216" s="222"/>
      <c r="J216" s="223">
        <f>ROUND(I216*H216,2)</f>
        <v>0</v>
      </c>
      <c r="K216" s="219" t="s">
        <v>134</v>
      </c>
      <c r="L216" s="72"/>
      <c r="M216" s="224" t="s">
        <v>23</v>
      </c>
      <c r="N216" s="225" t="s">
        <v>48</v>
      </c>
      <c r="O216" s="47"/>
      <c r="P216" s="226">
        <f>O216*H216</f>
        <v>0</v>
      </c>
      <c r="Q216" s="226">
        <v>0</v>
      </c>
      <c r="R216" s="226">
        <f>Q216*H216</f>
        <v>0</v>
      </c>
      <c r="S216" s="226">
        <v>0</v>
      </c>
      <c r="T216" s="227">
        <f>S216*H216</f>
        <v>0</v>
      </c>
      <c r="AR216" s="24" t="s">
        <v>135</v>
      </c>
      <c r="AT216" s="24" t="s">
        <v>130</v>
      </c>
      <c r="AU216" s="24" t="s">
        <v>86</v>
      </c>
      <c r="AY216" s="24" t="s">
        <v>128</v>
      </c>
      <c r="BE216" s="228">
        <f>IF(N216="základní",J216,0)</f>
        <v>0</v>
      </c>
      <c r="BF216" s="228">
        <f>IF(N216="snížená",J216,0)</f>
        <v>0</v>
      </c>
      <c r="BG216" s="228">
        <f>IF(N216="zákl. přenesená",J216,0)</f>
        <v>0</v>
      </c>
      <c r="BH216" s="228">
        <f>IF(N216="sníž. přenesená",J216,0)</f>
        <v>0</v>
      </c>
      <c r="BI216" s="228">
        <f>IF(N216="nulová",J216,0)</f>
        <v>0</v>
      </c>
      <c r="BJ216" s="24" t="s">
        <v>84</v>
      </c>
      <c r="BK216" s="228">
        <f>ROUND(I216*H216,2)</f>
        <v>0</v>
      </c>
      <c r="BL216" s="24" t="s">
        <v>135</v>
      </c>
      <c r="BM216" s="24" t="s">
        <v>307</v>
      </c>
    </row>
    <row r="217" s="1" customFormat="1">
      <c r="B217" s="46"/>
      <c r="C217" s="74"/>
      <c r="D217" s="229" t="s">
        <v>137</v>
      </c>
      <c r="E217" s="74"/>
      <c r="F217" s="230" t="s">
        <v>308</v>
      </c>
      <c r="G217" s="74"/>
      <c r="H217" s="74"/>
      <c r="I217" s="187"/>
      <c r="J217" s="74"/>
      <c r="K217" s="74"/>
      <c r="L217" s="72"/>
      <c r="M217" s="231"/>
      <c r="N217" s="47"/>
      <c r="O217" s="47"/>
      <c r="P217" s="47"/>
      <c r="Q217" s="47"/>
      <c r="R217" s="47"/>
      <c r="S217" s="47"/>
      <c r="T217" s="95"/>
      <c r="AT217" s="24" t="s">
        <v>137</v>
      </c>
      <c r="AU217" s="24" t="s">
        <v>86</v>
      </c>
    </row>
    <row r="218" s="11" customFormat="1">
      <c r="B218" s="232"/>
      <c r="C218" s="233"/>
      <c r="D218" s="229" t="s">
        <v>139</v>
      </c>
      <c r="E218" s="234" t="s">
        <v>23</v>
      </c>
      <c r="F218" s="235" t="s">
        <v>309</v>
      </c>
      <c r="G218" s="233"/>
      <c r="H218" s="234" t="s">
        <v>23</v>
      </c>
      <c r="I218" s="236"/>
      <c r="J218" s="233"/>
      <c r="K218" s="233"/>
      <c r="L218" s="237"/>
      <c r="M218" s="238"/>
      <c r="N218" s="239"/>
      <c r="O218" s="239"/>
      <c r="P218" s="239"/>
      <c r="Q218" s="239"/>
      <c r="R218" s="239"/>
      <c r="S218" s="239"/>
      <c r="T218" s="240"/>
      <c r="AT218" s="241" t="s">
        <v>139</v>
      </c>
      <c r="AU218" s="241" t="s">
        <v>86</v>
      </c>
      <c r="AV218" s="11" t="s">
        <v>84</v>
      </c>
      <c r="AW218" s="11" t="s">
        <v>40</v>
      </c>
      <c r="AX218" s="11" t="s">
        <v>77</v>
      </c>
      <c r="AY218" s="241" t="s">
        <v>128</v>
      </c>
    </row>
    <row r="219" s="12" customFormat="1">
      <c r="B219" s="242"/>
      <c r="C219" s="243"/>
      <c r="D219" s="229" t="s">
        <v>139</v>
      </c>
      <c r="E219" s="244" t="s">
        <v>23</v>
      </c>
      <c r="F219" s="245" t="s">
        <v>310</v>
      </c>
      <c r="G219" s="243"/>
      <c r="H219" s="246">
        <v>4.6500000000000004</v>
      </c>
      <c r="I219" s="247"/>
      <c r="J219" s="243"/>
      <c r="K219" s="243"/>
      <c r="L219" s="248"/>
      <c r="M219" s="249"/>
      <c r="N219" s="250"/>
      <c r="O219" s="250"/>
      <c r="P219" s="250"/>
      <c r="Q219" s="250"/>
      <c r="R219" s="250"/>
      <c r="S219" s="250"/>
      <c r="T219" s="251"/>
      <c r="AT219" s="252" t="s">
        <v>139</v>
      </c>
      <c r="AU219" s="252" t="s">
        <v>86</v>
      </c>
      <c r="AV219" s="12" t="s">
        <v>86</v>
      </c>
      <c r="AW219" s="12" t="s">
        <v>40</v>
      </c>
      <c r="AX219" s="12" t="s">
        <v>84</v>
      </c>
      <c r="AY219" s="252" t="s">
        <v>128</v>
      </c>
    </row>
    <row r="220" s="1" customFormat="1" ht="16.5" customHeight="1">
      <c r="B220" s="46"/>
      <c r="C220" s="275" t="s">
        <v>311</v>
      </c>
      <c r="D220" s="275" t="s">
        <v>299</v>
      </c>
      <c r="E220" s="276" t="s">
        <v>312</v>
      </c>
      <c r="F220" s="277" t="s">
        <v>313</v>
      </c>
      <c r="G220" s="278" t="s">
        <v>281</v>
      </c>
      <c r="H220" s="279">
        <v>8.3699999999999992</v>
      </c>
      <c r="I220" s="280"/>
      <c r="J220" s="281">
        <f>ROUND(I220*H220,2)</f>
        <v>0</v>
      </c>
      <c r="K220" s="277" t="s">
        <v>134</v>
      </c>
      <c r="L220" s="282"/>
      <c r="M220" s="283" t="s">
        <v>23</v>
      </c>
      <c r="N220" s="284" t="s">
        <v>48</v>
      </c>
      <c r="O220" s="47"/>
      <c r="P220" s="226">
        <f>O220*H220</f>
        <v>0</v>
      </c>
      <c r="Q220" s="226">
        <v>1</v>
      </c>
      <c r="R220" s="226">
        <f>Q220*H220</f>
        <v>8.3699999999999992</v>
      </c>
      <c r="S220" s="226">
        <v>0</v>
      </c>
      <c r="T220" s="227">
        <f>S220*H220</f>
        <v>0</v>
      </c>
      <c r="AR220" s="24" t="s">
        <v>177</v>
      </c>
      <c r="AT220" s="24" t="s">
        <v>299</v>
      </c>
      <c r="AU220" s="24" t="s">
        <v>86</v>
      </c>
      <c r="AY220" s="24" t="s">
        <v>128</v>
      </c>
      <c r="BE220" s="228">
        <f>IF(N220="základní",J220,0)</f>
        <v>0</v>
      </c>
      <c r="BF220" s="228">
        <f>IF(N220="snížená",J220,0)</f>
        <v>0</v>
      </c>
      <c r="BG220" s="228">
        <f>IF(N220="zákl. přenesená",J220,0)</f>
        <v>0</v>
      </c>
      <c r="BH220" s="228">
        <f>IF(N220="sníž. přenesená",J220,0)</f>
        <v>0</v>
      </c>
      <c r="BI220" s="228">
        <f>IF(N220="nulová",J220,0)</f>
        <v>0</v>
      </c>
      <c r="BJ220" s="24" t="s">
        <v>84</v>
      </c>
      <c r="BK220" s="228">
        <f>ROUND(I220*H220,2)</f>
        <v>0</v>
      </c>
      <c r="BL220" s="24" t="s">
        <v>135</v>
      </c>
      <c r="BM220" s="24" t="s">
        <v>314</v>
      </c>
    </row>
    <row r="221" s="12" customFormat="1">
      <c r="B221" s="242"/>
      <c r="C221" s="243"/>
      <c r="D221" s="229" t="s">
        <v>139</v>
      </c>
      <c r="E221" s="244" t="s">
        <v>23</v>
      </c>
      <c r="F221" s="245" t="s">
        <v>315</v>
      </c>
      <c r="G221" s="243"/>
      <c r="H221" s="246">
        <v>8.3699999999999992</v>
      </c>
      <c r="I221" s="247"/>
      <c r="J221" s="243"/>
      <c r="K221" s="243"/>
      <c r="L221" s="248"/>
      <c r="M221" s="249"/>
      <c r="N221" s="250"/>
      <c r="O221" s="250"/>
      <c r="P221" s="250"/>
      <c r="Q221" s="250"/>
      <c r="R221" s="250"/>
      <c r="S221" s="250"/>
      <c r="T221" s="251"/>
      <c r="AT221" s="252" t="s">
        <v>139</v>
      </c>
      <c r="AU221" s="252" t="s">
        <v>86</v>
      </c>
      <c r="AV221" s="12" t="s">
        <v>86</v>
      </c>
      <c r="AW221" s="12" t="s">
        <v>40</v>
      </c>
      <c r="AX221" s="12" t="s">
        <v>84</v>
      </c>
      <c r="AY221" s="252" t="s">
        <v>128</v>
      </c>
    </row>
    <row r="222" s="1" customFormat="1" ht="25.5" customHeight="1">
      <c r="B222" s="46"/>
      <c r="C222" s="217" t="s">
        <v>316</v>
      </c>
      <c r="D222" s="217" t="s">
        <v>130</v>
      </c>
      <c r="E222" s="218" t="s">
        <v>317</v>
      </c>
      <c r="F222" s="219" t="s">
        <v>318</v>
      </c>
      <c r="G222" s="220" t="s">
        <v>133</v>
      </c>
      <c r="H222" s="221">
        <v>142</v>
      </c>
      <c r="I222" s="222"/>
      <c r="J222" s="223">
        <f>ROUND(I222*H222,2)</f>
        <v>0</v>
      </c>
      <c r="K222" s="219" t="s">
        <v>134</v>
      </c>
      <c r="L222" s="72"/>
      <c r="M222" s="224" t="s">
        <v>23</v>
      </c>
      <c r="N222" s="225" t="s">
        <v>48</v>
      </c>
      <c r="O222" s="47"/>
      <c r="P222" s="226">
        <f>O222*H222</f>
        <v>0</v>
      </c>
      <c r="Q222" s="226">
        <v>0</v>
      </c>
      <c r="R222" s="226">
        <f>Q222*H222</f>
        <v>0</v>
      </c>
      <c r="S222" s="226">
        <v>0</v>
      </c>
      <c r="T222" s="227">
        <f>S222*H222</f>
        <v>0</v>
      </c>
      <c r="AR222" s="24" t="s">
        <v>135</v>
      </c>
      <c r="AT222" s="24" t="s">
        <v>130</v>
      </c>
      <c r="AU222" s="24" t="s">
        <v>86</v>
      </c>
      <c r="AY222" s="24" t="s">
        <v>128</v>
      </c>
      <c r="BE222" s="228">
        <f>IF(N222="základní",J222,0)</f>
        <v>0</v>
      </c>
      <c r="BF222" s="228">
        <f>IF(N222="snížená",J222,0)</f>
        <v>0</v>
      </c>
      <c r="BG222" s="228">
        <f>IF(N222="zákl. přenesená",J222,0)</f>
        <v>0</v>
      </c>
      <c r="BH222" s="228">
        <f>IF(N222="sníž. přenesená",J222,0)</f>
        <v>0</v>
      </c>
      <c r="BI222" s="228">
        <f>IF(N222="nulová",J222,0)</f>
        <v>0</v>
      </c>
      <c r="BJ222" s="24" t="s">
        <v>84</v>
      </c>
      <c r="BK222" s="228">
        <f>ROUND(I222*H222,2)</f>
        <v>0</v>
      </c>
      <c r="BL222" s="24" t="s">
        <v>135</v>
      </c>
      <c r="BM222" s="24" t="s">
        <v>319</v>
      </c>
    </row>
    <row r="223" s="1" customFormat="1">
      <c r="B223" s="46"/>
      <c r="C223" s="74"/>
      <c r="D223" s="229" t="s">
        <v>137</v>
      </c>
      <c r="E223" s="74"/>
      <c r="F223" s="230" t="s">
        <v>320</v>
      </c>
      <c r="G223" s="74"/>
      <c r="H223" s="74"/>
      <c r="I223" s="187"/>
      <c r="J223" s="74"/>
      <c r="K223" s="74"/>
      <c r="L223" s="72"/>
      <c r="M223" s="231"/>
      <c r="N223" s="47"/>
      <c r="O223" s="47"/>
      <c r="P223" s="47"/>
      <c r="Q223" s="47"/>
      <c r="R223" s="47"/>
      <c r="S223" s="47"/>
      <c r="T223" s="95"/>
      <c r="AT223" s="24" t="s">
        <v>137</v>
      </c>
      <c r="AU223" s="24" t="s">
        <v>86</v>
      </c>
    </row>
    <row r="224" s="11" customFormat="1">
      <c r="B224" s="232"/>
      <c r="C224" s="233"/>
      <c r="D224" s="229" t="s">
        <v>139</v>
      </c>
      <c r="E224" s="234" t="s">
        <v>23</v>
      </c>
      <c r="F224" s="235" t="s">
        <v>270</v>
      </c>
      <c r="G224" s="233"/>
      <c r="H224" s="234" t="s">
        <v>23</v>
      </c>
      <c r="I224" s="236"/>
      <c r="J224" s="233"/>
      <c r="K224" s="233"/>
      <c r="L224" s="237"/>
      <c r="M224" s="238"/>
      <c r="N224" s="239"/>
      <c r="O224" s="239"/>
      <c r="P224" s="239"/>
      <c r="Q224" s="239"/>
      <c r="R224" s="239"/>
      <c r="S224" s="239"/>
      <c r="T224" s="240"/>
      <c r="AT224" s="241" t="s">
        <v>139</v>
      </c>
      <c r="AU224" s="241" t="s">
        <v>86</v>
      </c>
      <c r="AV224" s="11" t="s">
        <v>84</v>
      </c>
      <c r="AW224" s="11" t="s">
        <v>40</v>
      </c>
      <c r="AX224" s="11" t="s">
        <v>77</v>
      </c>
      <c r="AY224" s="241" t="s">
        <v>128</v>
      </c>
    </row>
    <row r="225" s="12" customFormat="1">
      <c r="B225" s="242"/>
      <c r="C225" s="243"/>
      <c r="D225" s="229" t="s">
        <v>139</v>
      </c>
      <c r="E225" s="244" t="s">
        <v>23</v>
      </c>
      <c r="F225" s="245" t="s">
        <v>321</v>
      </c>
      <c r="G225" s="243"/>
      <c r="H225" s="246">
        <v>142</v>
      </c>
      <c r="I225" s="247"/>
      <c r="J225" s="243"/>
      <c r="K225" s="243"/>
      <c r="L225" s="248"/>
      <c r="M225" s="249"/>
      <c r="N225" s="250"/>
      <c r="O225" s="250"/>
      <c r="P225" s="250"/>
      <c r="Q225" s="250"/>
      <c r="R225" s="250"/>
      <c r="S225" s="250"/>
      <c r="T225" s="251"/>
      <c r="AT225" s="252" t="s">
        <v>139</v>
      </c>
      <c r="AU225" s="252" t="s">
        <v>86</v>
      </c>
      <c r="AV225" s="12" t="s">
        <v>86</v>
      </c>
      <c r="AW225" s="12" t="s">
        <v>40</v>
      </c>
      <c r="AX225" s="12" t="s">
        <v>84</v>
      </c>
      <c r="AY225" s="252" t="s">
        <v>128</v>
      </c>
    </row>
    <row r="226" s="1" customFormat="1" ht="16.5" customHeight="1">
      <c r="B226" s="46"/>
      <c r="C226" s="275" t="s">
        <v>322</v>
      </c>
      <c r="D226" s="275" t="s">
        <v>299</v>
      </c>
      <c r="E226" s="276" t="s">
        <v>323</v>
      </c>
      <c r="F226" s="277" t="s">
        <v>324</v>
      </c>
      <c r="G226" s="278" t="s">
        <v>281</v>
      </c>
      <c r="H226" s="279">
        <v>38.340000000000003</v>
      </c>
      <c r="I226" s="280"/>
      <c r="J226" s="281">
        <f>ROUND(I226*H226,2)</f>
        <v>0</v>
      </c>
      <c r="K226" s="277" t="s">
        <v>325</v>
      </c>
      <c r="L226" s="282"/>
      <c r="M226" s="283" t="s">
        <v>23</v>
      </c>
      <c r="N226" s="284" t="s">
        <v>48</v>
      </c>
      <c r="O226" s="47"/>
      <c r="P226" s="226">
        <f>O226*H226</f>
        <v>0</v>
      </c>
      <c r="Q226" s="226">
        <v>1</v>
      </c>
      <c r="R226" s="226">
        <f>Q226*H226</f>
        <v>38.340000000000003</v>
      </c>
      <c r="S226" s="226">
        <v>0</v>
      </c>
      <c r="T226" s="227">
        <f>S226*H226</f>
        <v>0</v>
      </c>
      <c r="AR226" s="24" t="s">
        <v>177</v>
      </c>
      <c r="AT226" s="24" t="s">
        <v>299</v>
      </c>
      <c r="AU226" s="24" t="s">
        <v>86</v>
      </c>
      <c r="AY226" s="24" t="s">
        <v>128</v>
      </c>
      <c r="BE226" s="228">
        <f>IF(N226="základní",J226,0)</f>
        <v>0</v>
      </c>
      <c r="BF226" s="228">
        <f>IF(N226="snížená",J226,0)</f>
        <v>0</v>
      </c>
      <c r="BG226" s="228">
        <f>IF(N226="zákl. přenesená",J226,0)</f>
        <v>0</v>
      </c>
      <c r="BH226" s="228">
        <f>IF(N226="sníž. přenesená",J226,0)</f>
        <v>0</v>
      </c>
      <c r="BI226" s="228">
        <f>IF(N226="nulová",J226,0)</f>
        <v>0</v>
      </c>
      <c r="BJ226" s="24" t="s">
        <v>84</v>
      </c>
      <c r="BK226" s="228">
        <f>ROUND(I226*H226,2)</f>
        <v>0</v>
      </c>
      <c r="BL226" s="24" t="s">
        <v>135</v>
      </c>
      <c r="BM226" s="24" t="s">
        <v>326</v>
      </c>
    </row>
    <row r="227" s="11" customFormat="1">
      <c r="B227" s="232"/>
      <c r="C227" s="233"/>
      <c r="D227" s="229" t="s">
        <v>139</v>
      </c>
      <c r="E227" s="234" t="s">
        <v>23</v>
      </c>
      <c r="F227" s="235" t="s">
        <v>270</v>
      </c>
      <c r="G227" s="233"/>
      <c r="H227" s="234" t="s">
        <v>23</v>
      </c>
      <c r="I227" s="236"/>
      <c r="J227" s="233"/>
      <c r="K227" s="233"/>
      <c r="L227" s="237"/>
      <c r="M227" s="238"/>
      <c r="N227" s="239"/>
      <c r="O227" s="239"/>
      <c r="P227" s="239"/>
      <c r="Q227" s="239"/>
      <c r="R227" s="239"/>
      <c r="S227" s="239"/>
      <c r="T227" s="240"/>
      <c r="AT227" s="241" t="s">
        <v>139</v>
      </c>
      <c r="AU227" s="241" t="s">
        <v>86</v>
      </c>
      <c r="AV227" s="11" t="s">
        <v>84</v>
      </c>
      <c r="AW227" s="11" t="s">
        <v>40</v>
      </c>
      <c r="AX227" s="11" t="s">
        <v>77</v>
      </c>
      <c r="AY227" s="241" t="s">
        <v>128</v>
      </c>
    </row>
    <row r="228" s="12" customFormat="1">
      <c r="B228" s="242"/>
      <c r="C228" s="243"/>
      <c r="D228" s="229" t="s">
        <v>139</v>
      </c>
      <c r="E228" s="244" t="s">
        <v>23</v>
      </c>
      <c r="F228" s="245" t="s">
        <v>327</v>
      </c>
      <c r="G228" s="243"/>
      <c r="H228" s="246">
        <v>38.340000000000003</v>
      </c>
      <c r="I228" s="247"/>
      <c r="J228" s="243"/>
      <c r="K228" s="243"/>
      <c r="L228" s="248"/>
      <c r="M228" s="249"/>
      <c r="N228" s="250"/>
      <c r="O228" s="250"/>
      <c r="P228" s="250"/>
      <c r="Q228" s="250"/>
      <c r="R228" s="250"/>
      <c r="S228" s="250"/>
      <c r="T228" s="251"/>
      <c r="AT228" s="252" t="s">
        <v>139</v>
      </c>
      <c r="AU228" s="252" t="s">
        <v>86</v>
      </c>
      <c r="AV228" s="12" t="s">
        <v>86</v>
      </c>
      <c r="AW228" s="12" t="s">
        <v>40</v>
      </c>
      <c r="AX228" s="12" t="s">
        <v>84</v>
      </c>
      <c r="AY228" s="252" t="s">
        <v>128</v>
      </c>
    </row>
    <row r="229" s="1" customFormat="1" ht="25.5" customHeight="1">
      <c r="B229" s="46"/>
      <c r="C229" s="217" t="s">
        <v>328</v>
      </c>
      <c r="D229" s="217" t="s">
        <v>130</v>
      </c>
      <c r="E229" s="218" t="s">
        <v>329</v>
      </c>
      <c r="F229" s="219" t="s">
        <v>330</v>
      </c>
      <c r="G229" s="220" t="s">
        <v>133</v>
      </c>
      <c r="H229" s="221">
        <v>142</v>
      </c>
      <c r="I229" s="222"/>
      <c r="J229" s="223">
        <f>ROUND(I229*H229,2)</f>
        <v>0</v>
      </c>
      <c r="K229" s="219" t="s">
        <v>134</v>
      </c>
      <c r="L229" s="72"/>
      <c r="M229" s="224" t="s">
        <v>23</v>
      </c>
      <c r="N229" s="225" t="s">
        <v>48</v>
      </c>
      <c r="O229" s="47"/>
      <c r="P229" s="226">
        <f>O229*H229</f>
        <v>0</v>
      </c>
      <c r="Q229" s="226">
        <v>0</v>
      </c>
      <c r="R229" s="226">
        <f>Q229*H229</f>
        <v>0</v>
      </c>
      <c r="S229" s="226">
        <v>0</v>
      </c>
      <c r="T229" s="227">
        <f>S229*H229</f>
        <v>0</v>
      </c>
      <c r="AR229" s="24" t="s">
        <v>135</v>
      </c>
      <c r="AT229" s="24" t="s">
        <v>130</v>
      </c>
      <c r="AU229" s="24" t="s">
        <v>86</v>
      </c>
      <c r="AY229" s="24" t="s">
        <v>128</v>
      </c>
      <c r="BE229" s="228">
        <f>IF(N229="základní",J229,0)</f>
        <v>0</v>
      </c>
      <c r="BF229" s="228">
        <f>IF(N229="snížená",J229,0)</f>
        <v>0</v>
      </c>
      <c r="BG229" s="228">
        <f>IF(N229="zákl. přenesená",J229,0)</f>
        <v>0</v>
      </c>
      <c r="BH229" s="228">
        <f>IF(N229="sníž. přenesená",J229,0)</f>
        <v>0</v>
      </c>
      <c r="BI229" s="228">
        <f>IF(N229="nulová",J229,0)</f>
        <v>0</v>
      </c>
      <c r="BJ229" s="24" t="s">
        <v>84</v>
      </c>
      <c r="BK229" s="228">
        <f>ROUND(I229*H229,2)</f>
        <v>0</v>
      </c>
      <c r="BL229" s="24" t="s">
        <v>135</v>
      </c>
      <c r="BM229" s="24" t="s">
        <v>331</v>
      </c>
    </row>
    <row r="230" s="1" customFormat="1">
      <c r="B230" s="46"/>
      <c r="C230" s="74"/>
      <c r="D230" s="229" t="s">
        <v>137</v>
      </c>
      <c r="E230" s="74"/>
      <c r="F230" s="230" t="s">
        <v>332</v>
      </c>
      <c r="G230" s="74"/>
      <c r="H230" s="74"/>
      <c r="I230" s="187"/>
      <c r="J230" s="74"/>
      <c r="K230" s="74"/>
      <c r="L230" s="72"/>
      <c r="M230" s="231"/>
      <c r="N230" s="47"/>
      <c r="O230" s="47"/>
      <c r="P230" s="47"/>
      <c r="Q230" s="47"/>
      <c r="R230" s="47"/>
      <c r="S230" s="47"/>
      <c r="T230" s="95"/>
      <c r="AT230" s="24" t="s">
        <v>137</v>
      </c>
      <c r="AU230" s="24" t="s">
        <v>86</v>
      </c>
    </row>
    <row r="231" s="11" customFormat="1">
      <c r="B231" s="232"/>
      <c r="C231" s="233"/>
      <c r="D231" s="229" t="s">
        <v>139</v>
      </c>
      <c r="E231" s="234" t="s">
        <v>23</v>
      </c>
      <c r="F231" s="235" t="s">
        <v>270</v>
      </c>
      <c r="G231" s="233"/>
      <c r="H231" s="234" t="s">
        <v>23</v>
      </c>
      <c r="I231" s="236"/>
      <c r="J231" s="233"/>
      <c r="K231" s="233"/>
      <c r="L231" s="237"/>
      <c r="M231" s="238"/>
      <c r="N231" s="239"/>
      <c r="O231" s="239"/>
      <c r="P231" s="239"/>
      <c r="Q231" s="239"/>
      <c r="R231" s="239"/>
      <c r="S231" s="239"/>
      <c r="T231" s="240"/>
      <c r="AT231" s="241" t="s">
        <v>139</v>
      </c>
      <c r="AU231" s="241" t="s">
        <v>86</v>
      </c>
      <c r="AV231" s="11" t="s">
        <v>84</v>
      </c>
      <c r="AW231" s="11" t="s">
        <v>40</v>
      </c>
      <c r="AX231" s="11" t="s">
        <v>77</v>
      </c>
      <c r="AY231" s="241" t="s">
        <v>128</v>
      </c>
    </row>
    <row r="232" s="12" customFormat="1">
      <c r="B232" s="242"/>
      <c r="C232" s="243"/>
      <c r="D232" s="229" t="s">
        <v>139</v>
      </c>
      <c r="E232" s="244" t="s">
        <v>23</v>
      </c>
      <c r="F232" s="245" t="s">
        <v>333</v>
      </c>
      <c r="G232" s="243"/>
      <c r="H232" s="246">
        <v>142</v>
      </c>
      <c r="I232" s="247"/>
      <c r="J232" s="243"/>
      <c r="K232" s="243"/>
      <c r="L232" s="248"/>
      <c r="M232" s="249"/>
      <c r="N232" s="250"/>
      <c r="O232" s="250"/>
      <c r="P232" s="250"/>
      <c r="Q232" s="250"/>
      <c r="R232" s="250"/>
      <c r="S232" s="250"/>
      <c r="T232" s="251"/>
      <c r="AT232" s="252" t="s">
        <v>139</v>
      </c>
      <c r="AU232" s="252" t="s">
        <v>86</v>
      </c>
      <c r="AV232" s="12" t="s">
        <v>86</v>
      </c>
      <c r="AW232" s="12" t="s">
        <v>40</v>
      </c>
      <c r="AX232" s="12" t="s">
        <v>84</v>
      </c>
      <c r="AY232" s="252" t="s">
        <v>128</v>
      </c>
    </row>
    <row r="233" s="1" customFormat="1" ht="16.5" customHeight="1">
      <c r="B233" s="46"/>
      <c r="C233" s="275" t="s">
        <v>334</v>
      </c>
      <c r="D233" s="275" t="s">
        <v>299</v>
      </c>
      <c r="E233" s="276" t="s">
        <v>335</v>
      </c>
      <c r="F233" s="277" t="s">
        <v>336</v>
      </c>
      <c r="G233" s="278" t="s">
        <v>337</v>
      </c>
      <c r="H233" s="279">
        <v>8.5199999999999996</v>
      </c>
      <c r="I233" s="280"/>
      <c r="J233" s="281">
        <f>ROUND(I233*H233,2)</f>
        <v>0</v>
      </c>
      <c r="K233" s="277" t="s">
        <v>134</v>
      </c>
      <c r="L233" s="282"/>
      <c r="M233" s="283" t="s">
        <v>23</v>
      </c>
      <c r="N233" s="284" t="s">
        <v>48</v>
      </c>
      <c r="O233" s="47"/>
      <c r="P233" s="226">
        <f>O233*H233</f>
        <v>0</v>
      </c>
      <c r="Q233" s="226">
        <v>0.001</v>
      </c>
      <c r="R233" s="226">
        <f>Q233*H233</f>
        <v>0.0085199999999999998</v>
      </c>
      <c r="S233" s="226">
        <v>0</v>
      </c>
      <c r="T233" s="227">
        <f>S233*H233</f>
        <v>0</v>
      </c>
      <c r="AR233" s="24" t="s">
        <v>177</v>
      </c>
      <c r="AT233" s="24" t="s">
        <v>299</v>
      </c>
      <c r="AU233" s="24" t="s">
        <v>86</v>
      </c>
      <c r="AY233" s="24" t="s">
        <v>128</v>
      </c>
      <c r="BE233" s="228">
        <f>IF(N233="základní",J233,0)</f>
        <v>0</v>
      </c>
      <c r="BF233" s="228">
        <f>IF(N233="snížená",J233,0)</f>
        <v>0</v>
      </c>
      <c r="BG233" s="228">
        <f>IF(N233="zákl. přenesená",J233,0)</f>
        <v>0</v>
      </c>
      <c r="BH233" s="228">
        <f>IF(N233="sníž. přenesená",J233,0)</f>
        <v>0</v>
      </c>
      <c r="BI233" s="228">
        <f>IF(N233="nulová",J233,0)</f>
        <v>0</v>
      </c>
      <c r="BJ233" s="24" t="s">
        <v>84</v>
      </c>
      <c r="BK233" s="228">
        <f>ROUND(I233*H233,2)</f>
        <v>0</v>
      </c>
      <c r="BL233" s="24" t="s">
        <v>135</v>
      </c>
      <c r="BM233" s="24" t="s">
        <v>338</v>
      </c>
    </row>
    <row r="234" s="12" customFormat="1">
      <c r="B234" s="242"/>
      <c r="C234" s="243"/>
      <c r="D234" s="229" t="s">
        <v>139</v>
      </c>
      <c r="E234" s="244" t="s">
        <v>23</v>
      </c>
      <c r="F234" s="245" t="s">
        <v>339</v>
      </c>
      <c r="G234" s="243"/>
      <c r="H234" s="246">
        <v>8.5199999999999996</v>
      </c>
      <c r="I234" s="247"/>
      <c r="J234" s="243"/>
      <c r="K234" s="243"/>
      <c r="L234" s="248"/>
      <c r="M234" s="249"/>
      <c r="N234" s="250"/>
      <c r="O234" s="250"/>
      <c r="P234" s="250"/>
      <c r="Q234" s="250"/>
      <c r="R234" s="250"/>
      <c r="S234" s="250"/>
      <c r="T234" s="251"/>
      <c r="AT234" s="252" t="s">
        <v>139</v>
      </c>
      <c r="AU234" s="252" t="s">
        <v>86</v>
      </c>
      <c r="AV234" s="12" t="s">
        <v>86</v>
      </c>
      <c r="AW234" s="12" t="s">
        <v>40</v>
      </c>
      <c r="AX234" s="12" t="s">
        <v>84</v>
      </c>
      <c r="AY234" s="252" t="s">
        <v>128</v>
      </c>
    </row>
    <row r="235" s="1" customFormat="1" ht="25.5" customHeight="1">
      <c r="B235" s="46"/>
      <c r="C235" s="217" t="s">
        <v>340</v>
      </c>
      <c r="D235" s="217" t="s">
        <v>130</v>
      </c>
      <c r="E235" s="218" t="s">
        <v>341</v>
      </c>
      <c r="F235" s="219" t="s">
        <v>342</v>
      </c>
      <c r="G235" s="220" t="s">
        <v>133</v>
      </c>
      <c r="H235" s="221">
        <v>627.39999999999998</v>
      </c>
      <c r="I235" s="222"/>
      <c r="J235" s="223">
        <f>ROUND(I235*H235,2)</f>
        <v>0</v>
      </c>
      <c r="K235" s="219" t="s">
        <v>134</v>
      </c>
      <c r="L235" s="72"/>
      <c r="M235" s="224" t="s">
        <v>23</v>
      </c>
      <c r="N235" s="225" t="s">
        <v>48</v>
      </c>
      <c r="O235" s="47"/>
      <c r="P235" s="226">
        <f>O235*H235</f>
        <v>0</v>
      </c>
      <c r="Q235" s="226">
        <v>0</v>
      </c>
      <c r="R235" s="226">
        <f>Q235*H235</f>
        <v>0</v>
      </c>
      <c r="S235" s="226">
        <v>0</v>
      </c>
      <c r="T235" s="227">
        <f>S235*H235</f>
        <v>0</v>
      </c>
      <c r="AR235" s="24" t="s">
        <v>135</v>
      </c>
      <c r="AT235" s="24" t="s">
        <v>130</v>
      </c>
      <c r="AU235" s="24" t="s">
        <v>86</v>
      </c>
      <c r="AY235" s="24" t="s">
        <v>128</v>
      </c>
      <c r="BE235" s="228">
        <f>IF(N235="základní",J235,0)</f>
        <v>0</v>
      </c>
      <c r="BF235" s="228">
        <f>IF(N235="snížená",J235,0)</f>
        <v>0</v>
      </c>
      <c r="BG235" s="228">
        <f>IF(N235="zákl. přenesená",J235,0)</f>
        <v>0</v>
      </c>
      <c r="BH235" s="228">
        <f>IF(N235="sníž. přenesená",J235,0)</f>
        <v>0</v>
      </c>
      <c r="BI235" s="228">
        <f>IF(N235="nulová",J235,0)</f>
        <v>0</v>
      </c>
      <c r="BJ235" s="24" t="s">
        <v>84</v>
      </c>
      <c r="BK235" s="228">
        <f>ROUND(I235*H235,2)</f>
        <v>0</v>
      </c>
      <c r="BL235" s="24" t="s">
        <v>135</v>
      </c>
      <c r="BM235" s="24" t="s">
        <v>343</v>
      </c>
    </row>
    <row r="236" s="1" customFormat="1">
      <c r="B236" s="46"/>
      <c r="C236" s="74"/>
      <c r="D236" s="229" t="s">
        <v>137</v>
      </c>
      <c r="E236" s="74"/>
      <c r="F236" s="230" t="s">
        <v>344</v>
      </c>
      <c r="G236" s="74"/>
      <c r="H236" s="74"/>
      <c r="I236" s="187"/>
      <c r="J236" s="74"/>
      <c r="K236" s="74"/>
      <c r="L236" s="72"/>
      <c r="M236" s="231"/>
      <c r="N236" s="47"/>
      <c r="O236" s="47"/>
      <c r="P236" s="47"/>
      <c r="Q236" s="47"/>
      <c r="R236" s="47"/>
      <c r="S236" s="47"/>
      <c r="T236" s="95"/>
      <c r="AT236" s="24" t="s">
        <v>137</v>
      </c>
      <c r="AU236" s="24" t="s">
        <v>86</v>
      </c>
    </row>
    <row r="237" s="11" customFormat="1">
      <c r="B237" s="232"/>
      <c r="C237" s="233"/>
      <c r="D237" s="229" t="s">
        <v>139</v>
      </c>
      <c r="E237" s="234" t="s">
        <v>23</v>
      </c>
      <c r="F237" s="235" t="s">
        <v>140</v>
      </c>
      <c r="G237" s="233"/>
      <c r="H237" s="234" t="s">
        <v>23</v>
      </c>
      <c r="I237" s="236"/>
      <c r="J237" s="233"/>
      <c r="K237" s="233"/>
      <c r="L237" s="237"/>
      <c r="M237" s="238"/>
      <c r="N237" s="239"/>
      <c r="O237" s="239"/>
      <c r="P237" s="239"/>
      <c r="Q237" s="239"/>
      <c r="R237" s="239"/>
      <c r="S237" s="239"/>
      <c r="T237" s="240"/>
      <c r="AT237" s="241" t="s">
        <v>139</v>
      </c>
      <c r="AU237" s="241" t="s">
        <v>86</v>
      </c>
      <c r="AV237" s="11" t="s">
        <v>84</v>
      </c>
      <c r="AW237" s="11" t="s">
        <v>40</v>
      </c>
      <c r="AX237" s="11" t="s">
        <v>77</v>
      </c>
      <c r="AY237" s="241" t="s">
        <v>128</v>
      </c>
    </row>
    <row r="238" s="12" customFormat="1">
      <c r="B238" s="242"/>
      <c r="C238" s="243"/>
      <c r="D238" s="229" t="s">
        <v>139</v>
      </c>
      <c r="E238" s="244" t="s">
        <v>23</v>
      </c>
      <c r="F238" s="245" t="s">
        <v>345</v>
      </c>
      <c r="G238" s="243"/>
      <c r="H238" s="246">
        <v>494</v>
      </c>
      <c r="I238" s="247"/>
      <c r="J238" s="243"/>
      <c r="K238" s="243"/>
      <c r="L238" s="248"/>
      <c r="M238" s="249"/>
      <c r="N238" s="250"/>
      <c r="O238" s="250"/>
      <c r="P238" s="250"/>
      <c r="Q238" s="250"/>
      <c r="R238" s="250"/>
      <c r="S238" s="250"/>
      <c r="T238" s="251"/>
      <c r="AT238" s="252" t="s">
        <v>139</v>
      </c>
      <c r="AU238" s="252" t="s">
        <v>86</v>
      </c>
      <c r="AV238" s="12" t="s">
        <v>86</v>
      </c>
      <c r="AW238" s="12" t="s">
        <v>40</v>
      </c>
      <c r="AX238" s="12" t="s">
        <v>77</v>
      </c>
      <c r="AY238" s="252" t="s">
        <v>128</v>
      </c>
    </row>
    <row r="239" s="12" customFormat="1">
      <c r="B239" s="242"/>
      <c r="C239" s="243"/>
      <c r="D239" s="229" t="s">
        <v>139</v>
      </c>
      <c r="E239" s="244" t="s">
        <v>23</v>
      </c>
      <c r="F239" s="245" t="s">
        <v>346</v>
      </c>
      <c r="G239" s="243"/>
      <c r="H239" s="246">
        <v>9</v>
      </c>
      <c r="I239" s="247"/>
      <c r="J239" s="243"/>
      <c r="K239" s="243"/>
      <c r="L239" s="248"/>
      <c r="M239" s="249"/>
      <c r="N239" s="250"/>
      <c r="O239" s="250"/>
      <c r="P239" s="250"/>
      <c r="Q239" s="250"/>
      <c r="R239" s="250"/>
      <c r="S239" s="250"/>
      <c r="T239" s="251"/>
      <c r="AT239" s="252" t="s">
        <v>139</v>
      </c>
      <c r="AU239" s="252" t="s">
        <v>86</v>
      </c>
      <c r="AV239" s="12" t="s">
        <v>86</v>
      </c>
      <c r="AW239" s="12" t="s">
        <v>40</v>
      </c>
      <c r="AX239" s="12" t="s">
        <v>77</v>
      </c>
      <c r="AY239" s="252" t="s">
        <v>128</v>
      </c>
    </row>
    <row r="240" s="12" customFormat="1">
      <c r="B240" s="242"/>
      <c r="C240" s="243"/>
      <c r="D240" s="229" t="s">
        <v>139</v>
      </c>
      <c r="E240" s="244" t="s">
        <v>23</v>
      </c>
      <c r="F240" s="245" t="s">
        <v>347</v>
      </c>
      <c r="G240" s="243"/>
      <c r="H240" s="246">
        <v>124.40000000000001</v>
      </c>
      <c r="I240" s="247"/>
      <c r="J240" s="243"/>
      <c r="K240" s="243"/>
      <c r="L240" s="248"/>
      <c r="M240" s="249"/>
      <c r="N240" s="250"/>
      <c r="O240" s="250"/>
      <c r="P240" s="250"/>
      <c r="Q240" s="250"/>
      <c r="R240" s="250"/>
      <c r="S240" s="250"/>
      <c r="T240" s="251"/>
      <c r="AT240" s="252" t="s">
        <v>139</v>
      </c>
      <c r="AU240" s="252" t="s">
        <v>86</v>
      </c>
      <c r="AV240" s="12" t="s">
        <v>86</v>
      </c>
      <c r="AW240" s="12" t="s">
        <v>40</v>
      </c>
      <c r="AX240" s="12" t="s">
        <v>77</v>
      </c>
      <c r="AY240" s="252" t="s">
        <v>128</v>
      </c>
    </row>
    <row r="241" s="13" customFormat="1">
      <c r="B241" s="253"/>
      <c r="C241" s="254"/>
      <c r="D241" s="229" t="s">
        <v>139</v>
      </c>
      <c r="E241" s="255" t="s">
        <v>23</v>
      </c>
      <c r="F241" s="256" t="s">
        <v>143</v>
      </c>
      <c r="G241" s="254"/>
      <c r="H241" s="257">
        <v>627.39999999999998</v>
      </c>
      <c r="I241" s="258"/>
      <c r="J241" s="254"/>
      <c r="K241" s="254"/>
      <c r="L241" s="259"/>
      <c r="M241" s="260"/>
      <c r="N241" s="261"/>
      <c r="O241" s="261"/>
      <c r="P241" s="261"/>
      <c r="Q241" s="261"/>
      <c r="R241" s="261"/>
      <c r="S241" s="261"/>
      <c r="T241" s="262"/>
      <c r="AT241" s="263" t="s">
        <v>139</v>
      </c>
      <c r="AU241" s="263" t="s">
        <v>86</v>
      </c>
      <c r="AV241" s="13" t="s">
        <v>135</v>
      </c>
      <c r="AW241" s="13" t="s">
        <v>40</v>
      </c>
      <c r="AX241" s="13" t="s">
        <v>84</v>
      </c>
      <c r="AY241" s="263" t="s">
        <v>128</v>
      </c>
    </row>
    <row r="242" s="1" customFormat="1" ht="25.5" customHeight="1">
      <c r="B242" s="46"/>
      <c r="C242" s="217" t="s">
        <v>348</v>
      </c>
      <c r="D242" s="217" t="s">
        <v>130</v>
      </c>
      <c r="E242" s="218" t="s">
        <v>349</v>
      </c>
      <c r="F242" s="219" t="s">
        <v>350</v>
      </c>
      <c r="G242" s="220" t="s">
        <v>133</v>
      </c>
      <c r="H242" s="221">
        <v>46.5</v>
      </c>
      <c r="I242" s="222"/>
      <c r="J242" s="223">
        <f>ROUND(I242*H242,2)</f>
        <v>0</v>
      </c>
      <c r="K242" s="219" t="s">
        <v>134</v>
      </c>
      <c r="L242" s="72"/>
      <c r="M242" s="224" t="s">
        <v>23</v>
      </c>
      <c r="N242" s="225" t="s">
        <v>48</v>
      </c>
      <c r="O242" s="47"/>
      <c r="P242" s="226">
        <f>O242*H242</f>
        <v>0</v>
      </c>
      <c r="Q242" s="226">
        <v>0</v>
      </c>
      <c r="R242" s="226">
        <f>Q242*H242</f>
        <v>0</v>
      </c>
      <c r="S242" s="226">
        <v>0</v>
      </c>
      <c r="T242" s="227">
        <f>S242*H242</f>
        <v>0</v>
      </c>
      <c r="AR242" s="24" t="s">
        <v>135</v>
      </c>
      <c r="AT242" s="24" t="s">
        <v>130</v>
      </c>
      <c r="AU242" s="24" t="s">
        <v>86</v>
      </c>
      <c r="AY242" s="24" t="s">
        <v>128</v>
      </c>
      <c r="BE242" s="228">
        <f>IF(N242="základní",J242,0)</f>
        <v>0</v>
      </c>
      <c r="BF242" s="228">
        <f>IF(N242="snížená",J242,0)</f>
        <v>0</v>
      </c>
      <c r="BG242" s="228">
        <f>IF(N242="zákl. přenesená",J242,0)</f>
        <v>0</v>
      </c>
      <c r="BH242" s="228">
        <f>IF(N242="sníž. přenesená",J242,0)</f>
        <v>0</v>
      </c>
      <c r="BI242" s="228">
        <f>IF(N242="nulová",J242,0)</f>
        <v>0</v>
      </c>
      <c r="BJ242" s="24" t="s">
        <v>84</v>
      </c>
      <c r="BK242" s="228">
        <f>ROUND(I242*H242,2)</f>
        <v>0</v>
      </c>
      <c r="BL242" s="24" t="s">
        <v>135</v>
      </c>
      <c r="BM242" s="24" t="s">
        <v>351</v>
      </c>
    </row>
    <row r="243" s="1" customFormat="1">
      <c r="B243" s="46"/>
      <c r="C243" s="74"/>
      <c r="D243" s="229" t="s">
        <v>137</v>
      </c>
      <c r="E243" s="74"/>
      <c r="F243" s="230" t="s">
        <v>352</v>
      </c>
      <c r="G243" s="74"/>
      <c r="H243" s="74"/>
      <c r="I243" s="187"/>
      <c r="J243" s="74"/>
      <c r="K243" s="74"/>
      <c r="L243" s="72"/>
      <c r="M243" s="231"/>
      <c r="N243" s="47"/>
      <c r="O243" s="47"/>
      <c r="P243" s="47"/>
      <c r="Q243" s="47"/>
      <c r="R243" s="47"/>
      <c r="S243" s="47"/>
      <c r="T243" s="95"/>
      <c r="AT243" s="24" t="s">
        <v>137</v>
      </c>
      <c r="AU243" s="24" t="s">
        <v>86</v>
      </c>
    </row>
    <row r="244" s="11" customFormat="1">
      <c r="B244" s="232"/>
      <c r="C244" s="233"/>
      <c r="D244" s="229" t="s">
        <v>139</v>
      </c>
      <c r="E244" s="234" t="s">
        <v>23</v>
      </c>
      <c r="F244" s="235" t="s">
        <v>270</v>
      </c>
      <c r="G244" s="233"/>
      <c r="H244" s="234" t="s">
        <v>23</v>
      </c>
      <c r="I244" s="236"/>
      <c r="J244" s="233"/>
      <c r="K244" s="233"/>
      <c r="L244" s="237"/>
      <c r="M244" s="238"/>
      <c r="N244" s="239"/>
      <c r="O244" s="239"/>
      <c r="P244" s="239"/>
      <c r="Q244" s="239"/>
      <c r="R244" s="239"/>
      <c r="S244" s="239"/>
      <c r="T244" s="240"/>
      <c r="AT244" s="241" t="s">
        <v>139</v>
      </c>
      <c r="AU244" s="241" t="s">
        <v>86</v>
      </c>
      <c r="AV244" s="11" t="s">
        <v>84</v>
      </c>
      <c r="AW244" s="11" t="s">
        <v>40</v>
      </c>
      <c r="AX244" s="11" t="s">
        <v>77</v>
      </c>
      <c r="AY244" s="241" t="s">
        <v>128</v>
      </c>
    </row>
    <row r="245" s="12" customFormat="1">
      <c r="B245" s="242"/>
      <c r="C245" s="243"/>
      <c r="D245" s="229" t="s">
        <v>139</v>
      </c>
      <c r="E245" s="244" t="s">
        <v>23</v>
      </c>
      <c r="F245" s="245" t="s">
        <v>353</v>
      </c>
      <c r="G245" s="243"/>
      <c r="H245" s="246">
        <v>46.5</v>
      </c>
      <c r="I245" s="247"/>
      <c r="J245" s="243"/>
      <c r="K245" s="243"/>
      <c r="L245" s="248"/>
      <c r="M245" s="249"/>
      <c r="N245" s="250"/>
      <c r="O245" s="250"/>
      <c r="P245" s="250"/>
      <c r="Q245" s="250"/>
      <c r="R245" s="250"/>
      <c r="S245" s="250"/>
      <c r="T245" s="251"/>
      <c r="AT245" s="252" t="s">
        <v>139</v>
      </c>
      <c r="AU245" s="252" t="s">
        <v>86</v>
      </c>
      <c r="AV245" s="12" t="s">
        <v>86</v>
      </c>
      <c r="AW245" s="12" t="s">
        <v>40</v>
      </c>
      <c r="AX245" s="12" t="s">
        <v>84</v>
      </c>
      <c r="AY245" s="252" t="s">
        <v>128</v>
      </c>
    </row>
    <row r="246" s="10" customFormat="1" ht="29.88" customHeight="1">
      <c r="B246" s="201"/>
      <c r="C246" s="202"/>
      <c r="D246" s="203" t="s">
        <v>76</v>
      </c>
      <c r="E246" s="215" t="s">
        <v>86</v>
      </c>
      <c r="F246" s="215" t="s">
        <v>354</v>
      </c>
      <c r="G246" s="202"/>
      <c r="H246" s="202"/>
      <c r="I246" s="205"/>
      <c r="J246" s="216">
        <f>BK246</f>
        <v>0</v>
      </c>
      <c r="K246" s="202"/>
      <c r="L246" s="207"/>
      <c r="M246" s="208"/>
      <c r="N246" s="209"/>
      <c r="O246" s="209"/>
      <c r="P246" s="210">
        <f>SUM(P247:P255)</f>
        <v>0</v>
      </c>
      <c r="Q246" s="209"/>
      <c r="R246" s="210">
        <f>SUM(R247:R255)</f>
        <v>19.665888031999998</v>
      </c>
      <c r="S246" s="209"/>
      <c r="T246" s="211">
        <f>SUM(T247:T255)</f>
        <v>0</v>
      </c>
      <c r="AR246" s="212" t="s">
        <v>84</v>
      </c>
      <c r="AT246" s="213" t="s">
        <v>76</v>
      </c>
      <c r="AU246" s="213" t="s">
        <v>84</v>
      </c>
      <c r="AY246" s="212" t="s">
        <v>128</v>
      </c>
      <c r="BK246" s="214">
        <f>SUM(BK247:BK255)</f>
        <v>0</v>
      </c>
    </row>
    <row r="247" s="1" customFormat="1" ht="16.5" customHeight="1">
      <c r="B247" s="46"/>
      <c r="C247" s="217" t="s">
        <v>355</v>
      </c>
      <c r="D247" s="217" t="s">
        <v>130</v>
      </c>
      <c r="E247" s="218" t="s">
        <v>356</v>
      </c>
      <c r="F247" s="219" t="s">
        <v>357</v>
      </c>
      <c r="G247" s="220" t="s">
        <v>133</v>
      </c>
      <c r="H247" s="221">
        <v>16</v>
      </c>
      <c r="I247" s="222"/>
      <c r="J247" s="223">
        <f>ROUND(I247*H247,2)</f>
        <v>0</v>
      </c>
      <c r="K247" s="219" t="s">
        <v>134</v>
      </c>
      <c r="L247" s="72"/>
      <c r="M247" s="224" t="s">
        <v>23</v>
      </c>
      <c r="N247" s="225" t="s">
        <v>48</v>
      </c>
      <c r="O247" s="47"/>
      <c r="P247" s="226">
        <f>O247*H247</f>
        <v>0</v>
      </c>
      <c r="Q247" s="226">
        <v>0.0024719</v>
      </c>
      <c r="R247" s="226">
        <f>Q247*H247</f>
        <v>0.039550399999999999</v>
      </c>
      <c r="S247" s="226">
        <v>0</v>
      </c>
      <c r="T247" s="227">
        <f>S247*H247</f>
        <v>0</v>
      </c>
      <c r="AR247" s="24" t="s">
        <v>135</v>
      </c>
      <c r="AT247" s="24" t="s">
        <v>130</v>
      </c>
      <c r="AU247" s="24" t="s">
        <v>86</v>
      </c>
      <c r="AY247" s="24" t="s">
        <v>128</v>
      </c>
      <c r="BE247" s="228">
        <f>IF(N247="základní",J247,0)</f>
        <v>0</v>
      </c>
      <c r="BF247" s="228">
        <f>IF(N247="snížená",J247,0)</f>
        <v>0</v>
      </c>
      <c r="BG247" s="228">
        <f>IF(N247="zákl. přenesená",J247,0)</f>
        <v>0</v>
      </c>
      <c r="BH247" s="228">
        <f>IF(N247="sníž. přenesená",J247,0)</f>
        <v>0</v>
      </c>
      <c r="BI247" s="228">
        <f>IF(N247="nulová",J247,0)</f>
        <v>0</v>
      </c>
      <c r="BJ247" s="24" t="s">
        <v>84</v>
      </c>
      <c r="BK247" s="228">
        <f>ROUND(I247*H247,2)</f>
        <v>0</v>
      </c>
      <c r="BL247" s="24" t="s">
        <v>135</v>
      </c>
      <c r="BM247" s="24" t="s">
        <v>358</v>
      </c>
    </row>
    <row r="248" s="1" customFormat="1">
      <c r="B248" s="46"/>
      <c r="C248" s="74"/>
      <c r="D248" s="229" t="s">
        <v>137</v>
      </c>
      <c r="E248" s="74"/>
      <c r="F248" s="230" t="s">
        <v>359</v>
      </c>
      <c r="G248" s="74"/>
      <c r="H248" s="74"/>
      <c r="I248" s="187"/>
      <c r="J248" s="74"/>
      <c r="K248" s="74"/>
      <c r="L248" s="72"/>
      <c r="M248" s="231"/>
      <c r="N248" s="47"/>
      <c r="O248" s="47"/>
      <c r="P248" s="47"/>
      <c r="Q248" s="47"/>
      <c r="R248" s="47"/>
      <c r="S248" s="47"/>
      <c r="T248" s="95"/>
      <c r="AT248" s="24" t="s">
        <v>137</v>
      </c>
      <c r="AU248" s="24" t="s">
        <v>86</v>
      </c>
    </row>
    <row r="249" s="12" customFormat="1">
      <c r="B249" s="242"/>
      <c r="C249" s="243"/>
      <c r="D249" s="229" t="s">
        <v>139</v>
      </c>
      <c r="E249" s="244" t="s">
        <v>23</v>
      </c>
      <c r="F249" s="245" t="s">
        <v>360</v>
      </c>
      <c r="G249" s="243"/>
      <c r="H249" s="246">
        <v>16</v>
      </c>
      <c r="I249" s="247"/>
      <c r="J249" s="243"/>
      <c r="K249" s="243"/>
      <c r="L249" s="248"/>
      <c r="M249" s="249"/>
      <c r="N249" s="250"/>
      <c r="O249" s="250"/>
      <c r="P249" s="250"/>
      <c r="Q249" s="250"/>
      <c r="R249" s="250"/>
      <c r="S249" s="250"/>
      <c r="T249" s="251"/>
      <c r="AT249" s="252" t="s">
        <v>139</v>
      </c>
      <c r="AU249" s="252" t="s">
        <v>86</v>
      </c>
      <c r="AV249" s="12" t="s">
        <v>86</v>
      </c>
      <c r="AW249" s="12" t="s">
        <v>40</v>
      </c>
      <c r="AX249" s="12" t="s">
        <v>84</v>
      </c>
      <c r="AY249" s="252" t="s">
        <v>128</v>
      </c>
    </row>
    <row r="250" s="1" customFormat="1" ht="16.5" customHeight="1">
      <c r="B250" s="46"/>
      <c r="C250" s="217" t="s">
        <v>361</v>
      </c>
      <c r="D250" s="217" t="s">
        <v>130</v>
      </c>
      <c r="E250" s="218" t="s">
        <v>362</v>
      </c>
      <c r="F250" s="219" t="s">
        <v>363</v>
      </c>
      <c r="G250" s="220" t="s">
        <v>133</v>
      </c>
      <c r="H250" s="221">
        <v>16</v>
      </c>
      <c r="I250" s="222"/>
      <c r="J250" s="223">
        <f>ROUND(I250*H250,2)</f>
        <v>0</v>
      </c>
      <c r="K250" s="219" t="s">
        <v>134</v>
      </c>
      <c r="L250" s="72"/>
      <c r="M250" s="224" t="s">
        <v>23</v>
      </c>
      <c r="N250" s="225" t="s">
        <v>48</v>
      </c>
      <c r="O250" s="47"/>
      <c r="P250" s="226">
        <f>O250*H250</f>
        <v>0</v>
      </c>
      <c r="Q250" s="226">
        <v>0</v>
      </c>
      <c r="R250" s="226">
        <f>Q250*H250</f>
        <v>0</v>
      </c>
      <c r="S250" s="226">
        <v>0</v>
      </c>
      <c r="T250" s="227">
        <f>S250*H250</f>
        <v>0</v>
      </c>
      <c r="AR250" s="24" t="s">
        <v>135</v>
      </c>
      <c r="AT250" s="24" t="s">
        <v>130</v>
      </c>
      <c r="AU250" s="24" t="s">
        <v>86</v>
      </c>
      <c r="AY250" s="24" t="s">
        <v>128</v>
      </c>
      <c r="BE250" s="228">
        <f>IF(N250="základní",J250,0)</f>
        <v>0</v>
      </c>
      <c r="BF250" s="228">
        <f>IF(N250="snížená",J250,0)</f>
        <v>0</v>
      </c>
      <c r="BG250" s="228">
        <f>IF(N250="zákl. přenesená",J250,0)</f>
        <v>0</v>
      </c>
      <c r="BH250" s="228">
        <f>IF(N250="sníž. přenesená",J250,0)</f>
        <v>0</v>
      </c>
      <c r="BI250" s="228">
        <f>IF(N250="nulová",J250,0)</f>
        <v>0</v>
      </c>
      <c r="BJ250" s="24" t="s">
        <v>84</v>
      </c>
      <c r="BK250" s="228">
        <f>ROUND(I250*H250,2)</f>
        <v>0</v>
      </c>
      <c r="BL250" s="24" t="s">
        <v>135</v>
      </c>
      <c r="BM250" s="24" t="s">
        <v>364</v>
      </c>
    </row>
    <row r="251" s="1" customFormat="1">
      <c r="B251" s="46"/>
      <c r="C251" s="74"/>
      <c r="D251" s="229" t="s">
        <v>137</v>
      </c>
      <c r="E251" s="74"/>
      <c r="F251" s="230" t="s">
        <v>359</v>
      </c>
      <c r="G251" s="74"/>
      <c r="H251" s="74"/>
      <c r="I251" s="187"/>
      <c r="J251" s="74"/>
      <c r="K251" s="74"/>
      <c r="L251" s="72"/>
      <c r="M251" s="231"/>
      <c r="N251" s="47"/>
      <c r="O251" s="47"/>
      <c r="P251" s="47"/>
      <c r="Q251" s="47"/>
      <c r="R251" s="47"/>
      <c r="S251" s="47"/>
      <c r="T251" s="95"/>
      <c r="AT251" s="24" t="s">
        <v>137</v>
      </c>
      <c r="AU251" s="24" t="s">
        <v>86</v>
      </c>
    </row>
    <row r="252" s="1" customFormat="1" ht="25.5" customHeight="1">
      <c r="B252" s="46"/>
      <c r="C252" s="217" t="s">
        <v>365</v>
      </c>
      <c r="D252" s="217" t="s">
        <v>130</v>
      </c>
      <c r="E252" s="218" t="s">
        <v>366</v>
      </c>
      <c r="F252" s="219" t="s">
        <v>367</v>
      </c>
      <c r="G252" s="220" t="s">
        <v>197</v>
      </c>
      <c r="H252" s="221">
        <v>8</v>
      </c>
      <c r="I252" s="222"/>
      <c r="J252" s="223">
        <f>ROUND(I252*H252,2)</f>
        <v>0</v>
      </c>
      <c r="K252" s="219" t="s">
        <v>134</v>
      </c>
      <c r="L252" s="72"/>
      <c r="M252" s="224" t="s">
        <v>23</v>
      </c>
      <c r="N252" s="225" t="s">
        <v>48</v>
      </c>
      <c r="O252" s="47"/>
      <c r="P252" s="226">
        <f>O252*H252</f>
        <v>0</v>
      </c>
      <c r="Q252" s="226">
        <v>2.4532922039999998</v>
      </c>
      <c r="R252" s="226">
        <f>Q252*H252</f>
        <v>19.626337631999998</v>
      </c>
      <c r="S252" s="226">
        <v>0</v>
      </c>
      <c r="T252" s="227">
        <f>S252*H252</f>
        <v>0</v>
      </c>
      <c r="AR252" s="24" t="s">
        <v>135</v>
      </c>
      <c r="AT252" s="24" t="s">
        <v>130</v>
      </c>
      <c r="AU252" s="24" t="s">
        <v>86</v>
      </c>
      <c r="AY252" s="24" t="s">
        <v>128</v>
      </c>
      <c r="BE252" s="228">
        <f>IF(N252="základní",J252,0)</f>
        <v>0</v>
      </c>
      <c r="BF252" s="228">
        <f>IF(N252="snížená",J252,0)</f>
        <v>0</v>
      </c>
      <c r="BG252" s="228">
        <f>IF(N252="zákl. přenesená",J252,0)</f>
        <v>0</v>
      </c>
      <c r="BH252" s="228">
        <f>IF(N252="sníž. přenesená",J252,0)</f>
        <v>0</v>
      </c>
      <c r="BI252" s="228">
        <f>IF(N252="nulová",J252,0)</f>
        <v>0</v>
      </c>
      <c r="BJ252" s="24" t="s">
        <v>84</v>
      </c>
      <c r="BK252" s="228">
        <f>ROUND(I252*H252,2)</f>
        <v>0</v>
      </c>
      <c r="BL252" s="24" t="s">
        <v>135</v>
      </c>
      <c r="BM252" s="24" t="s">
        <v>368</v>
      </c>
    </row>
    <row r="253" s="1" customFormat="1">
      <c r="B253" s="46"/>
      <c r="C253" s="74"/>
      <c r="D253" s="229" t="s">
        <v>137</v>
      </c>
      <c r="E253" s="74"/>
      <c r="F253" s="230" t="s">
        <v>369</v>
      </c>
      <c r="G253" s="74"/>
      <c r="H253" s="74"/>
      <c r="I253" s="187"/>
      <c r="J253" s="74"/>
      <c r="K253" s="74"/>
      <c r="L253" s="72"/>
      <c r="M253" s="231"/>
      <c r="N253" s="47"/>
      <c r="O253" s="47"/>
      <c r="P253" s="47"/>
      <c r="Q253" s="47"/>
      <c r="R253" s="47"/>
      <c r="S253" s="47"/>
      <c r="T253" s="95"/>
      <c r="AT253" s="24" t="s">
        <v>137</v>
      </c>
      <c r="AU253" s="24" t="s">
        <v>86</v>
      </c>
    </row>
    <row r="254" s="11" customFormat="1">
      <c r="B254" s="232"/>
      <c r="C254" s="233"/>
      <c r="D254" s="229" t="s">
        <v>139</v>
      </c>
      <c r="E254" s="234" t="s">
        <v>23</v>
      </c>
      <c r="F254" s="235" t="s">
        <v>140</v>
      </c>
      <c r="G254" s="233"/>
      <c r="H254" s="234" t="s">
        <v>23</v>
      </c>
      <c r="I254" s="236"/>
      <c r="J254" s="233"/>
      <c r="K254" s="233"/>
      <c r="L254" s="237"/>
      <c r="M254" s="238"/>
      <c r="N254" s="239"/>
      <c r="O254" s="239"/>
      <c r="P254" s="239"/>
      <c r="Q254" s="239"/>
      <c r="R254" s="239"/>
      <c r="S254" s="239"/>
      <c r="T254" s="240"/>
      <c r="AT254" s="241" t="s">
        <v>139</v>
      </c>
      <c r="AU254" s="241" t="s">
        <v>86</v>
      </c>
      <c r="AV254" s="11" t="s">
        <v>84</v>
      </c>
      <c r="AW254" s="11" t="s">
        <v>40</v>
      </c>
      <c r="AX254" s="11" t="s">
        <v>77</v>
      </c>
      <c r="AY254" s="241" t="s">
        <v>128</v>
      </c>
    </row>
    <row r="255" s="12" customFormat="1">
      <c r="B255" s="242"/>
      <c r="C255" s="243"/>
      <c r="D255" s="229" t="s">
        <v>139</v>
      </c>
      <c r="E255" s="244" t="s">
        <v>23</v>
      </c>
      <c r="F255" s="245" t="s">
        <v>370</v>
      </c>
      <c r="G255" s="243"/>
      <c r="H255" s="246">
        <v>8</v>
      </c>
      <c r="I255" s="247"/>
      <c r="J255" s="243"/>
      <c r="K255" s="243"/>
      <c r="L255" s="248"/>
      <c r="M255" s="249"/>
      <c r="N255" s="250"/>
      <c r="O255" s="250"/>
      <c r="P255" s="250"/>
      <c r="Q255" s="250"/>
      <c r="R255" s="250"/>
      <c r="S255" s="250"/>
      <c r="T255" s="251"/>
      <c r="AT255" s="252" t="s">
        <v>139</v>
      </c>
      <c r="AU255" s="252" t="s">
        <v>86</v>
      </c>
      <c r="AV255" s="12" t="s">
        <v>86</v>
      </c>
      <c r="AW255" s="12" t="s">
        <v>40</v>
      </c>
      <c r="AX255" s="12" t="s">
        <v>84</v>
      </c>
      <c r="AY255" s="252" t="s">
        <v>128</v>
      </c>
    </row>
    <row r="256" s="10" customFormat="1" ht="29.88" customHeight="1">
      <c r="B256" s="201"/>
      <c r="C256" s="202"/>
      <c r="D256" s="203" t="s">
        <v>76</v>
      </c>
      <c r="E256" s="215" t="s">
        <v>159</v>
      </c>
      <c r="F256" s="215" t="s">
        <v>371</v>
      </c>
      <c r="G256" s="202"/>
      <c r="H256" s="202"/>
      <c r="I256" s="205"/>
      <c r="J256" s="216">
        <f>BK256</f>
        <v>0</v>
      </c>
      <c r="K256" s="202"/>
      <c r="L256" s="207"/>
      <c r="M256" s="208"/>
      <c r="N256" s="209"/>
      <c r="O256" s="209"/>
      <c r="P256" s="210">
        <f>SUM(P257:P319)</f>
        <v>0</v>
      </c>
      <c r="Q256" s="209"/>
      <c r="R256" s="210">
        <f>SUM(R257:R319)</f>
        <v>29.374871000000006</v>
      </c>
      <c r="S256" s="209"/>
      <c r="T256" s="211">
        <f>SUM(T257:T319)</f>
        <v>0</v>
      </c>
      <c r="AR256" s="212" t="s">
        <v>84</v>
      </c>
      <c r="AT256" s="213" t="s">
        <v>76</v>
      </c>
      <c r="AU256" s="213" t="s">
        <v>84</v>
      </c>
      <c r="AY256" s="212" t="s">
        <v>128</v>
      </c>
      <c r="BK256" s="214">
        <f>SUM(BK257:BK319)</f>
        <v>0</v>
      </c>
    </row>
    <row r="257" s="1" customFormat="1" ht="25.5" customHeight="1">
      <c r="B257" s="46"/>
      <c r="C257" s="217" t="s">
        <v>372</v>
      </c>
      <c r="D257" s="217" t="s">
        <v>130</v>
      </c>
      <c r="E257" s="218" t="s">
        <v>373</v>
      </c>
      <c r="F257" s="219" t="s">
        <v>374</v>
      </c>
      <c r="G257" s="220" t="s">
        <v>133</v>
      </c>
      <c r="H257" s="221">
        <v>512</v>
      </c>
      <c r="I257" s="222"/>
      <c r="J257" s="223">
        <f>ROUND(I257*H257,2)</f>
        <v>0</v>
      </c>
      <c r="K257" s="219" t="s">
        <v>134</v>
      </c>
      <c r="L257" s="72"/>
      <c r="M257" s="224" t="s">
        <v>23</v>
      </c>
      <c r="N257" s="225" t="s">
        <v>48</v>
      </c>
      <c r="O257" s="47"/>
      <c r="P257" s="226">
        <f>O257*H257</f>
        <v>0</v>
      </c>
      <c r="Q257" s="226">
        <v>0</v>
      </c>
      <c r="R257" s="226">
        <f>Q257*H257</f>
        <v>0</v>
      </c>
      <c r="S257" s="226">
        <v>0</v>
      </c>
      <c r="T257" s="227">
        <f>S257*H257</f>
        <v>0</v>
      </c>
      <c r="AR257" s="24" t="s">
        <v>135</v>
      </c>
      <c r="AT257" s="24" t="s">
        <v>130</v>
      </c>
      <c r="AU257" s="24" t="s">
        <v>86</v>
      </c>
      <c r="AY257" s="24" t="s">
        <v>128</v>
      </c>
      <c r="BE257" s="228">
        <f>IF(N257="základní",J257,0)</f>
        <v>0</v>
      </c>
      <c r="BF257" s="228">
        <f>IF(N257="snížená",J257,0)</f>
        <v>0</v>
      </c>
      <c r="BG257" s="228">
        <f>IF(N257="zákl. přenesená",J257,0)</f>
        <v>0</v>
      </c>
      <c r="BH257" s="228">
        <f>IF(N257="sníž. přenesená",J257,0)</f>
        <v>0</v>
      </c>
      <c r="BI257" s="228">
        <f>IF(N257="nulová",J257,0)</f>
        <v>0</v>
      </c>
      <c r="BJ257" s="24" t="s">
        <v>84</v>
      </c>
      <c r="BK257" s="228">
        <f>ROUND(I257*H257,2)</f>
        <v>0</v>
      </c>
      <c r="BL257" s="24" t="s">
        <v>135</v>
      </c>
      <c r="BM257" s="24" t="s">
        <v>375</v>
      </c>
    </row>
    <row r="258" s="11" customFormat="1">
      <c r="B258" s="232"/>
      <c r="C258" s="233"/>
      <c r="D258" s="229" t="s">
        <v>139</v>
      </c>
      <c r="E258" s="234" t="s">
        <v>23</v>
      </c>
      <c r="F258" s="235" t="s">
        <v>140</v>
      </c>
      <c r="G258" s="233"/>
      <c r="H258" s="234" t="s">
        <v>23</v>
      </c>
      <c r="I258" s="236"/>
      <c r="J258" s="233"/>
      <c r="K258" s="233"/>
      <c r="L258" s="237"/>
      <c r="M258" s="238"/>
      <c r="N258" s="239"/>
      <c r="O258" s="239"/>
      <c r="P258" s="239"/>
      <c r="Q258" s="239"/>
      <c r="R258" s="239"/>
      <c r="S258" s="239"/>
      <c r="T258" s="240"/>
      <c r="AT258" s="241" t="s">
        <v>139</v>
      </c>
      <c r="AU258" s="241" t="s">
        <v>86</v>
      </c>
      <c r="AV258" s="11" t="s">
        <v>84</v>
      </c>
      <c r="AW258" s="11" t="s">
        <v>40</v>
      </c>
      <c r="AX258" s="11" t="s">
        <v>77</v>
      </c>
      <c r="AY258" s="241" t="s">
        <v>128</v>
      </c>
    </row>
    <row r="259" s="12" customFormat="1">
      <c r="B259" s="242"/>
      <c r="C259" s="243"/>
      <c r="D259" s="229" t="s">
        <v>139</v>
      </c>
      <c r="E259" s="244" t="s">
        <v>23</v>
      </c>
      <c r="F259" s="245" t="s">
        <v>376</v>
      </c>
      <c r="G259" s="243"/>
      <c r="H259" s="246">
        <v>494</v>
      </c>
      <c r="I259" s="247"/>
      <c r="J259" s="243"/>
      <c r="K259" s="243"/>
      <c r="L259" s="248"/>
      <c r="M259" s="249"/>
      <c r="N259" s="250"/>
      <c r="O259" s="250"/>
      <c r="P259" s="250"/>
      <c r="Q259" s="250"/>
      <c r="R259" s="250"/>
      <c r="S259" s="250"/>
      <c r="T259" s="251"/>
      <c r="AT259" s="252" t="s">
        <v>139</v>
      </c>
      <c r="AU259" s="252" t="s">
        <v>86</v>
      </c>
      <c r="AV259" s="12" t="s">
        <v>86</v>
      </c>
      <c r="AW259" s="12" t="s">
        <v>40</v>
      </c>
      <c r="AX259" s="12" t="s">
        <v>77</v>
      </c>
      <c r="AY259" s="252" t="s">
        <v>128</v>
      </c>
    </row>
    <row r="260" s="12" customFormat="1">
      <c r="B260" s="242"/>
      <c r="C260" s="243"/>
      <c r="D260" s="229" t="s">
        <v>139</v>
      </c>
      <c r="E260" s="244" t="s">
        <v>23</v>
      </c>
      <c r="F260" s="245" t="s">
        <v>377</v>
      </c>
      <c r="G260" s="243"/>
      <c r="H260" s="246">
        <v>18</v>
      </c>
      <c r="I260" s="247"/>
      <c r="J260" s="243"/>
      <c r="K260" s="243"/>
      <c r="L260" s="248"/>
      <c r="M260" s="249"/>
      <c r="N260" s="250"/>
      <c r="O260" s="250"/>
      <c r="P260" s="250"/>
      <c r="Q260" s="250"/>
      <c r="R260" s="250"/>
      <c r="S260" s="250"/>
      <c r="T260" s="251"/>
      <c r="AT260" s="252" t="s">
        <v>139</v>
      </c>
      <c r="AU260" s="252" t="s">
        <v>86</v>
      </c>
      <c r="AV260" s="12" t="s">
        <v>86</v>
      </c>
      <c r="AW260" s="12" t="s">
        <v>40</v>
      </c>
      <c r="AX260" s="12" t="s">
        <v>77</v>
      </c>
      <c r="AY260" s="252" t="s">
        <v>128</v>
      </c>
    </row>
    <row r="261" s="13" customFormat="1">
      <c r="B261" s="253"/>
      <c r="C261" s="254"/>
      <c r="D261" s="229" t="s">
        <v>139</v>
      </c>
      <c r="E261" s="255" t="s">
        <v>23</v>
      </c>
      <c r="F261" s="256" t="s">
        <v>143</v>
      </c>
      <c r="G261" s="254"/>
      <c r="H261" s="257">
        <v>512</v>
      </c>
      <c r="I261" s="258"/>
      <c r="J261" s="254"/>
      <c r="K261" s="254"/>
      <c r="L261" s="259"/>
      <c r="M261" s="260"/>
      <c r="N261" s="261"/>
      <c r="O261" s="261"/>
      <c r="P261" s="261"/>
      <c r="Q261" s="261"/>
      <c r="R261" s="261"/>
      <c r="S261" s="261"/>
      <c r="T261" s="262"/>
      <c r="AT261" s="263" t="s">
        <v>139</v>
      </c>
      <c r="AU261" s="263" t="s">
        <v>86</v>
      </c>
      <c r="AV261" s="13" t="s">
        <v>135</v>
      </c>
      <c r="AW261" s="13" t="s">
        <v>40</v>
      </c>
      <c r="AX261" s="13" t="s">
        <v>84</v>
      </c>
      <c r="AY261" s="263" t="s">
        <v>128</v>
      </c>
    </row>
    <row r="262" s="1" customFormat="1" ht="25.5" customHeight="1">
      <c r="B262" s="46"/>
      <c r="C262" s="217" t="s">
        <v>378</v>
      </c>
      <c r="D262" s="217" t="s">
        <v>130</v>
      </c>
      <c r="E262" s="218" t="s">
        <v>379</v>
      </c>
      <c r="F262" s="219" t="s">
        <v>380</v>
      </c>
      <c r="G262" s="220" t="s">
        <v>133</v>
      </c>
      <c r="H262" s="221">
        <v>618.39999999999998</v>
      </c>
      <c r="I262" s="222"/>
      <c r="J262" s="223">
        <f>ROUND(I262*H262,2)</f>
        <v>0</v>
      </c>
      <c r="K262" s="219" t="s">
        <v>134</v>
      </c>
      <c r="L262" s="72"/>
      <c r="M262" s="224" t="s">
        <v>23</v>
      </c>
      <c r="N262" s="225" t="s">
        <v>48</v>
      </c>
      <c r="O262" s="47"/>
      <c r="P262" s="226">
        <f>O262*H262</f>
        <v>0</v>
      </c>
      <c r="Q262" s="226">
        <v>0</v>
      </c>
      <c r="R262" s="226">
        <f>Q262*H262</f>
        <v>0</v>
      </c>
      <c r="S262" s="226">
        <v>0</v>
      </c>
      <c r="T262" s="227">
        <f>S262*H262</f>
        <v>0</v>
      </c>
      <c r="AR262" s="24" t="s">
        <v>135</v>
      </c>
      <c r="AT262" s="24" t="s">
        <v>130</v>
      </c>
      <c r="AU262" s="24" t="s">
        <v>86</v>
      </c>
      <c r="AY262" s="24" t="s">
        <v>128</v>
      </c>
      <c r="BE262" s="228">
        <f>IF(N262="základní",J262,0)</f>
        <v>0</v>
      </c>
      <c r="BF262" s="228">
        <f>IF(N262="snížená",J262,0)</f>
        <v>0</v>
      </c>
      <c r="BG262" s="228">
        <f>IF(N262="zákl. přenesená",J262,0)</f>
        <v>0</v>
      </c>
      <c r="BH262" s="228">
        <f>IF(N262="sníž. přenesená",J262,0)</f>
        <v>0</v>
      </c>
      <c r="BI262" s="228">
        <f>IF(N262="nulová",J262,0)</f>
        <v>0</v>
      </c>
      <c r="BJ262" s="24" t="s">
        <v>84</v>
      </c>
      <c r="BK262" s="228">
        <f>ROUND(I262*H262,2)</f>
        <v>0</v>
      </c>
      <c r="BL262" s="24" t="s">
        <v>135</v>
      </c>
      <c r="BM262" s="24" t="s">
        <v>381</v>
      </c>
    </row>
    <row r="263" s="11" customFormat="1">
      <c r="B263" s="232"/>
      <c r="C263" s="233"/>
      <c r="D263" s="229" t="s">
        <v>139</v>
      </c>
      <c r="E263" s="234" t="s">
        <v>23</v>
      </c>
      <c r="F263" s="235" t="s">
        <v>140</v>
      </c>
      <c r="G263" s="233"/>
      <c r="H263" s="234" t="s">
        <v>23</v>
      </c>
      <c r="I263" s="236"/>
      <c r="J263" s="233"/>
      <c r="K263" s="233"/>
      <c r="L263" s="237"/>
      <c r="M263" s="238"/>
      <c r="N263" s="239"/>
      <c r="O263" s="239"/>
      <c r="P263" s="239"/>
      <c r="Q263" s="239"/>
      <c r="R263" s="239"/>
      <c r="S263" s="239"/>
      <c r="T263" s="240"/>
      <c r="AT263" s="241" t="s">
        <v>139</v>
      </c>
      <c r="AU263" s="241" t="s">
        <v>86</v>
      </c>
      <c r="AV263" s="11" t="s">
        <v>84</v>
      </c>
      <c r="AW263" s="11" t="s">
        <v>40</v>
      </c>
      <c r="AX263" s="11" t="s">
        <v>77</v>
      </c>
      <c r="AY263" s="241" t="s">
        <v>128</v>
      </c>
    </row>
    <row r="264" s="12" customFormat="1">
      <c r="B264" s="242"/>
      <c r="C264" s="243"/>
      <c r="D264" s="229" t="s">
        <v>139</v>
      </c>
      <c r="E264" s="244" t="s">
        <v>23</v>
      </c>
      <c r="F264" s="245" t="s">
        <v>345</v>
      </c>
      <c r="G264" s="243"/>
      <c r="H264" s="246">
        <v>494</v>
      </c>
      <c r="I264" s="247"/>
      <c r="J264" s="243"/>
      <c r="K264" s="243"/>
      <c r="L264" s="248"/>
      <c r="M264" s="249"/>
      <c r="N264" s="250"/>
      <c r="O264" s="250"/>
      <c r="P264" s="250"/>
      <c r="Q264" s="250"/>
      <c r="R264" s="250"/>
      <c r="S264" s="250"/>
      <c r="T264" s="251"/>
      <c r="AT264" s="252" t="s">
        <v>139</v>
      </c>
      <c r="AU264" s="252" t="s">
        <v>86</v>
      </c>
      <c r="AV264" s="12" t="s">
        <v>86</v>
      </c>
      <c r="AW264" s="12" t="s">
        <v>40</v>
      </c>
      <c r="AX264" s="12" t="s">
        <v>77</v>
      </c>
      <c r="AY264" s="252" t="s">
        <v>128</v>
      </c>
    </row>
    <row r="265" s="12" customFormat="1">
      <c r="B265" s="242"/>
      <c r="C265" s="243"/>
      <c r="D265" s="229" t="s">
        <v>139</v>
      </c>
      <c r="E265" s="244" t="s">
        <v>23</v>
      </c>
      <c r="F265" s="245" t="s">
        <v>382</v>
      </c>
      <c r="G265" s="243"/>
      <c r="H265" s="246">
        <v>124.40000000000001</v>
      </c>
      <c r="I265" s="247"/>
      <c r="J265" s="243"/>
      <c r="K265" s="243"/>
      <c r="L265" s="248"/>
      <c r="M265" s="249"/>
      <c r="N265" s="250"/>
      <c r="O265" s="250"/>
      <c r="P265" s="250"/>
      <c r="Q265" s="250"/>
      <c r="R265" s="250"/>
      <c r="S265" s="250"/>
      <c r="T265" s="251"/>
      <c r="AT265" s="252" t="s">
        <v>139</v>
      </c>
      <c r="AU265" s="252" t="s">
        <v>86</v>
      </c>
      <c r="AV265" s="12" t="s">
        <v>86</v>
      </c>
      <c r="AW265" s="12" t="s">
        <v>40</v>
      </c>
      <c r="AX265" s="12" t="s">
        <v>77</v>
      </c>
      <c r="AY265" s="252" t="s">
        <v>128</v>
      </c>
    </row>
    <row r="266" s="13" customFormat="1">
      <c r="B266" s="253"/>
      <c r="C266" s="254"/>
      <c r="D266" s="229" t="s">
        <v>139</v>
      </c>
      <c r="E266" s="255" t="s">
        <v>23</v>
      </c>
      <c r="F266" s="256" t="s">
        <v>143</v>
      </c>
      <c r="G266" s="254"/>
      <c r="H266" s="257">
        <v>618.39999999999998</v>
      </c>
      <c r="I266" s="258"/>
      <c r="J266" s="254"/>
      <c r="K266" s="254"/>
      <c r="L266" s="259"/>
      <c r="M266" s="260"/>
      <c r="N266" s="261"/>
      <c r="O266" s="261"/>
      <c r="P266" s="261"/>
      <c r="Q266" s="261"/>
      <c r="R266" s="261"/>
      <c r="S266" s="261"/>
      <c r="T266" s="262"/>
      <c r="AT266" s="263" t="s">
        <v>139</v>
      </c>
      <c r="AU266" s="263" t="s">
        <v>86</v>
      </c>
      <c r="AV266" s="13" t="s">
        <v>135</v>
      </c>
      <c r="AW266" s="13" t="s">
        <v>40</v>
      </c>
      <c r="AX266" s="13" t="s">
        <v>84</v>
      </c>
      <c r="AY266" s="263" t="s">
        <v>128</v>
      </c>
    </row>
    <row r="267" s="1" customFormat="1" ht="38.25" customHeight="1">
      <c r="B267" s="46"/>
      <c r="C267" s="217" t="s">
        <v>383</v>
      </c>
      <c r="D267" s="217" t="s">
        <v>130</v>
      </c>
      <c r="E267" s="218" t="s">
        <v>384</v>
      </c>
      <c r="F267" s="219" t="s">
        <v>385</v>
      </c>
      <c r="G267" s="220" t="s">
        <v>133</v>
      </c>
      <c r="H267" s="221">
        <v>368</v>
      </c>
      <c r="I267" s="222"/>
      <c r="J267" s="223">
        <f>ROUND(I267*H267,2)</f>
        <v>0</v>
      </c>
      <c r="K267" s="219" t="s">
        <v>134</v>
      </c>
      <c r="L267" s="72"/>
      <c r="M267" s="224" t="s">
        <v>23</v>
      </c>
      <c r="N267" s="225" t="s">
        <v>48</v>
      </c>
      <c r="O267" s="47"/>
      <c r="P267" s="226">
        <f>O267*H267</f>
        <v>0</v>
      </c>
      <c r="Q267" s="226">
        <v>0</v>
      </c>
      <c r="R267" s="226">
        <f>Q267*H267</f>
        <v>0</v>
      </c>
      <c r="S267" s="226">
        <v>0</v>
      </c>
      <c r="T267" s="227">
        <f>S267*H267</f>
        <v>0</v>
      </c>
      <c r="AR267" s="24" t="s">
        <v>135</v>
      </c>
      <c r="AT267" s="24" t="s">
        <v>130</v>
      </c>
      <c r="AU267" s="24" t="s">
        <v>86</v>
      </c>
      <c r="AY267" s="24" t="s">
        <v>128</v>
      </c>
      <c r="BE267" s="228">
        <f>IF(N267="základní",J267,0)</f>
        <v>0</v>
      </c>
      <c r="BF267" s="228">
        <f>IF(N267="snížená",J267,0)</f>
        <v>0</v>
      </c>
      <c r="BG267" s="228">
        <f>IF(N267="zákl. přenesená",J267,0)</f>
        <v>0</v>
      </c>
      <c r="BH267" s="228">
        <f>IF(N267="sníž. přenesená",J267,0)</f>
        <v>0</v>
      </c>
      <c r="BI267" s="228">
        <f>IF(N267="nulová",J267,0)</f>
        <v>0</v>
      </c>
      <c r="BJ267" s="24" t="s">
        <v>84</v>
      </c>
      <c r="BK267" s="228">
        <f>ROUND(I267*H267,2)</f>
        <v>0</v>
      </c>
      <c r="BL267" s="24" t="s">
        <v>135</v>
      </c>
      <c r="BM267" s="24" t="s">
        <v>386</v>
      </c>
    </row>
    <row r="268" s="1" customFormat="1">
      <c r="B268" s="46"/>
      <c r="C268" s="74"/>
      <c r="D268" s="229" t="s">
        <v>137</v>
      </c>
      <c r="E268" s="74"/>
      <c r="F268" s="230" t="s">
        <v>387</v>
      </c>
      <c r="G268" s="74"/>
      <c r="H268" s="74"/>
      <c r="I268" s="187"/>
      <c r="J268" s="74"/>
      <c r="K268" s="74"/>
      <c r="L268" s="72"/>
      <c r="M268" s="231"/>
      <c r="N268" s="47"/>
      <c r="O268" s="47"/>
      <c r="P268" s="47"/>
      <c r="Q268" s="47"/>
      <c r="R268" s="47"/>
      <c r="S268" s="47"/>
      <c r="T268" s="95"/>
      <c r="AT268" s="24" t="s">
        <v>137</v>
      </c>
      <c r="AU268" s="24" t="s">
        <v>86</v>
      </c>
    </row>
    <row r="269" s="11" customFormat="1">
      <c r="B269" s="232"/>
      <c r="C269" s="233"/>
      <c r="D269" s="229" t="s">
        <v>139</v>
      </c>
      <c r="E269" s="234" t="s">
        <v>23</v>
      </c>
      <c r="F269" s="235" t="s">
        <v>140</v>
      </c>
      <c r="G269" s="233"/>
      <c r="H269" s="234" t="s">
        <v>23</v>
      </c>
      <c r="I269" s="236"/>
      <c r="J269" s="233"/>
      <c r="K269" s="233"/>
      <c r="L269" s="237"/>
      <c r="M269" s="238"/>
      <c r="N269" s="239"/>
      <c r="O269" s="239"/>
      <c r="P269" s="239"/>
      <c r="Q269" s="239"/>
      <c r="R269" s="239"/>
      <c r="S269" s="239"/>
      <c r="T269" s="240"/>
      <c r="AT269" s="241" t="s">
        <v>139</v>
      </c>
      <c r="AU269" s="241" t="s">
        <v>86</v>
      </c>
      <c r="AV269" s="11" t="s">
        <v>84</v>
      </c>
      <c r="AW269" s="11" t="s">
        <v>40</v>
      </c>
      <c r="AX269" s="11" t="s">
        <v>77</v>
      </c>
      <c r="AY269" s="241" t="s">
        <v>128</v>
      </c>
    </row>
    <row r="270" s="12" customFormat="1">
      <c r="B270" s="242"/>
      <c r="C270" s="243"/>
      <c r="D270" s="229" t="s">
        <v>139</v>
      </c>
      <c r="E270" s="244" t="s">
        <v>23</v>
      </c>
      <c r="F270" s="245" t="s">
        <v>388</v>
      </c>
      <c r="G270" s="243"/>
      <c r="H270" s="246">
        <v>368</v>
      </c>
      <c r="I270" s="247"/>
      <c r="J270" s="243"/>
      <c r="K270" s="243"/>
      <c r="L270" s="248"/>
      <c r="M270" s="249"/>
      <c r="N270" s="250"/>
      <c r="O270" s="250"/>
      <c r="P270" s="250"/>
      <c r="Q270" s="250"/>
      <c r="R270" s="250"/>
      <c r="S270" s="250"/>
      <c r="T270" s="251"/>
      <c r="AT270" s="252" t="s">
        <v>139</v>
      </c>
      <c r="AU270" s="252" t="s">
        <v>86</v>
      </c>
      <c r="AV270" s="12" t="s">
        <v>86</v>
      </c>
      <c r="AW270" s="12" t="s">
        <v>40</v>
      </c>
      <c r="AX270" s="12" t="s">
        <v>84</v>
      </c>
      <c r="AY270" s="252" t="s">
        <v>128</v>
      </c>
    </row>
    <row r="271" s="1" customFormat="1" ht="25.5" customHeight="1">
      <c r="B271" s="46"/>
      <c r="C271" s="217" t="s">
        <v>389</v>
      </c>
      <c r="D271" s="217" t="s">
        <v>130</v>
      </c>
      <c r="E271" s="218" t="s">
        <v>390</v>
      </c>
      <c r="F271" s="219" t="s">
        <v>391</v>
      </c>
      <c r="G271" s="220" t="s">
        <v>133</v>
      </c>
      <c r="H271" s="221">
        <v>627.39999999999998</v>
      </c>
      <c r="I271" s="222"/>
      <c r="J271" s="223">
        <f>ROUND(I271*H271,2)</f>
        <v>0</v>
      </c>
      <c r="K271" s="219" t="s">
        <v>134</v>
      </c>
      <c r="L271" s="72"/>
      <c r="M271" s="224" t="s">
        <v>23</v>
      </c>
      <c r="N271" s="225" t="s">
        <v>48</v>
      </c>
      <c r="O271" s="47"/>
      <c r="P271" s="226">
        <f>O271*H271</f>
        <v>0</v>
      </c>
      <c r="Q271" s="226">
        <v>0</v>
      </c>
      <c r="R271" s="226">
        <f>Q271*H271</f>
        <v>0</v>
      </c>
      <c r="S271" s="226">
        <v>0</v>
      </c>
      <c r="T271" s="227">
        <f>S271*H271</f>
        <v>0</v>
      </c>
      <c r="AR271" s="24" t="s">
        <v>135</v>
      </c>
      <c r="AT271" s="24" t="s">
        <v>130</v>
      </c>
      <c r="AU271" s="24" t="s">
        <v>86</v>
      </c>
      <c r="AY271" s="24" t="s">
        <v>128</v>
      </c>
      <c r="BE271" s="228">
        <f>IF(N271="základní",J271,0)</f>
        <v>0</v>
      </c>
      <c r="BF271" s="228">
        <f>IF(N271="snížená",J271,0)</f>
        <v>0</v>
      </c>
      <c r="BG271" s="228">
        <f>IF(N271="zákl. přenesená",J271,0)</f>
        <v>0</v>
      </c>
      <c r="BH271" s="228">
        <f>IF(N271="sníž. přenesená",J271,0)</f>
        <v>0</v>
      </c>
      <c r="BI271" s="228">
        <f>IF(N271="nulová",J271,0)</f>
        <v>0</v>
      </c>
      <c r="BJ271" s="24" t="s">
        <v>84</v>
      </c>
      <c r="BK271" s="228">
        <f>ROUND(I271*H271,2)</f>
        <v>0</v>
      </c>
      <c r="BL271" s="24" t="s">
        <v>135</v>
      </c>
      <c r="BM271" s="24" t="s">
        <v>392</v>
      </c>
    </row>
    <row r="272" s="1" customFormat="1">
      <c r="B272" s="46"/>
      <c r="C272" s="74"/>
      <c r="D272" s="229" t="s">
        <v>137</v>
      </c>
      <c r="E272" s="74"/>
      <c r="F272" s="230" t="s">
        <v>393</v>
      </c>
      <c r="G272" s="74"/>
      <c r="H272" s="74"/>
      <c r="I272" s="187"/>
      <c r="J272" s="74"/>
      <c r="K272" s="74"/>
      <c r="L272" s="72"/>
      <c r="M272" s="231"/>
      <c r="N272" s="47"/>
      <c r="O272" s="47"/>
      <c r="P272" s="47"/>
      <c r="Q272" s="47"/>
      <c r="R272" s="47"/>
      <c r="S272" s="47"/>
      <c r="T272" s="95"/>
      <c r="AT272" s="24" t="s">
        <v>137</v>
      </c>
      <c r="AU272" s="24" t="s">
        <v>86</v>
      </c>
    </row>
    <row r="273" s="11" customFormat="1">
      <c r="B273" s="232"/>
      <c r="C273" s="233"/>
      <c r="D273" s="229" t="s">
        <v>139</v>
      </c>
      <c r="E273" s="234" t="s">
        <v>23</v>
      </c>
      <c r="F273" s="235" t="s">
        <v>140</v>
      </c>
      <c r="G273" s="233"/>
      <c r="H273" s="234" t="s">
        <v>23</v>
      </c>
      <c r="I273" s="236"/>
      <c r="J273" s="233"/>
      <c r="K273" s="233"/>
      <c r="L273" s="237"/>
      <c r="M273" s="238"/>
      <c r="N273" s="239"/>
      <c r="O273" s="239"/>
      <c r="P273" s="239"/>
      <c r="Q273" s="239"/>
      <c r="R273" s="239"/>
      <c r="S273" s="239"/>
      <c r="T273" s="240"/>
      <c r="AT273" s="241" t="s">
        <v>139</v>
      </c>
      <c r="AU273" s="241" t="s">
        <v>86</v>
      </c>
      <c r="AV273" s="11" t="s">
        <v>84</v>
      </c>
      <c r="AW273" s="11" t="s">
        <v>40</v>
      </c>
      <c r="AX273" s="11" t="s">
        <v>77</v>
      </c>
      <c r="AY273" s="241" t="s">
        <v>128</v>
      </c>
    </row>
    <row r="274" s="12" customFormat="1">
      <c r="B274" s="242"/>
      <c r="C274" s="243"/>
      <c r="D274" s="229" t="s">
        <v>139</v>
      </c>
      <c r="E274" s="244" t="s">
        <v>23</v>
      </c>
      <c r="F274" s="245" t="s">
        <v>345</v>
      </c>
      <c r="G274" s="243"/>
      <c r="H274" s="246">
        <v>494</v>
      </c>
      <c r="I274" s="247"/>
      <c r="J274" s="243"/>
      <c r="K274" s="243"/>
      <c r="L274" s="248"/>
      <c r="M274" s="249"/>
      <c r="N274" s="250"/>
      <c r="O274" s="250"/>
      <c r="P274" s="250"/>
      <c r="Q274" s="250"/>
      <c r="R274" s="250"/>
      <c r="S274" s="250"/>
      <c r="T274" s="251"/>
      <c r="AT274" s="252" t="s">
        <v>139</v>
      </c>
      <c r="AU274" s="252" t="s">
        <v>86</v>
      </c>
      <c r="AV274" s="12" t="s">
        <v>86</v>
      </c>
      <c r="AW274" s="12" t="s">
        <v>40</v>
      </c>
      <c r="AX274" s="12" t="s">
        <v>77</v>
      </c>
      <c r="AY274" s="252" t="s">
        <v>128</v>
      </c>
    </row>
    <row r="275" s="12" customFormat="1">
      <c r="B275" s="242"/>
      <c r="C275" s="243"/>
      <c r="D275" s="229" t="s">
        <v>139</v>
      </c>
      <c r="E275" s="244" t="s">
        <v>23</v>
      </c>
      <c r="F275" s="245" t="s">
        <v>346</v>
      </c>
      <c r="G275" s="243"/>
      <c r="H275" s="246">
        <v>9</v>
      </c>
      <c r="I275" s="247"/>
      <c r="J275" s="243"/>
      <c r="K275" s="243"/>
      <c r="L275" s="248"/>
      <c r="M275" s="249"/>
      <c r="N275" s="250"/>
      <c r="O275" s="250"/>
      <c r="P275" s="250"/>
      <c r="Q275" s="250"/>
      <c r="R275" s="250"/>
      <c r="S275" s="250"/>
      <c r="T275" s="251"/>
      <c r="AT275" s="252" t="s">
        <v>139</v>
      </c>
      <c r="AU275" s="252" t="s">
        <v>86</v>
      </c>
      <c r="AV275" s="12" t="s">
        <v>86</v>
      </c>
      <c r="AW275" s="12" t="s">
        <v>40</v>
      </c>
      <c r="AX275" s="12" t="s">
        <v>77</v>
      </c>
      <c r="AY275" s="252" t="s">
        <v>128</v>
      </c>
    </row>
    <row r="276" s="12" customFormat="1">
      <c r="B276" s="242"/>
      <c r="C276" s="243"/>
      <c r="D276" s="229" t="s">
        <v>139</v>
      </c>
      <c r="E276" s="244" t="s">
        <v>23</v>
      </c>
      <c r="F276" s="245" t="s">
        <v>347</v>
      </c>
      <c r="G276" s="243"/>
      <c r="H276" s="246">
        <v>124.40000000000001</v>
      </c>
      <c r="I276" s="247"/>
      <c r="J276" s="243"/>
      <c r="K276" s="243"/>
      <c r="L276" s="248"/>
      <c r="M276" s="249"/>
      <c r="N276" s="250"/>
      <c r="O276" s="250"/>
      <c r="P276" s="250"/>
      <c r="Q276" s="250"/>
      <c r="R276" s="250"/>
      <c r="S276" s="250"/>
      <c r="T276" s="251"/>
      <c r="AT276" s="252" t="s">
        <v>139</v>
      </c>
      <c r="AU276" s="252" t="s">
        <v>86</v>
      </c>
      <c r="AV276" s="12" t="s">
        <v>86</v>
      </c>
      <c r="AW276" s="12" t="s">
        <v>40</v>
      </c>
      <c r="AX276" s="12" t="s">
        <v>77</v>
      </c>
      <c r="AY276" s="252" t="s">
        <v>128</v>
      </c>
    </row>
    <row r="277" s="13" customFormat="1">
      <c r="B277" s="253"/>
      <c r="C277" s="254"/>
      <c r="D277" s="229" t="s">
        <v>139</v>
      </c>
      <c r="E277" s="255" t="s">
        <v>23</v>
      </c>
      <c r="F277" s="256" t="s">
        <v>143</v>
      </c>
      <c r="G277" s="254"/>
      <c r="H277" s="257">
        <v>627.39999999999998</v>
      </c>
      <c r="I277" s="258"/>
      <c r="J277" s="254"/>
      <c r="K277" s="254"/>
      <c r="L277" s="259"/>
      <c r="M277" s="260"/>
      <c r="N277" s="261"/>
      <c r="O277" s="261"/>
      <c r="P277" s="261"/>
      <c r="Q277" s="261"/>
      <c r="R277" s="261"/>
      <c r="S277" s="261"/>
      <c r="T277" s="262"/>
      <c r="AT277" s="263" t="s">
        <v>139</v>
      </c>
      <c r="AU277" s="263" t="s">
        <v>86</v>
      </c>
      <c r="AV277" s="13" t="s">
        <v>135</v>
      </c>
      <c r="AW277" s="13" t="s">
        <v>40</v>
      </c>
      <c r="AX277" s="13" t="s">
        <v>84</v>
      </c>
      <c r="AY277" s="263" t="s">
        <v>128</v>
      </c>
    </row>
    <row r="278" s="1" customFormat="1" ht="25.5" customHeight="1">
      <c r="B278" s="46"/>
      <c r="C278" s="217" t="s">
        <v>394</v>
      </c>
      <c r="D278" s="217" t="s">
        <v>130</v>
      </c>
      <c r="E278" s="218" t="s">
        <v>395</v>
      </c>
      <c r="F278" s="219" t="s">
        <v>396</v>
      </c>
      <c r="G278" s="220" t="s">
        <v>133</v>
      </c>
      <c r="H278" s="221">
        <v>1.5</v>
      </c>
      <c r="I278" s="222"/>
      <c r="J278" s="223">
        <f>ROUND(I278*H278,2)</f>
        <v>0</v>
      </c>
      <c r="K278" s="219" t="s">
        <v>134</v>
      </c>
      <c r="L278" s="72"/>
      <c r="M278" s="224" t="s">
        <v>23</v>
      </c>
      <c r="N278" s="225" t="s">
        <v>48</v>
      </c>
      <c r="O278" s="47"/>
      <c r="P278" s="226">
        <f>O278*H278</f>
        <v>0</v>
      </c>
      <c r="Q278" s="226">
        <v>0.27799000000000001</v>
      </c>
      <c r="R278" s="226">
        <f>Q278*H278</f>
        <v>0.41698500000000005</v>
      </c>
      <c r="S278" s="226">
        <v>0</v>
      </c>
      <c r="T278" s="227">
        <f>S278*H278</f>
        <v>0</v>
      </c>
      <c r="AR278" s="24" t="s">
        <v>135</v>
      </c>
      <c r="AT278" s="24" t="s">
        <v>130</v>
      </c>
      <c r="AU278" s="24" t="s">
        <v>86</v>
      </c>
      <c r="AY278" s="24" t="s">
        <v>128</v>
      </c>
      <c r="BE278" s="228">
        <f>IF(N278="základní",J278,0)</f>
        <v>0</v>
      </c>
      <c r="BF278" s="228">
        <f>IF(N278="snížená",J278,0)</f>
        <v>0</v>
      </c>
      <c r="BG278" s="228">
        <f>IF(N278="zákl. přenesená",J278,0)</f>
        <v>0</v>
      </c>
      <c r="BH278" s="228">
        <f>IF(N278="sníž. přenesená",J278,0)</f>
        <v>0</v>
      </c>
      <c r="BI278" s="228">
        <f>IF(N278="nulová",J278,0)</f>
        <v>0</v>
      </c>
      <c r="BJ278" s="24" t="s">
        <v>84</v>
      </c>
      <c r="BK278" s="228">
        <f>ROUND(I278*H278,2)</f>
        <v>0</v>
      </c>
      <c r="BL278" s="24" t="s">
        <v>135</v>
      </c>
      <c r="BM278" s="24" t="s">
        <v>397</v>
      </c>
    </row>
    <row r="279" s="1" customFormat="1">
      <c r="B279" s="46"/>
      <c r="C279" s="74"/>
      <c r="D279" s="229" t="s">
        <v>137</v>
      </c>
      <c r="E279" s="74"/>
      <c r="F279" s="230" t="s">
        <v>398</v>
      </c>
      <c r="G279" s="74"/>
      <c r="H279" s="74"/>
      <c r="I279" s="187"/>
      <c r="J279" s="74"/>
      <c r="K279" s="74"/>
      <c r="L279" s="72"/>
      <c r="M279" s="231"/>
      <c r="N279" s="47"/>
      <c r="O279" s="47"/>
      <c r="P279" s="47"/>
      <c r="Q279" s="47"/>
      <c r="R279" s="47"/>
      <c r="S279" s="47"/>
      <c r="T279" s="95"/>
      <c r="AT279" s="24" t="s">
        <v>137</v>
      </c>
      <c r="AU279" s="24" t="s">
        <v>86</v>
      </c>
    </row>
    <row r="280" s="11" customFormat="1">
      <c r="B280" s="232"/>
      <c r="C280" s="233"/>
      <c r="D280" s="229" t="s">
        <v>139</v>
      </c>
      <c r="E280" s="234" t="s">
        <v>23</v>
      </c>
      <c r="F280" s="235" t="s">
        <v>140</v>
      </c>
      <c r="G280" s="233"/>
      <c r="H280" s="234" t="s">
        <v>23</v>
      </c>
      <c r="I280" s="236"/>
      <c r="J280" s="233"/>
      <c r="K280" s="233"/>
      <c r="L280" s="237"/>
      <c r="M280" s="238"/>
      <c r="N280" s="239"/>
      <c r="O280" s="239"/>
      <c r="P280" s="239"/>
      <c r="Q280" s="239"/>
      <c r="R280" s="239"/>
      <c r="S280" s="239"/>
      <c r="T280" s="240"/>
      <c r="AT280" s="241" t="s">
        <v>139</v>
      </c>
      <c r="AU280" s="241" t="s">
        <v>86</v>
      </c>
      <c r="AV280" s="11" t="s">
        <v>84</v>
      </c>
      <c r="AW280" s="11" t="s">
        <v>40</v>
      </c>
      <c r="AX280" s="11" t="s">
        <v>77</v>
      </c>
      <c r="AY280" s="241" t="s">
        <v>128</v>
      </c>
    </row>
    <row r="281" s="12" customFormat="1">
      <c r="B281" s="242"/>
      <c r="C281" s="243"/>
      <c r="D281" s="229" t="s">
        <v>139</v>
      </c>
      <c r="E281" s="244" t="s">
        <v>23</v>
      </c>
      <c r="F281" s="245" t="s">
        <v>399</v>
      </c>
      <c r="G281" s="243"/>
      <c r="H281" s="246">
        <v>1.5</v>
      </c>
      <c r="I281" s="247"/>
      <c r="J281" s="243"/>
      <c r="K281" s="243"/>
      <c r="L281" s="248"/>
      <c r="M281" s="249"/>
      <c r="N281" s="250"/>
      <c r="O281" s="250"/>
      <c r="P281" s="250"/>
      <c r="Q281" s="250"/>
      <c r="R281" s="250"/>
      <c r="S281" s="250"/>
      <c r="T281" s="251"/>
      <c r="AT281" s="252" t="s">
        <v>139</v>
      </c>
      <c r="AU281" s="252" t="s">
        <v>86</v>
      </c>
      <c r="AV281" s="12" t="s">
        <v>86</v>
      </c>
      <c r="AW281" s="12" t="s">
        <v>40</v>
      </c>
      <c r="AX281" s="12" t="s">
        <v>84</v>
      </c>
      <c r="AY281" s="252" t="s">
        <v>128</v>
      </c>
    </row>
    <row r="282" s="1" customFormat="1" ht="25.5" customHeight="1">
      <c r="B282" s="46"/>
      <c r="C282" s="217" t="s">
        <v>400</v>
      </c>
      <c r="D282" s="217" t="s">
        <v>130</v>
      </c>
      <c r="E282" s="218" t="s">
        <v>401</v>
      </c>
      <c r="F282" s="219" t="s">
        <v>402</v>
      </c>
      <c r="G282" s="220" t="s">
        <v>133</v>
      </c>
      <c r="H282" s="221">
        <v>445.5</v>
      </c>
      <c r="I282" s="222"/>
      <c r="J282" s="223">
        <f>ROUND(I282*H282,2)</f>
        <v>0</v>
      </c>
      <c r="K282" s="219" t="s">
        <v>134</v>
      </c>
      <c r="L282" s="72"/>
      <c r="M282" s="224" t="s">
        <v>23</v>
      </c>
      <c r="N282" s="225" t="s">
        <v>48</v>
      </c>
      <c r="O282" s="47"/>
      <c r="P282" s="226">
        <f>O282*H282</f>
        <v>0</v>
      </c>
      <c r="Q282" s="226">
        <v>0</v>
      </c>
      <c r="R282" s="226">
        <f>Q282*H282</f>
        <v>0</v>
      </c>
      <c r="S282" s="226">
        <v>0</v>
      </c>
      <c r="T282" s="227">
        <f>S282*H282</f>
        <v>0</v>
      </c>
      <c r="AR282" s="24" t="s">
        <v>135</v>
      </c>
      <c r="AT282" s="24" t="s">
        <v>130</v>
      </c>
      <c r="AU282" s="24" t="s">
        <v>86</v>
      </c>
      <c r="AY282" s="24" t="s">
        <v>128</v>
      </c>
      <c r="BE282" s="228">
        <f>IF(N282="základní",J282,0)</f>
        <v>0</v>
      </c>
      <c r="BF282" s="228">
        <f>IF(N282="snížená",J282,0)</f>
        <v>0</v>
      </c>
      <c r="BG282" s="228">
        <f>IF(N282="zákl. přenesená",J282,0)</f>
        <v>0</v>
      </c>
      <c r="BH282" s="228">
        <f>IF(N282="sníž. přenesená",J282,0)</f>
        <v>0</v>
      </c>
      <c r="BI282" s="228">
        <f>IF(N282="nulová",J282,0)</f>
        <v>0</v>
      </c>
      <c r="BJ282" s="24" t="s">
        <v>84</v>
      </c>
      <c r="BK282" s="228">
        <f>ROUND(I282*H282,2)</f>
        <v>0</v>
      </c>
      <c r="BL282" s="24" t="s">
        <v>135</v>
      </c>
      <c r="BM282" s="24" t="s">
        <v>403</v>
      </c>
    </row>
    <row r="283" s="11" customFormat="1">
      <c r="B283" s="232"/>
      <c r="C283" s="233"/>
      <c r="D283" s="229" t="s">
        <v>139</v>
      </c>
      <c r="E283" s="234" t="s">
        <v>23</v>
      </c>
      <c r="F283" s="235" t="s">
        <v>140</v>
      </c>
      <c r="G283" s="233"/>
      <c r="H283" s="234" t="s">
        <v>23</v>
      </c>
      <c r="I283" s="236"/>
      <c r="J283" s="233"/>
      <c r="K283" s="233"/>
      <c r="L283" s="237"/>
      <c r="M283" s="238"/>
      <c r="N283" s="239"/>
      <c r="O283" s="239"/>
      <c r="P283" s="239"/>
      <c r="Q283" s="239"/>
      <c r="R283" s="239"/>
      <c r="S283" s="239"/>
      <c r="T283" s="240"/>
      <c r="AT283" s="241" t="s">
        <v>139</v>
      </c>
      <c r="AU283" s="241" t="s">
        <v>86</v>
      </c>
      <c r="AV283" s="11" t="s">
        <v>84</v>
      </c>
      <c r="AW283" s="11" t="s">
        <v>40</v>
      </c>
      <c r="AX283" s="11" t="s">
        <v>77</v>
      </c>
      <c r="AY283" s="241" t="s">
        <v>128</v>
      </c>
    </row>
    <row r="284" s="12" customFormat="1">
      <c r="B284" s="242"/>
      <c r="C284" s="243"/>
      <c r="D284" s="229" t="s">
        <v>139</v>
      </c>
      <c r="E284" s="244" t="s">
        <v>23</v>
      </c>
      <c r="F284" s="245" t="s">
        <v>404</v>
      </c>
      <c r="G284" s="243"/>
      <c r="H284" s="246">
        <v>415.5</v>
      </c>
      <c r="I284" s="247"/>
      <c r="J284" s="243"/>
      <c r="K284" s="243"/>
      <c r="L284" s="248"/>
      <c r="M284" s="249"/>
      <c r="N284" s="250"/>
      <c r="O284" s="250"/>
      <c r="P284" s="250"/>
      <c r="Q284" s="250"/>
      <c r="R284" s="250"/>
      <c r="S284" s="250"/>
      <c r="T284" s="251"/>
      <c r="AT284" s="252" t="s">
        <v>139</v>
      </c>
      <c r="AU284" s="252" t="s">
        <v>86</v>
      </c>
      <c r="AV284" s="12" t="s">
        <v>86</v>
      </c>
      <c r="AW284" s="12" t="s">
        <v>40</v>
      </c>
      <c r="AX284" s="12" t="s">
        <v>77</v>
      </c>
      <c r="AY284" s="252" t="s">
        <v>128</v>
      </c>
    </row>
    <row r="285" s="12" customFormat="1">
      <c r="B285" s="242"/>
      <c r="C285" s="243"/>
      <c r="D285" s="229" t="s">
        <v>139</v>
      </c>
      <c r="E285" s="244" t="s">
        <v>23</v>
      </c>
      <c r="F285" s="245" t="s">
        <v>405</v>
      </c>
      <c r="G285" s="243"/>
      <c r="H285" s="246">
        <v>30</v>
      </c>
      <c r="I285" s="247"/>
      <c r="J285" s="243"/>
      <c r="K285" s="243"/>
      <c r="L285" s="248"/>
      <c r="M285" s="249"/>
      <c r="N285" s="250"/>
      <c r="O285" s="250"/>
      <c r="P285" s="250"/>
      <c r="Q285" s="250"/>
      <c r="R285" s="250"/>
      <c r="S285" s="250"/>
      <c r="T285" s="251"/>
      <c r="AT285" s="252" t="s">
        <v>139</v>
      </c>
      <c r="AU285" s="252" t="s">
        <v>86</v>
      </c>
      <c r="AV285" s="12" t="s">
        <v>86</v>
      </c>
      <c r="AW285" s="12" t="s">
        <v>40</v>
      </c>
      <c r="AX285" s="12" t="s">
        <v>77</v>
      </c>
      <c r="AY285" s="252" t="s">
        <v>128</v>
      </c>
    </row>
    <row r="286" s="13" customFormat="1">
      <c r="B286" s="253"/>
      <c r="C286" s="254"/>
      <c r="D286" s="229" t="s">
        <v>139</v>
      </c>
      <c r="E286" s="255" t="s">
        <v>23</v>
      </c>
      <c r="F286" s="256" t="s">
        <v>143</v>
      </c>
      <c r="G286" s="254"/>
      <c r="H286" s="257">
        <v>445.5</v>
      </c>
      <c r="I286" s="258"/>
      <c r="J286" s="254"/>
      <c r="K286" s="254"/>
      <c r="L286" s="259"/>
      <c r="M286" s="260"/>
      <c r="N286" s="261"/>
      <c r="O286" s="261"/>
      <c r="P286" s="261"/>
      <c r="Q286" s="261"/>
      <c r="R286" s="261"/>
      <c r="S286" s="261"/>
      <c r="T286" s="262"/>
      <c r="AT286" s="263" t="s">
        <v>139</v>
      </c>
      <c r="AU286" s="263" t="s">
        <v>86</v>
      </c>
      <c r="AV286" s="13" t="s">
        <v>135</v>
      </c>
      <c r="AW286" s="13" t="s">
        <v>40</v>
      </c>
      <c r="AX286" s="13" t="s">
        <v>84</v>
      </c>
      <c r="AY286" s="263" t="s">
        <v>128</v>
      </c>
    </row>
    <row r="287" s="1" customFormat="1" ht="38.25" customHeight="1">
      <c r="B287" s="46"/>
      <c r="C287" s="217" t="s">
        <v>406</v>
      </c>
      <c r="D287" s="217" t="s">
        <v>130</v>
      </c>
      <c r="E287" s="218" t="s">
        <v>407</v>
      </c>
      <c r="F287" s="219" t="s">
        <v>408</v>
      </c>
      <c r="G287" s="220" t="s">
        <v>133</v>
      </c>
      <c r="H287" s="221">
        <v>445.5</v>
      </c>
      <c r="I287" s="222"/>
      <c r="J287" s="223">
        <f>ROUND(I287*H287,2)</f>
        <v>0</v>
      </c>
      <c r="K287" s="219" t="s">
        <v>134</v>
      </c>
      <c r="L287" s="72"/>
      <c r="M287" s="224" t="s">
        <v>23</v>
      </c>
      <c r="N287" s="225" t="s">
        <v>48</v>
      </c>
      <c r="O287" s="47"/>
      <c r="P287" s="226">
        <f>O287*H287</f>
        <v>0</v>
      </c>
      <c r="Q287" s="226">
        <v>0</v>
      </c>
      <c r="R287" s="226">
        <f>Q287*H287</f>
        <v>0</v>
      </c>
      <c r="S287" s="226">
        <v>0</v>
      </c>
      <c r="T287" s="227">
        <f>S287*H287</f>
        <v>0</v>
      </c>
      <c r="AR287" s="24" t="s">
        <v>135</v>
      </c>
      <c r="AT287" s="24" t="s">
        <v>130</v>
      </c>
      <c r="AU287" s="24" t="s">
        <v>86</v>
      </c>
      <c r="AY287" s="24" t="s">
        <v>128</v>
      </c>
      <c r="BE287" s="228">
        <f>IF(N287="základní",J287,0)</f>
        <v>0</v>
      </c>
      <c r="BF287" s="228">
        <f>IF(N287="snížená",J287,0)</f>
        <v>0</v>
      </c>
      <c r="BG287" s="228">
        <f>IF(N287="zákl. přenesená",J287,0)</f>
        <v>0</v>
      </c>
      <c r="BH287" s="228">
        <f>IF(N287="sníž. přenesená",J287,0)</f>
        <v>0</v>
      </c>
      <c r="BI287" s="228">
        <f>IF(N287="nulová",J287,0)</f>
        <v>0</v>
      </c>
      <c r="BJ287" s="24" t="s">
        <v>84</v>
      </c>
      <c r="BK287" s="228">
        <f>ROUND(I287*H287,2)</f>
        <v>0</v>
      </c>
      <c r="BL287" s="24" t="s">
        <v>135</v>
      </c>
      <c r="BM287" s="24" t="s">
        <v>409</v>
      </c>
    </row>
    <row r="288" s="1" customFormat="1">
      <c r="B288" s="46"/>
      <c r="C288" s="74"/>
      <c r="D288" s="229" t="s">
        <v>137</v>
      </c>
      <c r="E288" s="74"/>
      <c r="F288" s="230" t="s">
        <v>410</v>
      </c>
      <c r="G288" s="74"/>
      <c r="H288" s="74"/>
      <c r="I288" s="187"/>
      <c r="J288" s="74"/>
      <c r="K288" s="74"/>
      <c r="L288" s="72"/>
      <c r="M288" s="231"/>
      <c r="N288" s="47"/>
      <c r="O288" s="47"/>
      <c r="P288" s="47"/>
      <c r="Q288" s="47"/>
      <c r="R288" s="47"/>
      <c r="S288" s="47"/>
      <c r="T288" s="95"/>
      <c r="AT288" s="24" t="s">
        <v>137</v>
      </c>
      <c r="AU288" s="24" t="s">
        <v>86</v>
      </c>
    </row>
    <row r="289" s="11" customFormat="1">
      <c r="B289" s="232"/>
      <c r="C289" s="233"/>
      <c r="D289" s="229" t="s">
        <v>139</v>
      </c>
      <c r="E289" s="234" t="s">
        <v>23</v>
      </c>
      <c r="F289" s="235" t="s">
        <v>140</v>
      </c>
      <c r="G289" s="233"/>
      <c r="H289" s="234" t="s">
        <v>23</v>
      </c>
      <c r="I289" s="236"/>
      <c r="J289" s="233"/>
      <c r="K289" s="233"/>
      <c r="L289" s="237"/>
      <c r="M289" s="238"/>
      <c r="N289" s="239"/>
      <c r="O289" s="239"/>
      <c r="P289" s="239"/>
      <c r="Q289" s="239"/>
      <c r="R289" s="239"/>
      <c r="S289" s="239"/>
      <c r="T289" s="240"/>
      <c r="AT289" s="241" t="s">
        <v>139</v>
      </c>
      <c r="AU289" s="241" t="s">
        <v>86</v>
      </c>
      <c r="AV289" s="11" t="s">
        <v>84</v>
      </c>
      <c r="AW289" s="11" t="s">
        <v>40</v>
      </c>
      <c r="AX289" s="11" t="s">
        <v>77</v>
      </c>
      <c r="AY289" s="241" t="s">
        <v>128</v>
      </c>
    </row>
    <row r="290" s="12" customFormat="1">
      <c r="B290" s="242"/>
      <c r="C290" s="243"/>
      <c r="D290" s="229" t="s">
        <v>139</v>
      </c>
      <c r="E290" s="244" t="s">
        <v>23</v>
      </c>
      <c r="F290" s="245" t="s">
        <v>404</v>
      </c>
      <c r="G290" s="243"/>
      <c r="H290" s="246">
        <v>415.5</v>
      </c>
      <c r="I290" s="247"/>
      <c r="J290" s="243"/>
      <c r="K290" s="243"/>
      <c r="L290" s="248"/>
      <c r="M290" s="249"/>
      <c r="N290" s="250"/>
      <c r="O290" s="250"/>
      <c r="P290" s="250"/>
      <c r="Q290" s="250"/>
      <c r="R290" s="250"/>
      <c r="S290" s="250"/>
      <c r="T290" s="251"/>
      <c r="AT290" s="252" t="s">
        <v>139</v>
      </c>
      <c r="AU290" s="252" t="s">
        <v>86</v>
      </c>
      <c r="AV290" s="12" t="s">
        <v>86</v>
      </c>
      <c r="AW290" s="12" t="s">
        <v>40</v>
      </c>
      <c r="AX290" s="12" t="s">
        <v>77</v>
      </c>
      <c r="AY290" s="252" t="s">
        <v>128</v>
      </c>
    </row>
    <row r="291" s="12" customFormat="1">
      <c r="B291" s="242"/>
      <c r="C291" s="243"/>
      <c r="D291" s="229" t="s">
        <v>139</v>
      </c>
      <c r="E291" s="244" t="s">
        <v>23</v>
      </c>
      <c r="F291" s="245" t="s">
        <v>405</v>
      </c>
      <c r="G291" s="243"/>
      <c r="H291" s="246">
        <v>30</v>
      </c>
      <c r="I291" s="247"/>
      <c r="J291" s="243"/>
      <c r="K291" s="243"/>
      <c r="L291" s="248"/>
      <c r="M291" s="249"/>
      <c r="N291" s="250"/>
      <c r="O291" s="250"/>
      <c r="P291" s="250"/>
      <c r="Q291" s="250"/>
      <c r="R291" s="250"/>
      <c r="S291" s="250"/>
      <c r="T291" s="251"/>
      <c r="AT291" s="252" t="s">
        <v>139</v>
      </c>
      <c r="AU291" s="252" t="s">
        <v>86</v>
      </c>
      <c r="AV291" s="12" t="s">
        <v>86</v>
      </c>
      <c r="AW291" s="12" t="s">
        <v>40</v>
      </c>
      <c r="AX291" s="12" t="s">
        <v>77</v>
      </c>
      <c r="AY291" s="252" t="s">
        <v>128</v>
      </c>
    </row>
    <row r="292" s="13" customFormat="1">
      <c r="B292" s="253"/>
      <c r="C292" s="254"/>
      <c r="D292" s="229" t="s">
        <v>139</v>
      </c>
      <c r="E292" s="255" t="s">
        <v>23</v>
      </c>
      <c r="F292" s="256" t="s">
        <v>143</v>
      </c>
      <c r="G292" s="254"/>
      <c r="H292" s="257">
        <v>445.5</v>
      </c>
      <c r="I292" s="258"/>
      <c r="J292" s="254"/>
      <c r="K292" s="254"/>
      <c r="L292" s="259"/>
      <c r="M292" s="260"/>
      <c r="N292" s="261"/>
      <c r="O292" s="261"/>
      <c r="P292" s="261"/>
      <c r="Q292" s="261"/>
      <c r="R292" s="261"/>
      <c r="S292" s="261"/>
      <c r="T292" s="262"/>
      <c r="AT292" s="263" t="s">
        <v>139</v>
      </c>
      <c r="AU292" s="263" t="s">
        <v>86</v>
      </c>
      <c r="AV292" s="13" t="s">
        <v>135</v>
      </c>
      <c r="AW292" s="13" t="s">
        <v>40</v>
      </c>
      <c r="AX292" s="13" t="s">
        <v>84</v>
      </c>
      <c r="AY292" s="263" t="s">
        <v>128</v>
      </c>
    </row>
    <row r="293" s="1" customFormat="1" ht="51" customHeight="1">
      <c r="B293" s="46"/>
      <c r="C293" s="217" t="s">
        <v>411</v>
      </c>
      <c r="D293" s="217" t="s">
        <v>130</v>
      </c>
      <c r="E293" s="218" t="s">
        <v>412</v>
      </c>
      <c r="F293" s="219" t="s">
        <v>413</v>
      </c>
      <c r="G293" s="220" t="s">
        <v>133</v>
      </c>
      <c r="H293" s="221">
        <v>124.40000000000001</v>
      </c>
      <c r="I293" s="222"/>
      <c r="J293" s="223">
        <f>ROUND(I293*H293,2)</f>
        <v>0</v>
      </c>
      <c r="K293" s="219" t="s">
        <v>134</v>
      </c>
      <c r="L293" s="72"/>
      <c r="M293" s="224" t="s">
        <v>23</v>
      </c>
      <c r="N293" s="225" t="s">
        <v>48</v>
      </c>
      <c r="O293" s="47"/>
      <c r="P293" s="226">
        <f>O293*H293</f>
        <v>0</v>
      </c>
      <c r="Q293" s="226">
        <v>0.084250000000000005</v>
      </c>
      <c r="R293" s="226">
        <f>Q293*H293</f>
        <v>10.480700000000001</v>
      </c>
      <c r="S293" s="226">
        <v>0</v>
      </c>
      <c r="T293" s="227">
        <f>S293*H293</f>
        <v>0</v>
      </c>
      <c r="AR293" s="24" t="s">
        <v>135</v>
      </c>
      <c r="AT293" s="24" t="s">
        <v>130</v>
      </c>
      <c r="AU293" s="24" t="s">
        <v>86</v>
      </c>
      <c r="AY293" s="24" t="s">
        <v>128</v>
      </c>
      <c r="BE293" s="228">
        <f>IF(N293="základní",J293,0)</f>
        <v>0</v>
      </c>
      <c r="BF293" s="228">
        <f>IF(N293="snížená",J293,0)</f>
        <v>0</v>
      </c>
      <c r="BG293" s="228">
        <f>IF(N293="zákl. přenesená",J293,0)</f>
        <v>0</v>
      </c>
      <c r="BH293" s="228">
        <f>IF(N293="sníž. přenesená",J293,0)</f>
        <v>0</v>
      </c>
      <c r="BI293" s="228">
        <f>IF(N293="nulová",J293,0)</f>
        <v>0</v>
      </c>
      <c r="BJ293" s="24" t="s">
        <v>84</v>
      </c>
      <c r="BK293" s="228">
        <f>ROUND(I293*H293,2)</f>
        <v>0</v>
      </c>
      <c r="BL293" s="24" t="s">
        <v>135</v>
      </c>
      <c r="BM293" s="24" t="s">
        <v>414</v>
      </c>
    </row>
    <row r="294" s="1" customFormat="1">
      <c r="B294" s="46"/>
      <c r="C294" s="74"/>
      <c r="D294" s="229" t="s">
        <v>137</v>
      </c>
      <c r="E294" s="74"/>
      <c r="F294" s="230" t="s">
        <v>415</v>
      </c>
      <c r="G294" s="74"/>
      <c r="H294" s="74"/>
      <c r="I294" s="187"/>
      <c r="J294" s="74"/>
      <c r="K294" s="74"/>
      <c r="L294" s="72"/>
      <c r="M294" s="231"/>
      <c r="N294" s="47"/>
      <c r="O294" s="47"/>
      <c r="P294" s="47"/>
      <c r="Q294" s="47"/>
      <c r="R294" s="47"/>
      <c r="S294" s="47"/>
      <c r="T294" s="95"/>
      <c r="AT294" s="24" t="s">
        <v>137</v>
      </c>
      <c r="AU294" s="24" t="s">
        <v>86</v>
      </c>
    </row>
    <row r="295" s="11" customFormat="1">
      <c r="B295" s="232"/>
      <c r="C295" s="233"/>
      <c r="D295" s="229" t="s">
        <v>139</v>
      </c>
      <c r="E295" s="234" t="s">
        <v>23</v>
      </c>
      <c r="F295" s="235" t="s">
        <v>140</v>
      </c>
      <c r="G295" s="233"/>
      <c r="H295" s="234" t="s">
        <v>23</v>
      </c>
      <c r="I295" s="236"/>
      <c r="J295" s="233"/>
      <c r="K295" s="233"/>
      <c r="L295" s="237"/>
      <c r="M295" s="238"/>
      <c r="N295" s="239"/>
      <c r="O295" s="239"/>
      <c r="P295" s="239"/>
      <c r="Q295" s="239"/>
      <c r="R295" s="239"/>
      <c r="S295" s="239"/>
      <c r="T295" s="240"/>
      <c r="AT295" s="241" t="s">
        <v>139</v>
      </c>
      <c r="AU295" s="241" t="s">
        <v>86</v>
      </c>
      <c r="AV295" s="11" t="s">
        <v>84</v>
      </c>
      <c r="AW295" s="11" t="s">
        <v>40</v>
      </c>
      <c r="AX295" s="11" t="s">
        <v>77</v>
      </c>
      <c r="AY295" s="241" t="s">
        <v>128</v>
      </c>
    </row>
    <row r="296" s="12" customFormat="1">
      <c r="B296" s="242"/>
      <c r="C296" s="243"/>
      <c r="D296" s="229" t="s">
        <v>139</v>
      </c>
      <c r="E296" s="244" t="s">
        <v>23</v>
      </c>
      <c r="F296" s="245" t="s">
        <v>416</v>
      </c>
      <c r="G296" s="243"/>
      <c r="H296" s="246">
        <v>117.3</v>
      </c>
      <c r="I296" s="247"/>
      <c r="J296" s="243"/>
      <c r="K296" s="243"/>
      <c r="L296" s="248"/>
      <c r="M296" s="249"/>
      <c r="N296" s="250"/>
      <c r="O296" s="250"/>
      <c r="P296" s="250"/>
      <c r="Q296" s="250"/>
      <c r="R296" s="250"/>
      <c r="S296" s="250"/>
      <c r="T296" s="251"/>
      <c r="AT296" s="252" t="s">
        <v>139</v>
      </c>
      <c r="AU296" s="252" t="s">
        <v>86</v>
      </c>
      <c r="AV296" s="12" t="s">
        <v>86</v>
      </c>
      <c r="AW296" s="12" t="s">
        <v>40</v>
      </c>
      <c r="AX296" s="12" t="s">
        <v>77</v>
      </c>
      <c r="AY296" s="252" t="s">
        <v>128</v>
      </c>
    </row>
    <row r="297" s="12" customFormat="1">
      <c r="B297" s="242"/>
      <c r="C297" s="243"/>
      <c r="D297" s="229" t="s">
        <v>139</v>
      </c>
      <c r="E297" s="244" t="s">
        <v>23</v>
      </c>
      <c r="F297" s="245" t="s">
        <v>417</v>
      </c>
      <c r="G297" s="243"/>
      <c r="H297" s="246">
        <v>7.0999999999999996</v>
      </c>
      <c r="I297" s="247"/>
      <c r="J297" s="243"/>
      <c r="K297" s="243"/>
      <c r="L297" s="248"/>
      <c r="M297" s="249"/>
      <c r="N297" s="250"/>
      <c r="O297" s="250"/>
      <c r="P297" s="250"/>
      <c r="Q297" s="250"/>
      <c r="R297" s="250"/>
      <c r="S297" s="250"/>
      <c r="T297" s="251"/>
      <c r="AT297" s="252" t="s">
        <v>139</v>
      </c>
      <c r="AU297" s="252" t="s">
        <v>86</v>
      </c>
      <c r="AV297" s="12" t="s">
        <v>86</v>
      </c>
      <c r="AW297" s="12" t="s">
        <v>40</v>
      </c>
      <c r="AX297" s="12" t="s">
        <v>77</v>
      </c>
      <c r="AY297" s="252" t="s">
        <v>128</v>
      </c>
    </row>
    <row r="298" s="13" customFormat="1">
      <c r="B298" s="253"/>
      <c r="C298" s="254"/>
      <c r="D298" s="229" t="s">
        <v>139</v>
      </c>
      <c r="E298" s="255" t="s">
        <v>23</v>
      </c>
      <c r="F298" s="256" t="s">
        <v>143</v>
      </c>
      <c r="G298" s="254"/>
      <c r="H298" s="257">
        <v>124.40000000000001</v>
      </c>
      <c r="I298" s="258"/>
      <c r="J298" s="254"/>
      <c r="K298" s="254"/>
      <c r="L298" s="259"/>
      <c r="M298" s="260"/>
      <c r="N298" s="261"/>
      <c r="O298" s="261"/>
      <c r="P298" s="261"/>
      <c r="Q298" s="261"/>
      <c r="R298" s="261"/>
      <c r="S298" s="261"/>
      <c r="T298" s="262"/>
      <c r="AT298" s="263" t="s">
        <v>139</v>
      </c>
      <c r="AU298" s="263" t="s">
        <v>86</v>
      </c>
      <c r="AV298" s="13" t="s">
        <v>135</v>
      </c>
      <c r="AW298" s="13" t="s">
        <v>40</v>
      </c>
      <c r="AX298" s="13" t="s">
        <v>84</v>
      </c>
      <c r="AY298" s="263" t="s">
        <v>128</v>
      </c>
    </row>
    <row r="299" s="1" customFormat="1" ht="16.5" customHeight="1">
      <c r="B299" s="46"/>
      <c r="C299" s="275" t="s">
        <v>418</v>
      </c>
      <c r="D299" s="275" t="s">
        <v>299</v>
      </c>
      <c r="E299" s="276" t="s">
        <v>419</v>
      </c>
      <c r="F299" s="277" t="s">
        <v>420</v>
      </c>
      <c r="G299" s="278" t="s">
        <v>133</v>
      </c>
      <c r="H299" s="279">
        <v>119.646</v>
      </c>
      <c r="I299" s="280"/>
      <c r="J299" s="281">
        <f>ROUND(I299*H299,2)</f>
        <v>0</v>
      </c>
      <c r="K299" s="277" t="s">
        <v>325</v>
      </c>
      <c r="L299" s="282"/>
      <c r="M299" s="283" t="s">
        <v>23</v>
      </c>
      <c r="N299" s="284" t="s">
        <v>48</v>
      </c>
      <c r="O299" s="47"/>
      <c r="P299" s="226">
        <f>O299*H299</f>
        <v>0</v>
      </c>
      <c r="Q299" s="226">
        <v>0.13100000000000001</v>
      </c>
      <c r="R299" s="226">
        <f>Q299*H299</f>
        <v>15.673626000000001</v>
      </c>
      <c r="S299" s="226">
        <v>0</v>
      </c>
      <c r="T299" s="227">
        <f>S299*H299</f>
        <v>0</v>
      </c>
      <c r="AR299" s="24" t="s">
        <v>177</v>
      </c>
      <c r="AT299" s="24" t="s">
        <v>299</v>
      </c>
      <c r="AU299" s="24" t="s">
        <v>86</v>
      </c>
      <c r="AY299" s="24" t="s">
        <v>128</v>
      </c>
      <c r="BE299" s="228">
        <f>IF(N299="základní",J299,0)</f>
        <v>0</v>
      </c>
      <c r="BF299" s="228">
        <f>IF(N299="snížená",J299,0)</f>
        <v>0</v>
      </c>
      <c r="BG299" s="228">
        <f>IF(N299="zákl. přenesená",J299,0)</f>
        <v>0</v>
      </c>
      <c r="BH299" s="228">
        <f>IF(N299="sníž. přenesená",J299,0)</f>
        <v>0</v>
      </c>
      <c r="BI299" s="228">
        <f>IF(N299="nulová",J299,0)</f>
        <v>0</v>
      </c>
      <c r="BJ299" s="24" t="s">
        <v>84</v>
      </c>
      <c r="BK299" s="228">
        <f>ROUND(I299*H299,2)</f>
        <v>0</v>
      </c>
      <c r="BL299" s="24" t="s">
        <v>135</v>
      </c>
      <c r="BM299" s="24" t="s">
        <v>421</v>
      </c>
    </row>
    <row r="300" s="11" customFormat="1">
      <c r="B300" s="232"/>
      <c r="C300" s="233"/>
      <c r="D300" s="229" t="s">
        <v>139</v>
      </c>
      <c r="E300" s="234" t="s">
        <v>23</v>
      </c>
      <c r="F300" s="235" t="s">
        <v>140</v>
      </c>
      <c r="G300" s="233"/>
      <c r="H300" s="234" t="s">
        <v>23</v>
      </c>
      <c r="I300" s="236"/>
      <c r="J300" s="233"/>
      <c r="K300" s="233"/>
      <c r="L300" s="237"/>
      <c r="M300" s="238"/>
      <c r="N300" s="239"/>
      <c r="O300" s="239"/>
      <c r="P300" s="239"/>
      <c r="Q300" s="239"/>
      <c r="R300" s="239"/>
      <c r="S300" s="239"/>
      <c r="T300" s="240"/>
      <c r="AT300" s="241" t="s">
        <v>139</v>
      </c>
      <c r="AU300" s="241" t="s">
        <v>86</v>
      </c>
      <c r="AV300" s="11" t="s">
        <v>84</v>
      </c>
      <c r="AW300" s="11" t="s">
        <v>40</v>
      </c>
      <c r="AX300" s="11" t="s">
        <v>77</v>
      </c>
      <c r="AY300" s="241" t="s">
        <v>128</v>
      </c>
    </row>
    <row r="301" s="12" customFormat="1">
      <c r="B301" s="242"/>
      <c r="C301" s="243"/>
      <c r="D301" s="229" t="s">
        <v>139</v>
      </c>
      <c r="E301" s="244" t="s">
        <v>23</v>
      </c>
      <c r="F301" s="245" t="s">
        <v>416</v>
      </c>
      <c r="G301" s="243"/>
      <c r="H301" s="246">
        <v>117.3</v>
      </c>
      <c r="I301" s="247"/>
      <c r="J301" s="243"/>
      <c r="K301" s="243"/>
      <c r="L301" s="248"/>
      <c r="M301" s="249"/>
      <c r="N301" s="250"/>
      <c r="O301" s="250"/>
      <c r="P301" s="250"/>
      <c r="Q301" s="250"/>
      <c r="R301" s="250"/>
      <c r="S301" s="250"/>
      <c r="T301" s="251"/>
      <c r="AT301" s="252" t="s">
        <v>139</v>
      </c>
      <c r="AU301" s="252" t="s">
        <v>86</v>
      </c>
      <c r="AV301" s="12" t="s">
        <v>86</v>
      </c>
      <c r="AW301" s="12" t="s">
        <v>40</v>
      </c>
      <c r="AX301" s="12" t="s">
        <v>77</v>
      </c>
      <c r="AY301" s="252" t="s">
        <v>128</v>
      </c>
    </row>
    <row r="302" s="14" customFormat="1">
      <c r="B302" s="264"/>
      <c r="C302" s="265"/>
      <c r="D302" s="229" t="s">
        <v>139</v>
      </c>
      <c r="E302" s="266" t="s">
        <v>23</v>
      </c>
      <c r="F302" s="267" t="s">
        <v>209</v>
      </c>
      <c r="G302" s="265"/>
      <c r="H302" s="268">
        <v>117.3</v>
      </c>
      <c r="I302" s="269"/>
      <c r="J302" s="265"/>
      <c r="K302" s="265"/>
      <c r="L302" s="270"/>
      <c r="M302" s="271"/>
      <c r="N302" s="272"/>
      <c r="O302" s="272"/>
      <c r="P302" s="272"/>
      <c r="Q302" s="272"/>
      <c r="R302" s="272"/>
      <c r="S302" s="272"/>
      <c r="T302" s="273"/>
      <c r="AT302" s="274" t="s">
        <v>139</v>
      </c>
      <c r="AU302" s="274" t="s">
        <v>86</v>
      </c>
      <c r="AV302" s="14" t="s">
        <v>148</v>
      </c>
      <c r="AW302" s="14" t="s">
        <v>40</v>
      </c>
      <c r="AX302" s="14" t="s">
        <v>77</v>
      </c>
      <c r="AY302" s="274" t="s">
        <v>128</v>
      </c>
    </row>
    <row r="303" s="12" customFormat="1">
      <c r="B303" s="242"/>
      <c r="C303" s="243"/>
      <c r="D303" s="229" t="s">
        <v>139</v>
      </c>
      <c r="E303" s="244" t="s">
        <v>23</v>
      </c>
      <c r="F303" s="245" t="s">
        <v>422</v>
      </c>
      <c r="G303" s="243"/>
      <c r="H303" s="246">
        <v>119.646</v>
      </c>
      <c r="I303" s="247"/>
      <c r="J303" s="243"/>
      <c r="K303" s="243"/>
      <c r="L303" s="248"/>
      <c r="M303" s="249"/>
      <c r="N303" s="250"/>
      <c r="O303" s="250"/>
      <c r="P303" s="250"/>
      <c r="Q303" s="250"/>
      <c r="R303" s="250"/>
      <c r="S303" s="250"/>
      <c r="T303" s="251"/>
      <c r="AT303" s="252" t="s">
        <v>139</v>
      </c>
      <c r="AU303" s="252" t="s">
        <v>86</v>
      </c>
      <c r="AV303" s="12" t="s">
        <v>86</v>
      </c>
      <c r="AW303" s="12" t="s">
        <v>40</v>
      </c>
      <c r="AX303" s="12" t="s">
        <v>84</v>
      </c>
      <c r="AY303" s="252" t="s">
        <v>128</v>
      </c>
    </row>
    <row r="304" s="1" customFormat="1" ht="16.5" customHeight="1">
      <c r="B304" s="46"/>
      <c r="C304" s="275" t="s">
        <v>423</v>
      </c>
      <c r="D304" s="275" t="s">
        <v>299</v>
      </c>
      <c r="E304" s="276" t="s">
        <v>424</v>
      </c>
      <c r="F304" s="277" t="s">
        <v>425</v>
      </c>
      <c r="G304" s="278" t="s">
        <v>133</v>
      </c>
      <c r="H304" s="279">
        <v>3</v>
      </c>
      <c r="I304" s="280"/>
      <c r="J304" s="281">
        <f>ROUND(I304*H304,2)</f>
        <v>0</v>
      </c>
      <c r="K304" s="277" t="s">
        <v>134</v>
      </c>
      <c r="L304" s="282"/>
      <c r="M304" s="283" t="s">
        <v>23</v>
      </c>
      <c r="N304" s="284" t="s">
        <v>48</v>
      </c>
      <c r="O304" s="47"/>
      <c r="P304" s="226">
        <f>O304*H304</f>
        <v>0</v>
      </c>
      <c r="Q304" s="226">
        <v>0.13100000000000001</v>
      </c>
      <c r="R304" s="226">
        <f>Q304*H304</f>
        <v>0.39300000000000002</v>
      </c>
      <c r="S304" s="226">
        <v>0</v>
      </c>
      <c r="T304" s="227">
        <f>S304*H304</f>
        <v>0</v>
      </c>
      <c r="AR304" s="24" t="s">
        <v>177</v>
      </c>
      <c r="AT304" s="24" t="s">
        <v>299</v>
      </c>
      <c r="AU304" s="24" t="s">
        <v>86</v>
      </c>
      <c r="AY304" s="24" t="s">
        <v>128</v>
      </c>
      <c r="BE304" s="228">
        <f>IF(N304="základní",J304,0)</f>
        <v>0</v>
      </c>
      <c r="BF304" s="228">
        <f>IF(N304="snížená",J304,0)</f>
        <v>0</v>
      </c>
      <c r="BG304" s="228">
        <f>IF(N304="zákl. přenesená",J304,0)</f>
        <v>0</v>
      </c>
      <c r="BH304" s="228">
        <f>IF(N304="sníž. přenesená",J304,0)</f>
        <v>0</v>
      </c>
      <c r="BI304" s="228">
        <f>IF(N304="nulová",J304,0)</f>
        <v>0</v>
      </c>
      <c r="BJ304" s="24" t="s">
        <v>84</v>
      </c>
      <c r="BK304" s="228">
        <f>ROUND(I304*H304,2)</f>
        <v>0</v>
      </c>
      <c r="BL304" s="24" t="s">
        <v>135</v>
      </c>
      <c r="BM304" s="24" t="s">
        <v>426</v>
      </c>
    </row>
    <row r="305" s="1" customFormat="1">
      <c r="B305" s="46"/>
      <c r="C305" s="74"/>
      <c r="D305" s="229" t="s">
        <v>427</v>
      </c>
      <c r="E305" s="74"/>
      <c r="F305" s="230" t="s">
        <v>428</v>
      </c>
      <c r="G305" s="74"/>
      <c r="H305" s="74"/>
      <c r="I305" s="187"/>
      <c r="J305" s="74"/>
      <c r="K305" s="74"/>
      <c r="L305" s="72"/>
      <c r="M305" s="231"/>
      <c r="N305" s="47"/>
      <c r="O305" s="47"/>
      <c r="P305" s="47"/>
      <c r="Q305" s="47"/>
      <c r="R305" s="47"/>
      <c r="S305" s="47"/>
      <c r="T305" s="95"/>
      <c r="AT305" s="24" t="s">
        <v>427</v>
      </c>
      <c r="AU305" s="24" t="s">
        <v>86</v>
      </c>
    </row>
    <row r="306" s="11" customFormat="1">
      <c r="B306" s="232"/>
      <c r="C306" s="233"/>
      <c r="D306" s="229" t="s">
        <v>139</v>
      </c>
      <c r="E306" s="234" t="s">
        <v>23</v>
      </c>
      <c r="F306" s="235" t="s">
        <v>140</v>
      </c>
      <c r="G306" s="233"/>
      <c r="H306" s="234" t="s">
        <v>23</v>
      </c>
      <c r="I306" s="236"/>
      <c r="J306" s="233"/>
      <c r="K306" s="233"/>
      <c r="L306" s="237"/>
      <c r="M306" s="238"/>
      <c r="N306" s="239"/>
      <c r="O306" s="239"/>
      <c r="P306" s="239"/>
      <c r="Q306" s="239"/>
      <c r="R306" s="239"/>
      <c r="S306" s="239"/>
      <c r="T306" s="240"/>
      <c r="AT306" s="241" t="s">
        <v>139</v>
      </c>
      <c r="AU306" s="241" t="s">
        <v>86</v>
      </c>
      <c r="AV306" s="11" t="s">
        <v>84</v>
      </c>
      <c r="AW306" s="11" t="s">
        <v>40</v>
      </c>
      <c r="AX306" s="11" t="s">
        <v>77</v>
      </c>
      <c r="AY306" s="241" t="s">
        <v>128</v>
      </c>
    </row>
    <row r="307" s="12" customFormat="1">
      <c r="B307" s="242"/>
      <c r="C307" s="243"/>
      <c r="D307" s="229" t="s">
        <v>139</v>
      </c>
      <c r="E307" s="244" t="s">
        <v>23</v>
      </c>
      <c r="F307" s="245" t="s">
        <v>417</v>
      </c>
      <c r="G307" s="243"/>
      <c r="H307" s="246">
        <v>7.0999999999999996</v>
      </c>
      <c r="I307" s="247"/>
      <c r="J307" s="243"/>
      <c r="K307" s="243"/>
      <c r="L307" s="248"/>
      <c r="M307" s="249"/>
      <c r="N307" s="250"/>
      <c r="O307" s="250"/>
      <c r="P307" s="250"/>
      <c r="Q307" s="250"/>
      <c r="R307" s="250"/>
      <c r="S307" s="250"/>
      <c r="T307" s="251"/>
      <c r="AT307" s="252" t="s">
        <v>139</v>
      </c>
      <c r="AU307" s="252" t="s">
        <v>86</v>
      </c>
      <c r="AV307" s="12" t="s">
        <v>86</v>
      </c>
      <c r="AW307" s="12" t="s">
        <v>40</v>
      </c>
      <c r="AX307" s="12" t="s">
        <v>77</v>
      </c>
      <c r="AY307" s="252" t="s">
        <v>128</v>
      </c>
    </row>
    <row r="308" s="14" customFormat="1">
      <c r="B308" s="264"/>
      <c r="C308" s="265"/>
      <c r="D308" s="229" t="s">
        <v>139</v>
      </c>
      <c r="E308" s="266" t="s">
        <v>23</v>
      </c>
      <c r="F308" s="267" t="s">
        <v>209</v>
      </c>
      <c r="G308" s="265"/>
      <c r="H308" s="268">
        <v>7.0999999999999996</v>
      </c>
      <c r="I308" s="269"/>
      <c r="J308" s="265"/>
      <c r="K308" s="265"/>
      <c r="L308" s="270"/>
      <c r="M308" s="271"/>
      <c r="N308" s="272"/>
      <c r="O308" s="272"/>
      <c r="P308" s="272"/>
      <c r="Q308" s="272"/>
      <c r="R308" s="272"/>
      <c r="S308" s="272"/>
      <c r="T308" s="273"/>
      <c r="AT308" s="274" t="s">
        <v>139</v>
      </c>
      <c r="AU308" s="274" t="s">
        <v>86</v>
      </c>
      <c r="AV308" s="14" t="s">
        <v>148</v>
      </c>
      <c r="AW308" s="14" t="s">
        <v>40</v>
      </c>
      <c r="AX308" s="14" t="s">
        <v>77</v>
      </c>
      <c r="AY308" s="274" t="s">
        <v>128</v>
      </c>
    </row>
    <row r="309" s="12" customFormat="1">
      <c r="B309" s="242"/>
      <c r="C309" s="243"/>
      <c r="D309" s="229" t="s">
        <v>139</v>
      </c>
      <c r="E309" s="244" t="s">
        <v>23</v>
      </c>
      <c r="F309" s="245" t="s">
        <v>148</v>
      </c>
      <c r="G309" s="243"/>
      <c r="H309" s="246">
        <v>3</v>
      </c>
      <c r="I309" s="247"/>
      <c r="J309" s="243"/>
      <c r="K309" s="243"/>
      <c r="L309" s="248"/>
      <c r="M309" s="249"/>
      <c r="N309" s="250"/>
      <c r="O309" s="250"/>
      <c r="P309" s="250"/>
      <c r="Q309" s="250"/>
      <c r="R309" s="250"/>
      <c r="S309" s="250"/>
      <c r="T309" s="251"/>
      <c r="AT309" s="252" t="s">
        <v>139</v>
      </c>
      <c r="AU309" s="252" t="s">
        <v>86</v>
      </c>
      <c r="AV309" s="12" t="s">
        <v>86</v>
      </c>
      <c r="AW309" s="12" t="s">
        <v>40</v>
      </c>
      <c r="AX309" s="12" t="s">
        <v>84</v>
      </c>
      <c r="AY309" s="252" t="s">
        <v>128</v>
      </c>
    </row>
    <row r="310" s="1" customFormat="1" ht="51" customHeight="1">
      <c r="B310" s="46"/>
      <c r="C310" s="217" t="s">
        <v>429</v>
      </c>
      <c r="D310" s="217" t="s">
        <v>130</v>
      </c>
      <c r="E310" s="218" t="s">
        <v>430</v>
      </c>
      <c r="F310" s="219" t="s">
        <v>431</v>
      </c>
      <c r="G310" s="220" t="s">
        <v>133</v>
      </c>
      <c r="H310" s="221">
        <v>9</v>
      </c>
      <c r="I310" s="222"/>
      <c r="J310" s="223">
        <f>ROUND(I310*H310,2)</f>
        <v>0</v>
      </c>
      <c r="K310" s="219" t="s">
        <v>134</v>
      </c>
      <c r="L310" s="72"/>
      <c r="M310" s="224" t="s">
        <v>23</v>
      </c>
      <c r="N310" s="225" t="s">
        <v>48</v>
      </c>
      <c r="O310" s="47"/>
      <c r="P310" s="226">
        <f>O310*H310</f>
        <v>0</v>
      </c>
      <c r="Q310" s="226">
        <v>0.10362</v>
      </c>
      <c r="R310" s="226">
        <f>Q310*H310</f>
        <v>0.93258000000000008</v>
      </c>
      <c r="S310" s="226">
        <v>0</v>
      </c>
      <c r="T310" s="227">
        <f>S310*H310</f>
        <v>0</v>
      </c>
      <c r="AR310" s="24" t="s">
        <v>135</v>
      </c>
      <c r="AT310" s="24" t="s">
        <v>130</v>
      </c>
      <c r="AU310" s="24" t="s">
        <v>86</v>
      </c>
      <c r="AY310" s="24" t="s">
        <v>128</v>
      </c>
      <c r="BE310" s="228">
        <f>IF(N310="základní",J310,0)</f>
        <v>0</v>
      </c>
      <c r="BF310" s="228">
        <f>IF(N310="snížená",J310,0)</f>
        <v>0</v>
      </c>
      <c r="BG310" s="228">
        <f>IF(N310="zákl. přenesená",J310,0)</f>
        <v>0</v>
      </c>
      <c r="BH310" s="228">
        <f>IF(N310="sníž. přenesená",J310,0)</f>
        <v>0</v>
      </c>
      <c r="BI310" s="228">
        <f>IF(N310="nulová",J310,0)</f>
        <v>0</v>
      </c>
      <c r="BJ310" s="24" t="s">
        <v>84</v>
      </c>
      <c r="BK310" s="228">
        <f>ROUND(I310*H310,2)</f>
        <v>0</v>
      </c>
      <c r="BL310" s="24" t="s">
        <v>135</v>
      </c>
      <c r="BM310" s="24" t="s">
        <v>432</v>
      </c>
    </row>
    <row r="311" s="1" customFormat="1">
      <c r="B311" s="46"/>
      <c r="C311" s="74"/>
      <c r="D311" s="229" t="s">
        <v>137</v>
      </c>
      <c r="E311" s="74"/>
      <c r="F311" s="230" t="s">
        <v>433</v>
      </c>
      <c r="G311" s="74"/>
      <c r="H311" s="74"/>
      <c r="I311" s="187"/>
      <c r="J311" s="74"/>
      <c r="K311" s="74"/>
      <c r="L311" s="72"/>
      <c r="M311" s="231"/>
      <c r="N311" s="47"/>
      <c r="O311" s="47"/>
      <c r="P311" s="47"/>
      <c r="Q311" s="47"/>
      <c r="R311" s="47"/>
      <c r="S311" s="47"/>
      <c r="T311" s="95"/>
      <c r="AT311" s="24" t="s">
        <v>137</v>
      </c>
      <c r="AU311" s="24" t="s">
        <v>86</v>
      </c>
    </row>
    <row r="312" s="11" customFormat="1">
      <c r="B312" s="232"/>
      <c r="C312" s="233"/>
      <c r="D312" s="229" t="s">
        <v>139</v>
      </c>
      <c r="E312" s="234" t="s">
        <v>23</v>
      </c>
      <c r="F312" s="235" t="s">
        <v>140</v>
      </c>
      <c r="G312" s="233"/>
      <c r="H312" s="234" t="s">
        <v>23</v>
      </c>
      <c r="I312" s="236"/>
      <c r="J312" s="233"/>
      <c r="K312" s="233"/>
      <c r="L312" s="237"/>
      <c r="M312" s="238"/>
      <c r="N312" s="239"/>
      <c r="O312" s="239"/>
      <c r="P312" s="239"/>
      <c r="Q312" s="239"/>
      <c r="R312" s="239"/>
      <c r="S312" s="239"/>
      <c r="T312" s="240"/>
      <c r="AT312" s="241" t="s">
        <v>139</v>
      </c>
      <c r="AU312" s="241" t="s">
        <v>86</v>
      </c>
      <c r="AV312" s="11" t="s">
        <v>84</v>
      </c>
      <c r="AW312" s="11" t="s">
        <v>40</v>
      </c>
      <c r="AX312" s="11" t="s">
        <v>77</v>
      </c>
      <c r="AY312" s="241" t="s">
        <v>128</v>
      </c>
    </row>
    <row r="313" s="12" customFormat="1">
      <c r="B313" s="242"/>
      <c r="C313" s="243"/>
      <c r="D313" s="229" t="s">
        <v>139</v>
      </c>
      <c r="E313" s="244" t="s">
        <v>23</v>
      </c>
      <c r="F313" s="245" t="s">
        <v>434</v>
      </c>
      <c r="G313" s="243"/>
      <c r="H313" s="246">
        <v>6</v>
      </c>
      <c r="I313" s="247"/>
      <c r="J313" s="243"/>
      <c r="K313" s="243"/>
      <c r="L313" s="248"/>
      <c r="M313" s="249"/>
      <c r="N313" s="250"/>
      <c r="O313" s="250"/>
      <c r="P313" s="250"/>
      <c r="Q313" s="250"/>
      <c r="R313" s="250"/>
      <c r="S313" s="250"/>
      <c r="T313" s="251"/>
      <c r="AT313" s="252" t="s">
        <v>139</v>
      </c>
      <c r="AU313" s="252" t="s">
        <v>86</v>
      </c>
      <c r="AV313" s="12" t="s">
        <v>86</v>
      </c>
      <c r="AW313" s="12" t="s">
        <v>40</v>
      </c>
      <c r="AX313" s="12" t="s">
        <v>77</v>
      </c>
      <c r="AY313" s="252" t="s">
        <v>128</v>
      </c>
    </row>
    <row r="314" s="12" customFormat="1">
      <c r="B314" s="242"/>
      <c r="C314" s="243"/>
      <c r="D314" s="229" t="s">
        <v>139</v>
      </c>
      <c r="E314" s="244" t="s">
        <v>23</v>
      </c>
      <c r="F314" s="245" t="s">
        <v>435</v>
      </c>
      <c r="G314" s="243"/>
      <c r="H314" s="246">
        <v>3</v>
      </c>
      <c r="I314" s="247"/>
      <c r="J314" s="243"/>
      <c r="K314" s="243"/>
      <c r="L314" s="248"/>
      <c r="M314" s="249"/>
      <c r="N314" s="250"/>
      <c r="O314" s="250"/>
      <c r="P314" s="250"/>
      <c r="Q314" s="250"/>
      <c r="R314" s="250"/>
      <c r="S314" s="250"/>
      <c r="T314" s="251"/>
      <c r="AT314" s="252" t="s">
        <v>139</v>
      </c>
      <c r="AU314" s="252" t="s">
        <v>86</v>
      </c>
      <c r="AV314" s="12" t="s">
        <v>86</v>
      </c>
      <c r="AW314" s="12" t="s">
        <v>40</v>
      </c>
      <c r="AX314" s="12" t="s">
        <v>77</v>
      </c>
      <c r="AY314" s="252" t="s">
        <v>128</v>
      </c>
    </row>
    <row r="315" s="13" customFormat="1">
      <c r="B315" s="253"/>
      <c r="C315" s="254"/>
      <c r="D315" s="229" t="s">
        <v>139</v>
      </c>
      <c r="E315" s="255" t="s">
        <v>23</v>
      </c>
      <c r="F315" s="256" t="s">
        <v>143</v>
      </c>
      <c r="G315" s="254"/>
      <c r="H315" s="257">
        <v>9</v>
      </c>
      <c r="I315" s="258"/>
      <c r="J315" s="254"/>
      <c r="K315" s="254"/>
      <c r="L315" s="259"/>
      <c r="M315" s="260"/>
      <c r="N315" s="261"/>
      <c r="O315" s="261"/>
      <c r="P315" s="261"/>
      <c r="Q315" s="261"/>
      <c r="R315" s="261"/>
      <c r="S315" s="261"/>
      <c r="T315" s="262"/>
      <c r="AT315" s="263" t="s">
        <v>139</v>
      </c>
      <c r="AU315" s="263" t="s">
        <v>86</v>
      </c>
      <c r="AV315" s="13" t="s">
        <v>135</v>
      </c>
      <c r="AW315" s="13" t="s">
        <v>40</v>
      </c>
      <c r="AX315" s="13" t="s">
        <v>84</v>
      </c>
      <c r="AY315" s="263" t="s">
        <v>128</v>
      </c>
    </row>
    <row r="316" s="1" customFormat="1" ht="16.5" customHeight="1">
      <c r="B316" s="46"/>
      <c r="C316" s="275" t="s">
        <v>436</v>
      </c>
      <c r="D316" s="275" t="s">
        <v>299</v>
      </c>
      <c r="E316" s="276" t="s">
        <v>437</v>
      </c>
      <c r="F316" s="277" t="s">
        <v>438</v>
      </c>
      <c r="G316" s="278" t="s">
        <v>133</v>
      </c>
      <c r="H316" s="279">
        <v>6.1200000000000001</v>
      </c>
      <c r="I316" s="280"/>
      <c r="J316" s="281">
        <f>ROUND(I316*H316,2)</f>
        <v>0</v>
      </c>
      <c r="K316" s="277" t="s">
        <v>134</v>
      </c>
      <c r="L316" s="282"/>
      <c r="M316" s="283" t="s">
        <v>23</v>
      </c>
      <c r="N316" s="284" t="s">
        <v>48</v>
      </c>
      <c r="O316" s="47"/>
      <c r="P316" s="226">
        <f>O316*H316</f>
        <v>0</v>
      </c>
      <c r="Q316" s="226">
        <v>0.17599999999999999</v>
      </c>
      <c r="R316" s="226">
        <f>Q316*H316</f>
        <v>1.0771199999999999</v>
      </c>
      <c r="S316" s="226">
        <v>0</v>
      </c>
      <c r="T316" s="227">
        <f>S316*H316</f>
        <v>0</v>
      </c>
      <c r="AR316" s="24" t="s">
        <v>177</v>
      </c>
      <c r="AT316" s="24" t="s">
        <v>299</v>
      </c>
      <c r="AU316" s="24" t="s">
        <v>86</v>
      </c>
      <c r="AY316" s="24" t="s">
        <v>128</v>
      </c>
      <c r="BE316" s="228">
        <f>IF(N316="základní",J316,0)</f>
        <v>0</v>
      </c>
      <c r="BF316" s="228">
        <f>IF(N316="snížená",J316,0)</f>
        <v>0</v>
      </c>
      <c r="BG316" s="228">
        <f>IF(N316="zákl. přenesená",J316,0)</f>
        <v>0</v>
      </c>
      <c r="BH316" s="228">
        <f>IF(N316="sníž. přenesená",J316,0)</f>
        <v>0</v>
      </c>
      <c r="BI316" s="228">
        <f>IF(N316="nulová",J316,0)</f>
        <v>0</v>
      </c>
      <c r="BJ316" s="24" t="s">
        <v>84</v>
      </c>
      <c r="BK316" s="228">
        <f>ROUND(I316*H316,2)</f>
        <v>0</v>
      </c>
      <c r="BL316" s="24" t="s">
        <v>135</v>
      </c>
      <c r="BM316" s="24" t="s">
        <v>439</v>
      </c>
    </row>
    <row r="317" s="12" customFormat="1">
      <c r="B317" s="242"/>
      <c r="C317" s="243"/>
      <c r="D317" s="229" t="s">
        <v>139</v>
      </c>
      <c r="E317" s="244" t="s">
        <v>23</v>
      </c>
      <c r="F317" s="245" t="s">
        <v>440</v>
      </c>
      <c r="G317" s="243"/>
      <c r="H317" s="246">
        <v>6.1200000000000001</v>
      </c>
      <c r="I317" s="247"/>
      <c r="J317" s="243"/>
      <c r="K317" s="243"/>
      <c r="L317" s="248"/>
      <c r="M317" s="249"/>
      <c r="N317" s="250"/>
      <c r="O317" s="250"/>
      <c r="P317" s="250"/>
      <c r="Q317" s="250"/>
      <c r="R317" s="250"/>
      <c r="S317" s="250"/>
      <c r="T317" s="251"/>
      <c r="AT317" s="252" t="s">
        <v>139</v>
      </c>
      <c r="AU317" s="252" t="s">
        <v>86</v>
      </c>
      <c r="AV317" s="12" t="s">
        <v>86</v>
      </c>
      <c r="AW317" s="12" t="s">
        <v>40</v>
      </c>
      <c r="AX317" s="12" t="s">
        <v>84</v>
      </c>
      <c r="AY317" s="252" t="s">
        <v>128</v>
      </c>
    </row>
    <row r="318" s="1" customFormat="1" ht="38.25" customHeight="1">
      <c r="B318" s="46"/>
      <c r="C318" s="275" t="s">
        <v>441</v>
      </c>
      <c r="D318" s="275" t="s">
        <v>299</v>
      </c>
      <c r="E318" s="276" t="s">
        <v>442</v>
      </c>
      <c r="F318" s="277" t="s">
        <v>443</v>
      </c>
      <c r="G318" s="278" t="s">
        <v>133</v>
      </c>
      <c r="H318" s="279">
        <v>3.0600000000000001</v>
      </c>
      <c r="I318" s="280"/>
      <c r="J318" s="281">
        <f>ROUND(I318*H318,2)</f>
        <v>0</v>
      </c>
      <c r="K318" s="277" t="s">
        <v>23</v>
      </c>
      <c r="L318" s="282"/>
      <c r="M318" s="283" t="s">
        <v>23</v>
      </c>
      <c r="N318" s="284" t="s">
        <v>48</v>
      </c>
      <c r="O318" s="47"/>
      <c r="P318" s="226">
        <f>O318*H318</f>
        <v>0</v>
      </c>
      <c r="Q318" s="226">
        <v>0.13100000000000001</v>
      </c>
      <c r="R318" s="226">
        <f>Q318*H318</f>
        <v>0.40086000000000005</v>
      </c>
      <c r="S318" s="226">
        <v>0</v>
      </c>
      <c r="T318" s="227">
        <f>S318*H318</f>
        <v>0</v>
      </c>
      <c r="AR318" s="24" t="s">
        <v>177</v>
      </c>
      <c r="AT318" s="24" t="s">
        <v>299</v>
      </c>
      <c r="AU318" s="24" t="s">
        <v>86</v>
      </c>
      <c r="AY318" s="24" t="s">
        <v>128</v>
      </c>
      <c r="BE318" s="228">
        <f>IF(N318="základní",J318,0)</f>
        <v>0</v>
      </c>
      <c r="BF318" s="228">
        <f>IF(N318="snížená",J318,0)</f>
        <v>0</v>
      </c>
      <c r="BG318" s="228">
        <f>IF(N318="zákl. přenesená",J318,0)</f>
        <v>0</v>
      </c>
      <c r="BH318" s="228">
        <f>IF(N318="sníž. přenesená",J318,0)</f>
        <v>0</v>
      </c>
      <c r="BI318" s="228">
        <f>IF(N318="nulová",J318,0)</f>
        <v>0</v>
      </c>
      <c r="BJ318" s="24" t="s">
        <v>84</v>
      </c>
      <c r="BK318" s="228">
        <f>ROUND(I318*H318,2)</f>
        <v>0</v>
      </c>
      <c r="BL318" s="24" t="s">
        <v>135</v>
      </c>
      <c r="BM318" s="24" t="s">
        <v>444</v>
      </c>
    </row>
    <row r="319" s="12" customFormat="1">
      <c r="B319" s="242"/>
      <c r="C319" s="243"/>
      <c r="D319" s="229" t="s">
        <v>139</v>
      </c>
      <c r="E319" s="244" t="s">
        <v>23</v>
      </c>
      <c r="F319" s="245" t="s">
        <v>445</v>
      </c>
      <c r="G319" s="243"/>
      <c r="H319" s="246">
        <v>3.0600000000000001</v>
      </c>
      <c r="I319" s="247"/>
      <c r="J319" s="243"/>
      <c r="K319" s="243"/>
      <c r="L319" s="248"/>
      <c r="M319" s="249"/>
      <c r="N319" s="250"/>
      <c r="O319" s="250"/>
      <c r="P319" s="250"/>
      <c r="Q319" s="250"/>
      <c r="R319" s="250"/>
      <c r="S319" s="250"/>
      <c r="T319" s="251"/>
      <c r="AT319" s="252" t="s">
        <v>139</v>
      </c>
      <c r="AU319" s="252" t="s">
        <v>86</v>
      </c>
      <c r="AV319" s="12" t="s">
        <v>86</v>
      </c>
      <c r="AW319" s="12" t="s">
        <v>40</v>
      </c>
      <c r="AX319" s="12" t="s">
        <v>84</v>
      </c>
      <c r="AY319" s="252" t="s">
        <v>128</v>
      </c>
    </row>
    <row r="320" s="10" customFormat="1" ht="29.88" customHeight="1">
      <c r="B320" s="201"/>
      <c r="C320" s="202"/>
      <c r="D320" s="203" t="s">
        <v>76</v>
      </c>
      <c r="E320" s="215" t="s">
        <v>177</v>
      </c>
      <c r="F320" s="215" t="s">
        <v>446</v>
      </c>
      <c r="G320" s="202"/>
      <c r="H320" s="202"/>
      <c r="I320" s="205"/>
      <c r="J320" s="216">
        <f>BK320</f>
        <v>0</v>
      </c>
      <c r="K320" s="202"/>
      <c r="L320" s="207"/>
      <c r="M320" s="208"/>
      <c r="N320" s="209"/>
      <c r="O320" s="209"/>
      <c r="P320" s="210">
        <f>SUM(P321:P350)</f>
        <v>0</v>
      </c>
      <c r="Q320" s="209"/>
      <c r="R320" s="210">
        <f>SUM(R321:R350)</f>
        <v>2.7444695000000001</v>
      </c>
      <c r="S320" s="209"/>
      <c r="T320" s="211">
        <f>SUM(T321:T350)</f>
        <v>0</v>
      </c>
      <c r="AR320" s="212" t="s">
        <v>84</v>
      </c>
      <c r="AT320" s="213" t="s">
        <v>76</v>
      </c>
      <c r="AU320" s="213" t="s">
        <v>84</v>
      </c>
      <c r="AY320" s="212" t="s">
        <v>128</v>
      </c>
      <c r="BK320" s="214">
        <f>SUM(BK321:BK350)</f>
        <v>0</v>
      </c>
    </row>
    <row r="321" s="1" customFormat="1" ht="25.5" customHeight="1">
      <c r="B321" s="46"/>
      <c r="C321" s="217" t="s">
        <v>447</v>
      </c>
      <c r="D321" s="217" t="s">
        <v>130</v>
      </c>
      <c r="E321" s="218" t="s">
        <v>448</v>
      </c>
      <c r="F321" s="219" t="s">
        <v>449</v>
      </c>
      <c r="G321" s="220" t="s">
        <v>180</v>
      </c>
      <c r="H321" s="221">
        <v>20</v>
      </c>
      <c r="I321" s="222"/>
      <c r="J321" s="223">
        <f>ROUND(I321*H321,2)</f>
        <v>0</v>
      </c>
      <c r="K321" s="219" t="s">
        <v>450</v>
      </c>
      <c r="L321" s="72"/>
      <c r="M321" s="224" t="s">
        <v>23</v>
      </c>
      <c r="N321" s="225" t="s">
        <v>48</v>
      </c>
      <c r="O321" s="47"/>
      <c r="P321" s="226">
        <f>O321*H321</f>
        <v>0</v>
      </c>
      <c r="Q321" s="226">
        <v>6.0000000000000002E-05</v>
      </c>
      <c r="R321" s="226">
        <f>Q321*H321</f>
        <v>0.0012000000000000001</v>
      </c>
      <c r="S321" s="226">
        <v>0</v>
      </c>
      <c r="T321" s="227">
        <f>S321*H321</f>
        <v>0</v>
      </c>
      <c r="AR321" s="24" t="s">
        <v>135</v>
      </c>
      <c r="AT321" s="24" t="s">
        <v>130</v>
      </c>
      <c r="AU321" s="24" t="s">
        <v>86</v>
      </c>
      <c r="AY321" s="24" t="s">
        <v>128</v>
      </c>
      <c r="BE321" s="228">
        <f>IF(N321="základní",J321,0)</f>
        <v>0</v>
      </c>
      <c r="BF321" s="228">
        <f>IF(N321="snížená",J321,0)</f>
        <v>0</v>
      </c>
      <c r="BG321" s="228">
        <f>IF(N321="zákl. přenesená",J321,0)</f>
        <v>0</v>
      </c>
      <c r="BH321" s="228">
        <f>IF(N321="sníž. přenesená",J321,0)</f>
        <v>0</v>
      </c>
      <c r="BI321" s="228">
        <f>IF(N321="nulová",J321,0)</f>
        <v>0</v>
      </c>
      <c r="BJ321" s="24" t="s">
        <v>84</v>
      </c>
      <c r="BK321" s="228">
        <f>ROUND(I321*H321,2)</f>
        <v>0</v>
      </c>
      <c r="BL321" s="24" t="s">
        <v>135</v>
      </c>
      <c r="BM321" s="24" t="s">
        <v>451</v>
      </c>
    </row>
    <row r="322" s="11" customFormat="1">
      <c r="B322" s="232"/>
      <c r="C322" s="233"/>
      <c r="D322" s="229" t="s">
        <v>139</v>
      </c>
      <c r="E322" s="234" t="s">
        <v>23</v>
      </c>
      <c r="F322" s="235" t="s">
        <v>452</v>
      </c>
      <c r="G322" s="233"/>
      <c r="H322" s="234" t="s">
        <v>23</v>
      </c>
      <c r="I322" s="236"/>
      <c r="J322" s="233"/>
      <c r="K322" s="233"/>
      <c r="L322" s="237"/>
      <c r="M322" s="238"/>
      <c r="N322" s="239"/>
      <c r="O322" s="239"/>
      <c r="P322" s="239"/>
      <c r="Q322" s="239"/>
      <c r="R322" s="239"/>
      <c r="S322" s="239"/>
      <c r="T322" s="240"/>
      <c r="AT322" s="241" t="s">
        <v>139</v>
      </c>
      <c r="AU322" s="241" t="s">
        <v>86</v>
      </c>
      <c r="AV322" s="11" t="s">
        <v>84</v>
      </c>
      <c r="AW322" s="11" t="s">
        <v>40</v>
      </c>
      <c r="AX322" s="11" t="s">
        <v>77</v>
      </c>
      <c r="AY322" s="241" t="s">
        <v>128</v>
      </c>
    </row>
    <row r="323" s="12" customFormat="1">
      <c r="B323" s="242"/>
      <c r="C323" s="243"/>
      <c r="D323" s="229" t="s">
        <v>139</v>
      </c>
      <c r="E323" s="244" t="s">
        <v>23</v>
      </c>
      <c r="F323" s="245" t="s">
        <v>453</v>
      </c>
      <c r="G323" s="243"/>
      <c r="H323" s="246">
        <v>20</v>
      </c>
      <c r="I323" s="247"/>
      <c r="J323" s="243"/>
      <c r="K323" s="243"/>
      <c r="L323" s="248"/>
      <c r="M323" s="249"/>
      <c r="N323" s="250"/>
      <c r="O323" s="250"/>
      <c r="P323" s="250"/>
      <c r="Q323" s="250"/>
      <c r="R323" s="250"/>
      <c r="S323" s="250"/>
      <c r="T323" s="251"/>
      <c r="AT323" s="252" t="s">
        <v>139</v>
      </c>
      <c r="AU323" s="252" t="s">
        <v>86</v>
      </c>
      <c r="AV323" s="12" t="s">
        <v>86</v>
      </c>
      <c r="AW323" s="12" t="s">
        <v>40</v>
      </c>
      <c r="AX323" s="12" t="s">
        <v>84</v>
      </c>
      <c r="AY323" s="252" t="s">
        <v>128</v>
      </c>
    </row>
    <row r="324" s="1" customFormat="1" ht="16.5" customHeight="1">
      <c r="B324" s="46"/>
      <c r="C324" s="275" t="s">
        <v>454</v>
      </c>
      <c r="D324" s="275" t="s">
        <v>299</v>
      </c>
      <c r="E324" s="276" t="s">
        <v>455</v>
      </c>
      <c r="F324" s="277" t="s">
        <v>456</v>
      </c>
      <c r="G324" s="278" t="s">
        <v>180</v>
      </c>
      <c r="H324" s="279">
        <v>20</v>
      </c>
      <c r="I324" s="280"/>
      <c r="J324" s="281">
        <f>ROUND(I324*H324,2)</f>
        <v>0</v>
      </c>
      <c r="K324" s="277" t="s">
        <v>23</v>
      </c>
      <c r="L324" s="282"/>
      <c r="M324" s="283" t="s">
        <v>23</v>
      </c>
      <c r="N324" s="284" t="s">
        <v>48</v>
      </c>
      <c r="O324" s="47"/>
      <c r="P324" s="226">
        <f>O324*H324</f>
        <v>0</v>
      </c>
      <c r="Q324" s="226">
        <v>0</v>
      </c>
      <c r="R324" s="226">
        <f>Q324*H324</f>
        <v>0</v>
      </c>
      <c r="S324" s="226">
        <v>0</v>
      </c>
      <c r="T324" s="227">
        <f>S324*H324</f>
        <v>0</v>
      </c>
      <c r="AR324" s="24" t="s">
        <v>177</v>
      </c>
      <c r="AT324" s="24" t="s">
        <v>299</v>
      </c>
      <c r="AU324" s="24" t="s">
        <v>86</v>
      </c>
      <c r="AY324" s="24" t="s">
        <v>128</v>
      </c>
      <c r="BE324" s="228">
        <f>IF(N324="základní",J324,0)</f>
        <v>0</v>
      </c>
      <c r="BF324" s="228">
        <f>IF(N324="snížená",J324,0)</f>
        <v>0</v>
      </c>
      <c r="BG324" s="228">
        <f>IF(N324="zákl. přenesená",J324,0)</f>
        <v>0</v>
      </c>
      <c r="BH324" s="228">
        <f>IF(N324="sníž. přenesená",J324,0)</f>
        <v>0</v>
      </c>
      <c r="BI324" s="228">
        <f>IF(N324="nulová",J324,0)</f>
        <v>0</v>
      </c>
      <c r="BJ324" s="24" t="s">
        <v>84</v>
      </c>
      <c r="BK324" s="228">
        <f>ROUND(I324*H324,2)</f>
        <v>0</v>
      </c>
      <c r="BL324" s="24" t="s">
        <v>135</v>
      </c>
      <c r="BM324" s="24" t="s">
        <v>457</v>
      </c>
    </row>
    <row r="325" s="1" customFormat="1" ht="25.5" customHeight="1">
      <c r="B325" s="46"/>
      <c r="C325" s="217" t="s">
        <v>458</v>
      </c>
      <c r="D325" s="217" t="s">
        <v>130</v>
      </c>
      <c r="E325" s="218" t="s">
        <v>459</v>
      </c>
      <c r="F325" s="219" t="s">
        <v>460</v>
      </c>
      <c r="G325" s="220" t="s">
        <v>180</v>
      </c>
      <c r="H325" s="221">
        <v>2</v>
      </c>
      <c r="I325" s="222"/>
      <c r="J325" s="223">
        <f>ROUND(I325*H325,2)</f>
        <v>0</v>
      </c>
      <c r="K325" s="219" t="s">
        <v>134</v>
      </c>
      <c r="L325" s="72"/>
      <c r="M325" s="224" t="s">
        <v>23</v>
      </c>
      <c r="N325" s="225" t="s">
        <v>48</v>
      </c>
      <c r="O325" s="47"/>
      <c r="P325" s="226">
        <f>O325*H325</f>
        <v>0</v>
      </c>
      <c r="Q325" s="226">
        <v>0.0026809999999999998</v>
      </c>
      <c r="R325" s="226">
        <f>Q325*H325</f>
        <v>0.0053619999999999996</v>
      </c>
      <c r="S325" s="226">
        <v>0</v>
      </c>
      <c r="T325" s="227">
        <f>S325*H325</f>
        <v>0</v>
      </c>
      <c r="AR325" s="24" t="s">
        <v>135</v>
      </c>
      <c r="AT325" s="24" t="s">
        <v>130</v>
      </c>
      <c r="AU325" s="24" t="s">
        <v>86</v>
      </c>
      <c r="AY325" s="24" t="s">
        <v>128</v>
      </c>
      <c r="BE325" s="228">
        <f>IF(N325="základní",J325,0)</f>
        <v>0</v>
      </c>
      <c r="BF325" s="228">
        <f>IF(N325="snížená",J325,0)</f>
        <v>0</v>
      </c>
      <c r="BG325" s="228">
        <f>IF(N325="zákl. přenesená",J325,0)</f>
        <v>0</v>
      </c>
      <c r="BH325" s="228">
        <f>IF(N325="sníž. přenesená",J325,0)</f>
        <v>0</v>
      </c>
      <c r="BI325" s="228">
        <f>IF(N325="nulová",J325,0)</f>
        <v>0</v>
      </c>
      <c r="BJ325" s="24" t="s">
        <v>84</v>
      </c>
      <c r="BK325" s="228">
        <f>ROUND(I325*H325,2)</f>
        <v>0</v>
      </c>
      <c r="BL325" s="24" t="s">
        <v>135</v>
      </c>
      <c r="BM325" s="24" t="s">
        <v>461</v>
      </c>
    </row>
    <row r="326" s="1" customFormat="1">
      <c r="B326" s="46"/>
      <c r="C326" s="74"/>
      <c r="D326" s="229" t="s">
        <v>137</v>
      </c>
      <c r="E326" s="74"/>
      <c r="F326" s="230" t="s">
        <v>462</v>
      </c>
      <c r="G326" s="74"/>
      <c r="H326" s="74"/>
      <c r="I326" s="187"/>
      <c r="J326" s="74"/>
      <c r="K326" s="74"/>
      <c r="L326" s="72"/>
      <c r="M326" s="231"/>
      <c r="N326" s="47"/>
      <c r="O326" s="47"/>
      <c r="P326" s="47"/>
      <c r="Q326" s="47"/>
      <c r="R326" s="47"/>
      <c r="S326" s="47"/>
      <c r="T326" s="95"/>
      <c r="AT326" s="24" t="s">
        <v>137</v>
      </c>
      <c r="AU326" s="24" t="s">
        <v>86</v>
      </c>
    </row>
    <row r="327" s="11" customFormat="1">
      <c r="B327" s="232"/>
      <c r="C327" s="233"/>
      <c r="D327" s="229" t="s">
        <v>139</v>
      </c>
      <c r="E327" s="234" t="s">
        <v>23</v>
      </c>
      <c r="F327" s="235" t="s">
        <v>270</v>
      </c>
      <c r="G327" s="233"/>
      <c r="H327" s="234" t="s">
        <v>23</v>
      </c>
      <c r="I327" s="236"/>
      <c r="J327" s="233"/>
      <c r="K327" s="233"/>
      <c r="L327" s="237"/>
      <c r="M327" s="238"/>
      <c r="N327" s="239"/>
      <c r="O327" s="239"/>
      <c r="P327" s="239"/>
      <c r="Q327" s="239"/>
      <c r="R327" s="239"/>
      <c r="S327" s="239"/>
      <c r="T327" s="240"/>
      <c r="AT327" s="241" t="s">
        <v>139</v>
      </c>
      <c r="AU327" s="241" t="s">
        <v>86</v>
      </c>
      <c r="AV327" s="11" t="s">
        <v>84</v>
      </c>
      <c r="AW327" s="11" t="s">
        <v>40</v>
      </c>
      <c r="AX327" s="11" t="s">
        <v>77</v>
      </c>
      <c r="AY327" s="241" t="s">
        <v>128</v>
      </c>
    </row>
    <row r="328" s="12" customFormat="1">
      <c r="B328" s="242"/>
      <c r="C328" s="243"/>
      <c r="D328" s="229" t="s">
        <v>139</v>
      </c>
      <c r="E328" s="244" t="s">
        <v>23</v>
      </c>
      <c r="F328" s="245" t="s">
        <v>463</v>
      </c>
      <c r="G328" s="243"/>
      <c r="H328" s="246">
        <v>2</v>
      </c>
      <c r="I328" s="247"/>
      <c r="J328" s="243"/>
      <c r="K328" s="243"/>
      <c r="L328" s="248"/>
      <c r="M328" s="249"/>
      <c r="N328" s="250"/>
      <c r="O328" s="250"/>
      <c r="P328" s="250"/>
      <c r="Q328" s="250"/>
      <c r="R328" s="250"/>
      <c r="S328" s="250"/>
      <c r="T328" s="251"/>
      <c r="AT328" s="252" t="s">
        <v>139</v>
      </c>
      <c r="AU328" s="252" t="s">
        <v>86</v>
      </c>
      <c r="AV328" s="12" t="s">
        <v>86</v>
      </c>
      <c r="AW328" s="12" t="s">
        <v>40</v>
      </c>
      <c r="AX328" s="12" t="s">
        <v>84</v>
      </c>
      <c r="AY328" s="252" t="s">
        <v>128</v>
      </c>
    </row>
    <row r="329" s="1" customFormat="1" ht="25.5" customHeight="1">
      <c r="B329" s="46"/>
      <c r="C329" s="217" t="s">
        <v>464</v>
      </c>
      <c r="D329" s="217" t="s">
        <v>130</v>
      </c>
      <c r="E329" s="218" t="s">
        <v>465</v>
      </c>
      <c r="F329" s="219" t="s">
        <v>466</v>
      </c>
      <c r="G329" s="220" t="s">
        <v>151</v>
      </c>
      <c r="H329" s="221">
        <v>2</v>
      </c>
      <c r="I329" s="222"/>
      <c r="J329" s="223">
        <f>ROUND(I329*H329,2)</f>
        <v>0</v>
      </c>
      <c r="K329" s="219" t="s">
        <v>134</v>
      </c>
      <c r="L329" s="72"/>
      <c r="M329" s="224" t="s">
        <v>23</v>
      </c>
      <c r="N329" s="225" t="s">
        <v>48</v>
      </c>
      <c r="O329" s="47"/>
      <c r="P329" s="226">
        <f>O329*H329</f>
        <v>0</v>
      </c>
      <c r="Q329" s="226">
        <v>3.7500000000000001E-06</v>
      </c>
      <c r="R329" s="226">
        <f>Q329*H329</f>
        <v>7.5000000000000002E-06</v>
      </c>
      <c r="S329" s="226">
        <v>0</v>
      </c>
      <c r="T329" s="227">
        <f>S329*H329</f>
        <v>0</v>
      </c>
      <c r="AR329" s="24" t="s">
        <v>135</v>
      </c>
      <c r="AT329" s="24" t="s">
        <v>130</v>
      </c>
      <c r="AU329" s="24" t="s">
        <v>86</v>
      </c>
      <c r="AY329" s="24" t="s">
        <v>128</v>
      </c>
      <c r="BE329" s="228">
        <f>IF(N329="základní",J329,0)</f>
        <v>0</v>
      </c>
      <c r="BF329" s="228">
        <f>IF(N329="snížená",J329,0)</f>
        <v>0</v>
      </c>
      <c r="BG329" s="228">
        <f>IF(N329="zákl. přenesená",J329,0)</f>
        <v>0</v>
      </c>
      <c r="BH329" s="228">
        <f>IF(N329="sníž. přenesená",J329,0)</f>
        <v>0</v>
      </c>
      <c r="BI329" s="228">
        <f>IF(N329="nulová",J329,0)</f>
        <v>0</v>
      </c>
      <c r="BJ329" s="24" t="s">
        <v>84</v>
      </c>
      <c r="BK329" s="228">
        <f>ROUND(I329*H329,2)</f>
        <v>0</v>
      </c>
      <c r="BL329" s="24" t="s">
        <v>135</v>
      </c>
      <c r="BM329" s="24" t="s">
        <v>467</v>
      </c>
    </row>
    <row r="330" s="1" customFormat="1">
      <c r="B330" s="46"/>
      <c r="C330" s="74"/>
      <c r="D330" s="229" t="s">
        <v>137</v>
      </c>
      <c r="E330" s="74"/>
      <c r="F330" s="230" t="s">
        <v>468</v>
      </c>
      <c r="G330" s="74"/>
      <c r="H330" s="74"/>
      <c r="I330" s="187"/>
      <c r="J330" s="74"/>
      <c r="K330" s="74"/>
      <c r="L330" s="72"/>
      <c r="M330" s="231"/>
      <c r="N330" s="47"/>
      <c r="O330" s="47"/>
      <c r="P330" s="47"/>
      <c r="Q330" s="47"/>
      <c r="R330" s="47"/>
      <c r="S330" s="47"/>
      <c r="T330" s="95"/>
      <c r="AT330" s="24" t="s">
        <v>137</v>
      </c>
      <c r="AU330" s="24" t="s">
        <v>86</v>
      </c>
    </row>
    <row r="331" s="11" customFormat="1">
      <c r="B331" s="232"/>
      <c r="C331" s="233"/>
      <c r="D331" s="229" t="s">
        <v>139</v>
      </c>
      <c r="E331" s="234" t="s">
        <v>23</v>
      </c>
      <c r="F331" s="235" t="s">
        <v>270</v>
      </c>
      <c r="G331" s="233"/>
      <c r="H331" s="234" t="s">
        <v>23</v>
      </c>
      <c r="I331" s="236"/>
      <c r="J331" s="233"/>
      <c r="K331" s="233"/>
      <c r="L331" s="237"/>
      <c r="M331" s="238"/>
      <c r="N331" s="239"/>
      <c r="O331" s="239"/>
      <c r="P331" s="239"/>
      <c r="Q331" s="239"/>
      <c r="R331" s="239"/>
      <c r="S331" s="239"/>
      <c r="T331" s="240"/>
      <c r="AT331" s="241" t="s">
        <v>139</v>
      </c>
      <c r="AU331" s="241" t="s">
        <v>86</v>
      </c>
      <c r="AV331" s="11" t="s">
        <v>84</v>
      </c>
      <c r="AW331" s="11" t="s">
        <v>40</v>
      </c>
      <c r="AX331" s="11" t="s">
        <v>77</v>
      </c>
      <c r="AY331" s="241" t="s">
        <v>128</v>
      </c>
    </row>
    <row r="332" s="12" customFormat="1">
      <c r="B332" s="242"/>
      <c r="C332" s="243"/>
      <c r="D332" s="229" t="s">
        <v>139</v>
      </c>
      <c r="E332" s="244" t="s">
        <v>23</v>
      </c>
      <c r="F332" s="245" t="s">
        <v>463</v>
      </c>
      <c r="G332" s="243"/>
      <c r="H332" s="246">
        <v>2</v>
      </c>
      <c r="I332" s="247"/>
      <c r="J332" s="243"/>
      <c r="K332" s="243"/>
      <c r="L332" s="248"/>
      <c r="M332" s="249"/>
      <c r="N332" s="250"/>
      <c r="O332" s="250"/>
      <c r="P332" s="250"/>
      <c r="Q332" s="250"/>
      <c r="R332" s="250"/>
      <c r="S332" s="250"/>
      <c r="T332" s="251"/>
      <c r="AT332" s="252" t="s">
        <v>139</v>
      </c>
      <c r="AU332" s="252" t="s">
        <v>86</v>
      </c>
      <c r="AV332" s="12" t="s">
        <v>86</v>
      </c>
      <c r="AW332" s="12" t="s">
        <v>40</v>
      </c>
      <c r="AX332" s="12" t="s">
        <v>84</v>
      </c>
      <c r="AY332" s="252" t="s">
        <v>128</v>
      </c>
    </row>
    <row r="333" s="1" customFormat="1" ht="16.5" customHeight="1">
      <c r="B333" s="46"/>
      <c r="C333" s="275" t="s">
        <v>469</v>
      </c>
      <c r="D333" s="275" t="s">
        <v>299</v>
      </c>
      <c r="E333" s="276" t="s">
        <v>470</v>
      </c>
      <c r="F333" s="277" t="s">
        <v>471</v>
      </c>
      <c r="G333" s="278" t="s">
        <v>151</v>
      </c>
      <c r="H333" s="279">
        <v>2</v>
      </c>
      <c r="I333" s="280"/>
      <c r="J333" s="281">
        <f>ROUND(I333*H333,2)</f>
        <v>0</v>
      </c>
      <c r="K333" s="277" t="s">
        <v>23</v>
      </c>
      <c r="L333" s="282"/>
      <c r="M333" s="283" t="s">
        <v>23</v>
      </c>
      <c r="N333" s="284" t="s">
        <v>48</v>
      </c>
      <c r="O333" s="47"/>
      <c r="P333" s="226">
        <f>O333*H333</f>
        <v>0</v>
      </c>
      <c r="Q333" s="226">
        <v>0</v>
      </c>
      <c r="R333" s="226">
        <f>Q333*H333</f>
        <v>0</v>
      </c>
      <c r="S333" s="226">
        <v>0</v>
      </c>
      <c r="T333" s="227">
        <f>S333*H333</f>
        <v>0</v>
      </c>
      <c r="AR333" s="24" t="s">
        <v>177</v>
      </c>
      <c r="AT333" s="24" t="s">
        <v>299</v>
      </c>
      <c r="AU333" s="24" t="s">
        <v>86</v>
      </c>
      <c r="AY333" s="24" t="s">
        <v>128</v>
      </c>
      <c r="BE333" s="228">
        <f>IF(N333="základní",J333,0)</f>
        <v>0</v>
      </c>
      <c r="BF333" s="228">
        <f>IF(N333="snížená",J333,0)</f>
        <v>0</v>
      </c>
      <c r="BG333" s="228">
        <f>IF(N333="zákl. přenesená",J333,0)</f>
        <v>0</v>
      </c>
      <c r="BH333" s="228">
        <f>IF(N333="sníž. přenesená",J333,0)</f>
        <v>0</v>
      </c>
      <c r="BI333" s="228">
        <f>IF(N333="nulová",J333,0)</f>
        <v>0</v>
      </c>
      <c r="BJ333" s="24" t="s">
        <v>84</v>
      </c>
      <c r="BK333" s="228">
        <f>ROUND(I333*H333,2)</f>
        <v>0</v>
      </c>
      <c r="BL333" s="24" t="s">
        <v>135</v>
      </c>
      <c r="BM333" s="24" t="s">
        <v>472</v>
      </c>
    </row>
    <row r="334" s="12" customFormat="1">
      <c r="B334" s="242"/>
      <c r="C334" s="243"/>
      <c r="D334" s="229" t="s">
        <v>139</v>
      </c>
      <c r="E334" s="244" t="s">
        <v>23</v>
      </c>
      <c r="F334" s="245" t="s">
        <v>473</v>
      </c>
      <c r="G334" s="243"/>
      <c r="H334" s="246">
        <v>2</v>
      </c>
      <c r="I334" s="247"/>
      <c r="J334" s="243"/>
      <c r="K334" s="243"/>
      <c r="L334" s="248"/>
      <c r="M334" s="249"/>
      <c r="N334" s="250"/>
      <c r="O334" s="250"/>
      <c r="P334" s="250"/>
      <c r="Q334" s="250"/>
      <c r="R334" s="250"/>
      <c r="S334" s="250"/>
      <c r="T334" s="251"/>
      <c r="AT334" s="252" t="s">
        <v>139</v>
      </c>
      <c r="AU334" s="252" t="s">
        <v>86</v>
      </c>
      <c r="AV334" s="12" t="s">
        <v>86</v>
      </c>
      <c r="AW334" s="12" t="s">
        <v>40</v>
      </c>
      <c r="AX334" s="12" t="s">
        <v>84</v>
      </c>
      <c r="AY334" s="252" t="s">
        <v>128</v>
      </c>
    </row>
    <row r="335" s="1" customFormat="1" ht="16.5" customHeight="1">
      <c r="B335" s="46"/>
      <c r="C335" s="217" t="s">
        <v>474</v>
      </c>
      <c r="D335" s="217" t="s">
        <v>130</v>
      </c>
      <c r="E335" s="218" t="s">
        <v>475</v>
      </c>
      <c r="F335" s="219" t="s">
        <v>476</v>
      </c>
      <c r="G335" s="220" t="s">
        <v>151</v>
      </c>
      <c r="H335" s="221">
        <v>1</v>
      </c>
      <c r="I335" s="222"/>
      <c r="J335" s="223">
        <f>ROUND(I335*H335,2)</f>
        <v>0</v>
      </c>
      <c r="K335" s="219" t="s">
        <v>23</v>
      </c>
      <c r="L335" s="72"/>
      <c r="M335" s="224" t="s">
        <v>23</v>
      </c>
      <c r="N335" s="225" t="s">
        <v>48</v>
      </c>
      <c r="O335" s="47"/>
      <c r="P335" s="226">
        <f>O335*H335</f>
        <v>0</v>
      </c>
      <c r="Q335" s="226">
        <v>0.34089999999999998</v>
      </c>
      <c r="R335" s="226">
        <f>Q335*H335</f>
        <v>0.34089999999999998</v>
      </c>
      <c r="S335" s="226">
        <v>0</v>
      </c>
      <c r="T335" s="227">
        <f>S335*H335</f>
        <v>0</v>
      </c>
      <c r="AR335" s="24" t="s">
        <v>135</v>
      </c>
      <c r="AT335" s="24" t="s">
        <v>130</v>
      </c>
      <c r="AU335" s="24" t="s">
        <v>86</v>
      </c>
      <c r="AY335" s="24" t="s">
        <v>128</v>
      </c>
      <c r="BE335" s="228">
        <f>IF(N335="základní",J335,0)</f>
        <v>0</v>
      </c>
      <c r="BF335" s="228">
        <f>IF(N335="snížená",J335,0)</f>
        <v>0</v>
      </c>
      <c r="BG335" s="228">
        <f>IF(N335="zákl. přenesená",J335,0)</f>
        <v>0</v>
      </c>
      <c r="BH335" s="228">
        <f>IF(N335="sníž. přenesená",J335,0)</f>
        <v>0</v>
      </c>
      <c r="BI335" s="228">
        <f>IF(N335="nulová",J335,0)</f>
        <v>0</v>
      </c>
      <c r="BJ335" s="24" t="s">
        <v>84</v>
      </c>
      <c r="BK335" s="228">
        <f>ROUND(I335*H335,2)</f>
        <v>0</v>
      </c>
      <c r="BL335" s="24" t="s">
        <v>135</v>
      </c>
      <c r="BM335" s="24" t="s">
        <v>477</v>
      </c>
    </row>
    <row r="336" s="11" customFormat="1">
      <c r="B336" s="232"/>
      <c r="C336" s="233"/>
      <c r="D336" s="229" t="s">
        <v>139</v>
      </c>
      <c r="E336" s="234" t="s">
        <v>23</v>
      </c>
      <c r="F336" s="235" t="s">
        <v>270</v>
      </c>
      <c r="G336" s="233"/>
      <c r="H336" s="234" t="s">
        <v>23</v>
      </c>
      <c r="I336" s="236"/>
      <c r="J336" s="233"/>
      <c r="K336" s="233"/>
      <c r="L336" s="237"/>
      <c r="M336" s="238"/>
      <c r="N336" s="239"/>
      <c r="O336" s="239"/>
      <c r="P336" s="239"/>
      <c r="Q336" s="239"/>
      <c r="R336" s="239"/>
      <c r="S336" s="239"/>
      <c r="T336" s="240"/>
      <c r="AT336" s="241" t="s">
        <v>139</v>
      </c>
      <c r="AU336" s="241" t="s">
        <v>86</v>
      </c>
      <c r="AV336" s="11" t="s">
        <v>84</v>
      </c>
      <c r="AW336" s="11" t="s">
        <v>40</v>
      </c>
      <c r="AX336" s="11" t="s">
        <v>77</v>
      </c>
      <c r="AY336" s="241" t="s">
        <v>128</v>
      </c>
    </row>
    <row r="337" s="12" customFormat="1">
      <c r="B337" s="242"/>
      <c r="C337" s="243"/>
      <c r="D337" s="229" t="s">
        <v>139</v>
      </c>
      <c r="E337" s="244" t="s">
        <v>23</v>
      </c>
      <c r="F337" s="245" t="s">
        <v>478</v>
      </c>
      <c r="G337" s="243"/>
      <c r="H337" s="246">
        <v>1</v>
      </c>
      <c r="I337" s="247"/>
      <c r="J337" s="243"/>
      <c r="K337" s="243"/>
      <c r="L337" s="248"/>
      <c r="M337" s="249"/>
      <c r="N337" s="250"/>
      <c r="O337" s="250"/>
      <c r="P337" s="250"/>
      <c r="Q337" s="250"/>
      <c r="R337" s="250"/>
      <c r="S337" s="250"/>
      <c r="T337" s="251"/>
      <c r="AT337" s="252" t="s">
        <v>139</v>
      </c>
      <c r="AU337" s="252" t="s">
        <v>86</v>
      </c>
      <c r="AV337" s="12" t="s">
        <v>86</v>
      </c>
      <c r="AW337" s="12" t="s">
        <v>40</v>
      </c>
      <c r="AX337" s="12" t="s">
        <v>84</v>
      </c>
      <c r="AY337" s="252" t="s">
        <v>128</v>
      </c>
    </row>
    <row r="338" s="1" customFormat="1" ht="16.5" customHeight="1">
      <c r="B338" s="46"/>
      <c r="C338" s="275" t="s">
        <v>479</v>
      </c>
      <c r="D338" s="275" t="s">
        <v>299</v>
      </c>
      <c r="E338" s="276" t="s">
        <v>480</v>
      </c>
      <c r="F338" s="277" t="s">
        <v>481</v>
      </c>
      <c r="G338" s="278" t="s">
        <v>482</v>
      </c>
      <c r="H338" s="279">
        <v>1</v>
      </c>
      <c r="I338" s="280"/>
      <c r="J338" s="281">
        <f>ROUND(I338*H338,2)</f>
        <v>0</v>
      </c>
      <c r="K338" s="277" t="s">
        <v>23</v>
      </c>
      <c r="L338" s="282"/>
      <c r="M338" s="283" t="s">
        <v>23</v>
      </c>
      <c r="N338" s="284" t="s">
        <v>48</v>
      </c>
      <c r="O338" s="47"/>
      <c r="P338" s="226">
        <f>O338*H338</f>
        <v>0</v>
      </c>
      <c r="Q338" s="226">
        <v>0</v>
      </c>
      <c r="R338" s="226">
        <f>Q338*H338</f>
        <v>0</v>
      </c>
      <c r="S338" s="226">
        <v>0</v>
      </c>
      <c r="T338" s="227">
        <f>S338*H338</f>
        <v>0</v>
      </c>
      <c r="AR338" s="24" t="s">
        <v>177</v>
      </c>
      <c r="AT338" s="24" t="s">
        <v>299</v>
      </c>
      <c r="AU338" s="24" t="s">
        <v>86</v>
      </c>
      <c r="AY338" s="24" t="s">
        <v>128</v>
      </c>
      <c r="BE338" s="228">
        <f>IF(N338="základní",J338,0)</f>
        <v>0</v>
      </c>
      <c r="BF338" s="228">
        <f>IF(N338="snížená",J338,0)</f>
        <v>0</v>
      </c>
      <c r="BG338" s="228">
        <f>IF(N338="zákl. přenesená",J338,0)</f>
        <v>0</v>
      </c>
      <c r="BH338" s="228">
        <f>IF(N338="sníž. přenesená",J338,0)</f>
        <v>0</v>
      </c>
      <c r="BI338" s="228">
        <f>IF(N338="nulová",J338,0)</f>
        <v>0</v>
      </c>
      <c r="BJ338" s="24" t="s">
        <v>84</v>
      </c>
      <c r="BK338" s="228">
        <f>ROUND(I338*H338,2)</f>
        <v>0</v>
      </c>
      <c r="BL338" s="24" t="s">
        <v>135</v>
      </c>
      <c r="BM338" s="24" t="s">
        <v>483</v>
      </c>
    </row>
    <row r="339" s="11" customFormat="1">
      <c r="B339" s="232"/>
      <c r="C339" s="233"/>
      <c r="D339" s="229" t="s">
        <v>139</v>
      </c>
      <c r="E339" s="234" t="s">
        <v>23</v>
      </c>
      <c r="F339" s="235" t="s">
        <v>270</v>
      </c>
      <c r="G339" s="233"/>
      <c r="H339" s="234" t="s">
        <v>23</v>
      </c>
      <c r="I339" s="236"/>
      <c r="J339" s="233"/>
      <c r="K339" s="233"/>
      <c r="L339" s="237"/>
      <c r="M339" s="238"/>
      <c r="N339" s="239"/>
      <c r="O339" s="239"/>
      <c r="P339" s="239"/>
      <c r="Q339" s="239"/>
      <c r="R339" s="239"/>
      <c r="S339" s="239"/>
      <c r="T339" s="240"/>
      <c r="AT339" s="241" t="s">
        <v>139</v>
      </c>
      <c r="AU339" s="241" t="s">
        <v>86</v>
      </c>
      <c r="AV339" s="11" t="s">
        <v>84</v>
      </c>
      <c r="AW339" s="11" t="s">
        <v>40</v>
      </c>
      <c r="AX339" s="11" t="s">
        <v>77</v>
      </c>
      <c r="AY339" s="241" t="s">
        <v>128</v>
      </c>
    </row>
    <row r="340" s="12" customFormat="1">
      <c r="B340" s="242"/>
      <c r="C340" s="243"/>
      <c r="D340" s="229" t="s">
        <v>139</v>
      </c>
      <c r="E340" s="244" t="s">
        <v>23</v>
      </c>
      <c r="F340" s="245" t="s">
        <v>478</v>
      </c>
      <c r="G340" s="243"/>
      <c r="H340" s="246">
        <v>1</v>
      </c>
      <c r="I340" s="247"/>
      <c r="J340" s="243"/>
      <c r="K340" s="243"/>
      <c r="L340" s="248"/>
      <c r="M340" s="249"/>
      <c r="N340" s="250"/>
      <c r="O340" s="250"/>
      <c r="P340" s="250"/>
      <c r="Q340" s="250"/>
      <c r="R340" s="250"/>
      <c r="S340" s="250"/>
      <c r="T340" s="251"/>
      <c r="AT340" s="252" t="s">
        <v>139</v>
      </c>
      <c r="AU340" s="252" t="s">
        <v>86</v>
      </c>
      <c r="AV340" s="12" t="s">
        <v>86</v>
      </c>
      <c r="AW340" s="12" t="s">
        <v>40</v>
      </c>
      <c r="AX340" s="12" t="s">
        <v>84</v>
      </c>
      <c r="AY340" s="252" t="s">
        <v>128</v>
      </c>
    </row>
    <row r="341" s="1" customFormat="1" ht="16.5" customHeight="1">
      <c r="B341" s="46"/>
      <c r="C341" s="275" t="s">
        <v>484</v>
      </c>
      <c r="D341" s="275" t="s">
        <v>299</v>
      </c>
      <c r="E341" s="276" t="s">
        <v>485</v>
      </c>
      <c r="F341" s="277" t="s">
        <v>486</v>
      </c>
      <c r="G341" s="278" t="s">
        <v>482</v>
      </c>
      <c r="H341" s="279">
        <v>1</v>
      </c>
      <c r="I341" s="280"/>
      <c r="J341" s="281">
        <f>ROUND(I341*H341,2)</f>
        <v>0</v>
      </c>
      <c r="K341" s="277" t="s">
        <v>23</v>
      </c>
      <c r="L341" s="282"/>
      <c r="M341" s="283" t="s">
        <v>23</v>
      </c>
      <c r="N341" s="284" t="s">
        <v>48</v>
      </c>
      <c r="O341" s="47"/>
      <c r="P341" s="226">
        <f>O341*H341</f>
        <v>0</v>
      </c>
      <c r="Q341" s="226">
        <v>0</v>
      </c>
      <c r="R341" s="226">
        <f>Q341*H341</f>
        <v>0</v>
      </c>
      <c r="S341" s="226">
        <v>0</v>
      </c>
      <c r="T341" s="227">
        <f>S341*H341</f>
        <v>0</v>
      </c>
      <c r="AR341" s="24" t="s">
        <v>177</v>
      </c>
      <c r="AT341" s="24" t="s">
        <v>299</v>
      </c>
      <c r="AU341" s="24" t="s">
        <v>86</v>
      </c>
      <c r="AY341" s="24" t="s">
        <v>128</v>
      </c>
      <c r="BE341" s="228">
        <f>IF(N341="základní",J341,0)</f>
        <v>0</v>
      </c>
      <c r="BF341" s="228">
        <f>IF(N341="snížená",J341,0)</f>
        <v>0</v>
      </c>
      <c r="BG341" s="228">
        <f>IF(N341="zákl. přenesená",J341,0)</f>
        <v>0</v>
      </c>
      <c r="BH341" s="228">
        <f>IF(N341="sníž. přenesená",J341,0)</f>
        <v>0</v>
      </c>
      <c r="BI341" s="228">
        <f>IF(N341="nulová",J341,0)</f>
        <v>0</v>
      </c>
      <c r="BJ341" s="24" t="s">
        <v>84</v>
      </c>
      <c r="BK341" s="228">
        <f>ROUND(I341*H341,2)</f>
        <v>0</v>
      </c>
      <c r="BL341" s="24" t="s">
        <v>135</v>
      </c>
      <c r="BM341" s="24" t="s">
        <v>487</v>
      </c>
    </row>
    <row r="342" s="12" customFormat="1">
      <c r="B342" s="242"/>
      <c r="C342" s="243"/>
      <c r="D342" s="229" t="s">
        <v>139</v>
      </c>
      <c r="E342" s="244" t="s">
        <v>23</v>
      </c>
      <c r="F342" s="245" t="s">
        <v>488</v>
      </c>
      <c r="G342" s="243"/>
      <c r="H342" s="246">
        <v>1</v>
      </c>
      <c r="I342" s="247"/>
      <c r="J342" s="243"/>
      <c r="K342" s="243"/>
      <c r="L342" s="248"/>
      <c r="M342" s="249"/>
      <c r="N342" s="250"/>
      <c r="O342" s="250"/>
      <c r="P342" s="250"/>
      <c r="Q342" s="250"/>
      <c r="R342" s="250"/>
      <c r="S342" s="250"/>
      <c r="T342" s="251"/>
      <c r="AT342" s="252" t="s">
        <v>139</v>
      </c>
      <c r="AU342" s="252" t="s">
        <v>86</v>
      </c>
      <c r="AV342" s="12" t="s">
        <v>86</v>
      </c>
      <c r="AW342" s="12" t="s">
        <v>40</v>
      </c>
      <c r="AX342" s="12" t="s">
        <v>84</v>
      </c>
      <c r="AY342" s="252" t="s">
        <v>128</v>
      </c>
    </row>
    <row r="343" s="1" customFormat="1" ht="16.5" customHeight="1">
      <c r="B343" s="46"/>
      <c r="C343" s="217" t="s">
        <v>489</v>
      </c>
      <c r="D343" s="217" t="s">
        <v>130</v>
      </c>
      <c r="E343" s="218" t="s">
        <v>490</v>
      </c>
      <c r="F343" s="219" t="s">
        <v>491</v>
      </c>
      <c r="G343" s="220" t="s">
        <v>151</v>
      </c>
      <c r="H343" s="221">
        <v>2</v>
      </c>
      <c r="I343" s="222"/>
      <c r="J343" s="223">
        <f>ROUND(I343*H343,2)</f>
        <v>0</v>
      </c>
      <c r="K343" s="219" t="s">
        <v>134</v>
      </c>
      <c r="L343" s="72"/>
      <c r="M343" s="224" t="s">
        <v>23</v>
      </c>
      <c r="N343" s="225" t="s">
        <v>48</v>
      </c>
      <c r="O343" s="47"/>
      <c r="P343" s="226">
        <f>O343*H343</f>
        <v>0</v>
      </c>
      <c r="Q343" s="226">
        <v>0.42080000000000001</v>
      </c>
      <c r="R343" s="226">
        <f>Q343*H343</f>
        <v>0.84160000000000001</v>
      </c>
      <c r="S343" s="226">
        <v>0</v>
      </c>
      <c r="T343" s="227">
        <f>S343*H343</f>
        <v>0</v>
      </c>
      <c r="AR343" s="24" t="s">
        <v>135</v>
      </c>
      <c r="AT343" s="24" t="s">
        <v>130</v>
      </c>
      <c r="AU343" s="24" t="s">
        <v>86</v>
      </c>
      <c r="AY343" s="24" t="s">
        <v>128</v>
      </c>
      <c r="BE343" s="228">
        <f>IF(N343="základní",J343,0)</f>
        <v>0</v>
      </c>
      <c r="BF343" s="228">
        <f>IF(N343="snížená",J343,0)</f>
        <v>0</v>
      </c>
      <c r="BG343" s="228">
        <f>IF(N343="zákl. přenesená",J343,0)</f>
        <v>0</v>
      </c>
      <c r="BH343" s="228">
        <f>IF(N343="sníž. přenesená",J343,0)</f>
        <v>0</v>
      </c>
      <c r="BI343" s="228">
        <f>IF(N343="nulová",J343,0)</f>
        <v>0</v>
      </c>
      <c r="BJ343" s="24" t="s">
        <v>84</v>
      </c>
      <c r="BK343" s="228">
        <f>ROUND(I343*H343,2)</f>
        <v>0</v>
      </c>
      <c r="BL343" s="24" t="s">
        <v>135</v>
      </c>
      <c r="BM343" s="24" t="s">
        <v>492</v>
      </c>
    </row>
    <row r="344" s="1" customFormat="1">
      <c r="B344" s="46"/>
      <c r="C344" s="74"/>
      <c r="D344" s="229" t="s">
        <v>137</v>
      </c>
      <c r="E344" s="74"/>
      <c r="F344" s="230" t="s">
        <v>493</v>
      </c>
      <c r="G344" s="74"/>
      <c r="H344" s="74"/>
      <c r="I344" s="187"/>
      <c r="J344" s="74"/>
      <c r="K344" s="74"/>
      <c r="L344" s="72"/>
      <c r="M344" s="231"/>
      <c r="N344" s="47"/>
      <c r="O344" s="47"/>
      <c r="P344" s="47"/>
      <c r="Q344" s="47"/>
      <c r="R344" s="47"/>
      <c r="S344" s="47"/>
      <c r="T344" s="95"/>
      <c r="AT344" s="24" t="s">
        <v>137</v>
      </c>
      <c r="AU344" s="24" t="s">
        <v>86</v>
      </c>
    </row>
    <row r="345" s="11" customFormat="1">
      <c r="B345" s="232"/>
      <c r="C345" s="233"/>
      <c r="D345" s="229" t="s">
        <v>139</v>
      </c>
      <c r="E345" s="234" t="s">
        <v>23</v>
      </c>
      <c r="F345" s="235" t="s">
        <v>270</v>
      </c>
      <c r="G345" s="233"/>
      <c r="H345" s="234" t="s">
        <v>23</v>
      </c>
      <c r="I345" s="236"/>
      <c r="J345" s="233"/>
      <c r="K345" s="233"/>
      <c r="L345" s="237"/>
      <c r="M345" s="238"/>
      <c r="N345" s="239"/>
      <c r="O345" s="239"/>
      <c r="P345" s="239"/>
      <c r="Q345" s="239"/>
      <c r="R345" s="239"/>
      <c r="S345" s="239"/>
      <c r="T345" s="240"/>
      <c r="AT345" s="241" t="s">
        <v>139</v>
      </c>
      <c r="AU345" s="241" t="s">
        <v>86</v>
      </c>
      <c r="AV345" s="11" t="s">
        <v>84</v>
      </c>
      <c r="AW345" s="11" t="s">
        <v>40</v>
      </c>
      <c r="AX345" s="11" t="s">
        <v>77</v>
      </c>
      <c r="AY345" s="241" t="s">
        <v>128</v>
      </c>
    </row>
    <row r="346" s="12" customFormat="1">
      <c r="B346" s="242"/>
      <c r="C346" s="243"/>
      <c r="D346" s="229" t="s">
        <v>139</v>
      </c>
      <c r="E346" s="244" t="s">
        <v>23</v>
      </c>
      <c r="F346" s="245" t="s">
        <v>494</v>
      </c>
      <c r="G346" s="243"/>
      <c r="H346" s="246">
        <v>2</v>
      </c>
      <c r="I346" s="247"/>
      <c r="J346" s="243"/>
      <c r="K346" s="243"/>
      <c r="L346" s="248"/>
      <c r="M346" s="249"/>
      <c r="N346" s="250"/>
      <c r="O346" s="250"/>
      <c r="P346" s="250"/>
      <c r="Q346" s="250"/>
      <c r="R346" s="250"/>
      <c r="S346" s="250"/>
      <c r="T346" s="251"/>
      <c r="AT346" s="252" t="s">
        <v>139</v>
      </c>
      <c r="AU346" s="252" t="s">
        <v>86</v>
      </c>
      <c r="AV346" s="12" t="s">
        <v>86</v>
      </c>
      <c r="AW346" s="12" t="s">
        <v>40</v>
      </c>
      <c r="AX346" s="12" t="s">
        <v>84</v>
      </c>
      <c r="AY346" s="252" t="s">
        <v>128</v>
      </c>
    </row>
    <row r="347" s="1" customFormat="1" ht="25.5" customHeight="1">
      <c r="B347" s="46"/>
      <c r="C347" s="217" t="s">
        <v>495</v>
      </c>
      <c r="D347" s="217" t="s">
        <v>130</v>
      </c>
      <c r="E347" s="218" t="s">
        <v>496</v>
      </c>
      <c r="F347" s="219" t="s">
        <v>497</v>
      </c>
      <c r="G347" s="220" t="s">
        <v>151</v>
      </c>
      <c r="H347" s="221">
        <v>5</v>
      </c>
      <c r="I347" s="222"/>
      <c r="J347" s="223">
        <f>ROUND(I347*H347,2)</f>
        <v>0</v>
      </c>
      <c r="K347" s="219" t="s">
        <v>134</v>
      </c>
      <c r="L347" s="72"/>
      <c r="M347" s="224" t="s">
        <v>23</v>
      </c>
      <c r="N347" s="225" t="s">
        <v>48</v>
      </c>
      <c r="O347" s="47"/>
      <c r="P347" s="226">
        <f>O347*H347</f>
        <v>0</v>
      </c>
      <c r="Q347" s="226">
        <v>0.31108000000000002</v>
      </c>
      <c r="R347" s="226">
        <f>Q347*H347</f>
        <v>1.5554000000000001</v>
      </c>
      <c r="S347" s="226">
        <v>0</v>
      </c>
      <c r="T347" s="227">
        <f>S347*H347</f>
        <v>0</v>
      </c>
      <c r="AR347" s="24" t="s">
        <v>135</v>
      </c>
      <c r="AT347" s="24" t="s">
        <v>130</v>
      </c>
      <c r="AU347" s="24" t="s">
        <v>86</v>
      </c>
      <c r="AY347" s="24" t="s">
        <v>128</v>
      </c>
      <c r="BE347" s="228">
        <f>IF(N347="základní",J347,0)</f>
        <v>0</v>
      </c>
      <c r="BF347" s="228">
        <f>IF(N347="snížená",J347,0)</f>
        <v>0</v>
      </c>
      <c r="BG347" s="228">
        <f>IF(N347="zákl. přenesená",J347,0)</f>
        <v>0</v>
      </c>
      <c r="BH347" s="228">
        <f>IF(N347="sníž. přenesená",J347,0)</f>
        <v>0</v>
      </c>
      <c r="BI347" s="228">
        <f>IF(N347="nulová",J347,0)</f>
        <v>0</v>
      </c>
      <c r="BJ347" s="24" t="s">
        <v>84</v>
      </c>
      <c r="BK347" s="228">
        <f>ROUND(I347*H347,2)</f>
        <v>0</v>
      </c>
      <c r="BL347" s="24" t="s">
        <v>135</v>
      </c>
      <c r="BM347" s="24" t="s">
        <v>498</v>
      </c>
    </row>
    <row r="348" s="1" customFormat="1">
      <c r="B348" s="46"/>
      <c r="C348" s="74"/>
      <c r="D348" s="229" t="s">
        <v>137</v>
      </c>
      <c r="E348" s="74"/>
      <c r="F348" s="230" t="s">
        <v>493</v>
      </c>
      <c r="G348" s="74"/>
      <c r="H348" s="74"/>
      <c r="I348" s="187"/>
      <c r="J348" s="74"/>
      <c r="K348" s="74"/>
      <c r="L348" s="72"/>
      <c r="M348" s="231"/>
      <c r="N348" s="47"/>
      <c r="O348" s="47"/>
      <c r="P348" s="47"/>
      <c r="Q348" s="47"/>
      <c r="R348" s="47"/>
      <c r="S348" s="47"/>
      <c r="T348" s="95"/>
      <c r="AT348" s="24" t="s">
        <v>137</v>
      </c>
      <c r="AU348" s="24" t="s">
        <v>86</v>
      </c>
    </row>
    <row r="349" s="11" customFormat="1">
      <c r="B349" s="232"/>
      <c r="C349" s="233"/>
      <c r="D349" s="229" t="s">
        <v>139</v>
      </c>
      <c r="E349" s="234" t="s">
        <v>23</v>
      </c>
      <c r="F349" s="235" t="s">
        <v>270</v>
      </c>
      <c r="G349" s="233"/>
      <c r="H349" s="234" t="s">
        <v>23</v>
      </c>
      <c r="I349" s="236"/>
      <c r="J349" s="233"/>
      <c r="K349" s="233"/>
      <c r="L349" s="237"/>
      <c r="M349" s="238"/>
      <c r="N349" s="239"/>
      <c r="O349" s="239"/>
      <c r="P349" s="239"/>
      <c r="Q349" s="239"/>
      <c r="R349" s="239"/>
      <c r="S349" s="239"/>
      <c r="T349" s="240"/>
      <c r="AT349" s="241" t="s">
        <v>139</v>
      </c>
      <c r="AU349" s="241" t="s">
        <v>86</v>
      </c>
      <c r="AV349" s="11" t="s">
        <v>84</v>
      </c>
      <c r="AW349" s="11" t="s">
        <v>40</v>
      </c>
      <c r="AX349" s="11" t="s">
        <v>77</v>
      </c>
      <c r="AY349" s="241" t="s">
        <v>128</v>
      </c>
    </row>
    <row r="350" s="12" customFormat="1">
      <c r="B350" s="242"/>
      <c r="C350" s="243"/>
      <c r="D350" s="229" t="s">
        <v>139</v>
      </c>
      <c r="E350" s="244" t="s">
        <v>23</v>
      </c>
      <c r="F350" s="245" t="s">
        <v>499</v>
      </c>
      <c r="G350" s="243"/>
      <c r="H350" s="246">
        <v>5</v>
      </c>
      <c r="I350" s="247"/>
      <c r="J350" s="243"/>
      <c r="K350" s="243"/>
      <c r="L350" s="248"/>
      <c r="M350" s="249"/>
      <c r="N350" s="250"/>
      <c r="O350" s="250"/>
      <c r="P350" s="250"/>
      <c r="Q350" s="250"/>
      <c r="R350" s="250"/>
      <c r="S350" s="250"/>
      <c r="T350" s="251"/>
      <c r="AT350" s="252" t="s">
        <v>139</v>
      </c>
      <c r="AU350" s="252" t="s">
        <v>86</v>
      </c>
      <c r="AV350" s="12" t="s">
        <v>86</v>
      </c>
      <c r="AW350" s="12" t="s">
        <v>40</v>
      </c>
      <c r="AX350" s="12" t="s">
        <v>84</v>
      </c>
      <c r="AY350" s="252" t="s">
        <v>128</v>
      </c>
    </row>
    <row r="351" s="10" customFormat="1" ht="29.88" customHeight="1">
      <c r="B351" s="201"/>
      <c r="C351" s="202"/>
      <c r="D351" s="203" t="s">
        <v>76</v>
      </c>
      <c r="E351" s="215" t="s">
        <v>184</v>
      </c>
      <c r="F351" s="215" t="s">
        <v>500</v>
      </c>
      <c r="G351" s="202"/>
      <c r="H351" s="202"/>
      <c r="I351" s="205"/>
      <c r="J351" s="216">
        <f>BK351</f>
        <v>0</v>
      </c>
      <c r="K351" s="202"/>
      <c r="L351" s="207"/>
      <c r="M351" s="208"/>
      <c r="N351" s="209"/>
      <c r="O351" s="209"/>
      <c r="P351" s="210">
        <f>P352+SUM(P353:P426)</f>
        <v>0</v>
      </c>
      <c r="Q351" s="209"/>
      <c r="R351" s="210">
        <f>R352+SUM(R353:R426)</f>
        <v>111.13139930779998</v>
      </c>
      <c r="S351" s="209"/>
      <c r="T351" s="211">
        <f>T352+SUM(T353:T426)</f>
        <v>2.524</v>
      </c>
      <c r="AR351" s="212" t="s">
        <v>84</v>
      </c>
      <c r="AT351" s="213" t="s">
        <v>76</v>
      </c>
      <c r="AU351" s="213" t="s">
        <v>84</v>
      </c>
      <c r="AY351" s="212" t="s">
        <v>128</v>
      </c>
      <c r="BK351" s="214">
        <f>BK352+SUM(BK353:BK426)</f>
        <v>0</v>
      </c>
    </row>
    <row r="352" s="1" customFormat="1" ht="25.5" customHeight="1">
      <c r="B352" s="46"/>
      <c r="C352" s="217" t="s">
        <v>501</v>
      </c>
      <c r="D352" s="217" t="s">
        <v>130</v>
      </c>
      <c r="E352" s="218" t="s">
        <v>502</v>
      </c>
      <c r="F352" s="219" t="s">
        <v>503</v>
      </c>
      <c r="G352" s="220" t="s">
        <v>151</v>
      </c>
      <c r="H352" s="221">
        <v>1</v>
      </c>
      <c r="I352" s="222"/>
      <c r="J352" s="223">
        <f>ROUND(I352*H352,2)</f>
        <v>0</v>
      </c>
      <c r="K352" s="219" t="s">
        <v>134</v>
      </c>
      <c r="L352" s="72"/>
      <c r="M352" s="224" t="s">
        <v>23</v>
      </c>
      <c r="N352" s="225" t="s">
        <v>48</v>
      </c>
      <c r="O352" s="47"/>
      <c r="P352" s="226">
        <f>O352*H352</f>
        <v>0</v>
      </c>
      <c r="Q352" s="226">
        <v>0.00069999999999999999</v>
      </c>
      <c r="R352" s="226">
        <f>Q352*H352</f>
        <v>0.00069999999999999999</v>
      </c>
      <c r="S352" s="226">
        <v>0</v>
      </c>
      <c r="T352" s="227">
        <f>S352*H352</f>
        <v>0</v>
      </c>
      <c r="AR352" s="24" t="s">
        <v>135</v>
      </c>
      <c r="AT352" s="24" t="s">
        <v>130</v>
      </c>
      <c r="AU352" s="24" t="s">
        <v>86</v>
      </c>
      <c r="AY352" s="24" t="s">
        <v>128</v>
      </c>
      <c r="BE352" s="228">
        <f>IF(N352="základní",J352,0)</f>
        <v>0</v>
      </c>
      <c r="BF352" s="228">
        <f>IF(N352="snížená",J352,0)</f>
        <v>0</v>
      </c>
      <c r="BG352" s="228">
        <f>IF(N352="zákl. přenesená",J352,0)</f>
        <v>0</v>
      </c>
      <c r="BH352" s="228">
        <f>IF(N352="sníž. přenesená",J352,0)</f>
        <v>0</v>
      </c>
      <c r="BI352" s="228">
        <f>IF(N352="nulová",J352,0)</f>
        <v>0</v>
      </c>
      <c r="BJ352" s="24" t="s">
        <v>84</v>
      </c>
      <c r="BK352" s="228">
        <f>ROUND(I352*H352,2)</f>
        <v>0</v>
      </c>
      <c r="BL352" s="24" t="s">
        <v>135</v>
      </c>
      <c r="BM352" s="24" t="s">
        <v>504</v>
      </c>
    </row>
    <row r="353" s="1" customFormat="1">
      <c r="B353" s="46"/>
      <c r="C353" s="74"/>
      <c r="D353" s="229" t="s">
        <v>137</v>
      </c>
      <c r="E353" s="74"/>
      <c r="F353" s="230" t="s">
        <v>505</v>
      </c>
      <c r="G353" s="74"/>
      <c r="H353" s="74"/>
      <c r="I353" s="187"/>
      <c r="J353" s="74"/>
      <c r="K353" s="74"/>
      <c r="L353" s="72"/>
      <c r="M353" s="231"/>
      <c r="N353" s="47"/>
      <c r="O353" s="47"/>
      <c r="P353" s="47"/>
      <c r="Q353" s="47"/>
      <c r="R353" s="47"/>
      <c r="S353" s="47"/>
      <c r="T353" s="95"/>
      <c r="AT353" s="24" t="s">
        <v>137</v>
      </c>
      <c r="AU353" s="24" t="s">
        <v>86</v>
      </c>
    </row>
    <row r="354" s="11" customFormat="1">
      <c r="B354" s="232"/>
      <c r="C354" s="233"/>
      <c r="D354" s="229" t="s">
        <v>139</v>
      </c>
      <c r="E354" s="234" t="s">
        <v>23</v>
      </c>
      <c r="F354" s="235" t="s">
        <v>270</v>
      </c>
      <c r="G354" s="233"/>
      <c r="H354" s="234" t="s">
        <v>23</v>
      </c>
      <c r="I354" s="236"/>
      <c r="J354" s="233"/>
      <c r="K354" s="233"/>
      <c r="L354" s="237"/>
      <c r="M354" s="238"/>
      <c r="N354" s="239"/>
      <c r="O354" s="239"/>
      <c r="P354" s="239"/>
      <c r="Q354" s="239"/>
      <c r="R354" s="239"/>
      <c r="S354" s="239"/>
      <c r="T354" s="240"/>
      <c r="AT354" s="241" t="s">
        <v>139</v>
      </c>
      <c r="AU354" s="241" t="s">
        <v>86</v>
      </c>
      <c r="AV354" s="11" t="s">
        <v>84</v>
      </c>
      <c r="AW354" s="11" t="s">
        <v>40</v>
      </c>
      <c r="AX354" s="11" t="s">
        <v>77</v>
      </c>
      <c r="AY354" s="241" t="s">
        <v>128</v>
      </c>
    </row>
    <row r="355" s="12" customFormat="1">
      <c r="B355" s="242"/>
      <c r="C355" s="243"/>
      <c r="D355" s="229" t="s">
        <v>139</v>
      </c>
      <c r="E355" s="244" t="s">
        <v>23</v>
      </c>
      <c r="F355" s="245" t="s">
        <v>506</v>
      </c>
      <c r="G355" s="243"/>
      <c r="H355" s="246">
        <v>1</v>
      </c>
      <c r="I355" s="247"/>
      <c r="J355" s="243"/>
      <c r="K355" s="243"/>
      <c r="L355" s="248"/>
      <c r="M355" s="249"/>
      <c r="N355" s="250"/>
      <c r="O355" s="250"/>
      <c r="P355" s="250"/>
      <c r="Q355" s="250"/>
      <c r="R355" s="250"/>
      <c r="S355" s="250"/>
      <c r="T355" s="251"/>
      <c r="AT355" s="252" t="s">
        <v>139</v>
      </c>
      <c r="AU355" s="252" t="s">
        <v>86</v>
      </c>
      <c r="AV355" s="12" t="s">
        <v>86</v>
      </c>
      <c r="AW355" s="12" t="s">
        <v>40</v>
      </c>
      <c r="AX355" s="12" t="s">
        <v>84</v>
      </c>
      <c r="AY355" s="252" t="s">
        <v>128</v>
      </c>
    </row>
    <row r="356" s="1" customFormat="1" ht="25.5" customHeight="1">
      <c r="B356" s="46"/>
      <c r="C356" s="275" t="s">
        <v>507</v>
      </c>
      <c r="D356" s="275" t="s">
        <v>299</v>
      </c>
      <c r="E356" s="276" t="s">
        <v>508</v>
      </c>
      <c r="F356" s="277" t="s">
        <v>509</v>
      </c>
      <c r="G356" s="278" t="s">
        <v>151</v>
      </c>
      <c r="H356" s="279">
        <v>1</v>
      </c>
      <c r="I356" s="280"/>
      <c r="J356" s="281">
        <f>ROUND(I356*H356,2)</f>
        <v>0</v>
      </c>
      <c r="K356" s="277" t="s">
        <v>134</v>
      </c>
      <c r="L356" s="282"/>
      <c r="M356" s="283" t="s">
        <v>23</v>
      </c>
      <c r="N356" s="284" t="s">
        <v>48</v>
      </c>
      <c r="O356" s="47"/>
      <c r="P356" s="226">
        <f>O356*H356</f>
        <v>0</v>
      </c>
      <c r="Q356" s="226">
        <v>0.0041000000000000003</v>
      </c>
      <c r="R356" s="226">
        <f>Q356*H356</f>
        <v>0.0041000000000000003</v>
      </c>
      <c r="S356" s="226">
        <v>0</v>
      </c>
      <c r="T356" s="227">
        <f>S356*H356</f>
        <v>0</v>
      </c>
      <c r="AR356" s="24" t="s">
        <v>177</v>
      </c>
      <c r="AT356" s="24" t="s">
        <v>299</v>
      </c>
      <c r="AU356" s="24" t="s">
        <v>86</v>
      </c>
      <c r="AY356" s="24" t="s">
        <v>128</v>
      </c>
      <c r="BE356" s="228">
        <f>IF(N356="základní",J356,0)</f>
        <v>0</v>
      </c>
      <c r="BF356" s="228">
        <f>IF(N356="snížená",J356,0)</f>
        <v>0</v>
      </c>
      <c r="BG356" s="228">
        <f>IF(N356="zákl. přenesená",J356,0)</f>
        <v>0</v>
      </c>
      <c r="BH356" s="228">
        <f>IF(N356="sníž. přenesená",J356,0)</f>
        <v>0</v>
      </c>
      <c r="BI356" s="228">
        <f>IF(N356="nulová",J356,0)</f>
        <v>0</v>
      </c>
      <c r="BJ356" s="24" t="s">
        <v>84</v>
      </c>
      <c r="BK356" s="228">
        <f>ROUND(I356*H356,2)</f>
        <v>0</v>
      </c>
      <c r="BL356" s="24" t="s">
        <v>135</v>
      </c>
      <c r="BM356" s="24" t="s">
        <v>510</v>
      </c>
    </row>
    <row r="357" s="12" customFormat="1">
      <c r="B357" s="242"/>
      <c r="C357" s="243"/>
      <c r="D357" s="229" t="s">
        <v>139</v>
      </c>
      <c r="E357" s="244" t="s">
        <v>23</v>
      </c>
      <c r="F357" s="245" t="s">
        <v>506</v>
      </c>
      <c r="G357" s="243"/>
      <c r="H357" s="246">
        <v>1</v>
      </c>
      <c r="I357" s="247"/>
      <c r="J357" s="243"/>
      <c r="K357" s="243"/>
      <c r="L357" s="248"/>
      <c r="M357" s="249"/>
      <c r="N357" s="250"/>
      <c r="O357" s="250"/>
      <c r="P357" s="250"/>
      <c r="Q357" s="250"/>
      <c r="R357" s="250"/>
      <c r="S357" s="250"/>
      <c r="T357" s="251"/>
      <c r="AT357" s="252" t="s">
        <v>139</v>
      </c>
      <c r="AU357" s="252" t="s">
        <v>86</v>
      </c>
      <c r="AV357" s="12" t="s">
        <v>86</v>
      </c>
      <c r="AW357" s="12" t="s">
        <v>40</v>
      </c>
      <c r="AX357" s="12" t="s">
        <v>84</v>
      </c>
      <c r="AY357" s="252" t="s">
        <v>128</v>
      </c>
    </row>
    <row r="358" s="1" customFormat="1" ht="16.5" customHeight="1">
      <c r="B358" s="46"/>
      <c r="C358" s="217" t="s">
        <v>511</v>
      </c>
      <c r="D358" s="217" t="s">
        <v>130</v>
      </c>
      <c r="E358" s="218" t="s">
        <v>512</v>
      </c>
      <c r="F358" s="219" t="s">
        <v>513</v>
      </c>
      <c r="G358" s="220" t="s">
        <v>151</v>
      </c>
      <c r="H358" s="221">
        <v>1</v>
      </c>
      <c r="I358" s="222"/>
      <c r="J358" s="223">
        <f>ROUND(I358*H358,2)</f>
        <v>0</v>
      </c>
      <c r="K358" s="219" t="s">
        <v>134</v>
      </c>
      <c r="L358" s="72"/>
      <c r="M358" s="224" t="s">
        <v>23</v>
      </c>
      <c r="N358" s="225" t="s">
        <v>48</v>
      </c>
      <c r="O358" s="47"/>
      <c r="P358" s="226">
        <f>O358*H358</f>
        <v>0</v>
      </c>
      <c r="Q358" s="226">
        <v>0.11240500000000001</v>
      </c>
      <c r="R358" s="226">
        <f>Q358*H358</f>
        <v>0.11240500000000001</v>
      </c>
      <c r="S358" s="226">
        <v>0</v>
      </c>
      <c r="T358" s="227">
        <f>S358*H358</f>
        <v>0</v>
      </c>
      <c r="AR358" s="24" t="s">
        <v>135</v>
      </c>
      <c r="AT358" s="24" t="s">
        <v>130</v>
      </c>
      <c r="AU358" s="24" t="s">
        <v>86</v>
      </c>
      <c r="AY358" s="24" t="s">
        <v>128</v>
      </c>
      <c r="BE358" s="228">
        <f>IF(N358="základní",J358,0)</f>
        <v>0</v>
      </c>
      <c r="BF358" s="228">
        <f>IF(N358="snížená",J358,0)</f>
        <v>0</v>
      </c>
      <c r="BG358" s="228">
        <f>IF(N358="zákl. přenesená",J358,0)</f>
        <v>0</v>
      </c>
      <c r="BH358" s="228">
        <f>IF(N358="sníž. přenesená",J358,0)</f>
        <v>0</v>
      </c>
      <c r="BI358" s="228">
        <f>IF(N358="nulová",J358,0)</f>
        <v>0</v>
      </c>
      <c r="BJ358" s="24" t="s">
        <v>84</v>
      </c>
      <c r="BK358" s="228">
        <f>ROUND(I358*H358,2)</f>
        <v>0</v>
      </c>
      <c r="BL358" s="24" t="s">
        <v>135</v>
      </c>
      <c r="BM358" s="24" t="s">
        <v>514</v>
      </c>
    </row>
    <row r="359" s="1" customFormat="1">
      <c r="B359" s="46"/>
      <c r="C359" s="74"/>
      <c r="D359" s="229" t="s">
        <v>137</v>
      </c>
      <c r="E359" s="74"/>
      <c r="F359" s="230" t="s">
        <v>515</v>
      </c>
      <c r="G359" s="74"/>
      <c r="H359" s="74"/>
      <c r="I359" s="187"/>
      <c r="J359" s="74"/>
      <c r="K359" s="74"/>
      <c r="L359" s="72"/>
      <c r="M359" s="231"/>
      <c r="N359" s="47"/>
      <c r="O359" s="47"/>
      <c r="P359" s="47"/>
      <c r="Q359" s="47"/>
      <c r="R359" s="47"/>
      <c r="S359" s="47"/>
      <c r="T359" s="95"/>
      <c r="AT359" s="24" t="s">
        <v>137</v>
      </c>
      <c r="AU359" s="24" t="s">
        <v>86</v>
      </c>
    </row>
    <row r="360" s="11" customFormat="1">
      <c r="B360" s="232"/>
      <c r="C360" s="233"/>
      <c r="D360" s="229" t="s">
        <v>139</v>
      </c>
      <c r="E360" s="234" t="s">
        <v>23</v>
      </c>
      <c r="F360" s="235" t="s">
        <v>270</v>
      </c>
      <c r="G360" s="233"/>
      <c r="H360" s="234" t="s">
        <v>23</v>
      </c>
      <c r="I360" s="236"/>
      <c r="J360" s="233"/>
      <c r="K360" s="233"/>
      <c r="L360" s="237"/>
      <c r="M360" s="238"/>
      <c r="N360" s="239"/>
      <c r="O360" s="239"/>
      <c r="P360" s="239"/>
      <c r="Q360" s="239"/>
      <c r="R360" s="239"/>
      <c r="S360" s="239"/>
      <c r="T360" s="240"/>
      <c r="AT360" s="241" t="s">
        <v>139</v>
      </c>
      <c r="AU360" s="241" t="s">
        <v>86</v>
      </c>
      <c r="AV360" s="11" t="s">
        <v>84</v>
      </c>
      <c r="AW360" s="11" t="s">
        <v>40</v>
      </c>
      <c r="AX360" s="11" t="s">
        <v>77</v>
      </c>
      <c r="AY360" s="241" t="s">
        <v>128</v>
      </c>
    </row>
    <row r="361" s="11" customFormat="1">
      <c r="B361" s="232"/>
      <c r="C361" s="233"/>
      <c r="D361" s="229" t="s">
        <v>139</v>
      </c>
      <c r="E361" s="234" t="s">
        <v>23</v>
      </c>
      <c r="F361" s="235" t="s">
        <v>516</v>
      </c>
      <c r="G361" s="233"/>
      <c r="H361" s="234" t="s">
        <v>23</v>
      </c>
      <c r="I361" s="236"/>
      <c r="J361" s="233"/>
      <c r="K361" s="233"/>
      <c r="L361" s="237"/>
      <c r="M361" s="238"/>
      <c r="N361" s="239"/>
      <c r="O361" s="239"/>
      <c r="P361" s="239"/>
      <c r="Q361" s="239"/>
      <c r="R361" s="239"/>
      <c r="S361" s="239"/>
      <c r="T361" s="240"/>
      <c r="AT361" s="241" t="s">
        <v>139</v>
      </c>
      <c r="AU361" s="241" t="s">
        <v>86</v>
      </c>
      <c r="AV361" s="11" t="s">
        <v>84</v>
      </c>
      <c r="AW361" s="11" t="s">
        <v>40</v>
      </c>
      <c r="AX361" s="11" t="s">
        <v>77</v>
      </c>
      <c r="AY361" s="241" t="s">
        <v>128</v>
      </c>
    </row>
    <row r="362" s="12" customFormat="1">
      <c r="B362" s="242"/>
      <c r="C362" s="243"/>
      <c r="D362" s="229" t="s">
        <v>139</v>
      </c>
      <c r="E362" s="244" t="s">
        <v>23</v>
      </c>
      <c r="F362" s="245" t="s">
        <v>506</v>
      </c>
      <c r="G362" s="243"/>
      <c r="H362" s="246">
        <v>1</v>
      </c>
      <c r="I362" s="247"/>
      <c r="J362" s="243"/>
      <c r="K362" s="243"/>
      <c r="L362" s="248"/>
      <c r="M362" s="249"/>
      <c r="N362" s="250"/>
      <c r="O362" s="250"/>
      <c r="P362" s="250"/>
      <c r="Q362" s="250"/>
      <c r="R362" s="250"/>
      <c r="S362" s="250"/>
      <c r="T362" s="251"/>
      <c r="AT362" s="252" t="s">
        <v>139</v>
      </c>
      <c r="AU362" s="252" t="s">
        <v>86</v>
      </c>
      <c r="AV362" s="12" t="s">
        <v>86</v>
      </c>
      <c r="AW362" s="12" t="s">
        <v>40</v>
      </c>
      <c r="AX362" s="12" t="s">
        <v>84</v>
      </c>
      <c r="AY362" s="252" t="s">
        <v>128</v>
      </c>
    </row>
    <row r="363" s="1" customFormat="1" ht="16.5" customHeight="1">
      <c r="B363" s="46"/>
      <c r="C363" s="275" t="s">
        <v>517</v>
      </c>
      <c r="D363" s="275" t="s">
        <v>299</v>
      </c>
      <c r="E363" s="276" t="s">
        <v>518</v>
      </c>
      <c r="F363" s="277" t="s">
        <v>519</v>
      </c>
      <c r="G363" s="278" t="s">
        <v>151</v>
      </c>
      <c r="H363" s="279">
        <v>1</v>
      </c>
      <c r="I363" s="280"/>
      <c r="J363" s="281">
        <f>ROUND(I363*H363,2)</f>
        <v>0</v>
      </c>
      <c r="K363" s="277" t="s">
        <v>134</v>
      </c>
      <c r="L363" s="282"/>
      <c r="M363" s="283" t="s">
        <v>23</v>
      </c>
      <c r="N363" s="284" t="s">
        <v>48</v>
      </c>
      <c r="O363" s="47"/>
      <c r="P363" s="226">
        <f>O363*H363</f>
        <v>0</v>
      </c>
      <c r="Q363" s="226">
        <v>0.0061000000000000004</v>
      </c>
      <c r="R363" s="226">
        <f>Q363*H363</f>
        <v>0.0061000000000000004</v>
      </c>
      <c r="S363" s="226">
        <v>0</v>
      </c>
      <c r="T363" s="227">
        <f>S363*H363</f>
        <v>0</v>
      </c>
      <c r="AR363" s="24" t="s">
        <v>177</v>
      </c>
      <c r="AT363" s="24" t="s">
        <v>299</v>
      </c>
      <c r="AU363" s="24" t="s">
        <v>86</v>
      </c>
      <c r="AY363" s="24" t="s">
        <v>128</v>
      </c>
      <c r="BE363" s="228">
        <f>IF(N363="základní",J363,0)</f>
        <v>0</v>
      </c>
      <c r="BF363" s="228">
        <f>IF(N363="snížená",J363,0)</f>
        <v>0</v>
      </c>
      <c r="BG363" s="228">
        <f>IF(N363="zákl. přenesená",J363,0)</f>
        <v>0</v>
      </c>
      <c r="BH363" s="228">
        <f>IF(N363="sníž. přenesená",J363,0)</f>
        <v>0</v>
      </c>
      <c r="BI363" s="228">
        <f>IF(N363="nulová",J363,0)</f>
        <v>0</v>
      </c>
      <c r="BJ363" s="24" t="s">
        <v>84</v>
      </c>
      <c r="BK363" s="228">
        <f>ROUND(I363*H363,2)</f>
        <v>0</v>
      </c>
      <c r="BL363" s="24" t="s">
        <v>135</v>
      </c>
      <c r="BM363" s="24" t="s">
        <v>520</v>
      </c>
    </row>
    <row r="364" s="11" customFormat="1">
      <c r="B364" s="232"/>
      <c r="C364" s="233"/>
      <c r="D364" s="229" t="s">
        <v>139</v>
      </c>
      <c r="E364" s="234" t="s">
        <v>23</v>
      </c>
      <c r="F364" s="235" t="s">
        <v>270</v>
      </c>
      <c r="G364" s="233"/>
      <c r="H364" s="234" t="s">
        <v>23</v>
      </c>
      <c r="I364" s="236"/>
      <c r="J364" s="233"/>
      <c r="K364" s="233"/>
      <c r="L364" s="237"/>
      <c r="M364" s="238"/>
      <c r="N364" s="239"/>
      <c r="O364" s="239"/>
      <c r="P364" s="239"/>
      <c r="Q364" s="239"/>
      <c r="R364" s="239"/>
      <c r="S364" s="239"/>
      <c r="T364" s="240"/>
      <c r="AT364" s="241" t="s">
        <v>139</v>
      </c>
      <c r="AU364" s="241" t="s">
        <v>86</v>
      </c>
      <c r="AV364" s="11" t="s">
        <v>84</v>
      </c>
      <c r="AW364" s="11" t="s">
        <v>40</v>
      </c>
      <c r="AX364" s="11" t="s">
        <v>77</v>
      </c>
      <c r="AY364" s="241" t="s">
        <v>128</v>
      </c>
    </row>
    <row r="365" s="12" customFormat="1">
      <c r="B365" s="242"/>
      <c r="C365" s="243"/>
      <c r="D365" s="229" t="s">
        <v>139</v>
      </c>
      <c r="E365" s="244" t="s">
        <v>23</v>
      </c>
      <c r="F365" s="245" t="s">
        <v>521</v>
      </c>
      <c r="G365" s="243"/>
      <c r="H365" s="246">
        <v>1</v>
      </c>
      <c r="I365" s="247"/>
      <c r="J365" s="243"/>
      <c r="K365" s="243"/>
      <c r="L365" s="248"/>
      <c r="M365" s="249"/>
      <c r="N365" s="250"/>
      <c r="O365" s="250"/>
      <c r="P365" s="250"/>
      <c r="Q365" s="250"/>
      <c r="R365" s="250"/>
      <c r="S365" s="250"/>
      <c r="T365" s="251"/>
      <c r="AT365" s="252" t="s">
        <v>139</v>
      </c>
      <c r="AU365" s="252" t="s">
        <v>86</v>
      </c>
      <c r="AV365" s="12" t="s">
        <v>86</v>
      </c>
      <c r="AW365" s="12" t="s">
        <v>40</v>
      </c>
      <c r="AX365" s="12" t="s">
        <v>84</v>
      </c>
      <c r="AY365" s="252" t="s">
        <v>128</v>
      </c>
    </row>
    <row r="366" s="1" customFormat="1" ht="38.25" customHeight="1">
      <c r="B366" s="46"/>
      <c r="C366" s="217" t="s">
        <v>522</v>
      </c>
      <c r="D366" s="217" t="s">
        <v>130</v>
      </c>
      <c r="E366" s="218" t="s">
        <v>523</v>
      </c>
      <c r="F366" s="219" t="s">
        <v>524</v>
      </c>
      <c r="G366" s="220" t="s">
        <v>180</v>
      </c>
      <c r="H366" s="221">
        <v>131</v>
      </c>
      <c r="I366" s="222"/>
      <c r="J366" s="223">
        <f>ROUND(I366*H366,2)</f>
        <v>0</v>
      </c>
      <c r="K366" s="219" t="s">
        <v>134</v>
      </c>
      <c r="L366" s="72"/>
      <c r="M366" s="224" t="s">
        <v>23</v>
      </c>
      <c r="N366" s="225" t="s">
        <v>48</v>
      </c>
      <c r="O366" s="47"/>
      <c r="P366" s="226">
        <f>O366*H366</f>
        <v>0</v>
      </c>
      <c r="Q366" s="226">
        <v>0.029229999999999999</v>
      </c>
      <c r="R366" s="226">
        <f>Q366*H366</f>
        <v>3.8291299999999997</v>
      </c>
      <c r="S366" s="226">
        <v>0</v>
      </c>
      <c r="T366" s="227">
        <f>S366*H366</f>
        <v>0</v>
      </c>
      <c r="AR366" s="24" t="s">
        <v>135</v>
      </c>
      <c r="AT366" s="24" t="s">
        <v>130</v>
      </c>
      <c r="AU366" s="24" t="s">
        <v>86</v>
      </c>
      <c r="AY366" s="24" t="s">
        <v>128</v>
      </c>
      <c r="BE366" s="228">
        <f>IF(N366="základní",J366,0)</f>
        <v>0</v>
      </c>
      <c r="BF366" s="228">
        <f>IF(N366="snížená",J366,0)</f>
        <v>0</v>
      </c>
      <c r="BG366" s="228">
        <f>IF(N366="zákl. přenesená",J366,0)</f>
        <v>0</v>
      </c>
      <c r="BH366" s="228">
        <f>IF(N366="sníž. přenesená",J366,0)</f>
        <v>0</v>
      </c>
      <c r="BI366" s="228">
        <f>IF(N366="nulová",J366,0)</f>
        <v>0</v>
      </c>
      <c r="BJ366" s="24" t="s">
        <v>84</v>
      </c>
      <c r="BK366" s="228">
        <f>ROUND(I366*H366,2)</f>
        <v>0</v>
      </c>
      <c r="BL366" s="24" t="s">
        <v>135</v>
      </c>
      <c r="BM366" s="24" t="s">
        <v>525</v>
      </c>
    </row>
    <row r="367" s="1" customFormat="1">
      <c r="B367" s="46"/>
      <c r="C367" s="74"/>
      <c r="D367" s="229" t="s">
        <v>137</v>
      </c>
      <c r="E367" s="74"/>
      <c r="F367" s="230" t="s">
        <v>526</v>
      </c>
      <c r="G367" s="74"/>
      <c r="H367" s="74"/>
      <c r="I367" s="187"/>
      <c r="J367" s="74"/>
      <c r="K367" s="74"/>
      <c r="L367" s="72"/>
      <c r="M367" s="231"/>
      <c r="N367" s="47"/>
      <c r="O367" s="47"/>
      <c r="P367" s="47"/>
      <c r="Q367" s="47"/>
      <c r="R367" s="47"/>
      <c r="S367" s="47"/>
      <c r="T367" s="95"/>
      <c r="AT367" s="24" t="s">
        <v>137</v>
      </c>
      <c r="AU367" s="24" t="s">
        <v>86</v>
      </c>
    </row>
    <row r="368" s="11" customFormat="1">
      <c r="B368" s="232"/>
      <c r="C368" s="233"/>
      <c r="D368" s="229" t="s">
        <v>139</v>
      </c>
      <c r="E368" s="234" t="s">
        <v>23</v>
      </c>
      <c r="F368" s="235" t="s">
        <v>140</v>
      </c>
      <c r="G368" s="233"/>
      <c r="H368" s="234" t="s">
        <v>23</v>
      </c>
      <c r="I368" s="236"/>
      <c r="J368" s="233"/>
      <c r="K368" s="233"/>
      <c r="L368" s="237"/>
      <c r="M368" s="238"/>
      <c r="N368" s="239"/>
      <c r="O368" s="239"/>
      <c r="P368" s="239"/>
      <c r="Q368" s="239"/>
      <c r="R368" s="239"/>
      <c r="S368" s="239"/>
      <c r="T368" s="240"/>
      <c r="AT368" s="241" t="s">
        <v>139</v>
      </c>
      <c r="AU368" s="241" t="s">
        <v>86</v>
      </c>
      <c r="AV368" s="11" t="s">
        <v>84</v>
      </c>
      <c r="AW368" s="11" t="s">
        <v>40</v>
      </c>
      <c r="AX368" s="11" t="s">
        <v>77</v>
      </c>
      <c r="AY368" s="241" t="s">
        <v>128</v>
      </c>
    </row>
    <row r="369" s="12" customFormat="1">
      <c r="B369" s="242"/>
      <c r="C369" s="243"/>
      <c r="D369" s="229" t="s">
        <v>139</v>
      </c>
      <c r="E369" s="244" t="s">
        <v>23</v>
      </c>
      <c r="F369" s="245" t="s">
        <v>527</v>
      </c>
      <c r="G369" s="243"/>
      <c r="H369" s="246">
        <v>131</v>
      </c>
      <c r="I369" s="247"/>
      <c r="J369" s="243"/>
      <c r="K369" s="243"/>
      <c r="L369" s="248"/>
      <c r="M369" s="249"/>
      <c r="N369" s="250"/>
      <c r="O369" s="250"/>
      <c r="P369" s="250"/>
      <c r="Q369" s="250"/>
      <c r="R369" s="250"/>
      <c r="S369" s="250"/>
      <c r="T369" s="251"/>
      <c r="AT369" s="252" t="s">
        <v>139</v>
      </c>
      <c r="AU369" s="252" t="s">
        <v>86</v>
      </c>
      <c r="AV369" s="12" t="s">
        <v>86</v>
      </c>
      <c r="AW369" s="12" t="s">
        <v>40</v>
      </c>
      <c r="AX369" s="12" t="s">
        <v>84</v>
      </c>
      <c r="AY369" s="252" t="s">
        <v>128</v>
      </c>
    </row>
    <row r="370" s="1" customFormat="1" ht="16.5" customHeight="1">
      <c r="B370" s="46"/>
      <c r="C370" s="275" t="s">
        <v>528</v>
      </c>
      <c r="D370" s="275" t="s">
        <v>299</v>
      </c>
      <c r="E370" s="276" t="s">
        <v>529</v>
      </c>
      <c r="F370" s="277" t="s">
        <v>530</v>
      </c>
      <c r="G370" s="278" t="s">
        <v>180</v>
      </c>
      <c r="H370" s="279">
        <v>131</v>
      </c>
      <c r="I370" s="280"/>
      <c r="J370" s="281">
        <f>ROUND(I370*H370,2)</f>
        <v>0</v>
      </c>
      <c r="K370" s="277" t="s">
        <v>134</v>
      </c>
      <c r="L370" s="282"/>
      <c r="M370" s="283" t="s">
        <v>23</v>
      </c>
      <c r="N370" s="284" t="s">
        <v>48</v>
      </c>
      <c r="O370" s="47"/>
      <c r="P370" s="226">
        <f>O370*H370</f>
        <v>0</v>
      </c>
      <c r="Q370" s="226">
        <v>0.045999999999999999</v>
      </c>
      <c r="R370" s="226">
        <f>Q370*H370</f>
        <v>6.0259999999999998</v>
      </c>
      <c r="S370" s="226">
        <v>0</v>
      </c>
      <c r="T370" s="227">
        <f>S370*H370</f>
        <v>0</v>
      </c>
      <c r="AR370" s="24" t="s">
        <v>177</v>
      </c>
      <c r="AT370" s="24" t="s">
        <v>299</v>
      </c>
      <c r="AU370" s="24" t="s">
        <v>86</v>
      </c>
      <c r="AY370" s="24" t="s">
        <v>128</v>
      </c>
      <c r="BE370" s="228">
        <f>IF(N370="základní",J370,0)</f>
        <v>0</v>
      </c>
      <c r="BF370" s="228">
        <f>IF(N370="snížená",J370,0)</f>
        <v>0</v>
      </c>
      <c r="BG370" s="228">
        <f>IF(N370="zákl. přenesená",J370,0)</f>
        <v>0</v>
      </c>
      <c r="BH370" s="228">
        <f>IF(N370="sníž. přenesená",J370,0)</f>
        <v>0</v>
      </c>
      <c r="BI370" s="228">
        <f>IF(N370="nulová",J370,0)</f>
        <v>0</v>
      </c>
      <c r="BJ370" s="24" t="s">
        <v>84</v>
      </c>
      <c r="BK370" s="228">
        <f>ROUND(I370*H370,2)</f>
        <v>0</v>
      </c>
      <c r="BL370" s="24" t="s">
        <v>135</v>
      </c>
      <c r="BM370" s="24" t="s">
        <v>531</v>
      </c>
    </row>
    <row r="371" s="1" customFormat="1" ht="38.25" customHeight="1">
      <c r="B371" s="46"/>
      <c r="C371" s="217" t="s">
        <v>532</v>
      </c>
      <c r="D371" s="217" t="s">
        <v>130</v>
      </c>
      <c r="E371" s="218" t="s">
        <v>533</v>
      </c>
      <c r="F371" s="219" t="s">
        <v>534</v>
      </c>
      <c r="G371" s="220" t="s">
        <v>180</v>
      </c>
      <c r="H371" s="221">
        <v>58.399999999999999</v>
      </c>
      <c r="I371" s="222"/>
      <c r="J371" s="223">
        <f>ROUND(I371*H371,2)</f>
        <v>0</v>
      </c>
      <c r="K371" s="219" t="s">
        <v>134</v>
      </c>
      <c r="L371" s="72"/>
      <c r="M371" s="224" t="s">
        <v>23</v>
      </c>
      <c r="N371" s="225" t="s">
        <v>48</v>
      </c>
      <c r="O371" s="47"/>
      <c r="P371" s="226">
        <f>O371*H371</f>
        <v>0</v>
      </c>
      <c r="Q371" s="226">
        <v>0.12949959999999999</v>
      </c>
      <c r="R371" s="226">
        <f>Q371*H371</f>
        <v>7.5627766399999992</v>
      </c>
      <c r="S371" s="226">
        <v>0</v>
      </c>
      <c r="T371" s="227">
        <f>S371*H371</f>
        <v>0</v>
      </c>
      <c r="AR371" s="24" t="s">
        <v>135</v>
      </c>
      <c r="AT371" s="24" t="s">
        <v>130</v>
      </c>
      <c r="AU371" s="24" t="s">
        <v>86</v>
      </c>
      <c r="AY371" s="24" t="s">
        <v>128</v>
      </c>
      <c r="BE371" s="228">
        <f>IF(N371="základní",J371,0)</f>
        <v>0</v>
      </c>
      <c r="BF371" s="228">
        <f>IF(N371="snížená",J371,0)</f>
        <v>0</v>
      </c>
      <c r="BG371" s="228">
        <f>IF(N371="zákl. přenesená",J371,0)</f>
        <v>0</v>
      </c>
      <c r="BH371" s="228">
        <f>IF(N371="sníž. přenesená",J371,0)</f>
        <v>0</v>
      </c>
      <c r="BI371" s="228">
        <f>IF(N371="nulová",J371,0)</f>
        <v>0</v>
      </c>
      <c r="BJ371" s="24" t="s">
        <v>84</v>
      </c>
      <c r="BK371" s="228">
        <f>ROUND(I371*H371,2)</f>
        <v>0</v>
      </c>
      <c r="BL371" s="24" t="s">
        <v>135</v>
      </c>
      <c r="BM371" s="24" t="s">
        <v>535</v>
      </c>
    </row>
    <row r="372" s="1" customFormat="1">
      <c r="B372" s="46"/>
      <c r="C372" s="74"/>
      <c r="D372" s="229" t="s">
        <v>137</v>
      </c>
      <c r="E372" s="74"/>
      <c r="F372" s="230" t="s">
        <v>536</v>
      </c>
      <c r="G372" s="74"/>
      <c r="H372" s="74"/>
      <c r="I372" s="187"/>
      <c r="J372" s="74"/>
      <c r="K372" s="74"/>
      <c r="L372" s="72"/>
      <c r="M372" s="231"/>
      <c r="N372" s="47"/>
      <c r="O372" s="47"/>
      <c r="P372" s="47"/>
      <c r="Q372" s="47"/>
      <c r="R372" s="47"/>
      <c r="S372" s="47"/>
      <c r="T372" s="95"/>
      <c r="AT372" s="24" t="s">
        <v>137</v>
      </c>
      <c r="AU372" s="24" t="s">
        <v>86</v>
      </c>
    </row>
    <row r="373" s="11" customFormat="1">
      <c r="B373" s="232"/>
      <c r="C373" s="233"/>
      <c r="D373" s="229" t="s">
        <v>139</v>
      </c>
      <c r="E373" s="234" t="s">
        <v>23</v>
      </c>
      <c r="F373" s="235" t="s">
        <v>140</v>
      </c>
      <c r="G373" s="233"/>
      <c r="H373" s="234" t="s">
        <v>23</v>
      </c>
      <c r="I373" s="236"/>
      <c r="J373" s="233"/>
      <c r="K373" s="233"/>
      <c r="L373" s="237"/>
      <c r="M373" s="238"/>
      <c r="N373" s="239"/>
      <c r="O373" s="239"/>
      <c r="P373" s="239"/>
      <c r="Q373" s="239"/>
      <c r="R373" s="239"/>
      <c r="S373" s="239"/>
      <c r="T373" s="240"/>
      <c r="AT373" s="241" t="s">
        <v>139</v>
      </c>
      <c r="AU373" s="241" t="s">
        <v>86</v>
      </c>
      <c r="AV373" s="11" t="s">
        <v>84</v>
      </c>
      <c r="AW373" s="11" t="s">
        <v>40</v>
      </c>
      <c r="AX373" s="11" t="s">
        <v>77</v>
      </c>
      <c r="AY373" s="241" t="s">
        <v>128</v>
      </c>
    </row>
    <row r="374" s="12" customFormat="1">
      <c r="B374" s="242"/>
      <c r="C374" s="243"/>
      <c r="D374" s="229" t="s">
        <v>139</v>
      </c>
      <c r="E374" s="244" t="s">
        <v>23</v>
      </c>
      <c r="F374" s="245" t="s">
        <v>537</v>
      </c>
      <c r="G374" s="243"/>
      <c r="H374" s="246">
        <v>58.399999999999999</v>
      </c>
      <c r="I374" s="247"/>
      <c r="J374" s="243"/>
      <c r="K374" s="243"/>
      <c r="L374" s="248"/>
      <c r="M374" s="249"/>
      <c r="N374" s="250"/>
      <c r="O374" s="250"/>
      <c r="P374" s="250"/>
      <c r="Q374" s="250"/>
      <c r="R374" s="250"/>
      <c r="S374" s="250"/>
      <c r="T374" s="251"/>
      <c r="AT374" s="252" t="s">
        <v>139</v>
      </c>
      <c r="AU374" s="252" t="s">
        <v>86</v>
      </c>
      <c r="AV374" s="12" t="s">
        <v>86</v>
      </c>
      <c r="AW374" s="12" t="s">
        <v>40</v>
      </c>
      <c r="AX374" s="12" t="s">
        <v>84</v>
      </c>
      <c r="AY374" s="252" t="s">
        <v>128</v>
      </c>
    </row>
    <row r="375" s="1" customFormat="1" ht="16.5" customHeight="1">
      <c r="B375" s="46"/>
      <c r="C375" s="275" t="s">
        <v>538</v>
      </c>
      <c r="D375" s="275" t="s">
        <v>299</v>
      </c>
      <c r="E375" s="276" t="s">
        <v>539</v>
      </c>
      <c r="F375" s="277" t="s">
        <v>540</v>
      </c>
      <c r="G375" s="278" t="s">
        <v>180</v>
      </c>
      <c r="H375" s="279">
        <v>58.399999999999999</v>
      </c>
      <c r="I375" s="280"/>
      <c r="J375" s="281">
        <f>ROUND(I375*H375,2)</f>
        <v>0</v>
      </c>
      <c r="K375" s="277" t="s">
        <v>134</v>
      </c>
      <c r="L375" s="282"/>
      <c r="M375" s="283" t="s">
        <v>23</v>
      </c>
      <c r="N375" s="284" t="s">
        <v>48</v>
      </c>
      <c r="O375" s="47"/>
      <c r="P375" s="226">
        <f>O375*H375</f>
        <v>0</v>
      </c>
      <c r="Q375" s="226">
        <v>0.023</v>
      </c>
      <c r="R375" s="226">
        <f>Q375*H375</f>
        <v>1.3432</v>
      </c>
      <c r="S375" s="226">
        <v>0</v>
      </c>
      <c r="T375" s="227">
        <f>S375*H375</f>
        <v>0</v>
      </c>
      <c r="AR375" s="24" t="s">
        <v>177</v>
      </c>
      <c r="AT375" s="24" t="s">
        <v>299</v>
      </c>
      <c r="AU375" s="24" t="s">
        <v>86</v>
      </c>
      <c r="AY375" s="24" t="s">
        <v>128</v>
      </c>
      <c r="BE375" s="228">
        <f>IF(N375="základní",J375,0)</f>
        <v>0</v>
      </c>
      <c r="BF375" s="228">
        <f>IF(N375="snížená",J375,0)</f>
        <v>0</v>
      </c>
      <c r="BG375" s="228">
        <f>IF(N375="zákl. přenesená",J375,0)</f>
        <v>0</v>
      </c>
      <c r="BH375" s="228">
        <f>IF(N375="sníž. přenesená",J375,0)</f>
        <v>0</v>
      </c>
      <c r="BI375" s="228">
        <f>IF(N375="nulová",J375,0)</f>
        <v>0</v>
      </c>
      <c r="BJ375" s="24" t="s">
        <v>84</v>
      </c>
      <c r="BK375" s="228">
        <f>ROUND(I375*H375,2)</f>
        <v>0</v>
      </c>
      <c r="BL375" s="24" t="s">
        <v>135</v>
      </c>
      <c r="BM375" s="24" t="s">
        <v>541</v>
      </c>
    </row>
    <row r="376" s="1" customFormat="1" ht="25.5" customHeight="1">
      <c r="B376" s="46"/>
      <c r="C376" s="217" t="s">
        <v>542</v>
      </c>
      <c r="D376" s="217" t="s">
        <v>130</v>
      </c>
      <c r="E376" s="218" t="s">
        <v>543</v>
      </c>
      <c r="F376" s="219" t="s">
        <v>544</v>
      </c>
      <c r="G376" s="220" t="s">
        <v>151</v>
      </c>
      <c r="H376" s="221">
        <v>2</v>
      </c>
      <c r="I376" s="222"/>
      <c r="J376" s="223">
        <f>ROUND(I376*H376,2)</f>
        <v>0</v>
      </c>
      <c r="K376" s="219" t="s">
        <v>134</v>
      </c>
      <c r="L376" s="72"/>
      <c r="M376" s="224" t="s">
        <v>23</v>
      </c>
      <c r="N376" s="225" t="s">
        <v>48</v>
      </c>
      <c r="O376" s="47"/>
      <c r="P376" s="226">
        <f>O376*H376</f>
        <v>0</v>
      </c>
      <c r="Q376" s="226">
        <v>7.005658135</v>
      </c>
      <c r="R376" s="226">
        <f>Q376*H376</f>
        <v>14.01131627</v>
      </c>
      <c r="S376" s="226">
        <v>0</v>
      </c>
      <c r="T376" s="227">
        <f>S376*H376</f>
        <v>0</v>
      </c>
      <c r="AR376" s="24" t="s">
        <v>135</v>
      </c>
      <c r="AT376" s="24" t="s">
        <v>130</v>
      </c>
      <c r="AU376" s="24" t="s">
        <v>86</v>
      </c>
      <c r="AY376" s="24" t="s">
        <v>128</v>
      </c>
      <c r="BE376" s="228">
        <f>IF(N376="základní",J376,0)</f>
        <v>0</v>
      </c>
      <c r="BF376" s="228">
        <f>IF(N376="snížená",J376,0)</f>
        <v>0</v>
      </c>
      <c r="BG376" s="228">
        <f>IF(N376="zákl. přenesená",J376,0)</f>
        <v>0</v>
      </c>
      <c r="BH376" s="228">
        <f>IF(N376="sníž. přenesená",J376,0)</f>
        <v>0</v>
      </c>
      <c r="BI376" s="228">
        <f>IF(N376="nulová",J376,0)</f>
        <v>0</v>
      </c>
      <c r="BJ376" s="24" t="s">
        <v>84</v>
      </c>
      <c r="BK376" s="228">
        <f>ROUND(I376*H376,2)</f>
        <v>0</v>
      </c>
      <c r="BL376" s="24" t="s">
        <v>135</v>
      </c>
      <c r="BM376" s="24" t="s">
        <v>545</v>
      </c>
    </row>
    <row r="377" s="1" customFormat="1">
      <c r="B377" s="46"/>
      <c r="C377" s="74"/>
      <c r="D377" s="229" t="s">
        <v>137</v>
      </c>
      <c r="E377" s="74"/>
      <c r="F377" s="230" t="s">
        <v>546</v>
      </c>
      <c r="G377" s="74"/>
      <c r="H377" s="74"/>
      <c r="I377" s="187"/>
      <c r="J377" s="74"/>
      <c r="K377" s="74"/>
      <c r="L377" s="72"/>
      <c r="M377" s="231"/>
      <c r="N377" s="47"/>
      <c r="O377" s="47"/>
      <c r="P377" s="47"/>
      <c r="Q377" s="47"/>
      <c r="R377" s="47"/>
      <c r="S377" s="47"/>
      <c r="T377" s="95"/>
      <c r="AT377" s="24" t="s">
        <v>137</v>
      </c>
      <c r="AU377" s="24" t="s">
        <v>86</v>
      </c>
    </row>
    <row r="378" s="1" customFormat="1" ht="25.5" customHeight="1">
      <c r="B378" s="46"/>
      <c r="C378" s="217" t="s">
        <v>547</v>
      </c>
      <c r="D378" s="217" t="s">
        <v>130</v>
      </c>
      <c r="E378" s="218" t="s">
        <v>548</v>
      </c>
      <c r="F378" s="219" t="s">
        <v>549</v>
      </c>
      <c r="G378" s="220" t="s">
        <v>180</v>
      </c>
      <c r="H378" s="221">
        <v>15.5</v>
      </c>
      <c r="I378" s="222"/>
      <c r="J378" s="223">
        <f>ROUND(I378*H378,2)</f>
        <v>0</v>
      </c>
      <c r="K378" s="219" t="s">
        <v>134</v>
      </c>
      <c r="L378" s="72"/>
      <c r="M378" s="224" t="s">
        <v>23</v>
      </c>
      <c r="N378" s="225" t="s">
        <v>48</v>
      </c>
      <c r="O378" s="47"/>
      <c r="P378" s="226">
        <f>O378*H378</f>
        <v>0</v>
      </c>
      <c r="Q378" s="226">
        <v>0.61348080000000005</v>
      </c>
      <c r="R378" s="226">
        <f>Q378*H378</f>
        <v>9.5089524000000001</v>
      </c>
      <c r="S378" s="226">
        <v>0</v>
      </c>
      <c r="T378" s="227">
        <f>S378*H378</f>
        <v>0</v>
      </c>
      <c r="AR378" s="24" t="s">
        <v>135</v>
      </c>
      <c r="AT378" s="24" t="s">
        <v>130</v>
      </c>
      <c r="AU378" s="24" t="s">
        <v>86</v>
      </c>
      <c r="AY378" s="24" t="s">
        <v>128</v>
      </c>
      <c r="BE378" s="228">
        <f>IF(N378="základní",J378,0)</f>
        <v>0</v>
      </c>
      <c r="BF378" s="228">
        <f>IF(N378="snížená",J378,0)</f>
        <v>0</v>
      </c>
      <c r="BG378" s="228">
        <f>IF(N378="zákl. přenesená",J378,0)</f>
        <v>0</v>
      </c>
      <c r="BH378" s="228">
        <f>IF(N378="sníž. přenesená",J378,0)</f>
        <v>0</v>
      </c>
      <c r="BI378" s="228">
        <f>IF(N378="nulová",J378,0)</f>
        <v>0</v>
      </c>
      <c r="BJ378" s="24" t="s">
        <v>84</v>
      </c>
      <c r="BK378" s="228">
        <f>ROUND(I378*H378,2)</f>
        <v>0</v>
      </c>
      <c r="BL378" s="24" t="s">
        <v>135</v>
      </c>
      <c r="BM378" s="24" t="s">
        <v>550</v>
      </c>
    </row>
    <row r="379" s="1" customFormat="1">
      <c r="B379" s="46"/>
      <c r="C379" s="74"/>
      <c r="D379" s="229" t="s">
        <v>137</v>
      </c>
      <c r="E379" s="74"/>
      <c r="F379" s="230" t="s">
        <v>551</v>
      </c>
      <c r="G379" s="74"/>
      <c r="H379" s="74"/>
      <c r="I379" s="187"/>
      <c r="J379" s="74"/>
      <c r="K379" s="74"/>
      <c r="L379" s="72"/>
      <c r="M379" s="231"/>
      <c r="N379" s="47"/>
      <c r="O379" s="47"/>
      <c r="P379" s="47"/>
      <c r="Q379" s="47"/>
      <c r="R379" s="47"/>
      <c r="S379" s="47"/>
      <c r="T379" s="95"/>
      <c r="AT379" s="24" t="s">
        <v>137</v>
      </c>
      <c r="AU379" s="24" t="s">
        <v>86</v>
      </c>
    </row>
    <row r="380" s="11" customFormat="1">
      <c r="B380" s="232"/>
      <c r="C380" s="233"/>
      <c r="D380" s="229" t="s">
        <v>139</v>
      </c>
      <c r="E380" s="234" t="s">
        <v>23</v>
      </c>
      <c r="F380" s="235" t="s">
        <v>140</v>
      </c>
      <c r="G380" s="233"/>
      <c r="H380" s="234" t="s">
        <v>23</v>
      </c>
      <c r="I380" s="236"/>
      <c r="J380" s="233"/>
      <c r="K380" s="233"/>
      <c r="L380" s="237"/>
      <c r="M380" s="238"/>
      <c r="N380" s="239"/>
      <c r="O380" s="239"/>
      <c r="P380" s="239"/>
      <c r="Q380" s="239"/>
      <c r="R380" s="239"/>
      <c r="S380" s="239"/>
      <c r="T380" s="240"/>
      <c r="AT380" s="241" t="s">
        <v>139</v>
      </c>
      <c r="AU380" s="241" t="s">
        <v>86</v>
      </c>
      <c r="AV380" s="11" t="s">
        <v>84</v>
      </c>
      <c r="AW380" s="11" t="s">
        <v>40</v>
      </c>
      <c r="AX380" s="11" t="s">
        <v>77</v>
      </c>
      <c r="AY380" s="241" t="s">
        <v>128</v>
      </c>
    </row>
    <row r="381" s="12" customFormat="1">
      <c r="B381" s="242"/>
      <c r="C381" s="243"/>
      <c r="D381" s="229" t="s">
        <v>139</v>
      </c>
      <c r="E381" s="244" t="s">
        <v>23</v>
      </c>
      <c r="F381" s="245" t="s">
        <v>552</v>
      </c>
      <c r="G381" s="243"/>
      <c r="H381" s="246">
        <v>15.5</v>
      </c>
      <c r="I381" s="247"/>
      <c r="J381" s="243"/>
      <c r="K381" s="243"/>
      <c r="L381" s="248"/>
      <c r="M381" s="249"/>
      <c r="N381" s="250"/>
      <c r="O381" s="250"/>
      <c r="P381" s="250"/>
      <c r="Q381" s="250"/>
      <c r="R381" s="250"/>
      <c r="S381" s="250"/>
      <c r="T381" s="251"/>
      <c r="AT381" s="252" t="s">
        <v>139</v>
      </c>
      <c r="AU381" s="252" t="s">
        <v>86</v>
      </c>
      <c r="AV381" s="12" t="s">
        <v>86</v>
      </c>
      <c r="AW381" s="12" t="s">
        <v>40</v>
      </c>
      <c r="AX381" s="12" t="s">
        <v>84</v>
      </c>
      <c r="AY381" s="252" t="s">
        <v>128</v>
      </c>
    </row>
    <row r="382" s="1" customFormat="1" ht="25.5" customHeight="1">
      <c r="B382" s="46"/>
      <c r="C382" s="275" t="s">
        <v>553</v>
      </c>
      <c r="D382" s="275" t="s">
        <v>299</v>
      </c>
      <c r="E382" s="276" t="s">
        <v>554</v>
      </c>
      <c r="F382" s="277" t="s">
        <v>555</v>
      </c>
      <c r="G382" s="278" t="s">
        <v>180</v>
      </c>
      <c r="H382" s="279">
        <v>15.5</v>
      </c>
      <c r="I382" s="280"/>
      <c r="J382" s="281">
        <f>ROUND(I382*H382,2)</f>
        <v>0</v>
      </c>
      <c r="K382" s="277" t="s">
        <v>134</v>
      </c>
      <c r="L382" s="282"/>
      <c r="M382" s="283" t="s">
        <v>23</v>
      </c>
      <c r="N382" s="284" t="s">
        <v>48</v>
      </c>
      <c r="O382" s="47"/>
      <c r="P382" s="226">
        <f>O382*H382</f>
        <v>0</v>
      </c>
      <c r="Q382" s="226">
        <v>0.29959999999999998</v>
      </c>
      <c r="R382" s="226">
        <f>Q382*H382</f>
        <v>4.6437999999999997</v>
      </c>
      <c r="S382" s="226">
        <v>0</v>
      </c>
      <c r="T382" s="227">
        <f>S382*H382</f>
        <v>0</v>
      </c>
      <c r="AR382" s="24" t="s">
        <v>177</v>
      </c>
      <c r="AT382" s="24" t="s">
        <v>299</v>
      </c>
      <c r="AU382" s="24" t="s">
        <v>86</v>
      </c>
      <c r="AY382" s="24" t="s">
        <v>128</v>
      </c>
      <c r="BE382" s="228">
        <f>IF(N382="základní",J382,0)</f>
        <v>0</v>
      </c>
      <c r="BF382" s="228">
        <f>IF(N382="snížená",J382,0)</f>
        <v>0</v>
      </c>
      <c r="BG382" s="228">
        <f>IF(N382="zákl. přenesená",J382,0)</f>
        <v>0</v>
      </c>
      <c r="BH382" s="228">
        <f>IF(N382="sníž. přenesená",J382,0)</f>
        <v>0</v>
      </c>
      <c r="BI382" s="228">
        <f>IF(N382="nulová",J382,0)</f>
        <v>0</v>
      </c>
      <c r="BJ382" s="24" t="s">
        <v>84</v>
      </c>
      <c r="BK382" s="228">
        <f>ROUND(I382*H382,2)</f>
        <v>0</v>
      </c>
      <c r="BL382" s="24" t="s">
        <v>135</v>
      </c>
      <c r="BM382" s="24" t="s">
        <v>556</v>
      </c>
    </row>
    <row r="383" s="1" customFormat="1" ht="51" customHeight="1">
      <c r="B383" s="46"/>
      <c r="C383" s="217" t="s">
        <v>557</v>
      </c>
      <c r="D383" s="217" t="s">
        <v>130</v>
      </c>
      <c r="E383" s="218" t="s">
        <v>558</v>
      </c>
      <c r="F383" s="219" t="s">
        <v>559</v>
      </c>
      <c r="G383" s="220" t="s">
        <v>180</v>
      </c>
      <c r="H383" s="221">
        <v>10</v>
      </c>
      <c r="I383" s="222"/>
      <c r="J383" s="223">
        <f>ROUND(I383*H383,2)</f>
        <v>0</v>
      </c>
      <c r="K383" s="219" t="s">
        <v>134</v>
      </c>
      <c r="L383" s="72"/>
      <c r="M383" s="224" t="s">
        <v>23</v>
      </c>
      <c r="N383" s="225" t="s">
        <v>48</v>
      </c>
      <c r="O383" s="47"/>
      <c r="P383" s="226">
        <f>O383*H383</f>
        <v>0</v>
      </c>
      <c r="Q383" s="226">
        <v>0</v>
      </c>
      <c r="R383" s="226">
        <f>Q383*H383</f>
        <v>0</v>
      </c>
      <c r="S383" s="226">
        <v>0.252</v>
      </c>
      <c r="T383" s="227">
        <f>S383*H383</f>
        <v>2.52</v>
      </c>
      <c r="AR383" s="24" t="s">
        <v>135</v>
      </c>
      <c r="AT383" s="24" t="s">
        <v>130</v>
      </c>
      <c r="AU383" s="24" t="s">
        <v>86</v>
      </c>
      <c r="AY383" s="24" t="s">
        <v>128</v>
      </c>
      <c r="BE383" s="228">
        <f>IF(N383="základní",J383,0)</f>
        <v>0</v>
      </c>
      <c r="BF383" s="228">
        <f>IF(N383="snížená",J383,0)</f>
        <v>0</v>
      </c>
      <c r="BG383" s="228">
        <f>IF(N383="zákl. přenesená",J383,0)</f>
        <v>0</v>
      </c>
      <c r="BH383" s="228">
        <f>IF(N383="sníž. přenesená",J383,0)</f>
        <v>0</v>
      </c>
      <c r="BI383" s="228">
        <f>IF(N383="nulová",J383,0)</f>
        <v>0</v>
      </c>
      <c r="BJ383" s="24" t="s">
        <v>84</v>
      </c>
      <c r="BK383" s="228">
        <f>ROUND(I383*H383,2)</f>
        <v>0</v>
      </c>
      <c r="BL383" s="24" t="s">
        <v>135</v>
      </c>
      <c r="BM383" s="24" t="s">
        <v>560</v>
      </c>
    </row>
    <row r="384" s="1" customFormat="1">
      <c r="B384" s="46"/>
      <c r="C384" s="74"/>
      <c r="D384" s="229" t="s">
        <v>137</v>
      </c>
      <c r="E384" s="74"/>
      <c r="F384" s="230" t="s">
        <v>561</v>
      </c>
      <c r="G384" s="74"/>
      <c r="H384" s="74"/>
      <c r="I384" s="187"/>
      <c r="J384" s="74"/>
      <c r="K384" s="74"/>
      <c r="L384" s="72"/>
      <c r="M384" s="231"/>
      <c r="N384" s="47"/>
      <c r="O384" s="47"/>
      <c r="P384" s="47"/>
      <c r="Q384" s="47"/>
      <c r="R384" s="47"/>
      <c r="S384" s="47"/>
      <c r="T384" s="95"/>
      <c r="AT384" s="24" t="s">
        <v>137</v>
      </c>
      <c r="AU384" s="24" t="s">
        <v>86</v>
      </c>
    </row>
    <row r="385" s="11" customFormat="1">
      <c r="B385" s="232"/>
      <c r="C385" s="233"/>
      <c r="D385" s="229" t="s">
        <v>139</v>
      </c>
      <c r="E385" s="234" t="s">
        <v>23</v>
      </c>
      <c r="F385" s="235" t="s">
        <v>270</v>
      </c>
      <c r="G385" s="233"/>
      <c r="H385" s="234" t="s">
        <v>23</v>
      </c>
      <c r="I385" s="236"/>
      <c r="J385" s="233"/>
      <c r="K385" s="233"/>
      <c r="L385" s="237"/>
      <c r="M385" s="238"/>
      <c r="N385" s="239"/>
      <c r="O385" s="239"/>
      <c r="P385" s="239"/>
      <c r="Q385" s="239"/>
      <c r="R385" s="239"/>
      <c r="S385" s="239"/>
      <c r="T385" s="240"/>
      <c r="AT385" s="241" t="s">
        <v>139</v>
      </c>
      <c r="AU385" s="241" t="s">
        <v>86</v>
      </c>
      <c r="AV385" s="11" t="s">
        <v>84</v>
      </c>
      <c r="AW385" s="11" t="s">
        <v>40</v>
      </c>
      <c r="AX385" s="11" t="s">
        <v>77</v>
      </c>
      <c r="AY385" s="241" t="s">
        <v>128</v>
      </c>
    </row>
    <row r="386" s="12" customFormat="1">
      <c r="B386" s="242"/>
      <c r="C386" s="243"/>
      <c r="D386" s="229" t="s">
        <v>139</v>
      </c>
      <c r="E386" s="244" t="s">
        <v>23</v>
      </c>
      <c r="F386" s="245" t="s">
        <v>562</v>
      </c>
      <c r="G386" s="243"/>
      <c r="H386" s="246">
        <v>10</v>
      </c>
      <c r="I386" s="247"/>
      <c r="J386" s="243"/>
      <c r="K386" s="243"/>
      <c r="L386" s="248"/>
      <c r="M386" s="249"/>
      <c r="N386" s="250"/>
      <c r="O386" s="250"/>
      <c r="P386" s="250"/>
      <c r="Q386" s="250"/>
      <c r="R386" s="250"/>
      <c r="S386" s="250"/>
      <c r="T386" s="251"/>
      <c r="AT386" s="252" t="s">
        <v>139</v>
      </c>
      <c r="AU386" s="252" t="s">
        <v>86</v>
      </c>
      <c r="AV386" s="12" t="s">
        <v>86</v>
      </c>
      <c r="AW386" s="12" t="s">
        <v>40</v>
      </c>
      <c r="AX386" s="12" t="s">
        <v>84</v>
      </c>
      <c r="AY386" s="252" t="s">
        <v>128</v>
      </c>
    </row>
    <row r="387" s="1" customFormat="1" ht="38.25" customHeight="1">
      <c r="B387" s="46"/>
      <c r="C387" s="217" t="s">
        <v>563</v>
      </c>
      <c r="D387" s="217" t="s">
        <v>130</v>
      </c>
      <c r="E387" s="218" t="s">
        <v>564</v>
      </c>
      <c r="F387" s="219" t="s">
        <v>565</v>
      </c>
      <c r="G387" s="220" t="s">
        <v>180</v>
      </c>
      <c r="H387" s="221">
        <v>209.90000000000001</v>
      </c>
      <c r="I387" s="222"/>
      <c r="J387" s="223">
        <f>ROUND(I387*H387,2)</f>
        <v>0</v>
      </c>
      <c r="K387" s="219" t="s">
        <v>134</v>
      </c>
      <c r="L387" s="72"/>
      <c r="M387" s="224" t="s">
        <v>23</v>
      </c>
      <c r="N387" s="225" t="s">
        <v>48</v>
      </c>
      <c r="O387" s="47"/>
      <c r="P387" s="226">
        <f>O387*H387</f>
        <v>0</v>
      </c>
      <c r="Q387" s="226">
        <v>0.15539952000000001</v>
      </c>
      <c r="R387" s="226">
        <f>Q387*H387</f>
        <v>32.618359248000004</v>
      </c>
      <c r="S387" s="226">
        <v>0</v>
      </c>
      <c r="T387" s="227">
        <f>S387*H387</f>
        <v>0</v>
      </c>
      <c r="AR387" s="24" t="s">
        <v>135</v>
      </c>
      <c r="AT387" s="24" t="s">
        <v>130</v>
      </c>
      <c r="AU387" s="24" t="s">
        <v>86</v>
      </c>
      <c r="AY387" s="24" t="s">
        <v>128</v>
      </c>
      <c r="BE387" s="228">
        <f>IF(N387="základní",J387,0)</f>
        <v>0</v>
      </c>
      <c r="BF387" s="228">
        <f>IF(N387="snížená",J387,0)</f>
        <v>0</v>
      </c>
      <c r="BG387" s="228">
        <f>IF(N387="zákl. přenesená",J387,0)</f>
        <v>0</v>
      </c>
      <c r="BH387" s="228">
        <f>IF(N387="sníž. přenesená",J387,0)</f>
        <v>0</v>
      </c>
      <c r="BI387" s="228">
        <f>IF(N387="nulová",J387,0)</f>
        <v>0</v>
      </c>
      <c r="BJ387" s="24" t="s">
        <v>84</v>
      </c>
      <c r="BK387" s="228">
        <f>ROUND(I387*H387,2)</f>
        <v>0</v>
      </c>
      <c r="BL387" s="24" t="s">
        <v>135</v>
      </c>
      <c r="BM387" s="24" t="s">
        <v>566</v>
      </c>
    </row>
    <row r="388" s="1" customFormat="1">
      <c r="B388" s="46"/>
      <c r="C388" s="74"/>
      <c r="D388" s="229" t="s">
        <v>137</v>
      </c>
      <c r="E388" s="74"/>
      <c r="F388" s="230" t="s">
        <v>567</v>
      </c>
      <c r="G388" s="74"/>
      <c r="H388" s="74"/>
      <c r="I388" s="187"/>
      <c r="J388" s="74"/>
      <c r="K388" s="74"/>
      <c r="L388" s="72"/>
      <c r="M388" s="231"/>
      <c r="N388" s="47"/>
      <c r="O388" s="47"/>
      <c r="P388" s="47"/>
      <c r="Q388" s="47"/>
      <c r="R388" s="47"/>
      <c r="S388" s="47"/>
      <c r="T388" s="95"/>
      <c r="AT388" s="24" t="s">
        <v>137</v>
      </c>
      <c r="AU388" s="24" t="s">
        <v>86</v>
      </c>
    </row>
    <row r="389" s="11" customFormat="1">
      <c r="B389" s="232"/>
      <c r="C389" s="233"/>
      <c r="D389" s="229" t="s">
        <v>139</v>
      </c>
      <c r="E389" s="234" t="s">
        <v>23</v>
      </c>
      <c r="F389" s="235" t="s">
        <v>140</v>
      </c>
      <c r="G389" s="233"/>
      <c r="H389" s="234" t="s">
        <v>23</v>
      </c>
      <c r="I389" s="236"/>
      <c r="J389" s="233"/>
      <c r="K389" s="233"/>
      <c r="L389" s="237"/>
      <c r="M389" s="238"/>
      <c r="N389" s="239"/>
      <c r="O389" s="239"/>
      <c r="P389" s="239"/>
      <c r="Q389" s="239"/>
      <c r="R389" s="239"/>
      <c r="S389" s="239"/>
      <c r="T389" s="240"/>
      <c r="AT389" s="241" t="s">
        <v>139</v>
      </c>
      <c r="AU389" s="241" t="s">
        <v>86</v>
      </c>
      <c r="AV389" s="11" t="s">
        <v>84</v>
      </c>
      <c r="AW389" s="11" t="s">
        <v>40</v>
      </c>
      <c r="AX389" s="11" t="s">
        <v>77</v>
      </c>
      <c r="AY389" s="241" t="s">
        <v>128</v>
      </c>
    </row>
    <row r="390" s="12" customFormat="1">
      <c r="B390" s="242"/>
      <c r="C390" s="243"/>
      <c r="D390" s="229" t="s">
        <v>139</v>
      </c>
      <c r="E390" s="244" t="s">
        <v>23</v>
      </c>
      <c r="F390" s="245" t="s">
        <v>568</v>
      </c>
      <c r="G390" s="243"/>
      <c r="H390" s="246">
        <v>118</v>
      </c>
      <c r="I390" s="247"/>
      <c r="J390" s="243"/>
      <c r="K390" s="243"/>
      <c r="L390" s="248"/>
      <c r="M390" s="249"/>
      <c r="N390" s="250"/>
      <c r="O390" s="250"/>
      <c r="P390" s="250"/>
      <c r="Q390" s="250"/>
      <c r="R390" s="250"/>
      <c r="S390" s="250"/>
      <c r="T390" s="251"/>
      <c r="AT390" s="252" t="s">
        <v>139</v>
      </c>
      <c r="AU390" s="252" t="s">
        <v>86</v>
      </c>
      <c r="AV390" s="12" t="s">
        <v>86</v>
      </c>
      <c r="AW390" s="12" t="s">
        <v>40</v>
      </c>
      <c r="AX390" s="12" t="s">
        <v>77</v>
      </c>
      <c r="AY390" s="252" t="s">
        <v>128</v>
      </c>
    </row>
    <row r="391" s="12" customFormat="1">
      <c r="B391" s="242"/>
      <c r="C391" s="243"/>
      <c r="D391" s="229" t="s">
        <v>139</v>
      </c>
      <c r="E391" s="244" t="s">
        <v>23</v>
      </c>
      <c r="F391" s="245" t="s">
        <v>569</v>
      </c>
      <c r="G391" s="243"/>
      <c r="H391" s="246">
        <v>21.649999999999999</v>
      </c>
      <c r="I391" s="247"/>
      <c r="J391" s="243"/>
      <c r="K391" s="243"/>
      <c r="L391" s="248"/>
      <c r="M391" s="249"/>
      <c r="N391" s="250"/>
      <c r="O391" s="250"/>
      <c r="P391" s="250"/>
      <c r="Q391" s="250"/>
      <c r="R391" s="250"/>
      <c r="S391" s="250"/>
      <c r="T391" s="251"/>
      <c r="AT391" s="252" t="s">
        <v>139</v>
      </c>
      <c r="AU391" s="252" t="s">
        <v>86</v>
      </c>
      <c r="AV391" s="12" t="s">
        <v>86</v>
      </c>
      <c r="AW391" s="12" t="s">
        <v>40</v>
      </c>
      <c r="AX391" s="12" t="s">
        <v>77</v>
      </c>
      <c r="AY391" s="252" t="s">
        <v>128</v>
      </c>
    </row>
    <row r="392" s="12" customFormat="1">
      <c r="B392" s="242"/>
      <c r="C392" s="243"/>
      <c r="D392" s="229" t="s">
        <v>139</v>
      </c>
      <c r="E392" s="244" t="s">
        <v>23</v>
      </c>
      <c r="F392" s="245" t="s">
        <v>570</v>
      </c>
      <c r="G392" s="243"/>
      <c r="H392" s="246">
        <v>7</v>
      </c>
      <c r="I392" s="247"/>
      <c r="J392" s="243"/>
      <c r="K392" s="243"/>
      <c r="L392" s="248"/>
      <c r="M392" s="249"/>
      <c r="N392" s="250"/>
      <c r="O392" s="250"/>
      <c r="P392" s="250"/>
      <c r="Q392" s="250"/>
      <c r="R392" s="250"/>
      <c r="S392" s="250"/>
      <c r="T392" s="251"/>
      <c r="AT392" s="252" t="s">
        <v>139</v>
      </c>
      <c r="AU392" s="252" t="s">
        <v>86</v>
      </c>
      <c r="AV392" s="12" t="s">
        <v>86</v>
      </c>
      <c r="AW392" s="12" t="s">
        <v>40</v>
      </c>
      <c r="AX392" s="12" t="s">
        <v>77</v>
      </c>
      <c r="AY392" s="252" t="s">
        <v>128</v>
      </c>
    </row>
    <row r="393" s="12" customFormat="1">
      <c r="B393" s="242"/>
      <c r="C393" s="243"/>
      <c r="D393" s="229" t="s">
        <v>139</v>
      </c>
      <c r="E393" s="244" t="s">
        <v>23</v>
      </c>
      <c r="F393" s="245" t="s">
        <v>571</v>
      </c>
      <c r="G393" s="243"/>
      <c r="H393" s="246">
        <v>63.25</v>
      </c>
      <c r="I393" s="247"/>
      <c r="J393" s="243"/>
      <c r="K393" s="243"/>
      <c r="L393" s="248"/>
      <c r="M393" s="249"/>
      <c r="N393" s="250"/>
      <c r="O393" s="250"/>
      <c r="P393" s="250"/>
      <c r="Q393" s="250"/>
      <c r="R393" s="250"/>
      <c r="S393" s="250"/>
      <c r="T393" s="251"/>
      <c r="AT393" s="252" t="s">
        <v>139</v>
      </c>
      <c r="AU393" s="252" t="s">
        <v>86</v>
      </c>
      <c r="AV393" s="12" t="s">
        <v>86</v>
      </c>
      <c r="AW393" s="12" t="s">
        <v>40</v>
      </c>
      <c r="AX393" s="12" t="s">
        <v>77</v>
      </c>
      <c r="AY393" s="252" t="s">
        <v>128</v>
      </c>
    </row>
    <row r="394" s="13" customFormat="1">
      <c r="B394" s="253"/>
      <c r="C394" s="254"/>
      <c r="D394" s="229" t="s">
        <v>139</v>
      </c>
      <c r="E394" s="255" t="s">
        <v>23</v>
      </c>
      <c r="F394" s="256" t="s">
        <v>143</v>
      </c>
      <c r="G394" s="254"/>
      <c r="H394" s="257">
        <v>209.90000000000001</v>
      </c>
      <c r="I394" s="258"/>
      <c r="J394" s="254"/>
      <c r="K394" s="254"/>
      <c r="L394" s="259"/>
      <c r="M394" s="260"/>
      <c r="N394" s="261"/>
      <c r="O394" s="261"/>
      <c r="P394" s="261"/>
      <c r="Q394" s="261"/>
      <c r="R394" s="261"/>
      <c r="S394" s="261"/>
      <c r="T394" s="262"/>
      <c r="AT394" s="263" t="s">
        <v>139</v>
      </c>
      <c r="AU394" s="263" t="s">
        <v>86</v>
      </c>
      <c r="AV394" s="13" t="s">
        <v>135</v>
      </c>
      <c r="AW394" s="13" t="s">
        <v>40</v>
      </c>
      <c r="AX394" s="13" t="s">
        <v>84</v>
      </c>
      <c r="AY394" s="263" t="s">
        <v>128</v>
      </c>
    </row>
    <row r="395" s="1" customFormat="1" ht="16.5" customHeight="1">
      <c r="B395" s="46"/>
      <c r="C395" s="275" t="s">
        <v>572</v>
      </c>
      <c r="D395" s="275" t="s">
        <v>299</v>
      </c>
      <c r="E395" s="276" t="s">
        <v>573</v>
      </c>
      <c r="F395" s="277" t="s">
        <v>574</v>
      </c>
      <c r="G395" s="278" t="s">
        <v>151</v>
      </c>
      <c r="H395" s="279">
        <v>120.36</v>
      </c>
      <c r="I395" s="280"/>
      <c r="J395" s="281">
        <f>ROUND(I395*H395,2)</f>
        <v>0</v>
      </c>
      <c r="K395" s="277" t="s">
        <v>325</v>
      </c>
      <c r="L395" s="282"/>
      <c r="M395" s="283" t="s">
        <v>23</v>
      </c>
      <c r="N395" s="284" t="s">
        <v>48</v>
      </c>
      <c r="O395" s="47"/>
      <c r="P395" s="226">
        <f>O395*H395</f>
        <v>0</v>
      </c>
      <c r="Q395" s="226">
        <v>0.082100000000000006</v>
      </c>
      <c r="R395" s="226">
        <f>Q395*H395</f>
        <v>9.8815560000000016</v>
      </c>
      <c r="S395" s="226">
        <v>0</v>
      </c>
      <c r="T395" s="227">
        <f>S395*H395</f>
        <v>0</v>
      </c>
      <c r="AR395" s="24" t="s">
        <v>177</v>
      </c>
      <c r="AT395" s="24" t="s">
        <v>299</v>
      </c>
      <c r="AU395" s="24" t="s">
        <v>86</v>
      </c>
      <c r="AY395" s="24" t="s">
        <v>128</v>
      </c>
      <c r="BE395" s="228">
        <f>IF(N395="základní",J395,0)</f>
        <v>0</v>
      </c>
      <c r="BF395" s="228">
        <f>IF(N395="snížená",J395,0)</f>
        <v>0</v>
      </c>
      <c r="BG395" s="228">
        <f>IF(N395="zákl. přenesená",J395,0)</f>
        <v>0</v>
      </c>
      <c r="BH395" s="228">
        <f>IF(N395="sníž. přenesená",J395,0)</f>
        <v>0</v>
      </c>
      <c r="BI395" s="228">
        <f>IF(N395="nulová",J395,0)</f>
        <v>0</v>
      </c>
      <c r="BJ395" s="24" t="s">
        <v>84</v>
      </c>
      <c r="BK395" s="228">
        <f>ROUND(I395*H395,2)</f>
        <v>0</v>
      </c>
      <c r="BL395" s="24" t="s">
        <v>135</v>
      </c>
      <c r="BM395" s="24" t="s">
        <v>575</v>
      </c>
    </row>
    <row r="396" s="11" customFormat="1">
      <c r="B396" s="232"/>
      <c r="C396" s="233"/>
      <c r="D396" s="229" t="s">
        <v>139</v>
      </c>
      <c r="E396" s="234" t="s">
        <v>23</v>
      </c>
      <c r="F396" s="235" t="s">
        <v>140</v>
      </c>
      <c r="G396" s="233"/>
      <c r="H396" s="234" t="s">
        <v>23</v>
      </c>
      <c r="I396" s="236"/>
      <c r="J396" s="233"/>
      <c r="K396" s="233"/>
      <c r="L396" s="237"/>
      <c r="M396" s="238"/>
      <c r="N396" s="239"/>
      <c r="O396" s="239"/>
      <c r="P396" s="239"/>
      <c r="Q396" s="239"/>
      <c r="R396" s="239"/>
      <c r="S396" s="239"/>
      <c r="T396" s="240"/>
      <c r="AT396" s="241" t="s">
        <v>139</v>
      </c>
      <c r="AU396" s="241" t="s">
        <v>86</v>
      </c>
      <c r="AV396" s="11" t="s">
        <v>84</v>
      </c>
      <c r="AW396" s="11" t="s">
        <v>40</v>
      </c>
      <c r="AX396" s="11" t="s">
        <v>77</v>
      </c>
      <c r="AY396" s="241" t="s">
        <v>128</v>
      </c>
    </row>
    <row r="397" s="12" customFormat="1">
      <c r="B397" s="242"/>
      <c r="C397" s="243"/>
      <c r="D397" s="229" t="s">
        <v>139</v>
      </c>
      <c r="E397" s="244" t="s">
        <v>23</v>
      </c>
      <c r="F397" s="245" t="s">
        <v>576</v>
      </c>
      <c r="G397" s="243"/>
      <c r="H397" s="246">
        <v>120.36</v>
      </c>
      <c r="I397" s="247"/>
      <c r="J397" s="243"/>
      <c r="K397" s="243"/>
      <c r="L397" s="248"/>
      <c r="M397" s="249"/>
      <c r="N397" s="250"/>
      <c r="O397" s="250"/>
      <c r="P397" s="250"/>
      <c r="Q397" s="250"/>
      <c r="R397" s="250"/>
      <c r="S397" s="250"/>
      <c r="T397" s="251"/>
      <c r="AT397" s="252" t="s">
        <v>139</v>
      </c>
      <c r="AU397" s="252" t="s">
        <v>86</v>
      </c>
      <c r="AV397" s="12" t="s">
        <v>86</v>
      </c>
      <c r="AW397" s="12" t="s">
        <v>40</v>
      </c>
      <c r="AX397" s="12" t="s">
        <v>84</v>
      </c>
      <c r="AY397" s="252" t="s">
        <v>128</v>
      </c>
    </row>
    <row r="398" s="1" customFormat="1" ht="16.5" customHeight="1">
      <c r="B398" s="46"/>
      <c r="C398" s="275" t="s">
        <v>577</v>
      </c>
      <c r="D398" s="275" t="s">
        <v>299</v>
      </c>
      <c r="E398" s="276" t="s">
        <v>578</v>
      </c>
      <c r="F398" s="277" t="s">
        <v>579</v>
      </c>
      <c r="G398" s="278" t="s">
        <v>151</v>
      </c>
      <c r="H398" s="279">
        <v>21.649999999999999</v>
      </c>
      <c r="I398" s="280"/>
      <c r="J398" s="281">
        <f>ROUND(I398*H398,2)</f>
        <v>0</v>
      </c>
      <c r="K398" s="277" t="s">
        <v>325</v>
      </c>
      <c r="L398" s="282"/>
      <c r="M398" s="283" t="s">
        <v>23</v>
      </c>
      <c r="N398" s="284" t="s">
        <v>48</v>
      </c>
      <c r="O398" s="47"/>
      <c r="P398" s="226">
        <f>O398*H398</f>
        <v>0</v>
      </c>
      <c r="Q398" s="226">
        <v>0.048300000000000003</v>
      </c>
      <c r="R398" s="226">
        <f>Q398*H398</f>
        <v>1.045695</v>
      </c>
      <c r="S398" s="226">
        <v>0</v>
      </c>
      <c r="T398" s="227">
        <f>S398*H398</f>
        <v>0</v>
      </c>
      <c r="AR398" s="24" t="s">
        <v>177</v>
      </c>
      <c r="AT398" s="24" t="s">
        <v>299</v>
      </c>
      <c r="AU398" s="24" t="s">
        <v>86</v>
      </c>
      <c r="AY398" s="24" t="s">
        <v>128</v>
      </c>
      <c r="BE398" s="228">
        <f>IF(N398="základní",J398,0)</f>
        <v>0</v>
      </c>
      <c r="BF398" s="228">
        <f>IF(N398="snížená",J398,0)</f>
        <v>0</v>
      </c>
      <c r="BG398" s="228">
        <f>IF(N398="zákl. přenesená",J398,0)</f>
        <v>0</v>
      </c>
      <c r="BH398" s="228">
        <f>IF(N398="sníž. přenesená",J398,0)</f>
        <v>0</v>
      </c>
      <c r="BI398" s="228">
        <f>IF(N398="nulová",J398,0)</f>
        <v>0</v>
      </c>
      <c r="BJ398" s="24" t="s">
        <v>84</v>
      </c>
      <c r="BK398" s="228">
        <f>ROUND(I398*H398,2)</f>
        <v>0</v>
      </c>
      <c r="BL398" s="24" t="s">
        <v>135</v>
      </c>
      <c r="BM398" s="24" t="s">
        <v>580</v>
      </c>
    </row>
    <row r="399" s="11" customFormat="1">
      <c r="B399" s="232"/>
      <c r="C399" s="233"/>
      <c r="D399" s="229" t="s">
        <v>139</v>
      </c>
      <c r="E399" s="234" t="s">
        <v>23</v>
      </c>
      <c r="F399" s="235" t="s">
        <v>140</v>
      </c>
      <c r="G399" s="233"/>
      <c r="H399" s="234" t="s">
        <v>23</v>
      </c>
      <c r="I399" s="236"/>
      <c r="J399" s="233"/>
      <c r="K399" s="233"/>
      <c r="L399" s="237"/>
      <c r="M399" s="238"/>
      <c r="N399" s="239"/>
      <c r="O399" s="239"/>
      <c r="P399" s="239"/>
      <c r="Q399" s="239"/>
      <c r="R399" s="239"/>
      <c r="S399" s="239"/>
      <c r="T399" s="240"/>
      <c r="AT399" s="241" t="s">
        <v>139</v>
      </c>
      <c r="AU399" s="241" t="s">
        <v>86</v>
      </c>
      <c r="AV399" s="11" t="s">
        <v>84</v>
      </c>
      <c r="AW399" s="11" t="s">
        <v>40</v>
      </c>
      <c r="AX399" s="11" t="s">
        <v>77</v>
      </c>
      <c r="AY399" s="241" t="s">
        <v>128</v>
      </c>
    </row>
    <row r="400" s="12" customFormat="1">
      <c r="B400" s="242"/>
      <c r="C400" s="243"/>
      <c r="D400" s="229" t="s">
        <v>139</v>
      </c>
      <c r="E400" s="244" t="s">
        <v>23</v>
      </c>
      <c r="F400" s="245" t="s">
        <v>569</v>
      </c>
      <c r="G400" s="243"/>
      <c r="H400" s="246">
        <v>21.649999999999999</v>
      </c>
      <c r="I400" s="247"/>
      <c r="J400" s="243"/>
      <c r="K400" s="243"/>
      <c r="L400" s="248"/>
      <c r="M400" s="249"/>
      <c r="N400" s="250"/>
      <c r="O400" s="250"/>
      <c r="P400" s="250"/>
      <c r="Q400" s="250"/>
      <c r="R400" s="250"/>
      <c r="S400" s="250"/>
      <c r="T400" s="251"/>
      <c r="AT400" s="252" t="s">
        <v>139</v>
      </c>
      <c r="AU400" s="252" t="s">
        <v>86</v>
      </c>
      <c r="AV400" s="12" t="s">
        <v>86</v>
      </c>
      <c r="AW400" s="12" t="s">
        <v>40</v>
      </c>
      <c r="AX400" s="12" t="s">
        <v>84</v>
      </c>
      <c r="AY400" s="252" t="s">
        <v>128</v>
      </c>
    </row>
    <row r="401" s="1" customFormat="1" ht="16.5" customHeight="1">
      <c r="B401" s="46"/>
      <c r="C401" s="275" t="s">
        <v>581</v>
      </c>
      <c r="D401" s="275" t="s">
        <v>299</v>
      </c>
      <c r="E401" s="276" t="s">
        <v>582</v>
      </c>
      <c r="F401" s="277" t="s">
        <v>583</v>
      </c>
      <c r="G401" s="278" t="s">
        <v>151</v>
      </c>
      <c r="H401" s="279">
        <v>7</v>
      </c>
      <c r="I401" s="280"/>
      <c r="J401" s="281">
        <f>ROUND(I401*H401,2)</f>
        <v>0</v>
      </c>
      <c r="K401" s="277" t="s">
        <v>325</v>
      </c>
      <c r="L401" s="282"/>
      <c r="M401" s="283" t="s">
        <v>23</v>
      </c>
      <c r="N401" s="284" t="s">
        <v>48</v>
      </c>
      <c r="O401" s="47"/>
      <c r="P401" s="226">
        <f>O401*H401</f>
        <v>0</v>
      </c>
      <c r="Q401" s="226">
        <v>0.064000000000000001</v>
      </c>
      <c r="R401" s="226">
        <f>Q401*H401</f>
        <v>0.44800000000000001</v>
      </c>
      <c r="S401" s="226">
        <v>0</v>
      </c>
      <c r="T401" s="227">
        <f>S401*H401</f>
        <v>0</v>
      </c>
      <c r="AR401" s="24" t="s">
        <v>177</v>
      </c>
      <c r="AT401" s="24" t="s">
        <v>299</v>
      </c>
      <c r="AU401" s="24" t="s">
        <v>86</v>
      </c>
      <c r="AY401" s="24" t="s">
        <v>128</v>
      </c>
      <c r="BE401" s="228">
        <f>IF(N401="základní",J401,0)</f>
        <v>0</v>
      </c>
      <c r="BF401" s="228">
        <f>IF(N401="snížená",J401,0)</f>
        <v>0</v>
      </c>
      <c r="BG401" s="228">
        <f>IF(N401="zákl. přenesená",J401,0)</f>
        <v>0</v>
      </c>
      <c r="BH401" s="228">
        <f>IF(N401="sníž. přenesená",J401,0)</f>
        <v>0</v>
      </c>
      <c r="BI401" s="228">
        <f>IF(N401="nulová",J401,0)</f>
        <v>0</v>
      </c>
      <c r="BJ401" s="24" t="s">
        <v>84</v>
      </c>
      <c r="BK401" s="228">
        <f>ROUND(I401*H401,2)</f>
        <v>0</v>
      </c>
      <c r="BL401" s="24" t="s">
        <v>135</v>
      </c>
      <c r="BM401" s="24" t="s">
        <v>584</v>
      </c>
    </row>
    <row r="402" s="11" customFormat="1">
      <c r="B402" s="232"/>
      <c r="C402" s="233"/>
      <c r="D402" s="229" t="s">
        <v>139</v>
      </c>
      <c r="E402" s="234" t="s">
        <v>23</v>
      </c>
      <c r="F402" s="235" t="s">
        <v>140</v>
      </c>
      <c r="G402" s="233"/>
      <c r="H402" s="234" t="s">
        <v>23</v>
      </c>
      <c r="I402" s="236"/>
      <c r="J402" s="233"/>
      <c r="K402" s="233"/>
      <c r="L402" s="237"/>
      <c r="M402" s="238"/>
      <c r="N402" s="239"/>
      <c r="O402" s="239"/>
      <c r="P402" s="239"/>
      <c r="Q402" s="239"/>
      <c r="R402" s="239"/>
      <c r="S402" s="239"/>
      <c r="T402" s="240"/>
      <c r="AT402" s="241" t="s">
        <v>139</v>
      </c>
      <c r="AU402" s="241" t="s">
        <v>86</v>
      </c>
      <c r="AV402" s="11" t="s">
        <v>84</v>
      </c>
      <c r="AW402" s="11" t="s">
        <v>40</v>
      </c>
      <c r="AX402" s="11" t="s">
        <v>77</v>
      </c>
      <c r="AY402" s="241" t="s">
        <v>128</v>
      </c>
    </row>
    <row r="403" s="12" customFormat="1">
      <c r="B403" s="242"/>
      <c r="C403" s="243"/>
      <c r="D403" s="229" t="s">
        <v>139</v>
      </c>
      <c r="E403" s="244" t="s">
        <v>23</v>
      </c>
      <c r="F403" s="245" t="s">
        <v>570</v>
      </c>
      <c r="G403" s="243"/>
      <c r="H403" s="246">
        <v>7</v>
      </c>
      <c r="I403" s="247"/>
      <c r="J403" s="243"/>
      <c r="K403" s="243"/>
      <c r="L403" s="248"/>
      <c r="M403" s="249"/>
      <c r="N403" s="250"/>
      <c r="O403" s="250"/>
      <c r="P403" s="250"/>
      <c r="Q403" s="250"/>
      <c r="R403" s="250"/>
      <c r="S403" s="250"/>
      <c r="T403" s="251"/>
      <c r="AT403" s="252" t="s">
        <v>139</v>
      </c>
      <c r="AU403" s="252" t="s">
        <v>86</v>
      </c>
      <c r="AV403" s="12" t="s">
        <v>86</v>
      </c>
      <c r="AW403" s="12" t="s">
        <v>40</v>
      </c>
      <c r="AX403" s="12" t="s">
        <v>84</v>
      </c>
      <c r="AY403" s="252" t="s">
        <v>128</v>
      </c>
    </row>
    <row r="404" s="1" customFormat="1" ht="16.5" customHeight="1">
      <c r="B404" s="46"/>
      <c r="C404" s="275" t="s">
        <v>585</v>
      </c>
      <c r="D404" s="275" t="s">
        <v>299</v>
      </c>
      <c r="E404" s="276" t="s">
        <v>586</v>
      </c>
      <c r="F404" s="277" t="s">
        <v>587</v>
      </c>
      <c r="G404" s="278" t="s">
        <v>180</v>
      </c>
      <c r="H404" s="279">
        <v>63.25</v>
      </c>
      <c r="I404" s="280"/>
      <c r="J404" s="281">
        <f>ROUND(I404*H404,2)</f>
        <v>0</v>
      </c>
      <c r="K404" s="277" t="s">
        <v>134</v>
      </c>
      <c r="L404" s="282"/>
      <c r="M404" s="283" t="s">
        <v>23</v>
      </c>
      <c r="N404" s="284" t="s">
        <v>48</v>
      </c>
      <c r="O404" s="47"/>
      <c r="P404" s="226">
        <f>O404*H404</f>
        <v>0</v>
      </c>
      <c r="Q404" s="226">
        <v>0.10199999999999999</v>
      </c>
      <c r="R404" s="226">
        <f>Q404*H404</f>
        <v>6.4514999999999993</v>
      </c>
      <c r="S404" s="226">
        <v>0</v>
      </c>
      <c r="T404" s="227">
        <f>S404*H404</f>
        <v>0</v>
      </c>
      <c r="AR404" s="24" t="s">
        <v>177</v>
      </c>
      <c r="AT404" s="24" t="s">
        <v>299</v>
      </c>
      <c r="AU404" s="24" t="s">
        <v>86</v>
      </c>
      <c r="AY404" s="24" t="s">
        <v>128</v>
      </c>
      <c r="BE404" s="228">
        <f>IF(N404="základní",J404,0)</f>
        <v>0</v>
      </c>
      <c r="BF404" s="228">
        <f>IF(N404="snížená",J404,0)</f>
        <v>0</v>
      </c>
      <c r="BG404" s="228">
        <f>IF(N404="zákl. přenesená",J404,0)</f>
        <v>0</v>
      </c>
      <c r="BH404" s="228">
        <f>IF(N404="sníž. přenesená",J404,0)</f>
        <v>0</v>
      </c>
      <c r="BI404" s="228">
        <f>IF(N404="nulová",J404,0)</f>
        <v>0</v>
      </c>
      <c r="BJ404" s="24" t="s">
        <v>84</v>
      </c>
      <c r="BK404" s="228">
        <f>ROUND(I404*H404,2)</f>
        <v>0</v>
      </c>
      <c r="BL404" s="24" t="s">
        <v>135</v>
      </c>
      <c r="BM404" s="24" t="s">
        <v>588</v>
      </c>
    </row>
    <row r="405" s="11" customFormat="1">
      <c r="B405" s="232"/>
      <c r="C405" s="233"/>
      <c r="D405" s="229" t="s">
        <v>139</v>
      </c>
      <c r="E405" s="234" t="s">
        <v>23</v>
      </c>
      <c r="F405" s="235" t="s">
        <v>140</v>
      </c>
      <c r="G405" s="233"/>
      <c r="H405" s="234" t="s">
        <v>23</v>
      </c>
      <c r="I405" s="236"/>
      <c r="J405" s="233"/>
      <c r="K405" s="233"/>
      <c r="L405" s="237"/>
      <c r="M405" s="238"/>
      <c r="N405" s="239"/>
      <c r="O405" s="239"/>
      <c r="P405" s="239"/>
      <c r="Q405" s="239"/>
      <c r="R405" s="239"/>
      <c r="S405" s="239"/>
      <c r="T405" s="240"/>
      <c r="AT405" s="241" t="s">
        <v>139</v>
      </c>
      <c r="AU405" s="241" t="s">
        <v>86</v>
      </c>
      <c r="AV405" s="11" t="s">
        <v>84</v>
      </c>
      <c r="AW405" s="11" t="s">
        <v>40</v>
      </c>
      <c r="AX405" s="11" t="s">
        <v>77</v>
      </c>
      <c r="AY405" s="241" t="s">
        <v>128</v>
      </c>
    </row>
    <row r="406" s="12" customFormat="1">
      <c r="B406" s="242"/>
      <c r="C406" s="243"/>
      <c r="D406" s="229" t="s">
        <v>139</v>
      </c>
      <c r="E406" s="244" t="s">
        <v>23</v>
      </c>
      <c r="F406" s="245" t="s">
        <v>571</v>
      </c>
      <c r="G406" s="243"/>
      <c r="H406" s="246">
        <v>63.25</v>
      </c>
      <c r="I406" s="247"/>
      <c r="J406" s="243"/>
      <c r="K406" s="243"/>
      <c r="L406" s="248"/>
      <c r="M406" s="249"/>
      <c r="N406" s="250"/>
      <c r="O406" s="250"/>
      <c r="P406" s="250"/>
      <c r="Q406" s="250"/>
      <c r="R406" s="250"/>
      <c r="S406" s="250"/>
      <c r="T406" s="251"/>
      <c r="AT406" s="252" t="s">
        <v>139</v>
      </c>
      <c r="AU406" s="252" t="s">
        <v>86</v>
      </c>
      <c r="AV406" s="12" t="s">
        <v>86</v>
      </c>
      <c r="AW406" s="12" t="s">
        <v>40</v>
      </c>
      <c r="AX406" s="12" t="s">
        <v>84</v>
      </c>
      <c r="AY406" s="252" t="s">
        <v>128</v>
      </c>
    </row>
    <row r="407" s="1" customFormat="1" ht="25.5" customHeight="1">
      <c r="B407" s="46"/>
      <c r="C407" s="217" t="s">
        <v>589</v>
      </c>
      <c r="D407" s="217" t="s">
        <v>130</v>
      </c>
      <c r="E407" s="218" t="s">
        <v>590</v>
      </c>
      <c r="F407" s="219" t="s">
        <v>591</v>
      </c>
      <c r="G407" s="220" t="s">
        <v>197</v>
      </c>
      <c r="H407" s="221">
        <v>6.0419999999999998</v>
      </c>
      <c r="I407" s="222"/>
      <c r="J407" s="223">
        <f>ROUND(I407*H407,2)</f>
        <v>0</v>
      </c>
      <c r="K407" s="219" t="s">
        <v>134</v>
      </c>
      <c r="L407" s="72"/>
      <c r="M407" s="224" t="s">
        <v>23</v>
      </c>
      <c r="N407" s="225" t="s">
        <v>48</v>
      </c>
      <c r="O407" s="47"/>
      <c r="P407" s="226">
        <f>O407*H407</f>
        <v>0</v>
      </c>
      <c r="Q407" s="226">
        <v>2.2563399999999998</v>
      </c>
      <c r="R407" s="226">
        <f>Q407*H407</f>
        <v>13.632806279999999</v>
      </c>
      <c r="S407" s="226">
        <v>0</v>
      </c>
      <c r="T407" s="227">
        <f>S407*H407</f>
        <v>0</v>
      </c>
      <c r="AR407" s="24" t="s">
        <v>135</v>
      </c>
      <c r="AT407" s="24" t="s">
        <v>130</v>
      </c>
      <c r="AU407" s="24" t="s">
        <v>86</v>
      </c>
      <c r="AY407" s="24" t="s">
        <v>128</v>
      </c>
      <c r="BE407" s="228">
        <f>IF(N407="základní",J407,0)</f>
        <v>0</v>
      </c>
      <c r="BF407" s="228">
        <f>IF(N407="snížená",J407,0)</f>
        <v>0</v>
      </c>
      <c r="BG407" s="228">
        <f>IF(N407="zákl. přenesená",J407,0)</f>
        <v>0</v>
      </c>
      <c r="BH407" s="228">
        <f>IF(N407="sníž. přenesená",J407,0)</f>
        <v>0</v>
      </c>
      <c r="BI407" s="228">
        <f>IF(N407="nulová",J407,0)</f>
        <v>0</v>
      </c>
      <c r="BJ407" s="24" t="s">
        <v>84</v>
      </c>
      <c r="BK407" s="228">
        <f>ROUND(I407*H407,2)</f>
        <v>0</v>
      </c>
      <c r="BL407" s="24" t="s">
        <v>135</v>
      </c>
      <c r="BM407" s="24" t="s">
        <v>592</v>
      </c>
    </row>
    <row r="408" s="11" customFormat="1">
      <c r="B408" s="232"/>
      <c r="C408" s="233"/>
      <c r="D408" s="229" t="s">
        <v>139</v>
      </c>
      <c r="E408" s="234" t="s">
        <v>23</v>
      </c>
      <c r="F408" s="235" t="s">
        <v>140</v>
      </c>
      <c r="G408" s="233"/>
      <c r="H408" s="234" t="s">
        <v>23</v>
      </c>
      <c r="I408" s="236"/>
      <c r="J408" s="233"/>
      <c r="K408" s="233"/>
      <c r="L408" s="237"/>
      <c r="M408" s="238"/>
      <c r="N408" s="239"/>
      <c r="O408" s="239"/>
      <c r="P408" s="239"/>
      <c r="Q408" s="239"/>
      <c r="R408" s="239"/>
      <c r="S408" s="239"/>
      <c r="T408" s="240"/>
      <c r="AT408" s="241" t="s">
        <v>139</v>
      </c>
      <c r="AU408" s="241" t="s">
        <v>86</v>
      </c>
      <c r="AV408" s="11" t="s">
        <v>84</v>
      </c>
      <c r="AW408" s="11" t="s">
        <v>40</v>
      </c>
      <c r="AX408" s="11" t="s">
        <v>77</v>
      </c>
      <c r="AY408" s="241" t="s">
        <v>128</v>
      </c>
    </row>
    <row r="409" s="12" customFormat="1">
      <c r="B409" s="242"/>
      <c r="C409" s="243"/>
      <c r="D409" s="229" t="s">
        <v>139</v>
      </c>
      <c r="E409" s="244" t="s">
        <v>23</v>
      </c>
      <c r="F409" s="245" t="s">
        <v>593</v>
      </c>
      <c r="G409" s="243"/>
      <c r="H409" s="246">
        <v>2.0649999999999999</v>
      </c>
      <c r="I409" s="247"/>
      <c r="J409" s="243"/>
      <c r="K409" s="243"/>
      <c r="L409" s="248"/>
      <c r="M409" s="249"/>
      <c r="N409" s="250"/>
      <c r="O409" s="250"/>
      <c r="P409" s="250"/>
      <c r="Q409" s="250"/>
      <c r="R409" s="250"/>
      <c r="S409" s="250"/>
      <c r="T409" s="251"/>
      <c r="AT409" s="252" t="s">
        <v>139</v>
      </c>
      <c r="AU409" s="252" t="s">
        <v>86</v>
      </c>
      <c r="AV409" s="12" t="s">
        <v>86</v>
      </c>
      <c r="AW409" s="12" t="s">
        <v>40</v>
      </c>
      <c r="AX409" s="12" t="s">
        <v>77</v>
      </c>
      <c r="AY409" s="252" t="s">
        <v>128</v>
      </c>
    </row>
    <row r="410" s="12" customFormat="1">
      <c r="B410" s="242"/>
      <c r="C410" s="243"/>
      <c r="D410" s="229" t="s">
        <v>139</v>
      </c>
      <c r="E410" s="244" t="s">
        <v>23</v>
      </c>
      <c r="F410" s="245" t="s">
        <v>594</v>
      </c>
      <c r="G410" s="243"/>
      <c r="H410" s="246">
        <v>0.379</v>
      </c>
      <c r="I410" s="247"/>
      <c r="J410" s="243"/>
      <c r="K410" s="243"/>
      <c r="L410" s="248"/>
      <c r="M410" s="249"/>
      <c r="N410" s="250"/>
      <c r="O410" s="250"/>
      <c r="P410" s="250"/>
      <c r="Q410" s="250"/>
      <c r="R410" s="250"/>
      <c r="S410" s="250"/>
      <c r="T410" s="251"/>
      <c r="AT410" s="252" t="s">
        <v>139</v>
      </c>
      <c r="AU410" s="252" t="s">
        <v>86</v>
      </c>
      <c r="AV410" s="12" t="s">
        <v>86</v>
      </c>
      <c r="AW410" s="12" t="s">
        <v>40</v>
      </c>
      <c r="AX410" s="12" t="s">
        <v>77</v>
      </c>
      <c r="AY410" s="252" t="s">
        <v>128</v>
      </c>
    </row>
    <row r="411" s="12" customFormat="1">
      <c r="B411" s="242"/>
      <c r="C411" s="243"/>
      <c r="D411" s="229" t="s">
        <v>139</v>
      </c>
      <c r="E411" s="244" t="s">
        <v>23</v>
      </c>
      <c r="F411" s="245" t="s">
        <v>595</v>
      </c>
      <c r="G411" s="243"/>
      <c r="H411" s="246">
        <v>0.123</v>
      </c>
      <c r="I411" s="247"/>
      <c r="J411" s="243"/>
      <c r="K411" s="243"/>
      <c r="L411" s="248"/>
      <c r="M411" s="249"/>
      <c r="N411" s="250"/>
      <c r="O411" s="250"/>
      <c r="P411" s="250"/>
      <c r="Q411" s="250"/>
      <c r="R411" s="250"/>
      <c r="S411" s="250"/>
      <c r="T411" s="251"/>
      <c r="AT411" s="252" t="s">
        <v>139</v>
      </c>
      <c r="AU411" s="252" t="s">
        <v>86</v>
      </c>
      <c r="AV411" s="12" t="s">
        <v>86</v>
      </c>
      <c r="AW411" s="12" t="s">
        <v>40</v>
      </c>
      <c r="AX411" s="12" t="s">
        <v>77</v>
      </c>
      <c r="AY411" s="252" t="s">
        <v>128</v>
      </c>
    </row>
    <row r="412" s="12" customFormat="1">
      <c r="B412" s="242"/>
      <c r="C412" s="243"/>
      <c r="D412" s="229" t="s">
        <v>139</v>
      </c>
      <c r="E412" s="244" t="s">
        <v>23</v>
      </c>
      <c r="F412" s="245" t="s">
        <v>596</v>
      </c>
      <c r="G412" s="243"/>
      <c r="H412" s="246">
        <v>1.107</v>
      </c>
      <c r="I412" s="247"/>
      <c r="J412" s="243"/>
      <c r="K412" s="243"/>
      <c r="L412" s="248"/>
      <c r="M412" s="249"/>
      <c r="N412" s="250"/>
      <c r="O412" s="250"/>
      <c r="P412" s="250"/>
      <c r="Q412" s="250"/>
      <c r="R412" s="250"/>
      <c r="S412" s="250"/>
      <c r="T412" s="251"/>
      <c r="AT412" s="252" t="s">
        <v>139</v>
      </c>
      <c r="AU412" s="252" t="s">
        <v>86</v>
      </c>
      <c r="AV412" s="12" t="s">
        <v>86</v>
      </c>
      <c r="AW412" s="12" t="s">
        <v>40</v>
      </c>
      <c r="AX412" s="12" t="s">
        <v>77</v>
      </c>
      <c r="AY412" s="252" t="s">
        <v>128</v>
      </c>
    </row>
    <row r="413" s="12" customFormat="1">
      <c r="B413" s="242"/>
      <c r="C413" s="243"/>
      <c r="D413" s="229" t="s">
        <v>139</v>
      </c>
      <c r="E413" s="244" t="s">
        <v>23</v>
      </c>
      <c r="F413" s="245" t="s">
        <v>597</v>
      </c>
      <c r="G413" s="243"/>
      <c r="H413" s="246">
        <v>0.72999999999999998</v>
      </c>
      <c r="I413" s="247"/>
      <c r="J413" s="243"/>
      <c r="K413" s="243"/>
      <c r="L413" s="248"/>
      <c r="M413" s="249"/>
      <c r="N413" s="250"/>
      <c r="O413" s="250"/>
      <c r="P413" s="250"/>
      <c r="Q413" s="250"/>
      <c r="R413" s="250"/>
      <c r="S413" s="250"/>
      <c r="T413" s="251"/>
      <c r="AT413" s="252" t="s">
        <v>139</v>
      </c>
      <c r="AU413" s="252" t="s">
        <v>86</v>
      </c>
      <c r="AV413" s="12" t="s">
        <v>86</v>
      </c>
      <c r="AW413" s="12" t="s">
        <v>40</v>
      </c>
      <c r="AX413" s="12" t="s">
        <v>77</v>
      </c>
      <c r="AY413" s="252" t="s">
        <v>128</v>
      </c>
    </row>
    <row r="414" s="12" customFormat="1">
      <c r="B414" s="242"/>
      <c r="C414" s="243"/>
      <c r="D414" s="229" t="s">
        <v>139</v>
      </c>
      <c r="E414" s="244" t="s">
        <v>23</v>
      </c>
      <c r="F414" s="245" t="s">
        <v>598</v>
      </c>
      <c r="G414" s="243"/>
      <c r="H414" s="246">
        <v>1.6379999999999999</v>
      </c>
      <c r="I414" s="247"/>
      <c r="J414" s="243"/>
      <c r="K414" s="243"/>
      <c r="L414" s="248"/>
      <c r="M414" s="249"/>
      <c r="N414" s="250"/>
      <c r="O414" s="250"/>
      <c r="P414" s="250"/>
      <c r="Q414" s="250"/>
      <c r="R414" s="250"/>
      <c r="S414" s="250"/>
      <c r="T414" s="251"/>
      <c r="AT414" s="252" t="s">
        <v>139</v>
      </c>
      <c r="AU414" s="252" t="s">
        <v>86</v>
      </c>
      <c r="AV414" s="12" t="s">
        <v>86</v>
      </c>
      <c r="AW414" s="12" t="s">
        <v>40</v>
      </c>
      <c r="AX414" s="12" t="s">
        <v>77</v>
      </c>
      <c r="AY414" s="252" t="s">
        <v>128</v>
      </c>
    </row>
    <row r="415" s="13" customFormat="1">
      <c r="B415" s="253"/>
      <c r="C415" s="254"/>
      <c r="D415" s="229" t="s">
        <v>139</v>
      </c>
      <c r="E415" s="255" t="s">
        <v>23</v>
      </c>
      <c r="F415" s="256" t="s">
        <v>143</v>
      </c>
      <c r="G415" s="254"/>
      <c r="H415" s="257">
        <v>6.0419999999999998</v>
      </c>
      <c r="I415" s="258"/>
      <c r="J415" s="254"/>
      <c r="K415" s="254"/>
      <c r="L415" s="259"/>
      <c r="M415" s="260"/>
      <c r="N415" s="261"/>
      <c r="O415" s="261"/>
      <c r="P415" s="261"/>
      <c r="Q415" s="261"/>
      <c r="R415" s="261"/>
      <c r="S415" s="261"/>
      <c r="T415" s="262"/>
      <c r="AT415" s="263" t="s">
        <v>139</v>
      </c>
      <c r="AU415" s="263" t="s">
        <v>86</v>
      </c>
      <c r="AV415" s="13" t="s">
        <v>135</v>
      </c>
      <c r="AW415" s="13" t="s">
        <v>40</v>
      </c>
      <c r="AX415" s="13" t="s">
        <v>84</v>
      </c>
      <c r="AY415" s="263" t="s">
        <v>128</v>
      </c>
    </row>
    <row r="416" s="1" customFormat="1" ht="25.5" customHeight="1">
      <c r="B416" s="46"/>
      <c r="C416" s="217" t="s">
        <v>599</v>
      </c>
      <c r="D416" s="217" t="s">
        <v>130</v>
      </c>
      <c r="E416" s="218" t="s">
        <v>600</v>
      </c>
      <c r="F416" s="219" t="s">
        <v>601</v>
      </c>
      <c r="G416" s="220" t="s">
        <v>180</v>
      </c>
      <c r="H416" s="221">
        <v>44.600000000000001</v>
      </c>
      <c r="I416" s="222"/>
      <c r="J416" s="223">
        <f>ROUND(I416*H416,2)</f>
        <v>0</v>
      </c>
      <c r="K416" s="219" t="s">
        <v>134</v>
      </c>
      <c r="L416" s="72"/>
      <c r="M416" s="224" t="s">
        <v>23</v>
      </c>
      <c r="N416" s="225" t="s">
        <v>48</v>
      </c>
      <c r="O416" s="47"/>
      <c r="P416" s="226">
        <f>O416*H416</f>
        <v>0</v>
      </c>
      <c r="Q416" s="226">
        <v>1.863E-06</v>
      </c>
      <c r="R416" s="226">
        <f>Q416*H416</f>
        <v>8.3089800000000005E-05</v>
      </c>
      <c r="S416" s="226">
        <v>0</v>
      </c>
      <c r="T416" s="227">
        <f>S416*H416</f>
        <v>0</v>
      </c>
      <c r="AR416" s="24" t="s">
        <v>135</v>
      </c>
      <c r="AT416" s="24" t="s">
        <v>130</v>
      </c>
      <c r="AU416" s="24" t="s">
        <v>86</v>
      </c>
      <c r="AY416" s="24" t="s">
        <v>128</v>
      </c>
      <c r="BE416" s="228">
        <f>IF(N416="základní",J416,0)</f>
        <v>0</v>
      </c>
      <c r="BF416" s="228">
        <f>IF(N416="snížená",J416,0)</f>
        <v>0</v>
      </c>
      <c r="BG416" s="228">
        <f>IF(N416="zákl. přenesená",J416,0)</f>
        <v>0</v>
      </c>
      <c r="BH416" s="228">
        <f>IF(N416="sníž. přenesená",J416,0)</f>
        <v>0</v>
      </c>
      <c r="BI416" s="228">
        <f>IF(N416="nulová",J416,0)</f>
        <v>0</v>
      </c>
      <c r="BJ416" s="24" t="s">
        <v>84</v>
      </c>
      <c r="BK416" s="228">
        <f>ROUND(I416*H416,2)</f>
        <v>0</v>
      </c>
      <c r="BL416" s="24" t="s">
        <v>135</v>
      </c>
      <c r="BM416" s="24" t="s">
        <v>602</v>
      </c>
    </row>
    <row r="417" s="1" customFormat="1">
      <c r="B417" s="46"/>
      <c r="C417" s="74"/>
      <c r="D417" s="229" t="s">
        <v>137</v>
      </c>
      <c r="E417" s="74"/>
      <c r="F417" s="230" t="s">
        <v>603</v>
      </c>
      <c r="G417" s="74"/>
      <c r="H417" s="74"/>
      <c r="I417" s="187"/>
      <c r="J417" s="74"/>
      <c r="K417" s="74"/>
      <c r="L417" s="72"/>
      <c r="M417" s="231"/>
      <c r="N417" s="47"/>
      <c r="O417" s="47"/>
      <c r="P417" s="47"/>
      <c r="Q417" s="47"/>
      <c r="R417" s="47"/>
      <c r="S417" s="47"/>
      <c r="T417" s="95"/>
      <c r="AT417" s="24" t="s">
        <v>137</v>
      </c>
      <c r="AU417" s="24" t="s">
        <v>86</v>
      </c>
    </row>
    <row r="418" s="11" customFormat="1">
      <c r="B418" s="232"/>
      <c r="C418" s="233"/>
      <c r="D418" s="229" t="s">
        <v>139</v>
      </c>
      <c r="E418" s="234" t="s">
        <v>23</v>
      </c>
      <c r="F418" s="235" t="s">
        <v>140</v>
      </c>
      <c r="G418" s="233"/>
      <c r="H418" s="234" t="s">
        <v>23</v>
      </c>
      <c r="I418" s="236"/>
      <c r="J418" s="233"/>
      <c r="K418" s="233"/>
      <c r="L418" s="237"/>
      <c r="M418" s="238"/>
      <c r="N418" s="239"/>
      <c r="O418" s="239"/>
      <c r="P418" s="239"/>
      <c r="Q418" s="239"/>
      <c r="R418" s="239"/>
      <c r="S418" s="239"/>
      <c r="T418" s="240"/>
      <c r="AT418" s="241" t="s">
        <v>139</v>
      </c>
      <c r="AU418" s="241" t="s">
        <v>86</v>
      </c>
      <c r="AV418" s="11" t="s">
        <v>84</v>
      </c>
      <c r="AW418" s="11" t="s">
        <v>40</v>
      </c>
      <c r="AX418" s="11" t="s">
        <v>77</v>
      </c>
      <c r="AY418" s="241" t="s">
        <v>128</v>
      </c>
    </row>
    <row r="419" s="12" customFormat="1">
      <c r="B419" s="242"/>
      <c r="C419" s="243"/>
      <c r="D419" s="229" t="s">
        <v>139</v>
      </c>
      <c r="E419" s="244" t="s">
        <v>23</v>
      </c>
      <c r="F419" s="245" t="s">
        <v>604</v>
      </c>
      <c r="G419" s="243"/>
      <c r="H419" s="246">
        <v>44.600000000000001</v>
      </c>
      <c r="I419" s="247"/>
      <c r="J419" s="243"/>
      <c r="K419" s="243"/>
      <c r="L419" s="248"/>
      <c r="M419" s="249"/>
      <c r="N419" s="250"/>
      <c r="O419" s="250"/>
      <c r="P419" s="250"/>
      <c r="Q419" s="250"/>
      <c r="R419" s="250"/>
      <c r="S419" s="250"/>
      <c r="T419" s="251"/>
      <c r="AT419" s="252" t="s">
        <v>139</v>
      </c>
      <c r="AU419" s="252" t="s">
        <v>86</v>
      </c>
      <c r="AV419" s="12" t="s">
        <v>86</v>
      </c>
      <c r="AW419" s="12" t="s">
        <v>40</v>
      </c>
      <c r="AX419" s="12" t="s">
        <v>84</v>
      </c>
      <c r="AY419" s="252" t="s">
        <v>128</v>
      </c>
    </row>
    <row r="420" s="1" customFormat="1" ht="38.25" customHeight="1">
      <c r="B420" s="46"/>
      <c r="C420" s="217" t="s">
        <v>605</v>
      </c>
      <c r="D420" s="217" t="s">
        <v>130</v>
      </c>
      <c r="E420" s="218" t="s">
        <v>606</v>
      </c>
      <c r="F420" s="219" t="s">
        <v>607</v>
      </c>
      <c r="G420" s="220" t="s">
        <v>180</v>
      </c>
      <c r="H420" s="221">
        <v>44.600000000000001</v>
      </c>
      <c r="I420" s="222"/>
      <c r="J420" s="223">
        <f>ROUND(I420*H420,2)</f>
        <v>0</v>
      </c>
      <c r="K420" s="219" t="s">
        <v>134</v>
      </c>
      <c r="L420" s="72"/>
      <c r="M420" s="224" t="s">
        <v>23</v>
      </c>
      <c r="N420" s="225" t="s">
        <v>48</v>
      </c>
      <c r="O420" s="47"/>
      <c r="P420" s="226">
        <f>O420*H420</f>
        <v>0</v>
      </c>
      <c r="Q420" s="226">
        <v>0.0001103</v>
      </c>
      <c r="R420" s="226">
        <f>Q420*H420</f>
        <v>0.0049193800000000001</v>
      </c>
      <c r="S420" s="226">
        <v>0</v>
      </c>
      <c r="T420" s="227">
        <f>S420*H420</f>
        <v>0</v>
      </c>
      <c r="AR420" s="24" t="s">
        <v>135</v>
      </c>
      <c r="AT420" s="24" t="s">
        <v>130</v>
      </c>
      <c r="AU420" s="24" t="s">
        <v>86</v>
      </c>
      <c r="AY420" s="24" t="s">
        <v>128</v>
      </c>
      <c r="BE420" s="228">
        <f>IF(N420="základní",J420,0)</f>
        <v>0</v>
      </c>
      <c r="BF420" s="228">
        <f>IF(N420="snížená",J420,0)</f>
        <v>0</v>
      </c>
      <c r="BG420" s="228">
        <f>IF(N420="zákl. přenesená",J420,0)</f>
        <v>0</v>
      </c>
      <c r="BH420" s="228">
        <f>IF(N420="sníž. přenesená",J420,0)</f>
        <v>0</v>
      </c>
      <c r="BI420" s="228">
        <f>IF(N420="nulová",J420,0)</f>
        <v>0</v>
      </c>
      <c r="BJ420" s="24" t="s">
        <v>84</v>
      </c>
      <c r="BK420" s="228">
        <f>ROUND(I420*H420,2)</f>
        <v>0</v>
      </c>
      <c r="BL420" s="24" t="s">
        <v>135</v>
      </c>
      <c r="BM420" s="24" t="s">
        <v>608</v>
      </c>
    </row>
    <row r="421" s="1" customFormat="1">
      <c r="B421" s="46"/>
      <c r="C421" s="74"/>
      <c r="D421" s="229" t="s">
        <v>137</v>
      </c>
      <c r="E421" s="74"/>
      <c r="F421" s="230" t="s">
        <v>609</v>
      </c>
      <c r="G421" s="74"/>
      <c r="H421" s="74"/>
      <c r="I421" s="187"/>
      <c r="J421" s="74"/>
      <c r="K421" s="74"/>
      <c r="L421" s="72"/>
      <c r="M421" s="231"/>
      <c r="N421" s="47"/>
      <c r="O421" s="47"/>
      <c r="P421" s="47"/>
      <c r="Q421" s="47"/>
      <c r="R421" s="47"/>
      <c r="S421" s="47"/>
      <c r="T421" s="95"/>
      <c r="AT421" s="24" t="s">
        <v>137</v>
      </c>
      <c r="AU421" s="24" t="s">
        <v>86</v>
      </c>
    </row>
    <row r="422" s="1" customFormat="1" ht="38.25" customHeight="1">
      <c r="B422" s="46"/>
      <c r="C422" s="217" t="s">
        <v>610</v>
      </c>
      <c r="D422" s="217" t="s">
        <v>130</v>
      </c>
      <c r="E422" s="218" t="s">
        <v>611</v>
      </c>
      <c r="F422" s="219" t="s">
        <v>612</v>
      </c>
      <c r="G422" s="220" t="s">
        <v>151</v>
      </c>
      <c r="H422" s="221">
        <v>1</v>
      </c>
      <c r="I422" s="222"/>
      <c r="J422" s="223">
        <f>ROUND(I422*H422,2)</f>
        <v>0</v>
      </c>
      <c r="K422" s="219" t="s">
        <v>134</v>
      </c>
      <c r="L422" s="72"/>
      <c r="M422" s="224" t="s">
        <v>23</v>
      </c>
      <c r="N422" s="225" t="s">
        <v>48</v>
      </c>
      <c r="O422" s="47"/>
      <c r="P422" s="226">
        <f>O422*H422</f>
        <v>0</v>
      </c>
      <c r="Q422" s="226">
        <v>0</v>
      </c>
      <c r="R422" s="226">
        <f>Q422*H422</f>
        <v>0</v>
      </c>
      <c r="S422" s="226">
        <v>0.0040000000000000001</v>
      </c>
      <c r="T422" s="227">
        <f>S422*H422</f>
        <v>0.0040000000000000001</v>
      </c>
      <c r="AR422" s="24" t="s">
        <v>135</v>
      </c>
      <c r="AT422" s="24" t="s">
        <v>130</v>
      </c>
      <c r="AU422" s="24" t="s">
        <v>86</v>
      </c>
      <c r="AY422" s="24" t="s">
        <v>128</v>
      </c>
      <c r="BE422" s="228">
        <f>IF(N422="základní",J422,0)</f>
        <v>0</v>
      </c>
      <c r="BF422" s="228">
        <f>IF(N422="snížená",J422,0)</f>
        <v>0</v>
      </c>
      <c r="BG422" s="228">
        <f>IF(N422="zákl. přenesená",J422,0)</f>
        <v>0</v>
      </c>
      <c r="BH422" s="228">
        <f>IF(N422="sníž. přenesená",J422,0)</f>
        <v>0</v>
      </c>
      <c r="BI422" s="228">
        <f>IF(N422="nulová",J422,0)</f>
        <v>0</v>
      </c>
      <c r="BJ422" s="24" t="s">
        <v>84</v>
      </c>
      <c r="BK422" s="228">
        <f>ROUND(I422*H422,2)</f>
        <v>0</v>
      </c>
      <c r="BL422" s="24" t="s">
        <v>135</v>
      </c>
      <c r="BM422" s="24" t="s">
        <v>613</v>
      </c>
    </row>
    <row r="423" s="1" customFormat="1">
      <c r="B423" s="46"/>
      <c r="C423" s="74"/>
      <c r="D423" s="229" t="s">
        <v>137</v>
      </c>
      <c r="E423" s="74"/>
      <c r="F423" s="230" t="s">
        <v>614</v>
      </c>
      <c r="G423" s="74"/>
      <c r="H423" s="74"/>
      <c r="I423" s="187"/>
      <c r="J423" s="74"/>
      <c r="K423" s="74"/>
      <c r="L423" s="72"/>
      <c r="M423" s="231"/>
      <c r="N423" s="47"/>
      <c r="O423" s="47"/>
      <c r="P423" s="47"/>
      <c r="Q423" s="47"/>
      <c r="R423" s="47"/>
      <c r="S423" s="47"/>
      <c r="T423" s="95"/>
      <c r="AT423" s="24" t="s">
        <v>137</v>
      </c>
      <c r="AU423" s="24" t="s">
        <v>86</v>
      </c>
    </row>
    <row r="424" s="11" customFormat="1">
      <c r="B424" s="232"/>
      <c r="C424" s="233"/>
      <c r="D424" s="229" t="s">
        <v>139</v>
      </c>
      <c r="E424" s="234" t="s">
        <v>23</v>
      </c>
      <c r="F424" s="235" t="s">
        <v>270</v>
      </c>
      <c r="G424" s="233"/>
      <c r="H424" s="234" t="s">
        <v>23</v>
      </c>
      <c r="I424" s="236"/>
      <c r="J424" s="233"/>
      <c r="K424" s="233"/>
      <c r="L424" s="237"/>
      <c r="M424" s="238"/>
      <c r="N424" s="239"/>
      <c r="O424" s="239"/>
      <c r="P424" s="239"/>
      <c r="Q424" s="239"/>
      <c r="R424" s="239"/>
      <c r="S424" s="239"/>
      <c r="T424" s="240"/>
      <c r="AT424" s="241" t="s">
        <v>139</v>
      </c>
      <c r="AU424" s="241" t="s">
        <v>86</v>
      </c>
      <c r="AV424" s="11" t="s">
        <v>84</v>
      </c>
      <c r="AW424" s="11" t="s">
        <v>40</v>
      </c>
      <c r="AX424" s="11" t="s">
        <v>77</v>
      </c>
      <c r="AY424" s="241" t="s">
        <v>128</v>
      </c>
    </row>
    <row r="425" s="12" customFormat="1">
      <c r="B425" s="242"/>
      <c r="C425" s="243"/>
      <c r="D425" s="229" t="s">
        <v>139</v>
      </c>
      <c r="E425" s="244" t="s">
        <v>23</v>
      </c>
      <c r="F425" s="245" t="s">
        <v>615</v>
      </c>
      <c r="G425" s="243"/>
      <c r="H425" s="246">
        <v>1</v>
      </c>
      <c r="I425" s="247"/>
      <c r="J425" s="243"/>
      <c r="K425" s="243"/>
      <c r="L425" s="248"/>
      <c r="M425" s="249"/>
      <c r="N425" s="250"/>
      <c r="O425" s="250"/>
      <c r="P425" s="250"/>
      <c r="Q425" s="250"/>
      <c r="R425" s="250"/>
      <c r="S425" s="250"/>
      <c r="T425" s="251"/>
      <c r="AT425" s="252" t="s">
        <v>139</v>
      </c>
      <c r="AU425" s="252" t="s">
        <v>86</v>
      </c>
      <c r="AV425" s="12" t="s">
        <v>86</v>
      </c>
      <c r="AW425" s="12" t="s">
        <v>40</v>
      </c>
      <c r="AX425" s="12" t="s">
        <v>84</v>
      </c>
      <c r="AY425" s="252" t="s">
        <v>128</v>
      </c>
    </row>
    <row r="426" s="10" customFormat="1" ht="22.32" customHeight="1">
      <c r="B426" s="201"/>
      <c r="C426" s="202"/>
      <c r="D426" s="203" t="s">
        <v>76</v>
      </c>
      <c r="E426" s="215" t="s">
        <v>616</v>
      </c>
      <c r="F426" s="215" t="s">
        <v>617</v>
      </c>
      <c r="G426" s="202"/>
      <c r="H426" s="202"/>
      <c r="I426" s="205"/>
      <c r="J426" s="216">
        <f>BK426</f>
        <v>0</v>
      </c>
      <c r="K426" s="202"/>
      <c r="L426" s="207"/>
      <c r="M426" s="208"/>
      <c r="N426" s="209"/>
      <c r="O426" s="209"/>
      <c r="P426" s="210">
        <f>SUM(P427:P456)</f>
        <v>0</v>
      </c>
      <c r="Q426" s="209"/>
      <c r="R426" s="210">
        <f>SUM(R427:R456)</f>
        <v>0</v>
      </c>
      <c r="S426" s="209"/>
      <c r="T426" s="211">
        <f>SUM(T427:T456)</f>
        <v>0</v>
      </c>
      <c r="AR426" s="212" t="s">
        <v>84</v>
      </c>
      <c r="AT426" s="213" t="s">
        <v>76</v>
      </c>
      <c r="AU426" s="213" t="s">
        <v>86</v>
      </c>
      <c r="AY426" s="212" t="s">
        <v>128</v>
      </c>
      <c r="BK426" s="214">
        <f>SUM(BK427:BK456)</f>
        <v>0</v>
      </c>
    </row>
    <row r="427" s="1" customFormat="1" ht="25.5" customHeight="1">
      <c r="B427" s="46"/>
      <c r="C427" s="217" t="s">
        <v>618</v>
      </c>
      <c r="D427" s="217" t="s">
        <v>130</v>
      </c>
      <c r="E427" s="218" t="s">
        <v>619</v>
      </c>
      <c r="F427" s="219" t="s">
        <v>620</v>
      </c>
      <c r="G427" s="220" t="s">
        <v>281</v>
      </c>
      <c r="H427" s="221">
        <v>125.273</v>
      </c>
      <c r="I427" s="222"/>
      <c r="J427" s="223">
        <f>ROUND(I427*H427,2)</f>
        <v>0</v>
      </c>
      <c r="K427" s="219" t="s">
        <v>134</v>
      </c>
      <c r="L427" s="72"/>
      <c r="M427" s="224" t="s">
        <v>23</v>
      </c>
      <c r="N427" s="225" t="s">
        <v>48</v>
      </c>
      <c r="O427" s="47"/>
      <c r="P427" s="226">
        <f>O427*H427</f>
        <v>0</v>
      </c>
      <c r="Q427" s="226">
        <v>0</v>
      </c>
      <c r="R427" s="226">
        <f>Q427*H427</f>
        <v>0</v>
      </c>
      <c r="S427" s="226">
        <v>0</v>
      </c>
      <c r="T427" s="227">
        <f>S427*H427</f>
        <v>0</v>
      </c>
      <c r="AR427" s="24" t="s">
        <v>135</v>
      </c>
      <c r="AT427" s="24" t="s">
        <v>130</v>
      </c>
      <c r="AU427" s="24" t="s">
        <v>148</v>
      </c>
      <c r="AY427" s="24" t="s">
        <v>128</v>
      </c>
      <c r="BE427" s="228">
        <f>IF(N427="základní",J427,0)</f>
        <v>0</v>
      </c>
      <c r="BF427" s="228">
        <f>IF(N427="snížená",J427,0)</f>
        <v>0</v>
      </c>
      <c r="BG427" s="228">
        <f>IF(N427="zákl. přenesená",J427,0)</f>
        <v>0</v>
      </c>
      <c r="BH427" s="228">
        <f>IF(N427="sníž. přenesená",J427,0)</f>
        <v>0</v>
      </c>
      <c r="BI427" s="228">
        <f>IF(N427="nulová",J427,0)</f>
        <v>0</v>
      </c>
      <c r="BJ427" s="24" t="s">
        <v>84</v>
      </c>
      <c r="BK427" s="228">
        <f>ROUND(I427*H427,2)</f>
        <v>0</v>
      </c>
      <c r="BL427" s="24" t="s">
        <v>135</v>
      </c>
      <c r="BM427" s="24" t="s">
        <v>621</v>
      </c>
    </row>
    <row r="428" s="1" customFormat="1">
      <c r="B428" s="46"/>
      <c r="C428" s="74"/>
      <c r="D428" s="229" t="s">
        <v>137</v>
      </c>
      <c r="E428" s="74"/>
      <c r="F428" s="230" t="s">
        <v>622</v>
      </c>
      <c r="G428" s="74"/>
      <c r="H428" s="74"/>
      <c r="I428" s="187"/>
      <c r="J428" s="74"/>
      <c r="K428" s="74"/>
      <c r="L428" s="72"/>
      <c r="M428" s="231"/>
      <c r="N428" s="47"/>
      <c r="O428" s="47"/>
      <c r="P428" s="47"/>
      <c r="Q428" s="47"/>
      <c r="R428" s="47"/>
      <c r="S428" s="47"/>
      <c r="T428" s="95"/>
      <c r="AT428" s="24" t="s">
        <v>137</v>
      </c>
      <c r="AU428" s="24" t="s">
        <v>148</v>
      </c>
    </row>
    <row r="429" s="12" customFormat="1">
      <c r="B429" s="242"/>
      <c r="C429" s="243"/>
      <c r="D429" s="229" t="s">
        <v>139</v>
      </c>
      <c r="E429" s="244" t="s">
        <v>23</v>
      </c>
      <c r="F429" s="245" t="s">
        <v>623</v>
      </c>
      <c r="G429" s="243"/>
      <c r="H429" s="246">
        <v>2.52</v>
      </c>
      <c r="I429" s="247"/>
      <c r="J429" s="243"/>
      <c r="K429" s="243"/>
      <c r="L429" s="248"/>
      <c r="M429" s="249"/>
      <c r="N429" s="250"/>
      <c r="O429" s="250"/>
      <c r="P429" s="250"/>
      <c r="Q429" s="250"/>
      <c r="R429" s="250"/>
      <c r="S429" s="250"/>
      <c r="T429" s="251"/>
      <c r="AT429" s="252" t="s">
        <v>139</v>
      </c>
      <c r="AU429" s="252" t="s">
        <v>148</v>
      </c>
      <c r="AV429" s="12" t="s">
        <v>86</v>
      </c>
      <c r="AW429" s="12" t="s">
        <v>40</v>
      </c>
      <c r="AX429" s="12" t="s">
        <v>77</v>
      </c>
      <c r="AY429" s="252" t="s">
        <v>128</v>
      </c>
    </row>
    <row r="430" s="12" customFormat="1">
      <c r="B430" s="242"/>
      <c r="C430" s="243"/>
      <c r="D430" s="229" t="s">
        <v>139</v>
      </c>
      <c r="E430" s="244" t="s">
        <v>23</v>
      </c>
      <c r="F430" s="245" t="s">
        <v>624</v>
      </c>
      <c r="G430" s="243"/>
      <c r="H430" s="246">
        <v>122.753</v>
      </c>
      <c r="I430" s="247"/>
      <c r="J430" s="243"/>
      <c r="K430" s="243"/>
      <c r="L430" s="248"/>
      <c r="M430" s="249"/>
      <c r="N430" s="250"/>
      <c r="O430" s="250"/>
      <c r="P430" s="250"/>
      <c r="Q430" s="250"/>
      <c r="R430" s="250"/>
      <c r="S430" s="250"/>
      <c r="T430" s="251"/>
      <c r="AT430" s="252" t="s">
        <v>139</v>
      </c>
      <c r="AU430" s="252" t="s">
        <v>148</v>
      </c>
      <c r="AV430" s="12" t="s">
        <v>86</v>
      </c>
      <c r="AW430" s="12" t="s">
        <v>40</v>
      </c>
      <c r="AX430" s="12" t="s">
        <v>77</v>
      </c>
      <c r="AY430" s="252" t="s">
        <v>128</v>
      </c>
    </row>
    <row r="431" s="13" customFormat="1">
      <c r="B431" s="253"/>
      <c r="C431" s="254"/>
      <c r="D431" s="229" t="s">
        <v>139</v>
      </c>
      <c r="E431" s="255" t="s">
        <v>23</v>
      </c>
      <c r="F431" s="256" t="s">
        <v>143</v>
      </c>
      <c r="G431" s="254"/>
      <c r="H431" s="257">
        <v>125.273</v>
      </c>
      <c r="I431" s="258"/>
      <c r="J431" s="254"/>
      <c r="K431" s="254"/>
      <c r="L431" s="259"/>
      <c r="M431" s="260"/>
      <c r="N431" s="261"/>
      <c r="O431" s="261"/>
      <c r="P431" s="261"/>
      <c r="Q431" s="261"/>
      <c r="R431" s="261"/>
      <c r="S431" s="261"/>
      <c r="T431" s="262"/>
      <c r="AT431" s="263" t="s">
        <v>139</v>
      </c>
      <c r="AU431" s="263" t="s">
        <v>148</v>
      </c>
      <c r="AV431" s="13" t="s">
        <v>135</v>
      </c>
      <c r="AW431" s="13" t="s">
        <v>40</v>
      </c>
      <c r="AX431" s="13" t="s">
        <v>84</v>
      </c>
      <c r="AY431" s="263" t="s">
        <v>128</v>
      </c>
    </row>
    <row r="432" s="1" customFormat="1" ht="25.5" customHeight="1">
      <c r="B432" s="46"/>
      <c r="C432" s="217" t="s">
        <v>625</v>
      </c>
      <c r="D432" s="217" t="s">
        <v>130</v>
      </c>
      <c r="E432" s="218" t="s">
        <v>626</v>
      </c>
      <c r="F432" s="219" t="s">
        <v>627</v>
      </c>
      <c r="G432" s="220" t="s">
        <v>281</v>
      </c>
      <c r="H432" s="221">
        <v>1503.2760000000001</v>
      </c>
      <c r="I432" s="222"/>
      <c r="J432" s="223">
        <f>ROUND(I432*H432,2)</f>
        <v>0</v>
      </c>
      <c r="K432" s="219" t="s">
        <v>134</v>
      </c>
      <c r="L432" s="72"/>
      <c r="M432" s="224" t="s">
        <v>23</v>
      </c>
      <c r="N432" s="225" t="s">
        <v>48</v>
      </c>
      <c r="O432" s="47"/>
      <c r="P432" s="226">
        <f>O432*H432</f>
        <v>0</v>
      </c>
      <c r="Q432" s="226">
        <v>0</v>
      </c>
      <c r="R432" s="226">
        <f>Q432*H432</f>
        <v>0</v>
      </c>
      <c r="S432" s="226">
        <v>0</v>
      </c>
      <c r="T432" s="227">
        <f>S432*H432</f>
        <v>0</v>
      </c>
      <c r="AR432" s="24" t="s">
        <v>135</v>
      </c>
      <c r="AT432" s="24" t="s">
        <v>130</v>
      </c>
      <c r="AU432" s="24" t="s">
        <v>148</v>
      </c>
      <c r="AY432" s="24" t="s">
        <v>128</v>
      </c>
      <c r="BE432" s="228">
        <f>IF(N432="základní",J432,0)</f>
        <v>0</v>
      </c>
      <c r="BF432" s="228">
        <f>IF(N432="snížená",J432,0)</f>
        <v>0</v>
      </c>
      <c r="BG432" s="228">
        <f>IF(N432="zákl. přenesená",J432,0)</f>
        <v>0</v>
      </c>
      <c r="BH432" s="228">
        <f>IF(N432="sníž. přenesená",J432,0)</f>
        <v>0</v>
      </c>
      <c r="BI432" s="228">
        <f>IF(N432="nulová",J432,0)</f>
        <v>0</v>
      </c>
      <c r="BJ432" s="24" t="s">
        <v>84</v>
      </c>
      <c r="BK432" s="228">
        <f>ROUND(I432*H432,2)</f>
        <v>0</v>
      </c>
      <c r="BL432" s="24" t="s">
        <v>135</v>
      </c>
      <c r="BM432" s="24" t="s">
        <v>628</v>
      </c>
    </row>
    <row r="433" s="1" customFormat="1">
      <c r="B433" s="46"/>
      <c r="C433" s="74"/>
      <c r="D433" s="229" t="s">
        <v>137</v>
      </c>
      <c r="E433" s="74"/>
      <c r="F433" s="230" t="s">
        <v>622</v>
      </c>
      <c r="G433" s="74"/>
      <c r="H433" s="74"/>
      <c r="I433" s="187"/>
      <c r="J433" s="74"/>
      <c r="K433" s="74"/>
      <c r="L433" s="72"/>
      <c r="M433" s="231"/>
      <c r="N433" s="47"/>
      <c r="O433" s="47"/>
      <c r="P433" s="47"/>
      <c r="Q433" s="47"/>
      <c r="R433" s="47"/>
      <c r="S433" s="47"/>
      <c r="T433" s="95"/>
      <c r="AT433" s="24" t="s">
        <v>137</v>
      </c>
      <c r="AU433" s="24" t="s">
        <v>148</v>
      </c>
    </row>
    <row r="434" s="12" customFormat="1">
      <c r="B434" s="242"/>
      <c r="C434" s="243"/>
      <c r="D434" s="229" t="s">
        <v>139</v>
      </c>
      <c r="E434" s="244" t="s">
        <v>23</v>
      </c>
      <c r="F434" s="245" t="s">
        <v>629</v>
      </c>
      <c r="G434" s="243"/>
      <c r="H434" s="246">
        <v>1503.2760000000001</v>
      </c>
      <c r="I434" s="247"/>
      <c r="J434" s="243"/>
      <c r="K434" s="243"/>
      <c r="L434" s="248"/>
      <c r="M434" s="249"/>
      <c r="N434" s="250"/>
      <c r="O434" s="250"/>
      <c r="P434" s="250"/>
      <c r="Q434" s="250"/>
      <c r="R434" s="250"/>
      <c r="S434" s="250"/>
      <c r="T434" s="251"/>
      <c r="AT434" s="252" t="s">
        <v>139</v>
      </c>
      <c r="AU434" s="252" t="s">
        <v>148</v>
      </c>
      <c r="AV434" s="12" t="s">
        <v>86</v>
      </c>
      <c r="AW434" s="12" t="s">
        <v>40</v>
      </c>
      <c r="AX434" s="12" t="s">
        <v>84</v>
      </c>
      <c r="AY434" s="252" t="s">
        <v>128</v>
      </c>
    </row>
    <row r="435" s="1" customFormat="1" ht="25.5" customHeight="1">
      <c r="B435" s="46"/>
      <c r="C435" s="217" t="s">
        <v>630</v>
      </c>
      <c r="D435" s="217" t="s">
        <v>130</v>
      </c>
      <c r="E435" s="218" t="s">
        <v>631</v>
      </c>
      <c r="F435" s="219" t="s">
        <v>632</v>
      </c>
      <c r="G435" s="220" t="s">
        <v>281</v>
      </c>
      <c r="H435" s="221">
        <v>17.125</v>
      </c>
      <c r="I435" s="222"/>
      <c r="J435" s="223">
        <f>ROUND(I435*H435,2)</f>
        <v>0</v>
      </c>
      <c r="K435" s="219" t="s">
        <v>134</v>
      </c>
      <c r="L435" s="72"/>
      <c r="M435" s="224" t="s">
        <v>23</v>
      </c>
      <c r="N435" s="225" t="s">
        <v>48</v>
      </c>
      <c r="O435" s="47"/>
      <c r="P435" s="226">
        <f>O435*H435</f>
        <v>0</v>
      </c>
      <c r="Q435" s="226">
        <v>0</v>
      </c>
      <c r="R435" s="226">
        <f>Q435*H435</f>
        <v>0</v>
      </c>
      <c r="S435" s="226">
        <v>0</v>
      </c>
      <c r="T435" s="227">
        <f>S435*H435</f>
        <v>0</v>
      </c>
      <c r="AR435" s="24" t="s">
        <v>135</v>
      </c>
      <c r="AT435" s="24" t="s">
        <v>130</v>
      </c>
      <c r="AU435" s="24" t="s">
        <v>148</v>
      </c>
      <c r="AY435" s="24" t="s">
        <v>128</v>
      </c>
      <c r="BE435" s="228">
        <f>IF(N435="základní",J435,0)</f>
        <v>0</v>
      </c>
      <c r="BF435" s="228">
        <f>IF(N435="snížená",J435,0)</f>
        <v>0</v>
      </c>
      <c r="BG435" s="228">
        <f>IF(N435="zákl. přenesená",J435,0)</f>
        <v>0</v>
      </c>
      <c r="BH435" s="228">
        <f>IF(N435="sníž. přenesená",J435,0)</f>
        <v>0</v>
      </c>
      <c r="BI435" s="228">
        <f>IF(N435="nulová",J435,0)</f>
        <v>0</v>
      </c>
      <c r="BJ435" s="24" t="s">
        <v>84</v>
      </c>
      <c r="BK435" s="228">
        <f>ROUND(I435*H435,2)</f>
        <v>0</v>
      </c>
      <c r="BL435" s="24" t="s">
        <v>135</v>
      </c>
      <c r="BM435" s="24" t="s">
        <v>633</v>
      </c>
    </row>
    <row r="436" s="1" customFormat="1">
      <c r="B436" s="46"/>
      <c r="C436" s="74"/>
      <c r="D436" s="229" t="s">
        <v>137</v>
      </c>
      <c r="E436" s="74"/>
      <c r="F436" s="230" t="s">
        <v>622</v>
      </c>
      <c r="G436" s="74"/>
      <c r="H436" s="74"/>
      <c r="I436" s="187"/>
      <c r="J436" s="74"/>
      <c r="K436" s="74"/>
      <c r="L436" s="72"/>
      <c r="M436" s="231"/>
      <c r="N436" s="47"/>
      <c r="O436" s="47"/>
      <c r="P436" s="47"/>
      <c r="Q436" s="47"/>
      <c r="R436" s="47"/>
      <c r="S436" s="47"/>
      <c r="T436" s="95"/>
      <c r="AT436" s="24" t="s">
        <v>137</v>
      </c>
      <c r="AU436" s="24" t="s">
        <v>148</v>
      </c>
    </row>
    <row r="437" s="12" customFormat="1">
      <c r="B437" s="242"/>
      <c r="C437" s="243"/>
      <c r="D437" s="229" t="s">
        <v>139</v>
      </c>
      <c r="E437" s="244" t="s">
        <v>23</v>
      </c>
      <c r="F437" s="245" t="s">
        <v>634</v>
      </c>
      <c r="G437" s="243"/>
      <c r="H437" s="246">
        <v>11.664999999999999</v>
      </c>
      <c r="I437" s="247"/>
      <c r="J437" s="243"/>
      <c r="K437" s="243"/>
      <c r="L437" s="248"/>
      <c r="M437" s="249"/>
      <c r="N437" s="250"/>
      <c r="O437" s="250"/>
      <c r="P437" s="250"/>
      <c r="Q437" s="250"/>
      <c r="R437" s="250"/>
      <c r="S437" s="250"/>
      <c r="T437" s="251"/>
      <c r="AT437" s="252" t="s">
        <v>139</v>
      </c>
      <c r="AU437" s="252" t="s">
        <v>148</v>
      </c>
      <c r="AV437" s="12" t="s">
        <v>86</v>
      </c>
      <c r="AW437" s="12" t="s">
        <v>40</v>
      </c>
      <c r="AX437" s="12" t="s">
        <v>77</v>
      </c>
      <c r="AY437" s="252" t="s">
        <v>128</v>
      </c>
    </row>
    <row r="438" s="12" customFormat="1">
      <c r="B438" s="242"/>
      <c r="C438" s="243"/>
      <c r="D438" s="229" t="s">
        <v>139</v>
      </c>
      <c r="E438" s="244" t="s">
        <v>23</v>
      </c>
      <c r="F438" s="245" t="s">
        <v>635</v>
      </c>
      <c r="G438" s="243"/>
      <c r="H438" s="246">
        <v>5.46</v>
      </c>
      <c r="I438" s="247"/>
      <c r="J438" s="243"/>
      <c r="K438" s="243"/>
      <c r="L438" s="248"/>
      <c r="M438" s="249"/>
      <c r="N438" s="250"/>
      <c r="O438" s="250"/>
      <c r="P438" s="250"/>
      <c r="Q438" s="250"/>
      <c r="R438" s="250"/>
      <c r="S438" s="250"/>
      <c r="T438" s="251"/>
      <c r="AT438" s="252" t="s">
        <v>139</v>
      </c>
      <c r="AU438" s="252" t="s">
        <v>148</v>
      </c>
      <c r="AV438" s="12" t="s">
        <v>86</v>
      </c>
      <c r="AW438" s="12" t="s">
        <v>40</v>
      </c>
      <c r="AX438" s="12" t="s">
        <v>77</v>
      </c>
      <c r="AY438" s="252" t="s">
        <v>128</v>
      </c>
    </row>
    <row r="439" s="13" customFormat="1">
      <c r="B439" s="253"/>
      <c r="C439" s="254"/>
      <c r="D439" s="229" t="s">
        <v>139</v>
      </c>
      <c r="E439" s="255" t="s">
        <v>23</v>
      </c>
      <c r="F439" s="256" t="s">
        <v>143</v>
      </c>
      <c r="G439" s="254"/>
      <c r="H439" s="257">
        <v>17.125</v>
      </c>
      <c r="I439" s="258"/>
      <c r="J439" s="254"/>
      <c r="K439" s="254"/>
      <c r="L439" s="259"/>
      <c r="M439" s="260"/>
      <c r="N439" s="261"/>
      <c r="O439" s="261"/>
      <c r="P439" s="261"/>
      <c r="Q439" s="261"/>
      <c r="R439" s="261"/>
      <c r="S439" s="261"/>
      <c r="T439" s="262"/>
      <c r="AT439" s="263" t="s">
        <v>139</v>
      </c>
      <c r="AU439" s="263" t="s">
        <v>148</v>
      </c>
      <c r="AV439" s="13" t="s">
        <v>135</v>
      </c>
      <c r="AW439" s="13" t="s">
        <v>40</v>
      </c>
      <c r="AX439" s="13" t="s">
        <v>84</v>
      </c>
      <c r="AY439" s="263" t="s">
        <v>128</v>
      </c>
    </row>
    <row r="440" s="1" customFormat="1" ht="25.5" customHeight="1">
      <c r="B440" s="46"/>
      <c r="C440" s="217" t="s">
        <v>636</v>
      </c>
      <c r="D440" s="217" t="s">
        <v>130</v>
      </c>
      <c r="E440" s="218" t="s">
        <v>637</v>
      </c>
      <c r="F440" s="219" t="s">
        <v>627</v>
      </c>
      <c r="G440" s="220" t="s">
        <v>281</v>
      </c>
      <c r="H440" s="221">
        <v>205.5</v>
      </c>
      <c r="I440" s="222"/>
      <c r="J440" s="223">
        <f>ROUND(I440*H440,2)</f>
        <v>0</v>
      </c>
      <c r="K440" s="219" t="s">
        <v>134</v>
      </c>
      <c r="L440" s="72"/>
      <c r="M440" s="224" t="s">
        <v>23</v>
      </c>
      <c r="N440" s="225" t="s">
        <v>48</v>
      </c>
      <c r="O440" s="47"/>
      <c r="P440" s="226">
        <f>O440*H440</f>
        <v>0</v>
      </c>
      <c r="Q440" s="226">
        <v>0</v>
      </c>
      <c r="R440" s="226">
        <f>Q440*H440</f>
        <v>0</v>
      </c>
      <c r="S440" s="226">
        <v>0</v>
      </c>
      <c r="T440" s="227">
        <f>S440*H440</f>
        <v>0</v>
      </c>
      <c r="AR440" s="24" t="s">
        <v>135</v>
      </c>
      <c r="AT440" s="24" t="s">
        <v>130</v>
      </c>
      <c r="AU440" s="24" t="s">
        <v>148</v>
      </c>
      <c r="AY440" s="24" t="s">
        <v>128</v>
      </c>
      <c r="BE440" s="228">
        <f>IF(N440="základní",J440,0)</f>
        <v>0</v>
      </c>
      <c r="BF440" s="228">
        <f>IF(N440="snížená",J440,0)</f>
        <v>0</v>
      </c>
      <c r="BG440" s="228">
        <f>IF(N440="zákl. přenesená",J440,0)</f>
        <v>0</v>
      </c>
      <c r="BH440" s="228">
        <f>IF(N440="sníž. přenesená",J440,0)</f>
        <v>0</v>
      </c>
      <c r="BI440" s="228">
        <f>IF(N440="nulová",J440,0)</f>
        <v>0</v>
      </c>
      <c r="BJ440" s="24" t="s">
        <v>84</v>
      </c>
      <c r="BK440" s="228">
        <f>ROUND(I440*H440,2)</f>
        <v>0</v>
      </c>
      <c r="BL440" s="24" t="s">
        <v>135</v>
      </c>
      <c r="BM440" s="24" t="s">
        <v>638</v>
      </c>
    </row>
    <row r="441" s="1" customFormat="1">
      <c r="B441" s="46"/>
      <c r="C441" s="74"/>
      <c r="D441" s="229" t="s">
        <v>137</v>
      </c>
      <c r="E441" s="74"/>
      <c r="F441" s="230" t="s">
        <v>622</v>
      </c>
      <c r="G441" s="74"/>
      <c r="H441" s="74"/>
      <c r="I441" s="187"/>
      <c r="J441" s="74"/>
      <c r="K441" s="74"/>
      <c r="L441" s="72"/>
      <c r="M441" s="231"/>
      <c r="N441" s="47"/>
      <c r="O441" s="47"/>
      <c r="P441" s="47"/>
      <c r="Q441" s="47"/>
      <c r="R441" s="47"/>
      <c r="S441" s="47"/>
      <c r="T441" s="95"/>
      <c r="AT441" s="24" t="s">
        <v>137</v>
      </c>
      <c r="AU441" s="24" t="s">
        <v>148</v>
      </c>
    </row>
    <row r="442" s="11" customFormat="1">
      <c r="B442" s="232"/>
      <c r="C442" s="233"/>
      <c r="D442" s="229" t="s">
        <v>139</v>
      </c>
      <c r="E442" s="234" t="s">
        <v>23</v>
      </c>
      <c r="F442" s="235" t="s">
        <v>639</v>
      </c>
      <c r="G442" s="233"/>
      <c r="H442" s="234" t="s">
        <v>23</v>
      </c>
      <c r="I442" s="236"/>
      <c r="J442" s="233"/>
      <c r="K442" s="233"/>
      <c r="L442" s="237"/>
      <c r="M442" s="238"/>
      <c r="N442" s="239"/>
      <c r="O442" s="239"/>
      <c r="P442" s="239"/>
      <c r="Q442" s="239"/>
      <c r="R442" s="239"/>
      <c r="S442" s="239"/>
      <c r="T442" s="240"/>
      <c r="AT442" s="241" t="s">
        <v>139</v>
      </c>
      <c r="AU442" s="241" t="s">
        <v>148</v>
      </c>
      <c r="AV442" s="11" t="s">
        <v>84</v>
      </c>
      <c r="AW442" s="11" t="s">
        <v>40</v>
      </c>
      <c r="AX442" s="11" t="s">
        <v>77</v>
      </c>
      <c r="AY442" s="241" t="s">
        <v>128</v>
      </c>
    </row>
    <row r="443" s="12" customFormat="1">
      <c r="B443" s="242"/>
      <c r="C443" s="243"/>
      <c r="D443" s="229" t="s">
        <v>139</v>
      </c>
      <c r="E443" s="244" t="s">
        <v>23</v>
      </c>
      <c r="F443" s="245" t="s">
        <v>640</v>
      </c>
      <c r="G443" s="243"/>
      <c r="H443" s="246">
        <v>205.5</v>
      </c>
      <c r="I443" s="247"/>
      <c r="J443" s="243"/>
      <c r="K443" s="243"/>
      <c r="L443" s="248"/>
      <c r="M443" s="249"/>
      <c r="N443" s="250"/>
      <c r="O443" s="250"/>
      <c r="P443" s="250"/>
      <c r="Q443" s="250"/>
      <c r="R443" s="250"/>
      <c r="S443" s="250"/>
      <c r="T443" s="251"/>
      <c r="AT443" s="252" t="s">
        <v>139</v>
      </c>
      <c r="AU443" s="252" t="s">
        <v>148</v>
      </c>
      <c r="AV443" s="12" t="s">
        <v>86</v>
      </c>
      <c r="AW443" s="12" t="s">
        <v>40</v>
      </c>
      <c r="AX443" s="12" t="s">
        <v>84</v>
      </c>
      <c r="AY443" s="252" t="s">
        <v>128</v>
      </c>
    </row>
    <row r="444" s="1" customFormat="1" ht="16.5" customHeight="1">
      <c r="B444" s="46"/>
      <c r="C444" s="217" t="s">
        <v>641</v>
      </c>
      <c r="D444" s="217" t="s">
        <v>130</v>
      </c>
      <c r="E444" s="218" t="s">
        <v>642</v>
      </c>
      <c r="F444" s="219" t="s">
        <v>643</v>
      </c>
      <c r="G444" s="220" t="s">
        <v>281</v>
      </c>
      <c r="H444" s="221">
        <v>139.398</v>
      </c>
      <c r="I444" s="222"/>
      <c r="J444" s="223">
        <f>ROUND(I444*H444,2)</f>
        <v>0</v>
      </c>
      <c r="K444" s="219" t="s">
        <v>134</v>
      </c>
      <c r="L444" s="72"/>
      <c r="M444" s="224" t="s">
        <v>23</v>
      </c>
      <c r="N444" s="225" t="s">
        <v>48</v>
      </c>
      <c r="O444" s="47"/>
      <c r="P444" s="226">
        <f>O444*H444</f>
        <v>0</v>
      </c>
      <c r="Q444" s="226">
        <v>0</v>
      </c>
      <c r="R444" s="226">
        <f>Q444*H444</f>
        <v>0</v>
      </c>
      <c r="S444" s="226">
        <v>0</v>
      </c>
      <c r="T444" s="227">
        <f>S444*H444</f>
        <v>0</v>
      </c>
      <c r="AR444" s="24" t="s">
        <v>135</v>
      </c>
      <c r="AT444" s="24" t="s">
        <v>130</v>
      </c>
      <c r="AU444" s="24" t="s">
        <v>148</v>
      </c>
      <c r="AY444" s="24" t="s">
        <v>128</v>
      </c>
      <c r="BE444" s="228">
        <f>IF(N444="základní",J444,0)</f>
        <v>0</v>
      </c>
      <c r="BF444" s="228">
        <f>IF(N444="snížená",J444,0)</f>
        <v>0</v>
      </c>
      <c r="BG444" s="228">
        <f>IF(N444="zákl. přenesená",J444,0)</f>
        <v>0</v>
      </c>
      <c r="BH444" s="228">
        <f>IF(N444="sníž. přenesená",J444,0)</f>
        <v>0</v>
      </c>
      <c r="BI444" s="228">
        <f>IF(N444="nulová",J444,0)</f>
        <v>0</v>
      </c>
      <c r="BJ444" s="24" t="s">
        <v>84</v>
      </c>
      <c r="BK444" s="228">
        <f>ROUND(I444*H444,2)</f>
        <v>0</v>
      </c>
      <c r="BL444" s="24" t="s">
        <v>135</v>
      </c>
      <c r="BM444" s="24" t="s">
        <v>644</v>
      </c>
    </row>
    <row r="445" s="1" customFormat="1">
      <c r="B445" s="46"/>
      <c r="C445" s="74"/>
      <c r="D445" s="229" t="s">
        <v>137</v>
      </c>
      <c r="E445" s="74"/>
      <c r="F445" s="230" t="s">
        <v>645</v>
      </c>
      <c r="G445" s="74"/>
      <c r="H445" s="74"/>
      <c r="I445" s="187"/>
      <c r="J445" s="74"/>
      <c r="K445" s="74"/>
      <c r="L445" s="72"/>
      <c r="M445" s="231"/>
      <c r="N445" s="47"/>
      <c r="O445" s="47"/>
      <c r="P445" s="47"/>
      <c r="Q445" s="47"/>
      <c r="R445" s="47"/>
      <c r="S445" s="47"/>
      <c r="T445" s="95"/>
      <c r="AT445" s="24" t="s">
        <v>137</v>
      </c>
      <c r="AU445" s="24" t="s">
        <v>148</v>
      </c>
    </row>
    <row r="446" s="12" customFormat="1">
      <c r="B446" s="242"/>
      <c r="C446" s="243"/>
      <c r="D446" s="229" t="s">
        <v>139</v>
      </c>
      <c r="E446" s="244" t="s">
        <v>23</v>
      </c>
      <c r="F446" s="245" t="s">
        <v>646</v>
      </c>
      <c r="G446" s="243"/>
      <c r="H446" s="246">
        <v>125.273</v>
      </c>
      <c r="I446" s="247"/>
      <c r="J446" s="243"/>
      <c r="K446" s="243"/>
      <c r="L446" s="248"/>
      <c r="M446" s="249"/>
      <c r="N446" s="250"/>
      <c r="O446" s="250"/>
      <c r="P446" s="250"/>
      <c r="Q446" s="250"/>
      <c r="R446" s="250"/>
      <c r="S446" s="250"/>
      <c r="T446" s="251"/>
      <c r="AT446" s="252" t="s">
        <v>139</v>
      </c>
      <c r="AU446" s="252" t="s">
        <v>148</v>
      </c>
      <c r="AV446" s="12" t="s">
        <v>86</v>
      </c>
      <c r="AW446" s="12" t="s">
        <v>40</v>
      </c>
      <c r="AX446" s="12" t="s">
        <v>77</v>
      </c>
      <c r="AY446" s="252" t="s">
        <v>128</v>
      </c>
    </row>
    <row r="447" s="12" customFormat="1">
      <c r="B447" s="242"/>
      <c r="C447" s="243"/>
      <c r="D447" s="229" t="s">
        <v>139</v>
      </c>
      <c r="E447" s="244" t="s">
        <v>23</v>
      </c>
      <c r="F447" s="245" t="s">
        <v>647</v>
      </c>
      <c r="G447" s="243"/>
      <c r="H447" s="246">
        <v>14.125</v>
      </c>
      <c r="I447" s="247"/>
      <c r="J447" s="243"/>
      <c r="K447" s="243"/>
      <c r="L447" s="248"/>
      <c r="M447" s="249"/>
      <c r="N447" s="250"/>
      <c r="O447" s="250"/>
      <c r="P447" s="250"/>
      <c r="Q447" s="250"/>
      <c r="R447" s="250"/>
      <c r="S447" s="250"/>
      <c r="T447" s="251"/>
      <c r="AT447" s="252" t="s">
        <v>139</v>
      </c>
      <c r="AU447" s="252" t="s">
        <v>148</v>
      </c>
      <c r="AV447" s="12" t="s">
        <v>86</v>
      </c>
      <c r="AW447" s="12" t="s">
        <v>40</v>
      </c>
      <c r="AX447" s="12" t="s">
        <v>77</v>
      </c>
      <c r="AY447" s="252" t="s">
        <v>128</v>
      </c>
    </row>
    <row r="448" s="13" customFormat="1">
      <c r="B448" s="253"/>
      <c r="C448" s="254"/>
      <c r="D448" s="229" t="s">
        <v>139</v>
      </c>
      <c r="E448" s="255" t="s">
        <v>23</v>
      </c>
      <c r="F448" s="256" t="s">
        <v>143</v>
      </c>
      <c r="G448" s="254"/>
      <c r="H448" s="257">
        <v>139.398</v>
      </c>
      <c r="I448" s="258"/>
      <c r="J448" s="254"/>
      <c r="K448" s="254"/>
      <c r="L448" s="259"/>
      <c r="M448" s="260"/>
      <c r="N448" s="261"/>
      <c r="O448" s="261"/>
      <c r="P448" s="261"/>
      <c r="Q448" s="261"/>
      <c r="R448" s="261"/>
      <c r="S448" s="261"/>
      <c r="T448" s="262"/>
      <c r="AT448" s="263" t="s">
        <v>139</v>
      </c>
      <c r="AU448" s="263" t="s">
        <v>148</v>
      </c>
      <c r="AV448" s="13" t="s">
        <v>135</v>
      </c>
      <c r="AW448" s="13" t="s">
        <v>40</v>
      </c>
      <c r="AX448" s="13" t="s">
        <v>84</v>
      </c>
      <c r="AY448" s="263" t="s">
        <v>128</v>
      </c>
    </row>
    <row r="449" s="1" customFormat="1" ht="25.5" customHeight="1">
      <c r="B449" s="46"/>
      <c r="C449" s="217" t="s">
        <v>648</v>
      </c>
      <c r="D449" s="217" t="s">
        <v>130</v>
      </c>
      <c r="E449" s="218" t="s">
        <v>649</v>
      </c>
      <c r="F449" s="219" t="s">
        <v>650</v>
      </c>
      <c r="G449" s="220" t="s">
        <v>281</v>
      </c>
      <c r="H449" s="221">
        <v>17.125</v>
      </c>
      <c r="I449" s="222"/>
      <c r="J449" s="223">
        <f>ROUND(I449*H449,2)</f>
        <v>0</v>
      </c>
      <c r="K449" s="219" t="s">
        <v>134</v>
      </c>
      <c r="L449" s="72"/>
      <c r="M449" s="224" t="s">
        <v>23</v>
      </c>
      <c r="N449" s="225" t="s">
        <v>48</v>
      </c>
      <c r="O449" s="47"/>
      <c r="P449" s="226">
        <f>O449*H449</f>
        <v>0</v>
      </c>
      <c r="Q449" s="226">
        <v>0</v>
      </c>
      <c r="R449" s="226">
        <f>Q449*H449</f>
        <v>0</v>
      </c>
      <c r="S449" s="226">
        <v>0</v>
      </c>
      <c r="T449" s="227">
        <f>S449*H449</f>
        <v>0</v>
      </c>
      <c r="AR449" s="24" t="s">
        <v>135</v>
      </c>
      <c r="AT449" s="24" t="s">
        <v>130</v>
      </c>
      <c r="AU449" s="24" t="s">
        <v>148</v>
      </c>
      <c r="AY449" s="24" t="s">
        <v>128</v>
      </c>
      <c r="BE449" s="228">
        <f>IF(N449="základní",J449,0)</f>
        <v>0</v>
      </c>
      <c r="BF449" s="228">
        <f>IF(N449="snížená",J449,0)</f>
        <v>0</v>
      </c>
      <c r="BG449" s="228">
        <f>IF(N449="zákl. přenesená",J449,0)</f>
        <v>0</v>
      </c>
      <c r="BH449" s="228">
        <f>IF(N449="sníž. přenesená",J449,0)</f>
        <v>0</v>
      </c>
      <c r="BI449" s="228">
        <f>IF(N449="nulová",J449,0)</f>
        <v>0</v>
      </c>
      <c r="BJ449" s="24" t="s">
        <v>84</v>
      </c>
      <c r="BK449" s="228">
        <f>ROUND(I449*H449,2)</f>
        <v>0</v>
      </c>
      <c r="BL449" s="24" t="s">
        <v>135</v>
      </c>
      <c r="BM449" s="24" t="s">
        <v>651</v>
      </c>
    </row>
    <row r="450" s="1" customFormat="1">
      <c r="B450" s="46"/>
      <c r="C450" s="74"/>
      <c r="D450" s="229" t="s">
        <v>137</v>
      </c>
      <c r="E450" s="74"/>
      <c r="F450" s="230" t="s">
        <v>652</v>
      </c>
      <c r="G450" s="74"/>
      <c r="H450" s="74"/>
      <c r="I450" s="187"/>
      <c r="J450" s="74"/>
      <c r="K450" s="74"/>
      <c r="L450" s="72"/>
      <c r="M450" s="231"/>
      <c r="N450" s="47"/>
      <c r="O450" s="47"/>
      <c r="P450" s="47"/>
      <c r="Q450" s="47"/>
      <c r="R450" s="47"/>
      <c r="S450" s="47"/>
      <c r="T450" s="95"/>
      <c r="AT450" s="24" t="s">
        <v>137</v>
      </c>
      <c r="AU450" s="24" t="s">
        <v>148</v>
      </c>
    </row>
    <row r="451" s="12" customFormat="1">
      <c r="B451" s="242"/>
      <c r="C451" s="243"/>
      <c r="D451" s="229" t="s">
        <v>139</v>
      </c>
      <c r="E451" s="244" t="s">
        <v>23</v>
      </c>
      <c r="F451" s="245" t="s">
        <v>634</v>
      </c>
      <c r="G451" s="243"/>
      <c r="H451" s="246">
        <v>11.664999999999999</v>
      </c>
      <c r="I451" s="247"/>
      <c r="J451" s="243"/>
      <c r="K451" s="243"/>
      <c r="L451" s="248"/>
      <c r="M451" s="249"/>
      <c r="N451" s="250"/>
      <c r="O451" s="250"/>
      <c r="P451" s="250"/>
      <c r="Q451" s="250"/>
      <c r="R451" s="250"/>
      <c r="S451" s="250"/>
      <c r="T451" s="251"/>
      <c r="AT451" s="252" t="s">
        <v>139</v>
      </c>
      <c r="AU451" s="252" t="s">
        <v>148</v>
      </c>
      <c r="AV451" s="12" t="s">
        <v>86</v>
      </c>
      <c r="AW451" s="12" t="s">
        <v>40</v>
      </c>
      <c r="AX451" s="12" t="s">
        <v>77</v>
      </c>
      <c r="AY451" s="252" t="s">
        <v>128</v>
      </c>
    </row>
    <row r="452" s="12" customFormat="1">
      <c r="B452" s="242"/>
      <c r="C452" s="243"/>
      <c r="D452" s="229" t="s">
        <v>139</v>
      </c>
      <c r="E452" s="244" t="s">
        <v>23</v>
      </c>
      <c r="F452" s="245" t="s">
        <v>635</v>
      </c>
      <c r="G452" s="243"/>
      <c r="H452" s="246">
        <v>5.46</v>
      </c>
      <c r="I452" s="247"/>
      <c r="J452" s="243"/>
      <c r="K452" s="243"/>
      <c r="L452" s="248"/>
      <c r="M452" s="249"/>
      <c r="N452" s="250"/>
      <c r="O452" s="250"/>
      <c r="P452" s="250"/>
      <c r="Q452" s="250"/>
      <c r="R452" s="250"/>
      <c r="S452" s="250"/>
      <c r="T452" s="251"/>
      <c r="AT452" s="252" t="s">
        <v>139</v>
      </c>
      <c r="AU452" s="252" t="s">
        <v>148</v>
      </c>
      <c r="AV452" s="12" t="s">
        <v>86</v>
      </c>
      <c r="AW452" s="12" t="s">
        <v>40</v>
      </c>
      <c r="AX452" s="12" t="s">
        <v>77</v>
      </c>
      <c r="AY452" s="252" t="s">
        <v>128</v>
      </c>
    </row>
    <row r="453" s="13" customFormat="1">
      <c r="B453" s="253"/>
      <c r="C453" s="254"/>
      <c r="D453" s="229" t="s">
        <v>139</v>
      </c>
      <c r="E453" s="255" t="s">
        <v>23</v>
      </c>
      <c r="F453" s="256" t="s">
        <v>143</v>
      </c>
      <c r="G453" s="254"/>
      <c r="H453" s="257">
        <v>17.125</v>
      </c>
      <c r="I453" s="258"/>
      <c r="J453" s="254"/>
      <c r="K453" s="254"/>
      <c r="L453" s="259"/>
      <c r="M453" s="260"/>
      <c r="N453" s="261"/>
      <c r="O453" s="261"/>
      <c r="P453" s="261"/>
      <c r="Q453" s="261"/>
      <c r="R453" s="261"/>
      <c r="S453" s="261"/>
      <c r="T453" s="262"/>
      <c r="AT453" s="263" t="s">
        <v>139</v>
      </c>
      <c r="AU453" s="263" t="s">
        <v>148</v>
      </c>
      <c r="AV453" s="13" t="s">
        <v>135</v>
      </c>
      <c r="AW453" s="13" t="s">
        <v>40</v>
      </c>
      <c r="AX453" s="13" t="s">
        <v>84</v>
      </c>
      <c r="AY453" s="263" t="s">
        <v>128</v>
      </c>
    </row>
    <row r="454" s="1" customFormat="1" ht="25.5" customHeight="1">
      <c r="B454" s="46"/>
      <c r="C454" s="217" t="s">
        <v>653</v>
      </c>
      <c r="D454" s="217" t="s">
        <v>130</v>
      </c>
      <c r="E454" s="218" t="s">
        <v>654</v>
      </c>
      <c r="F454" s="219" t="s">
        <v>280</v>
      </c>
      <c r="G454" s="220" t="s">
        <v>281</v>
      </c>
      <c r="H454" s="221">
        <v>2.52</v>
      </c>
      <c r="I454" s="222"/>
      <c r="J454" s="223">
        <f>ROUND(I454*H454,2)</f>
        <v>0</v>
      </c>
      <c r="K454" s="219" t="s">
        <v>134</v>
      </c>
      <c r="L454" s="72"/>
      <c r="M454" s="224" t="s">
        <v>23</v>
      </c>
      <c r="N454" s="225" t="s">
        <v>48</v>
      </c>
      <c r="O454" s="47"/>
      <c r="P454" s="226">
        <f>O454*H454</f>
        <v>0</v>
      </c>
      <c r="Q454" s="226">
        <v>0</v>
      </c>
      <c r="R454" s="226">
        <f>Q454*H454</f>
        <v>0</v>
      </c>
      <c r="S454" s="226">
        <v>0</v>
      </c>
      <c r="T454" s="227">
        <f>S454*H454</f>
        <v>0</v>
      </c>
      <c r="AR454" s="24" t="s">
        <v>135</v>
      </c>
      <c r="AT454" s="24" t="s">
        <v>130</v>
      </c>
      <c r="AU454" s="24" t="s">
        <v>148</v>
      </c>
      <c r="AY454" s="24" t="s">
        <v>128</v>
      </c>
      <c r="BE454" s="228">
        <f>IF(N454="základní",J454,0)</f>
        <v>0</v>
      </c>
      <c r="BF454" s="228">
        <f>IF(N454="snížená",J454,0)</f>
        <v>0</v>
      </c>
      <c r="BG454" s="228">
        <f>IF(N454="zákl. přenesená",J454,0)</f>
        <v>0</v>
      </c>
      <c r="BH454" s="228">
        <f>IF(N454="sníž. přenesená",J454,0)</f>
        <v>0</v>
      </c>
      <c r="BI454" s="228">
        <f>IF(N454="nulová",J454,0)</f>
        <v>0</v>
      </c>
      <c r="BJ454" s="24" t="s">
        <v>84</v>
      </c>
      <c r="BK454" s="228">
        <f>ROUND(I454*H454,2)</f>
        <v>0</v>
      </c>
      <c r="BL454" s="24" t="s">
        <v>135</v>
      </c>
      <c r="BM454" s="24" t="s">
        <v>655</v>
      </c>
    </row>
    <row r="455" s="1" customFormat="1">
      <c r="B455" s="46"/>
      <c r="C455" s="74"/>
      <c r="D455" s="229" t="s">
        <v>137</v>
      </c>
      <c r="E455" s="74"/>
      <c r="F455" s="230" t="s">
        <v>652</v>
      </c>
      <c r="G455" s="74"/>
      <c r="H455" s="74"/>
      <c r="I455" s="187"/>
      <c r="J455" s="74"/>
      <c r="K455" s="74"/>
      <c r="L455" s="72"/>
      <c r="M455" s="231"/>
      <c r="N455" s="47"/>
      <c r="O455" s="47"/>
      <c r="P455" s="47"/>
      <c r="Q455" s="47"/>
      <c r="R455" s="47"/>
      <c r="S455" s="47"/>
      <c r="T455" s="95"/>
      <c r="AT455" s="24" t="s">
        <v>137</v>
      </c>
      <c r="AU455" s="24" t="s">
        <v>148</v>
      </c>
    </row>
    <row r="456" s="12" customFormat="1">
      <c r="B456" s="242"/>
      <c r="C456" s="243"/>
      <c r="D456" s="229" t="s">
        <v>139</v>
      </c>
      <c r="E456" s="244" t="s">
        <v>23</v>
      </c>
      <c r="F456" s="245" t="s">
        <v>623</v>
      </c>
      <c r="G456" s="243"/>
      <c r="H456" s="246">
        <v>2.52</v>
      </c>
      <c r="I456" s="247"/>
      <c r="J456" s="243"/>
      <c r="K456" s="243"/>
      <c r="L456" s="248"/>
      <c r="M456" s="249"/>
      <c r="N456" s="250"/>
      <c r="O456" s="250"/>
      <c r="P456" s="250"/>
      <c r="Q456" s="250"/>
      <c r="R456" s="250"/>
      <c r="S456" s="250"/>
      <c r="T456" s="251"/>
      <c r="AT456" s="252" t="s">
        <v>139</v>
      </c>
      <c r="AU456" s="252" t="s">
        <v>148</v>
      </c>
      <c r="AV456" s="12" t="s">
        <v>86</v>
      </c>
      <c r="AW456" s="12" t="s">
        <v>40</v>
      </c>
      <c r="AX456" s="12" t="s">
        <v>84</v>
      </c>
      <c r="AY456" s="252" t="s">
        <v>128</v>
      </c>
    </row>
    <row r="457" s="10" customFormat="1" ht="29.88" customHeight="1">
      <c r="B457" s="201"/>
      <c r="C457" s="202"/>
      <c r="D457" s="203" t="s">
        <v>76</v>
      </c>
      <c r="E457" s="215" t="s">
        <v>656</v>
      </c>
      <c r="F457" s="215" t="s">
        <v>657</v>
      </c>
      <c r="G457" s="202"/>
      <c r="H457" s="202"/>
      <c r="I457" s="205"/>
      <c r="J457" s="216">
        <f>BK457</f>
        <v>0</v>
      </c>
      <c r="K457" s="202"/>
      <c r="L457" s="207"/>
      <c r="M457" s="208"/>
      <c r="N457" s="209"/>
      <c r="O457" s="209"/>
      <c r="P457" s="210">
        <f>SUM(P458:P460)</f>
        <v>0</v>
      </c>
      <c r="Q457" s="209"/>
      <c r="R457" s="210">
        <f>SUM(R458:R460)</f>
        <v>0</v>
      </c>
      <c r="S457" s="209"/>
      <c r="T457" s="211">
        <f>SUM(T458:T460)</f>
        <v>0</v>
      </c>
      <c r="AR457" s="212" t="s">
        <v>84</v>
      </c>
      <c r="AT457" s="213" t="s">
        <v>76</v>
      </c>
      <c r="AU457" s="213" t="s">
        <v>84</v>
      </c>
      <c r="AY457" s="212" t="s">
        <v>128</v>
      </c>
      <c r="BK457" s="214">
        <f>SUM(BK458:BK460)</f>
        <v>0</v>
      </c>
    </row>
    <row r="458" s="1" customFormat="1" ht="25.5" customHeight="1">
      <c r="B458" s="46"/>
      <c r="C458" s="217" t="s">
        <v>658</v>
      </c>
      <c r="D458" s="217" t="s">
        <v>130</v>
      </c>
      <c r="E458" s="218" t="s">
        <v>659</v>
      </c>
      <c r="F458" s="219" t="s">
        <v>660</v>
      </c>
      <c r="G458" s="220" t="s">
        <v>281</v>
      </c>
      <c r="H458" s="221">
        <v>122.753</v>
      </c>
      <c r="I458" s="222"/>
      <c r="J458" s="223">
        <f>ROUND(I458*H458,2)</f>
        <v>0</v>
      </c>
      <c r="K458" s="219" t="s">
        <v>134</v>
      </c>
      <c r="L458" s="72"/>
      <c r="M458" s="224" t="s">
        <v>23</v>
      </c>
      <c r="N458" s="225" t="s">
        <v>48</v>
      </c>
      <c r="O458" s="47"/>
      <c r="P458" s="226">
        <f>O458*H458</f>
        <v>0</v>
      </c>
      <c r="Q458" s="226">
        <v>0</v>
      </c>
      <c r="R458" s="226">
        <f>Q458*H458</f>
        <v>0</v>
      </c>
      <c r="S458" s="226">
        <v>0</v>
      </c>
      <c r="T458" s="227">
        <f>S458*H458</f>
        <v>0</v>
      </c>
      <c r="AR458" s="24" t="s">
        <v>135</v>
      </c>
      <c r="AT458" s="24" t="s">
        <v>130</v>
      </c>
      <c r="AU458" s="24" t="s">
        <v>86</v>
      </c>
      <c r="AY458" s="24" t="s">
        <v>128</v>
      </c>
      <c r="BE458" s="228">
        <f>IF(N458="základní",J458,0)</f>
        <v>0</v>
      </c>
      <c r="BF458" s="228">
        <f>IF(N458="snížená",J458,0)</f>
        <v>0</v>
      </c>
      <c r="BG458" s="228">
        <f>IF(N458="zákl. přenesená",J458,0)</f>
        <v>0</v>
      </c>
      <c r="BH458" s="228">
        <f>IF(N458="sníž. přenesená",J458,0)</f>
        <v>0</v>
      </c>
      <c r="BI458" s="228">
        <f>IF(N458="nulová",J458,0)</f>
        <v>0</v>
      </c>
      <c r="BJ458" s="24" t="s">
        <v>84</v>
      </c>
      <c r="BK458" s="228">
        <f>ROUND(I458*H458,2)</f>
        <v>0</v>
      </c>
      <c r="BL458" s="24" t="s">
        <v>135</v>
      </c>
      <c r="BM458" s="24" t="s">
        <v>661</v>
      </c>
    </row>
    <row r="459" s="1" customFormat="1">
      <c r="B459" s="46"/>
      <c r="C459" s="74"/>
      <c r="D459" s="229" t="s">
        <v>137</v>
      </c>
      <c r="E459" s="74"/>
      <c r="F459" s="230" t="s">
        <v>652</v>
      </c>
      <c r="G459" s="74"/>
      <c r="H459" s="74"/>
      <c r="I459" s="187"/>
      <c r="J459" s="74"/>
      <c r="K459" s="74"/>
      <c r="L459" s="72"/>
      <c r="M459" s="231"/>
      <c r="N459" s="47"/>
      <c r="O459" s="47"/>
      <c r="P459" s="47"/>
      <c r="Q459" s="47"/>
      <c r="R459" s="47"/>
      <c r="S459" s="47"/>
      <c r="T459" s="95"/>
      <c r="AT459" s="24" t="s">
        <v>137</v>
      </c>
      <c r="AU459" s="24" t="s">
        <v>86</v>
      </c>
    </row>
    <row r="460" s="12" customFormat="1">
      <c r="B460" s="242"/>
      <c r="C460" s="243"/>
      <c r="D460" s="229" t="s">
        <v>139</v>
      </c>
      <c r="E460" s="244" t="s">
        <v>23</v>
      </c>
      <c r="F460" s="245" t="s">
        <v>624</v>
      </c>
      <c r="G460" s="243"/>
      <c r="H460" s="246">
        <v>122.753</v>
      </c>
      <c r="I460" s="247"/>
      <c r="J460" s="243"/>
      <c r="K460" s="243"/>
      <c r="L460" s="248"/>
      <c r="M460" s="249"/>
      <c r="N460" s="250"/>
      <c r="O460" s="250"/>
      <c r="P460" s="250"/>
      <c r="Q460" s="250"/>
      <c r="R460" s="250"/>
      <c r="S460" s="250"/>
      <c r="T460" s="251"/>
      <c r="AT460" s="252" t="s">
        <v>139</v>
      </c>
      <c r="AU460" s="252" t="s">
        <v>86</v>
      </c>
      <c r="AV460" s="12" t="s">
        <v>86</v>
      </c>
      <c r="AW460" s="12" t="s">
        <v>40</v>
      </c>
      <c r="AX460" s="12" t="s">
        <v>84</v>
      </c>
      <c r="AY460" s="252" t="s">
        <v>128</v>
      </c>
    </row>
    <row r="461" s="10" customFormat="1" ht="29.88" customHeight="1">
      <c r="B461" s="201"/>
      <c r="C461" s="202"/>
      <c r="D461" s="203" t="s">
        <v>76</v>
      </c>
      <c r="E461" s="215" t="s">
        <v>662</v>
      </c>
      <c r="F461" s="215" t="s">
        <v>663</v>
      </c>
      <c r="G461" s="202"/>
      <c r="H461" s="202"/>
      <c r="I461" s="205"/>
      <c r="J461" s="216">
        <f>BK461</f>
        <v>0</v>
      </c>
      <c r="K461" s="202"/>
      <c r="L461" s="207"/>
      <c r="M461" s="208"/>
      <c r="N461" s="209"/>
      <c r="O461" s="209"/>
      <c r="P461" s="210">
        <f>SUM(P462:P463)</f>
        <v>0</v>
      </c>
      <c r="Q461" s="209"/>
      <c r="R461" s="210">
        <f>SUM(R462:R463)</f>
        <v>0</v>
      </c>
      <c r="S461" s="209"/>
      <c r="T461" s="211">
        <f>SUM(T462:T463)</f>
        <v>0</v>
      </c>
      <c r="AR461" s="212" t="s">
        <v>84</v>
      </c>
      <c r="AT461" s="213" t="s">
        <v>76</v>
      </c>
      <c r="AU461" s="213" t="s">
        <v>84</v>
      </c>
      <c r="AY461" s="212" t="s">
        <v>128</v>
      </c>
      <c r="BK461" s="214">
        <f>SUM(BK462:BK463)</f>
        <v>0</v>
      </c>
    </row>
    <row r="462" s="1" customFormat="1" ht="25.5" customHeight="1">
      <c r="B462" s="46"/>
      <c r="C462" s="217" t="s">
        <v>664</v>
      </c>
      <c r="D462" s="217" t="s">
        <v>130</v>
      </c>
      <c r="E462" s="218" t="s">
        <v>665</v>
      </c>
      <c r="F462" s="219" t="s">
        <v>666</v>
      </c>
      <c r="G462" s="220" t="s">
        <v>281</v>
      </c>
      <c r="H462" s="221">
        <v>212.45400000000001</v>
      </c>
      <c r="I462" s="222"/>
      <c r="J462" s="223">
        <f>ROUND(I462*H462,2)</f>
        <v>0</v>
      </c>
      <c r="K462" s="219" t="s">
        <v>134</v>
      </c>
      <c r="L462" s="72"/>
      <c r="M462" s="224" t="s">
        <v>23</v>
      </c>
      <c r="N462" s="225" t="s">
        <v>48</v>
      </c>
      <c r="O462" s="47"/>
      <c r="P462" s="226">
        <f>O462*H462</f>
        <v>0</v>
      </c>
      <c r="Q462" s="226">
        <v>0</v>
      </c>
      <c r="R462" s="226">
        <f>Q462*H462</f>
        <v>0</v>
      </c>
      <c r="S462" s="226">
        <v>0</v>
      </c>
      <c r="T462" s="227">
        <f>S462*H462</f>
        <v>0</v>
      </c>
      <c r="AR462" s="24" t="s">
        <v>135</v>
      </c>
      <c r="AT462" s="24" t="s">
        <v>130</v>
      </c>
      <c r="AU462" s="24" t="s">
        <v>86</v>
      </c>
      <c r="AY462" s="24" t="s">
        <v>128</v>
      </c>
      <c r="BE462" s="228">
        <f>IF(N462="základní",J462,0)</f>
        <v>0</v>
      </c>
      <c r="BF462" s="228">
        <f>IF(N462="snížená",J462,0)</f>
        <v>0</v>
      </c>
      <c r="BG462" s="228">
        <f>IF(N462="zákl. přenesená",J462,0)</f>
        <v>0</v>
      </c>
      <c r="BH462" s="228">
        <f>IF(N462="sníž. přenesená",J462,0)</f>
        <v>0</v>
      </c>
      <c r="BI462" s="228">
        <f>IF(N462="nulová",J462,0)</f>
        <v>0</v>
      </c>
      <c r="BJ462" s="24" t="s">
        <v>84</v>
      </c>
      <c r="BK462" s="228">
        <f>ROUND(I462*H462,2)</f>
        <v>0</v>
      </c>
      <c r="BL462" s="24" t="s">
        <v>135</v>
      </c>
      <c r="BM462" s="24" t="s">
        <v>667</v>
      </c>
    </row>
    <row r="463" s="1" customFormat="1">
      <c r="B463" s="46"/>
      <c r="C463" s="74"/>
      <c r="D463" s="229" t="s">
        <v>137</v>
      </c>
      <c r="E463" s="74"/>
      <c r="F463" s="230" t="s">
        <v>668</v>
      </c>
      <c r="G463" s="74"/>
      <c r="H463" s="74"/>
      <c r="I463" s="187"/>
      <c r="J463" s="74"/>
      <c r="K463" s="74"/>
      <c r="L463" s="72"/>
      <c r="M463" s="231"/>
      <c r="N463" s="47"/>
      <c r="O463" s="47"/>
      <c r="P463" s="47"/>
      <c r="Q463" s="47"/>
      <c r="R463" s="47"/>
      <c r="S463" s="47"/>
      <c r="T463" s="95"/>
      <c r="AT463" s="24" t="s">
        <v>137</v>
      </c>
      <c r="AU463" s="24" t="s">
        <v>86</v>
      </c>
    </row>
    <row r="464" s="10" customFormat="1" ht="37.44" customHeight="1">
      <c r="B464" s="201"/>
      <c r="C464" s="202"/>
      <c r="D464" s="203" t="s">
        <v>76</v>
      </c>
      <c r="E464" s="204" t="s">
        <v>669</v>
      </c>
      <c r="F464" s="204" t="s">
        <v>670</v>
      </c>
      <c r="G464" s="202"/>
      <c r="H464" s="202"/>
      <c r="I464" s="205"/>
      <c r="J464" s="206">
        <f>BK464</f>
        <v>0</v>
      </c>
      <c r="K464" s="202"/>
      <c r="L464" s="207"/>
      <c r="M464" s="208"/>
      <c r="N464" s="209"/>
      <c r="O464" s="209"/>
      <c r="P464" s="210">
        <f>P465</f>
        <v>0</v>
      </c>
      <c r="Q464" s="209"/>
      <c r="R464" s="210">
        <f>R465</f>
        <v>0.02256</v>
      </c>
      <c r="S464" s="209"/>
      <c r="T464" s="211">
        <f>T465</f>
        <v>0</v>
      </c>
      <c r="AR464" s="212" t="s">
        <v>86</v>
      </c>
      <c r="AT464" s="213" t="s">
        <v>76</v>
      </c>
      <c r="AU464" s="213" t="s">
        <v>77</v>
      </c>
      <c r="AY464" s="212" t="s">
        <v>128</v>
      </c>
      <c r="BK464" s="214">
        <f>BK465</f>
        <v>0</v>
      </c>
    </row>
    <row r="465" s="10" customFormat="1" ht="19.92" customHeight="1">
      <c r="B465" s="201"/>
      <c r="C465" s="202"/>
      <c r="D465" s="203" t="s">
        <v>76</v>
      </c>
      <c r="E465" s="215" t="s">
        <v>671</v>
      </c>
      <c r="F465" s="215" t="s">
        <v>672</v>
      </c>
      <c r="G465" s="202"/>
      <c r="H465" s="202"/>
      <c r="I465" s="205"/>
      <c r="J465" s="216">
        <f>BK465</f>
        <v>0</v>
      </c>
      <c r="K465" s="202"/>
      <c r="L465" s="207"/>
      <c r="M465" s="208"/>
      <c r="N465" s="209"/>
      <c r="O465" s="209"/>
      <c r="P465" s="210">
        <f>SUM(P466:P470)</f>
        <v>0</v>
      </c>
      <c r="Q465" s="209"/>
      <c r="R465" s="210">
        <f>SUM(R466:R470)</f>
        <v>0.02256</v>
      </c>
      <c r="S465" s="209"/>
      <c r="T465" s="211">
        <f>SUM(T466:T470)</f>
        <v>0</v>
      </c>
      <c r="AR465" s="212" t="s">
        <v>86</v>
      </c>
      <c r="AT465" s="213" t="s">
        <v>76</v>
      </c>
      <c r="AU465" s="213" t="s">
        <v>84</v>
      </c>
      <c r="AY465" s="212" t="s">
        <v>128</v>
      </c>
      <c r="BK465" s="214">
        <f>SUM(BK466:BK470)</f>
        <v>0</v>
      </c>
    </row>
    <row r="466" s="1" customFormat="1" ht="25.5" customHeight="1">
      <c r="B466" s="46"/>
      <c r="C466" s="217" t="s">
        <v>673</v>
      </c>
      <c r="D466" s="217" t="s">
        <v>130</v>
      </c>
      <c r="E466" s="218" t="s">
        <v>674</v>
      </c>
      <c r="F466" s="219" t="s">
        <v>675</v>
      </c>
      <c r="G466" s="220" t="s">
        <v>133</v>
      </c>
      <c r="H466" s="221">
        <v>47</v>
      </c>
      <c r="I466" s="222"/>
      <c r="J466" s="223">
        <f>ROUND(I466*H466,2)</f>
        <v>0</v>
      </c>
      <c r="K466" s="219" t="s">
        <v>134</v>
      </c>
      <c r="L466" s="72"/>
      <c r="M466" s="224" t="s">
        <v>23</v>
      </c>
      <c r="N466" s="225" t="s">
        <v>48</v>
      </c>
      <c r="O466" s="47"/>
      <c r="P466" s="226">
        <f>O466*H466</f>
        <v>0</v>
      </c>
      <c r="Q466" s="226">
        <v>8.0000000000000007E-05</v>
      </c>
      <c r="R466" s="226">
        <f>Q466*H466</f>
        <v>0.0037600000000000003</v>
      </c>
      <c r="S466" s="226">
        <v>0</v>
      </c>
      <c r="T466" s="227">
        <f>S466*H466</f>
        <v>0</v>
      </c>
      <c r="AR466" s="24" t="s">
        <v>237</v>
      </c>
      <c r="AT466" s="24" t="s">
        <v>130</v>
      </c>
      <c r="AU466" s="24" t="s">
        <v>86</v>
      </c>
      <c r="AY466" s="24" t="s">
        <v>128</v>
      </c>
      <c r="BE466" s="228">
        <f>IF(N466="základní",J466,0)</f>
        <v>0</v>
      </c>
      <c r="BF466" s="228">
        <f>IF(N466="snížená",J466,0)</f>
        <v>0</v>
      </c>
      <c r="BG466" s="228">
        <f>IF(N466="zákl. přenesená",J466,0)</f>
        <v>0</v>
      </c>
      <c r="BH466" s="228">
        <f>IF(N466="sníž. přenesená",J466,0)</f>
        <v>0</v>
      </c>
      <c r="BI466" s="228">
        <f>IF(N466="nulová",J466,0)</f>
        <v>0</v>
      </c>
      <c r="BJ466" s="24" t="s">
        <v>84</v>
      </c>
      <c r="BK466" s="228">
        <f>ROUND(I466*H466,2)</f>
        <v>0</v>
      </c>
      <c r="BL466" s="24" t="s">
        <v>237</v>
      </c>
      <c r="BM466" s="24" t="s">
        <v>676</v>
      </c>
    </row>
    <row r="467" s="1" customFormat="1">
      <c r="B467" s="46"/>
      <c r="C467" s="74"/>
      <c r="D467" s="229" t="s">
        <v>137</v>
      </c>
      <c r="E467" s="74"/>
      <c r="F467" s="230" t="s">
        <v>677</v>
      </c>
      <c r="G467" s="74"/>
      <c r="H467" s="74"/>
      <c r="I467" s="187"/>
      <c r="J467" s="74"/>
      <c r="K467" s="74"/>
      <c r="L467" s="72"/>
      <c r="M467" s="231"/>
      <c r="N467" s="47"/>
      <c r="O467" s="47"/>
      <c r="P467" s="47"/>
      <c r="Q467" s="47"/>
      <c r="R467" s="47"/>
      <c r="S467" s="47"/>
      <c r="T467" s="95"/>
      <c r="AT467" s="24" t="s">
        <v>137</v>
      </c>
      <c r="AU467" s="24" t="s">
        <v>86</v>
      </c>
    </row>
    <row r="468" s="11" customFormat="1">
      <c r="B468" s="232"/>
      <c r="C468" s="233"/>
      <c r="D468" s="229" t="s">
        <v>139</v>
      </c>
      <c r="E468" s="234" t="s">
        <v>23</v>
      </c>
      <c r="F468" s="235" t="s">
        <v>270</v>
      </c>
      <c r="G468" s="233"/>
      <c r="H468" s="234" t="s">
        <v>23</v>
      </c>
      <c r="I468" s="236"/>
      <c r="J468" s="233"/>
      <c r="K468" s="233"/>
      <c r="L468" s="237"/>
      <c r="M468" s="238"/>
      <c r="N468" s="239"/>
      <c r="O468" s="239"/>
      <c r="P468" s="239"/>
      <c r="Q468" s="239"/>
      <c r="R468" s="239"/>
      <c r="S468" s="239"/>
      <c r="T468" s="240"/>
      <c r="AT468" s="241" t="s">
        <v>139</v>
      </c>
      <c r="AU468" s="241" t="s">
        <v>86</v>
      </c>
      <c r="AV468" s="11" t="s">
        <v>84</v>
      </c>
      <c r="AW468" s="11" t="s">
        <v>40</v>
      </c>
      <c r="AX468" s="11" t="s">
        <v>77</v>
      </c>
      <c r="AY468" s="241" t="s">
        <v>128</v>
      </c>
    </row>
    <row r="469" s="12" customFormat="1">
      <c r="B469" s="242"/>
      <c r="C469" s="243"/>
      <c r="D469" s="229" t="s">
        <v>139</v>
      </c>
      <c r="E469" s="244" t="s">
        <v>23</v>
      </c>
      <c r="F469" s="245" t="s">
        <v>678</v>
      </c>
      <c r="G469" s="243"/>
      <c r="H469" s="246">
        <v>47</v>
      </c>
      <c r="I469" s="247"/>
      <c r="J469" s="243"/>
      <c r="K469" s="243"/>
      <c r="L469" s="248"/>
      <c r="M469" s="249"/>
      <c r="N469" s="250"/>
      <c r="O469" s="250"/>
      <c r="P469" s="250"/>
      <c r="Q469" s="250"/>
      <c r="R469" s="250"/>
      <c r="S469" s="250"/>
      <c r="T469" s="251"/>
      <c r="AT469" s="252" t="s">
        <v>139</v>
      </c>
      <c r="AU469" s="252" t="s">
        <v>86</v>
      </c>
      <c r="AV469" s="12" t="s">
        <v>86</v>
      </c>
      <c r="AW469" s="12" t="s">
        <v>40</v>
      </c>
      <c r="AX469" s="12" t="s">
        <v>84</v>
      </c>
      <c r="AY469" s="252" t="s">
        <v>128</v>
      </c>
    </row>
    <row r="470" s="1" customFormat="1" ht="16.5" customHeight="1">
      <c r="B470" s="46"/>
      <c r="C470" s="275" t="s">
        <v>679</v>
      </c>
      <c r="D470" s="275" t="s">
        <v>299</v>
      </c>
      <c r="E470" s="276" t="s">
        <v>680</v>
      </c>
      <c r="F470" s="277" t="s">
        <v>681</v>
      </c>
      <c r="G470" s="278" t="s">
        <v>133</v>
      </c>
      <c r="H470" s="279">
        <v>47</v>
      </c>
      <c r="I470" s="280"/>
      <c r="J470" s="281">
        <f>ROUND(I470*H470,2)</f>
        <v>0</v>
      </c>
      <c r="K470" s="277" t="s">
        <v>134</v>
      </c>
      <c r="L470" s="282"/>
      <c r="M470" s="283" t="s">
        <v>23</v>
      </c>
      <c r="N470" s="284" t="s">
        <v>48</v>
      </c>
      <c r="O470" s="47"/>
      <c r="P470" s="226">
        <f>O470*H470</f>
        <v>0</v>
      </c>
      <c r="Q470" s="226">
        <v>0.00040000000000000002</v>
      </c>
      <c r="R470" s="226">
        <f>Q470*H470</f>
        <v>0.018800000000000001</v>
      </c>
      <c r="S470" s="226">
        <v>0</v>
      </c>
      <c r="T470" s="227">
        <f>S470*H470</f>
        <v>0</v>
      </c>
      <c r="AR470" s="24" t="s">
        <v>334</v>
      </c>
      <c r="AT470" s="24" t="s">
        <v>299</v>
      </c>
      <c r="AU470" s="24" t="s">
        <v>86</v>
      </c>
      <c r="AY470" s="24" t="s">
        <v>128</v>
      </c>
      <c r="BE470" s="228">
        <f>IF(N470="základní",J470,0)</f>
        <v>0</v>
      </c>
      <c r="BF470" s="228">
        <f>IF(N470="snížená",J470,0)</f>
        <v>0</v>
      </c>
      <c r="BG470" s="228">
        <f>IF(N470="zákl. přenesená",J470,0)</f>
        <v>0</v>
      </c>
      <c r="BH470" s="228">
        <f>IF(N470="sníž. přenesená",J470,0)</f>
        <v>0</v>
      </c>
      <c r="BI470" s="228">
        <f>IF(N470="nulová",J470,0)</f>
        <v>0</v>
      </c>
      <c r="BJ470" s="24" t="s">
        <v>84</v>
      </c>
      <c r="BK470" s="228">
        <f>ROUND(I470*H470,2)</f>
        <v>0</v>
      </c>
      <c r="BL470" s="24" t="s">
        <v>237</v>
      </c>
      <c r="BM470" s="24" t="s">
        <v>682</v>
      </c>
    </row>
    <row r="471" s="10" customFormat="1" ht="37.44" customHeight="1">
      <c r="B471" s="201"/>
      <c r="C471" s="202"/>
      <c r="D471" s="203" t="s">
        <v>76</v>
      </c>
      <c r="E471" s="204" t="s">
        <v>683</v>
      </c>
      <c r="F471" s="204" t="s">
        <v>684</v>
      </c>
      <c r="G471" s="202"/>
      <c r="H471" s="202"/>
      <c r="I471" s="205"/>
      <c r="J471" s="206">
        <f>BK471</f>
        <v>0</v>
      </c>
      <c r="K471" s="202"/>
      <c r="L471" s="207"/>
      <c r="M471" s="208"/>
      <c r="N471" s="209"/>
      <c r="O471" s="209"/>
      <c r="P471" s="210">
        <f>SUM(P472:P493)</f>
        <v>0</v>
      </c>
      <c r="Q471" s="209"/>
      <c r="R471" s="210">
        <f>SUM(R472:R493)</f>
        <v>0</v>
      </c>
      <c r="S471" s="209"/>
      <c r="T471" s="211">
        <f>SUM(T472:T493)</f>
        <v>0</v>
      </c>
      <c r="AR471" s="212" t="s">
        <v>159</v>
      </c>
      <c r="AT471" s="213" t="s">
        <v>76</v>
      </c>
      <c r="AU471" s="213" t="s">
        <v>77</v>
      </c>
      <c r="AY471" s="212" t="s">
        <v>128</v>
      </c>
      <c r="BK471" s="214">
        <f>SUM(BK472:BK493)</f>
        <v>0</v>
      </c>
    </row>
    <row r="472" s="1" customFormat="1" ht="16.5" customHeight="1">
      <c r="B472" s="46"/>
      <c r="C472" s="217" t="s">
        <v>685</v>
      </c>
      <c r="D472" s="217" t="s">
        <v>130</v>
      </c>
      <c r="E472" s="218" t="s">
        <v>686</v>
      </c>
      <c r="F472" s="219" t="s">
        <v>687</v>
      </c>
      <c r="G472" s="220" t="s">
        <v>688</v>
      </c>
      <c r="H472" s="221">
        <v>1</v>
      </c>
      <c r="I472" s="222"/>
      <c r="J472" s="223">
        <f>ROUND(I472*H472,2)</f>
        <v>0</v>
      </c>
      <c r="K472" s="219" t="s">
        <v>23</v>
      </c>
      <c r="L472" s="72"/>
      <c r="M472" s="224" t="s">
        <v>23</v>
      </c>
      <c r="N472" s="225" t="s">
        <v>48</v>
      </c>
      <c r="O472" s="47"/>
      <c r="P472" s="226">
        <f>O472*H472</f>
        <v>0</v>
      </c>
      <c r="Q472" s="226">
        <v>0</v>
      </c>
      <c r="R472" s="226">
        <f>Q472*H472</f>
        <v>0</v>
      </c>
      <c r="S472" s="226">
        <v>0</v>
      </c>
      <c r="T472" s="227">
        <f>S472*H472</f>
        <v>0</v>
      </c>
      <c r="AR472" s="24" t="s">
        <v>135</v>
      </c>
      <c r="AT472" s="24" t="s">
        <v>130</v>
      </c>
      <c r="AU472" s="24" t="s">
        <v>84</v>
      </c>
      <c r="AY472" s="24" t="s">
        <v>128</v>
      </c>
      <c r="BE472" s="228">
        <f>IF(N472="základní",J472,0)</f>
        <v>0</v>
      </c>
      <c r="BF472" s="228">
        <f>IF(N472="snížená",J472,0)</f>
        <v>0</v>
      </c>
      <c r="BG472" s="228">
        <f>IF(N472="zákl. přenesená",J472,0)</f>
        <v>0</v>
      </c>
      <c r="BH472" s="228">
        <f>IF(N472="sníž. přenesená",J472,0)</f>
        <v>0</v>
      </c>
      <c r="BI472" s="228">
        <f>IF(N472="nulová",J472,0)</f>
        <v>0</v>
      </c>
      <c r="BJ472" s="24" t="s">
        <v>84</v>
      </c>
      <c r="BK472" s="228">
        <f>ROUND(I472*H472,2)</f>
        <v>0</v>
      </c>
      <c r="BL472" s="24" t="s">
        <v>135</v>
      </c>
      <c r="BM472" s="24" t="s">
        <v>689</v>
      </c>
    </row>
    <row r="473" s="1" customFormat="1" ht="25.5" customHeight="1">
      <c r="B473" s="46"/>
      <c r="C473" s="217" t="s">
        <v>690</v>
      </c>
      <c r="D473" s="217" t="s">
        <v>130</v>
      </c>
      <c r="E473" s="218" t="s">
        <v>691</v>
      </c>
      <c r="F473" s="219" t="s">
        <v>692</v>
      </c>
      <c r="G473" s="220" t="s">
        <v>688</v>
      </c>
      <c r="H473" s="221">
        <v>1</v>
      </c>
      <c r="I473" s="222"/>
      <c r="J473" s="223">
        <f>ROUND(I473*H473,2)</f>
        <v>0</v>
      </c>
      <c r="K473" s="219" t="s">
        <v>23</v>
      </c>
      <c r="L473" s="72"/>
      <c r="M473" s="224" t="s">
        <v>23</v>
      </c>
      <c r="N473" s="225" t="s">
        <v>48</v>
      </c>
      <c r="O473" s="47"/>
      <c r="P473" s="226">
        <f>O473*H473</f>
        <v>0</v>
      </c>
      <c r="Q473" s="226">
        <v>0</v>
      </c>
      <c r="R473" s="226">
        <f>Q473*H473</f>
        <v>0</v>
      </c>
      <c r="S473" s="226">
        <v>0</v>
      </c>
      <c r="T473" s="227">
        <f>S473*H473</f>
        <v>0</v>
      </c>
      <c r="AR473" s="24" t="s">
        <v>135</v>
      </c>
      <c r="AT473" s="24" t="s">
        <v>130</v>
      </c>
      <c r="AU473" s="24" t="s">
        <v>84</v>
      </c>
      <c r="AY473" s="24" t="s">
        <v>128</v>
      </c>
      <c r="BE473" s="228">
        <f>IF(N473="základní",J473,0)</f>
        <v>0</v>
      </c>
      <c r="BF473" s="228">
        <f>IF(N473="snížená",J473,0)</f>
        <v>0</v>
      </c>
      <c r="BG473" s="228">
        <f>IF(N473="zákl. přenesená",J473,0)</f>
        <v>0</v>
      </c>
      <c r="BH473" s="228">
        <f>IF(N473="sníž. přenesená",J473,0)</f>
        <v>0</v>
      </c>
      <c r="BI473" s="228">
        <f>IF(N473="nulová",J473,0)</f>
        <v>0</v>
      </c>
      <c r="BJ473" s="24" t="s">
        <v>84</v>
      </c>
      <c r="BK473" s="228">
        <f>ROUND(I473*H473,2)</f>
        <v>0</v>
      </c>
      <c r="BL473" s="24" t="s">
        <v>135</v>
      </c>
      <c r="BM473" s="24" t="s">
        <v>693</v>
      </c>
    </row>
    <row r="474" s="1" customFormat="1" ht="16.5" customHeight="1">
      <c r="B474" s="46"/>
      <c r="C474" s="217" t="s">
        <v>694</v>
      </c>
      <c r="D474" s="217" t="s">
        <v>130</v>
      </c>
      <c r="E474" s="218" t="s">
        <v>695</v>
      </c>
      <c r="F474" s="219" t="s">
        <v>696</v>
      </c>
      <c r="G474" s="220" t="s">
        <v>688</v>
      </c>
      <c r="H474" s="221">
        <v>4</v>
      </c>
      <c r="I474" s="222"/>
      <c r="J474" s="223">
        <f>ROUND(I474*H474,2)</f>
        <v>0</v>
      </c>
      <c r="K474" s="219" t="s">
        <v>23</v>
      </c>
      <c r="L474" s="72"/>
      <c r="M474" s="224" t="s">
        <v>23</v>
      </c>
      <c r="N474" s="225" t="s">
        <v>48</v>
      </c>
      <c r="O474" s="47"/>
      <c r="P474" s="226">
        <f>O474*H474</f>
        <v>0</v>
      </c>
      <c r="Q474" s="226">
        <v>0</v>
      </c>
      <c r="R474" s="226">
        <f>Q474*H474</f>
        <v>0</v>
      </c>
      <c r="S474" s="226">
        <v>0</v>
      </c>
      <c r="T474" s="227">
        <f>S474*H474</f>
        <v>0</v>
      </c>
      <c r="AR474" s="24" t="s">
        <v>135</v>
      </c>
      <c r="AT474" s="24" t="s">
        <v>130</v>
      </c>
      <c r="AU474" s="24" t="s">
        <v>84</v>
      </c>
      <c r="AY474" s="24" t="s">
        <v>128</v>
      </c>
      <c r="BE474" s="228">
        <f>IF(N474="základní",J474,0)</f>
        <v>0</v>
      </c>
      <c r="BF474" s="228">
        <f>IF(N474="snížená",J474,0)</f>
        <v>0</v>
      </c>
      <c r="BG474" s="228">
        <f>IF(N474="zákl. přenesená",J474,0)</f>
        <v>0</v>
      </c>
      <c r="BH474" s="228">
        <f>IF(N474="sníž. přenesená",J474,0)</f>
        <v>0</v>
      </c>
      <c r="BI474" s="228">
        <f>IF(N474="nulová",J474,0)</f>
        <v>0</v>
      </c>
      <c r="BJ474" s="24" t="s">
        <v>84</v>
      </c>
      <c r="BK474" s="228">
        <f>ROUND(I474*H474,2)</f>
        <v>0</v>
      </c>
      <c r="BL474" s="24" t="s">
        <v>135</v>
      </c>
      <c r="BM474" s="24" t="s">
        <v>697</v>
      </c>
    </row>
    <row r="475" s="1" customFormat="1" ht="25.5" customHeight="1">
      <c r="B475" s="46"/>
      <c r="C475" s="217" t="s">
        <v>698</v>
      </c>
      <c r="D475" s="217" t="s">
        <v>130</v>
      </c>
      <c r="E475" s="218" t="s">
        <v>699</v>
      </c>
      <c r="F475" s="219" t="s">
        <v>700</v>
      </c>
      <c r="G475" s="220" t="s">
        <v>688</v>
      </c>
      <c r="H475" s="221">
        <v>1</v>
      </c>
      <c r="I475" s="222"/>
      <c r="J475" s="223">
        <f>ROUND(I475*H475,2)</f>
        <v>0</v>
      </c>
      <c r="K475" s="219" t="s">
        <v>23</v>
      </c>
      <c r="L475" s="72"/>
      <c r="M475" s="224" t="s">
        <v>23</v>
      </c>
      <c r="N475" s="225" t="s">
        <v>48</v>
      </c>
      <c r="O475" s="47"/>
      <c r="P475" s="226">
        <f>O475*H475</f>
        <v>0</v>
      </c>
      <c r="Q475" s="226">
        <v>0</v>
      </c>
      <c r="R475" s="226">
        <f>Q475*H475</f>
        <v>0</v>
      </c>
      <c r="S475" s="226">
        <v>0</v>
      </c>
      <c r="T475" s="227">
        <f>S475*H475</f>
        <v>0</v>
      </c>
      <c r="AR475" s="24" t="s">
        <v>135</v>
      </c>
      <c r="AT475" s="24" t="s">
        <v>130</v>
      </c>
      <c r="AU475" s="24" t="s">
        <v>84</v>
      </c>
      <c r="AY475" s="24" t="s">
        <v>128</v>
      </c>
      <c r="BE475" s="228">
        <f>IF(N475="základní",J475,0)</f>
        <v>0</v>
      </c>
      <c r="BF475" s="228">
        <f>IF(N475="snížená",J475,0)</f>
        <v>0</v>
      </c>
      <c r="BG475" s="228">
        <f>IF(N475="zákl. přenesená",J475,0)</f>
        <v>0</v>
      </c>
      <c r="BH475" s="228">
        <f>IF(N475="sníž. přenesená",J475,0)</f>
        <v>0</v>
      </c>
      <c r="BI475" s="228">
        <f>IF(N475="nulová",J475,0)</f>
        <v>0</v>
      </c>
      <c r="BJ475" s="24" t="s">
        <v>84</v>
      </c>
      <c r="BK475" s="228">
        <f>ROUND(I475*H475,2)</f>
        <v>0</v>
      </c>
      <c r="BL475" s="24" t="s">
        <v>135</v>
      </c>
      <c r="BM475" s="24" t="s">
        <v>701</v>
      </c>
    </row>
    <row r="476" s="1" customFormat="1" ht="38.25" customHeight="1">
      <c r="B476" s="46"/>
      <c r="C476" s="217" t="s">
        <v>702</v>
      </c>
      <c r="D476" s="217" t="s">
        <v>130</v>
      </c>
      <c r="E476" s="218" t="s">
        <v>703</v>
      </c>
      <c r="F476" s="219" t="s">
        <v>704</v>
      </c>
      <c r="G476" s="220" t="s">
        <v>688</v>
      </c>
      <c r="H476" s="221">
        <v>1</v>
      </c>
      <c r="I476" s="222"/>
      <c r="J476" s="223">
        <f>ROUND(I476*H476,2)</f>
        <v>0</v>
      </c>
      <c r="K476" s="219" t="s">
        <v>23</v>
      </c>
      <c r="L476" s="72"/>
      <c r="M476" s="224" t="s">
        <v>23</v>
      </c>
      <c r="N476" s="225" t="s">
        <v>48</v>
      </c>
      <c r="O476" s="47"/>
      <c r="P476" s="226">
        <f>O476*H476</f>
        <v>0</v>
      </c>
      <c r="Q476" s="226">
        <v>0</v>
      </c>
      <c r="R476" s="226">
        <f>Q476*H476</f>
        <v>0</v>
      </c>
      <c r="S476" s="226">
        <v>0</v>
      </c>
      <c r="T476" s="227">
        <f>S476*H476</f>
        <v>0</v>
      </c>
      <c r="AR476" s="24" t="s">
        <v>135</v>
      </c>
      <c r="AT476" s="24" t="s">
        <v>130</v>
      </c>
      <c r="AU476" s="24" t="s">
        <v>84</v>
      </c>
      <c r="AY476" s="24" t="s">
        <v>128</v>
      </c>
      <c r="BE476" s="228">
        <f>IF(N476="základní",J476,0)</f>
        <v>0</v>
      </c>
      <c r="BF476" s="228">
        <f>IF(N476="snížená",J476,0)</f>
        <v>0</v>
      </c>
      <c r="BG476" s="228">
        <f>IF(N476="zákl. přenesená",J476,0)</f>
        <v>0</v>
      </c>
      <c r="BH476" s="228">
        <f>IF(N476="sníž. přenesená",J476,0)</f>
        <v>0</v>
      </c>
      <c r="BI476" s="228">
        <f>IF(N476="nulová",J476,0)</f>
        <v>0</v>
      </c>
      <c r="BJ476" s="24" t="s">
        <v>84</v>
      </c>
      <c r="BK476" s="228">
        <f>ROUND(I476*H476,2)</f>
        <v>0</v>
      </c>
      <c r="BL476" s="24" t="s">
        <v>135</v>
      </c>
      <c r="BM476" s="24" t="s">
        <v>705</v>
      </c>
    </row>
    <row r="477" s="1" customFormat="1" ht="16.5" customHeight="1">
      <c r="B477" s="46"/>
      <c r="C477" s="217" t="s">
        <v>706</v>
      </c>
      <c r="D477" s="217" t="s">
        <v>130</v>
      </c>
      <c r="E477" s="218" t="s">
        <v>707</v>
      </c>
      <c r="F477" s="219" t="s">
        <v>708</v>
      </c>
      <c r="G477" s="220" t="s">
        <v>688</v>
      </c>
      <c r="H477" s="221">
        <v>1</v>
      </c>
      <c r="I477" s="222"/>
      <c r="J477" s="223">
        <f>ROUND(I477*H477,2)</f>
        <v>0</v>
      </c>
      <c r="K477" s="219" t="s">
        <v>23</v>
      </c>
      <c r="L477" s="72"/>
      <c r="M477" s="224" t="s">
        <v>23</v>
      </c>
      <c r="N477" s="225" t="s">
        <v>48</v>
      </c>
      <c r="O477" s="47"/>
      <c r="P477" s="226">
        <f>O477*H477</f>
        <v>0</v>
      </c>
      <c r="Q477" s="226">
        <v>0</v>
      </c>
      <c r="R477" s="226">
        <f>Q477*H477</f>
        <v>0</v>
      </c>
      <c r="S477" s="226">
        <v>0</v>
      </c>
      <c r="T477" s="227">
        <f>S477*H477</f>
        <v>0</v>
      </c>
      <c r="AR477" s="24" t="s">
        <v>135</v>
      </c>
      <c r="AT477" s="24" t="s">
        <v>130</v>
      </c>
      <c r="AU477" s="24" t="s">
        <v>84</v>
      </c>
      <c r="AY477" s="24" t="s">
        <v>128</v>
      </c>
      <c r="BE477" s="228">
        <f>IF(N477="základní",J477,0)</f>
        <v>0</v>
      </c>
      <c r="BF477" s="228">
        <f>IF(N477="snížená",J477,0)</f>
        <v>0</v>
      </c>
      <c r="BG477" s="228">
        <f>IF(N477="zákl. přenesená",J477,0)</f>
        <v>0</v>
      </c>
      <c r="BH477" s="228">
        <f>IF(N477="sníž. přenesená",J477,0)</f>
        <v>0</v>
      </c>
      <c r="BI477" s="228">
        <f>IF(N477="nulová",J477,0)</f>
        <v>0</v>
      </c>
      <c r="BJ477" s="24" t="s">
        <v>84</v>
      </c>
      <c r="BK477" s="228">
        <f>ROUND(I477*H477,2)</f>
        <v>0</v>
      </c>
      <c r="BL477" s="24" t="s">
        <v>135</v>
      </c>
      <c r="BM477" s="24" t="s">
        <v>709</v>
      </c>
    </row>
    <row r="478" s="1" customFormat="1" ht="25.5" customHeight="1">
      <c r="B478" s="46"/>
      <c r="C478" s="217" t="s">
        <v>710</v>
      </c>
      <c r="D478" s="217" t="s">
        <v>130</v>
      </c>
      <c r="E478" s="218" t="s">
        <v>711</v>
      </c>
      <c r="F478" s="219" t="s">
        <v>712</v>
      </c>
      <c r="G478" s="220" t="s">
        <v>688</v>
      </c>
      <c r="H478" s="221">
        <v>1</v>
      </c>
      <c r="I478" s="222"/>
      <c r="J478" s="223">
        <f>ROUND(I478*H478,2)</f>
        <v>0</v>
      </c>
      <c r="K478" s="219" t="s">
        <v>23</v>
      </c>
      <c r="L478" s="72"/>
      <c r="M478" s="224" t="s">
        <v>23</v>
      </c>
      <c r="N478" s="225" t="s">
        <v>48</v>
      </c>
      <c r="O478" s="47"/>
      <c r="P478" s="226">
        <f>O478*H478</f>
        <v>0</v>
      </c>
      <c r="Q478" s="226">
        <v>0</v>
      </c>
      <c r="R478" s="226">
        <f>Q478*H478</f>
        <v>0</v>
      </c>
      <c r="S478" s="226">
        <v>0</v>
      </c>
      <c r="T478" s="227">
        <f>S478*H478</f>
        <v>0</v>
      </c>
      <c r="AR478" s="24" t="s">
        <v>135</v>
      </c>
      <c r="AT478" s="24" t="s">
        <v>130</v>
      </c>
      <c r="AU478" s="24" t="s">
        <v>84</v>
      </c>
      <c r="AY478" s="24" t="s">
        <v>128</v>
      </c>
      <c r="BE478" s="228">
        <f>IF(N478="základní",J478,0)</f>
        <v>0</v>
      </c>
      <c r="BF478" s="228">
        <f>IF(N478="snížená",J478,0)</f>
        <v>0</v>
      </c>
      <c r="BG478" s="228">
        <f>IF(N478="zákl. přenesená",J478,0)</f>
        <v>0</v>
      </c>
      <c r="BH478" s="228">
        <f>IF(N478="sníž. přenesená",J478,0)</f>
        <v>0</v>
      </c>
      <c r="BI478" s="228">
        <f>IF(N478="nulová",J478,0)</f>
        <v>0</v>
      </c>
      <c r="BJ478" s="24" t="s">
        <v>84</v>
      </c>
      <c r="BK478" s="228">
        <f>ROUND(I478*H478,2)</f>
        <v>0</v>
      </c>
      <c r="BL478" s="24" t="s">
        <v>135</v>
      </c>
      <c r="BM478" s="24" t="s">
        <v>713</v>
      </c>
    </row>
    <row r="479" s="1" customFormat="1" ht="25.5" customHeight="1">
      <c r="B479" s="46"/>
      <c r="C479" s="217" t="s">
        <v>714</v>
      </c>
      <c r="D479" s="217" t="s">
        <v>130</v>
      </c>
      <c r="E479" s="218" t="s">
        <v>715</v>
      </c>
      <c r="F479" s="219" t="s">
        <v>716</v>
      </c>
      <c r="G479" s="220" t="s">
        <v>688</v>
      </c>
      <c r="H479" s="221">
        <v>1</v>
      </c>
      <c r="I479" s="222"/>
      <c r="J479" s="223">
        <f>ROUND(I479*H479,2)</f>
        <v>0</v>
      </c>
      <c r="K479" s="219" t="s">
        <v>23</v>
      </c>
      <c r="L479" s="72"/>
      <c r="M479" s="224" t="s">
        <v>23</v>
      </c>
      <c r="N479" s="225" t="s">
        <v>48</v>
      </c>
      <c r="O479" s="47"/>
      <c r="P479" s="226">
        <f>O479*H479</f>
        <v>0</v>
      </c>
      <c r="Q479" s="226">
        <v>0</v>
      </c>
      <c r="R479" s="226">
        <f>Q479*H479</f>
        <v>0</v>
      </c>
      <c r="S479" s="226">
        <v>0</v>
      </c>
      <c r="T479" s="227">
        <f>S479*H479</f>
        <v>0</v>
      </c>
      <c r="AR479" s="24" t="s">
        <v>135</v>
      </c>
      <c r="AT479" s="24" t="s">
        <v>130</v>
      </c>
      <c r="AU479" s="24" t="s">
        <v>84</v>
      </c>
      <c r="AY479" s="24" t="s">
        <v>128</v>
      </c>
      <c r="BE479" s="228">
        <f>IF(N479="základní",J479,0)</f>
        <v>0</v>
      </c>
      <c r="BF479" s="228">
        <f>IF(N479="snížená",J479,0)</f>
        <v>0</v>
      </c>
      <c r="BG479" s="228">
        <f>IF(N479="zákl. přenesená",J479,0)</f>
        <v>0</v>
      </c>
      <c r="BH479" s="228">
        <f>IF(N479="sníž. přenesená",J479,0)</f>
        <v>0</v>
      </c>
      <c r="BI479" s="228">
        <f>IF(N479="nulová",J479,0)</f>
        <v>0</v>
      </c>
      <c r="BJ479" s="24" t="s">
        <v>84</v>
      </c>
      <c r="BK479" s="228">
        <f>ROUND(I479*H479,2)</f>
        <v>0</v>
      </c>
      <c r="BL479" s="24" t="s">
        <v>135</v>
      </c>
      <c r="BM479" s="24" t="s">
        <v>717</v>
      </c>
    </row>
    <row r="480" s="1" customFormat="1" ht="51" customHeight="1">
      <c r="B480" s="46"/>
      <c r="C480" s="217" t="s">
        <v>718</v>
      </c>
      <c r="D480" s="217" t="s">
        <v>130</v>
      </c>
      <c r="E480" s="218" t="s">
        <v>719</v>
      </c>
      <c r="F480" s="219" t="s">
        <v>720</v>
      </c>
      <c r="G480" s="220" t="s">
        <v>688</v>
      </c>
      <c r="H480" s="221">
        <v>1</v>
      </c>
      <c r="I480" s="222"/>
      <c r="J480" s="223">
        <f>ROUND(I480*H480,2)</f>
        <v>0</v>
      </c>
      <c r="K480" s="219" t="s">
        <v>23</v>
      </c>
      <c r="L480" s="72"/>
      <c r="M480" s="224" t="s">
        <v>23</v>
      </c>
      <c r="N480" s="225" t="s">
        <v>48</v>
      </c>
      <c r="O480" s="47"/>
      <c r="P480" s="226">
        <f>O480*H480</f>
        <v>0</v>
      </c>
      <c r="Q480" s="226">
        <v>0</v>
      </c>
      <c r="R480" s="226">
        <f>Q480*H480</f>
        <v>0</v>
      </c>
      <c r="S480" s="226">
        <v>0</v>
      </c>
      <c r="T480" s="227">
        <f>S480*H480</f>
        <v>0</v>
      </c>
      <c r="AR480" s="24" t="s">
        <v>135</v>
      </c>
      <c r="AT480" s="24" t="s">
        <v>130</v>
      </c>
      <c r="AU480" s="24" t="s">
        <v>84</v>
      </c>
      <c r="AY480" s="24" t="s">
        <v>128</v>
      </c>
      <c r="BE480" s="228">
        <f>IF(N480="základní",J480,0)</f>
        <v>0</v>
      </c>
      <c r="BF480" s="228">
        <f>IF(N480="snížená",J480,0)</f>
        <v>0</v>
      </c>
      <c r="BG480" s="228">
        <f>IF(N480="zákl. přenesená",J480,0)</f>
        <v>0</v>
      </c>
      <c r="BH480" s="228">
        <f>IF(N480="sníž. přenesená",J480,0)</f>
        <v>0</v>
      </c>
      <c r="BI480" s="228">
        <f>IF(N480="nulová",J480,0)</f>
        <v>0</v>
      </c>
      <c r="BJ480" s="24" t="s">
        <v>84</v>
      </c>
      <c r="BK480" s="228">
        <f>ROUND(I480*H480,2)</f>
        <v>0</v>
      </c>
      <c r="BL480" s="24" t="s">
        <v>135</v>
      </c>
      <c r="BM480" s="24" t="s">
        <v>721</v>
      </c>
    </row>
    <row r="481" s="1" customFormat="1" ht="16.5" customHeight="1">
      <c r="B481" s="46"/>
      <c r="C481" s="217" t="s">
        <v>616</v>
      </c>
      <c r="D481" s="217" t="s">
        <v>130</v>
      </c>
      <c r="E481" s="218" t="s">
        <v>722</v>
      </c>
      <c r="F481" s="219" t="s">
        <v>723</v>
      </c>
      <c r="G481" s="220" t="s">
        <v>688</v>
      </c>
      <c r="H481" s="221">
        <v>1</v>
      </c>
      <c r="I481" s="222"/>
      <c r="J481" s="223">
        <f>ROUND(I481*H481,2)</f>
        <v>0</v>
      </c>
      <c r="K481" s="219" t="s">
        <v>23</v>
      </c>
      <c r="L481" s="72"/>
      <c r="M481" s="224" t="s">
        <v>23</v>
      </c>
      <c r="N481" s="225" t="s">
        <v>48</v>
      </c>
      <c r="O481" s="47"/>
      <c r="P481" s="226">
        <f>O481*H481</f>
        <v>0</v>
      </c>
      <c r="Q481" s="226">
        <v>0</v>
      </c>
      <c r="R481" s="226">
        <f>Q481*H481</f>
        <v>0</v>
      </c>
      <c r="S481" s="226">
        <v>0</v>
      </c>
      <c r="T481" s="227">
        <f>S481*H481</f>
        <v>0</v>
      </c>
      <c r="AR481" s="24" t="s">
        <v>135</v>
      </c>
      <c r="AT481" s="24" t="s">
        <v>130</v>
      </c>
      <c r="AU481" s="24" t="s">
        <v>84</v>
      </c>
      <c r="AY481" s="24" t="s">
        <v>128</v>
      </c>
      <c r="BE481" s="228">
        <f>IF(N481="základní",J481,0)</f>
        <v>0</v>
      </c>
      <c r="BF481" s="228">
        <f>IF(N481="snížená",J481,0)</f>
        <v>0</v>
      </c>
      <c r="BG481" s="228">
        <f>IF(N481="zákl. přenesená",J481,0)</f>
        <v>0</v>
      </c>
      <c r="BH481" s="228">
        <f>IF(N481="sníž. přenesená",J481,0)</f>
        <v>0</v>
      </c>
      <c r="BI481" s="228">
        <f>IF(N481="nulová",J481,0)</f>
        <v>0</v>
      </c>
      <c r="BJ481" s="24" t="s">
        <v>84</v>
      </c>
      <c r="BK481" s="228">
        <f>ROUND(I481*H481,2)</f>
        <v>0</v>
      </c>
      <c r="BL481" s="24" t="s">
        <v>135</v>
      </c>
      <c r="BM481" s="24" t="s">
        <v>724</v>
      </c>
    </row>
    <row r="482" s="1" customFormat="1" ht="25.5" customHeight="1">
      <c r="B482" s="46"/>
      <c r="C482" s="217" t="s">
        <v>725</v>
      </c>
      <c r="D482" s="217" t="s">
        <v>130</v>
      </c>
      <c r="E482" s="218" t="s">
        <v>726</v>
      </c>
      <c r="F482" s="219" t="s">
        <v>727</v>
      </c>
      <c r="G482" s="220" t="s">
        <v>688</v>
      </c>
      <c r="H482" s="221">
        <v>1</v>
      </c>
      <c r="I482" s="222"/>
      <c r="J482" s="223">
        <f>ROUND(I482*H482,2)</f>
        <v>0</v>
      </c>
      <c r="K482" s="219" t="s">
        <v>23</v>
      </c>
      <c r="L482" s="72"/>
      <c r="M482" s="224" t="s">
        <v>23</v>
      </c>
      <c r="N482" s="225" t="s">
        <v>48</v>
      </c>
      <c r="O482" s="47"/>
      <c r="P482" s="226">
        <f>O482*H482</f>
        <v>0</v>
      </c>
      <c r="Q482" s="226">
        <v>0</v>
      </c>
      <c r="R482" s="226">
        <f>Q482*H482</f>
        <v>0</v>
      </c>
      <c r="S482" s="226">
        <v>0</v>
      </c>
      <c r="T482" s="227">
        <f>S482*H482</f>
        <v>0</v>
      </c>
      <c r="AR482" s="24" t="s">
        <v>135</v>
      </c>
      <c r="AT482" s="24" t="s">
        <v>130</v>
      </c>
      <c r="AU482" s="24" t="s">
        <v>84</v>
      </c>
      <c r="AY482" s="24" t="s">
        <v>128</v>
      </c>
      <c r="BE482" s="228">
        <f>IF(N482="základní",J482,0)</f>
        <v>0</v>
      </c>
      <c r="BF482" s="228">
        <f>IF(N482="snížená",J482,0)</f>
        <v>0</v>
      </c>
      <c r="BG482" s="228">
        <f>IF(N482="zákl. přenesená",J482,0)</f>
        <v>0</v>
      </c>
      <c r="BH482" s="228">
        <f>IF(N482="sníž. přenesená",J482,0)</f>
        <v>0</v>
      </c>
      <c r="BI482" s="228">
        <f>IF(N482="nulová",J482,0)</f>
        <v>0</v>
      </c>
      <c r="BJ482" s="24" t="s">
        <v>84</v>
      </c>
      <c r="BK482" s="228">
        <f>ROUND(I482*H482,2)</f>
        <v>0</v>
      </c>
      <c r="BL482" s="24" t="s">
        <v>135</v>
      </c>
      <c r="BM482" s="24" t="s">
        <v>728</v>
      </c>
    </row>
    <row r="483" s="1" customFormat="1" ht="16.5" customHeight="1">
      <c r="B483" s="46"/>
      <c r="C483" s="217" t="s">
        <v>729</v>
      </c>
      <c r="D483" s="217" t="s">
        <v>130</v>
      </c>
      <c r="E483" s="218" t="s">
        <v>730</v>
      </c>
      <c r="F483" s="219" t="s">
        <v>731</v>
      </c>
      <c r="G483" s="220" t="s">
        <v>688</v>
      </c>
      <c r="H483" s="221">
        <v>1</v>
      </c>
      <c r="I483" s="222"/>
      <c r="J483" s="223">
        <f>ROUND(I483*H483,2)</f>
        <v>0</v>
      </c>
      <c r="K483" s="219" t="s">
        <v>23</v>
      </c>
      <c r="L483" s="72"/>
      <c r="M483" s="224" t="s">
        <v>23</v>
      </c>
      <c r="N483" s="225" t="s">
        <v>48</v>
      </c>
      <c r="O483" s="47"/>
      <c r="P483" s="226">
        <f>O483*H483</f>
        <v>0</v>
      </c>
      <c r="Q483" s="226">
        <v>0</v>
      </c>
      <c r="R483" s="226">
        <f>Q483*H483</f>
        <v>0</v>
      </c>
      <c r="S483" s="226">
        <v>0</v>
      </c>
      <c r="T483" s="227">
        <f>S483*H483</f>
        <v>0</v>
      </c>
      <c r="AR483" s="24" t="s">
        <v>135</v>
      </c>
      <c r="AT483" s="24" t="s">
        <v>130</v>
      </c>
      <c r="AU483" s="24" t="s">
        <v>84</v>
      </c>
      <c r="AY483" s="24" t="s">
        <v>128</v>
      </c>
      <c r="BE483" s="228">
        <f>IF(N483="základní",J483,0)</f>
        <v>0</v>
      </c>
      <c r="BF483" s="228">
        <f>IF(N483="snížená",J483,0)</f>
        <v>0</v>
      </c>
      <c r="BG483" s="228">
        <f>IF(N483="zákl. přenesená",J483,0)</f>
        <v>0</v>
      </c>
      <c r="BH483" s="228">
        <f>IF(N483="sníž. přenesená",J483,0)</f>
        <v>0</v>
      </c>
      <c r="BI483" s="228">
        <f>IF(N483="nulová",J483,0)</f>
        <v>0</v>
      </c>
      <c r="BJ483" s="24" t="s">
        <v>84</v>
      </c>
      <c r="BK483" s="228">
        <f>ROUND(I483*H483,2)</f>
        <v>0</v>
      </c>
      <c r="BL483" s="24" t="s">
        <v>135</v>
      </c>
      <c r="BM483" s="24" t="s">
        <v>732</v>
      </c>
    </row>
    <row r="484" s="1" customFormat="1" ht="16.5" customHeight="1">
      <c r="B484" s="46"/>
      <c r="C484" s="217" t="s">
        <v>733</v>
      </c>
      <c r="D484" s="217" t="s">
        <v>130</v>
      </c>
      <c r="E484" s="218" t="s">
        <v>734</v>
      </c>
      <c r="F484" s="219" t="s">
        <v>735</v>
      </c>
      <c r="G484" s="220" t="s">
        <v>688</v>
      </c>
      <c r="H484" s="221">
        <v>1</v>
      </c>
      <c r="I484" s="222"/>
      <c r="J484" s="223">
        <f>ROUND(I484*H484,2)</f>
        <v>0</v>
      </c>
      <c r="K484" s="219" t="s">
        <v>23</v>
      </c>
      <c r="L484" s="72"/>
      <c r="M484" s="224" t="s">
        <v>23</v>
      </c>
      <c r="N484" s="225" t="s">
        <v>48</v>
      </c>
      <c r="O484" s="47"/>
      <c r="P484" s="226">
        <f>O484*H484</f>
        <v>0</v>
      </c>
      <c r="Q484" s="226">
        <v>0</v>
      </c>
      <c r="R484" s="226">
        <f>Q484*H484</f>
        <v>0</v>
      </c>
      <c r="S484" s="226">
        <v>0</v>
      </c>
      <c r="T484" s="227">
        <f>S484*H484</f>
        <v>0</v>
      </c>
      <c r="AR484" s="24" t="s">
        <v>135</v>
      </c>
      <c r="AT484" s="24" t="s">
        <v>130</v>
      </c>
      <c r="AU484" s="24" t="s">
        <v>84</v>
      </c>
      <c r="AY484" s="24" t="s">
        <v>128</v>
      </c>
      <c r="BE484" s="228">
        <f>IF(N484="základní",J484,0)</f>
        <v>0</v>
      </c>
      <c r="BF484" s="228">
        <f>IF(N484="snížená",J484,0)</f>
        <v>0</v>
      </c>
      <c r="BG484" s="228">
        <f>IF(N484="zákl. přenesená",J484,0)</f>
        <v>0</v>
      </c>
      <c r="BH484" s="228">
        <f>IF(N484="sníž. přenesená",J484,0)</f>
        <v>0</v>
      </c>
      <c r="BI484" s="228">
        <f>IF(N484="nulová",J484,0)</f>
        <v>0</v>
      </c>
      <c r="BJ484" s="24" t="s">
        <v>84</v>
      </c>
      <c r="BK484" s="228">
        <f>ROUND(I484*H484,2)</f>
        <v>0</v>
      </c>
      <c r="BL484" s="24" t="s">
        <v>135</v>
      </c>
      <c r="BM484" s="24" t="s">
        <v>736</v>
      </c>
    </row>
    <row r="485" s="1" customFormat="1" ht="16.5" customHeight="1">
      <c r="B485" s="46"/>
      <c r="C485" s="217" t="s">
        <v>737</v>
      </c>
      <c r="D485" s="217" t="s">
        <v>130</v>
      </c>
      <c r="E485" s="218" t="s">
        <v>738</v>
      </c>
      <c r="F485" s="219" t="s">
        <v>739</v>
      </c>
      <c r="G485" s="220" t="s">
        <v>688</v>
      </c>
      <c r="H485" s="221">
        <v>1</v>
      </c>
      <c r="I485" s="222"/>
      <c r="J485" s="223">
        <f>ROUND(I485*H485,2)</f>
        <v>0</v>
      </c>
      <c r="K485" s="219" t="s">
        <v>23</v>
      </c>
      <c r="L485" s="72"/>
      <c r="M485" s="224" t="s">
        <v>23</v>
      </c>
      <c r="N485" s="225" t="s">
        <v>48</v>
      </c>
      <c r="O485" s="47"/>
      <c r="P485" s="226">
        <f>O485*H485</f>
        <v>0</v>
      </c>
      <c r="Q485" s="226">
        <v>0</v>
      </c>
      <c r="R485" s="226">
        <f>Q485*H485</f>
        <v>0</v>
      </c>
      <c r="S485" s="226">
        <v>0</v>
      </c>
      <c r="T485" s="227">
        <f>S485*H485</f>
        <v>0</v>
      </c>
      <c r="AR485" s="24" t="s">
        <v>135</v>
      </c>
      <c r="AT485" s="24" t="s">
        <v>130</v>
      </c>
      <c r="AU485" s="24" t="s">
        <v>84</v>
      </c>
      <c r="AY485" s="24" t="s">
        <v>128</v>
      </c>
      <c r="BE485" s="228">
        <f>IF(N485="základní",J485,0)</f>
        <v>0</v>
      </c>
      <c r="BF485" s="228">
        <f>IF(N485="snížená",J485,0)</f>
        <v>0</v>
      </c>
      <c r="BG485" s="228">
        <f>IF(N485="zákl. přenesená",J485,0)</f>
        <v>0</v>
      </c>
      <c r="BH485" s="228">
        <f>IF(N485="sníž. přenesená",J485,0)</f>
        <v>0</v>
      </c>
      <c r="BI485" s="228">
        <f>IF(N485="nulová",J485,0)</f>
        <v>0</v>
      </c>
      <c r="BJ485" s="24" t="s">
        <v>84</v>
      </c>
      <c r="BK485" s="228">
        <f>ROUND(I485*H485,2)</f>
        <v>0</v>
      </c>
      <c r="BL485" s="24" t="s">
        <v>135</v>
      </c>
      <c r="BM485" s="24" t="s">
        <v>740</v>
      </c>
    </row>
    <row r="486" s="1" customFormat="1" ht="16.5" customHeight="1">
      <c r="B486" s="46"/>
      <c r="C486" s="217" t="s">
        <v>741</v>
      </c>
      <c r="D486" s="217" t="s">
        <v>130</v>
      </c>
      <c r="E486" s="218" t="s">
        <v>742</v>
      </c>
      <c r="F486" s="219" t="s">
        <v>743</v>
      </c>
      <c r="G486" s="220" t="s">
        <v>688</v>
      </c>
      <c r="H486" s="221">
        <v>1</v>
      </c>
      <c r="I486" s="222"/>
      <c r="J486" s="223">
        <f>ROUND(I486*H486,2)</f>
        <v>0</v>
      </c>
      <c r="K486" s="219" t="s">
        <v>23</v>
      </c>
      <c r="L486" s="72"/>
      <c r="M486" s="224" t="s">
        <v>23</v>
      </c>
      <c r="N486" s="225" t="s">
        <v>48</v>
      </c>
      <c r="O486" s="47"/>
      <c r="P486" s="226">
        <f>O486*H486</f>
        <v>0</v>
      </c>
      <c r="Q486" s="226">
        <v>0</v>
      </c>
      <c r="R486" s="226">
        <f>Q486*H486</f>
        <v>0</v>
      </c>
      <c r="S486" s="226">
        <v>0</v>
      </c>
      <c r="T486" s="227">
        <f>S486*H486</f>
        <v>0</v>
      </c>
      <c r="AR486" s="24" t="s">
        <v>135</v>
      </c>
      <c r="AT486" s="24" t="s">
        <v>130</v>
      </c>
      <c r="AU486" s="24" t="s">
        <v>84</v>
      </c>
      <c r="AY486" s="24" t="s">
        <v>128</v>
      </c>
      <c r="BE486" s="228">
        <f>IF(N486="základní",J486,0)</f>
        <v>0</v>
      </c>
      <c r="BF486" s="228">
        <f>IF(N486="snížená",J486,0)</f>
        <v>0</v>
      </c>
      <c r="BG486" s="228">
        <f>IF(N486="zákl. přenesená",J486,0)</f>
        <v>0</v>
      </c>
      <c r="BH486" s="228">
        <f>IF(N486="sníž. přenesená",J486,0)</f>
        <v>0</v>
      </c>
      <c r="BI486" s="228">
        <f>IF(N486="nulová",J486,0)</f>
        <v>0</v>
      </c>
      <c r="BJ486" s="24" t="s">
        <v>84</v>
      </c>
      <c r="BK486" s="228">
        <f>ROUND(I486*H486,2)</f>
        <v>0</v>
      </c>
      <c r="BL486" s="24" t="s">
        <v>135</v>
      </c>
      <c r="BM486" s="24" t="s">
        <v>744</v>
      </c>
    </row>
    <row r="487" s="1" customFormat="1" ht="16.5" customHeight="1">
      <c r="B487" s="46"/>
      <c r="C487" s="217" t="s">
        <v>745</v>
      </c>
      <c r="D487" s="217" t="s">
        <v>130</v>
      </c>
      <c r="E487" s="218" t="s">
        <v>746</v>
      </c>
      <c r="F487" s="219" t="s">
        <v>747</v>
      </c>
      <c r="G487" s="220" t="s">
        <v>688</v>
      </c>
      <c r="H487" s="221">
        <v>1</v>
      </c>
      <c r="I487" s="222"/>
      <c r="J487" s="223">
        <f>ROUND(I487*H487,2)</f>
        <v>0</v>
      </c>
      <c r="K487" s="219" t="s">
        <v>23</v>
      </c>
      <c r="L487" s="72"/>
      <c r="M487" s="224" t="s">
        <v>23</v>
      </c>
      <c r="N487" s="225" t="s">
        <v>48</v>
      </c>
      <c r="O487" s="47"/>
      <c r="P487" s="226">
        <f>O487*H487</f>
        <v>0</v>
      </c>
      <c r="Q487" s="226">
        <v>0</v>
      </c>
      <c r="R487" s="226">
        <f>Q487*H487</f>
        <v>0</v>
      </c>
      <c r="S487" s="226">
        <v>0</v>
      </c>
      <c r="T487" s="227">
        <f>S487*H487</f>
        <v>0</v>
      </c>
      <c r="AR487" s="24" t="s">
        <v>135</v>
      </c>
      <c r="AT487" s="24" t="s">
        <v>130</v>
      </c>
      <c r="AU487" s="24" t="s">
        <v>84</v>
      </c>
      <c r="AY487" s="24" t="s">
        <v>128</v>
      </c>
      <c r="BE487" s="228">
        <f>IF(N487="základní",J487,0)</f>
        <v>0</v>
      </c>
      <c r="BF487" s="228">
        <f>IF(N487="snížená",J487,0)</f>
        <v>0</v>
      </c>
      <c r="BG487" s="228">
        <f>IF(N487="zákl. přenesená",J487,0)</f>
        <v>0</v>
      </c>
      <c r="BH487" s="228">
        <f>IF(N487="sníž. přenesená",J487,0)</f>
        <v>0</v>
      </c>
      <c r="BI487" s="228">
        <f>IF(N487="nulová",J487,0)</f>
        <v>0</v>
      </c>
      <c r="BJ487" s="24" t="s">
        <v>84</v>
      </c>
      <c r="BK487" s="228">
        <f>ROUND(I487*H487,2)</f>
        <v>0</v>
      </c>
      <c r="BL487" s="24" t="s">
        <v>135</v>
      </c>
      <c r="BM487" s="24" t="s">
        <v>748</v>
      </c>
    </row>
    <row r="488" s="1" customFormat="1" ht="51" customHeight="1">
      <c r="B488" s="46"/>
      <c r="C488" s="217" t="s">
        <v>749</v>
      </c>
      <c r="D488" s="217" t="s">
        <v>130</v>
      </c>
      <c r="E488" s="218" t="s">
        <v>750</v>
      </c>
      <c r="F488" s="219" t="s">
        <v>751</v>
      </c>
      <c r="G488" s="220" t="s">
        <v>688</v>
      </c>
      <c r="H488" s="221">
        <v>1</v>
      </c>
      <c r="I488" s="222"/>
      <c r="J488" s="223">
        <f>ROUND(I488*H488,2)</f>
        <v>0</v>
      </c>
      <c r="K488" s="219" t="s">
        <v>23</v>
      </c>
      <c r="L488" s="72"/>
      <c r="M488" s="224" t="s">
        <v>23</v>
      </c>
      <c r="N488" s="225" t="s">
        <v>48</v>
      </c>
      <c r="O488" s="47"/>
      <c r="P488" s="226">
        <f>O488*H488</f>
        <v>0</v>
      </c>
      <c r="Q488" s="226">
        <v>0</v>
      </c>
      <c r="R488" s="226">
        <f>Q488*H488</f>
        <v>0</v>
      </c>
      <c r="S488" s="226">
        <v>0</v>
      </c>
      <c r="T488" s="227">
        <f>S488*H488</f>
        <v>0</v>
      </c>
      <c r="AR488" s="24" t="s">
        <v>135</v>
      </c>
      <c r="AT488" s="24" t="s">
        <v>130</v>
      </c>
      <c r="AU488" s="24" t="s">
        <v>84</v>
      </c>
      <c r="AY488" s="24" t="s">
        <v>128</v>
      </c>
      <c r="BE488" s="228">
        <f>IF(N488="základní",J488,0)</f>
        <v>0</v>
      </c>
      <c r="BF488" s="228">
        <f>IF(N488="snížená",J488,0)</f>
        <v>0</v>
      </c>
      <c r="BG488" s="228">
        <f>IF(N488="zákl. přenesená",J488,0)</f>
        <v>0</v>
      </c>
      <c r="BH488" s="228">
        <f>IF(N488="sníž. přenesená",J488,0)</f>
        <v>0</v>
      </c>
      <c r="BI488" s="228">
        <f>IF(N488="nulová",J488,0)</f>
        <v>0</v>
      </c>
      <c r="BJ488" s="24" t="s">
        <v>84</v>
      </c>
      <c r="BK488" s="228">
        <f>ROUND(I488*H488,2)</f>
        <v>0</v>
      </c>
      <c r="BL488" s="24" t="s">
        <v>135</v>
      </c>
      <c r="BM488" s="24" t="s">
        <v>752</v>
      </c>
    </row>
    <row r="489" s="1" customFormat="1" ht="16.5" customHeight="1">
      <c r="B489" s="46"/>
      <c r="C489" s="217" t="s">
        <v>753</v>
      </c>
      <c r="D489" s="217" t="s">
        <v>130</v>
      </c>
      <c r="E489" s="218" t="s">
        <v>754</v>
      </c>
      <c r="F489" s="219" t="s">
        <v>755</v>
      </c>
      <c r="G489" s="220" t="s">
        <v>688</v>
      </c>
      <c r="H489" s="221">
        <v>1</v>
      </c>
      <c r="I489" s="222"/>
      <c r="J489" s="223">
        <f>ROUND(I489*H489,2)</f>
        <v>0</v>
      </c>
      <c r="K489" s="219" t="s">
        <v>23</v>
      </c>
      <c r="L489" s="72"/>
      <c r="M489" s="224" t="s">
        <v>23</v>
      </c>
      <c r="N489" s="225" t="s">
        <v>48</v>
      </c>
      <c r="O489" s="47"/>
      <c r="P489" s="226">
        <f>O489*H489</f>
        <v>0</v>
      </c>
      <c r="Q489" s="226">
        <v>0</v>
      </c>
      <c r="R489" s="226">
        <f>Q489*H489</f>
        <v>0</v>
      </c>
      <c r="S489" s="226">
        <v>0</v>
      </c>
      <c r="T489" s="227">
        <f>S489*H489</f>
        <v>0</v>
      </c>
      <c r="AR489" s="24" t="s">
        <v>135</v>
      </c>
      <c r="AT489" s="24" t="s">
        <v>130</v>
      </c>
      <c r="AU489" s="24" t="s">
        <v>84</v>
      </c>
      <c r="AY489" s="24" t="s">
        <v>128</v>
      </c>
      <c r="BE489" s="228">
        <f>IF(N489="základní",J489,0)</f>
        <v>0</v>
      </c>
      <c r="BF489" s="228">
        <f>IF(N489="snížená",J489,0)</f>
        <v>0</v>
      </c>
      <c r="BG489" s="228">
        <f>IF(N489="zákl. přenesená",J489,0)</f>
        <v>0</v>
      </c>
      <c r="BH489" s="228">
        <f>IF(N489="sníž. přenesená",J489,0)</f>
        <v>0</v>
      </c>
      <c r="BI489" s="228">
        <f>IF(N489="nulová",J489,0)</f>
        <v>0</v>
      </c>
      <c r="BJ489" s="24" t="s">
        <v>84</v>
      </c>
      <c r="BK489" s="228">
        <f>ROUND(I489*H489,2)</f>
        <v>0</v>
      </c>
      <c r="BL489" s="24" t="s">
        <v>135</v>
      </c>
      <c r="BM489" s="24" t="s">
        <v>756</v>
      </c>
    </row>
    <row r="490" s="1" customFormat="1" ht="16.5" customHeight="1">
      <c r="B490" s="46"/>
      <c r="C490" s="217" t="s">
        <v>757</v>
      </c>
      <c r="D490" s="217" t="s">
        <v>130</v>
      </c>
      <c r="E490" s="218" t="s">
        <v>758</v>
      </c>
      <c r="F490" s="219" t="s">
        <v>759</v>
      </c>
      <c r="G490" s="220" t="s">
        <v>688</v>
      </c>
      <c r="H490" s="221">
        <v>1</v>
      </c>
      <c r="I490" s="222"/>
      <c r="J490" s="223">
        <f>ROUND(I490*H490,2)</f>
        <v>0</v>
      </c>
      <c r="K490" s="219" t="s">
        <v>23</v>
      </c>
      <c r="L490" s="72"/>
      <c r="M490" s="224" t="s">
        <v>23</v>
      </c>
      <c r="N490" s="225" t="s">
        <v>48</v>
      </c>
      <c r="O490" s="47"/>
      <c r="P490" s="226">
        <f>O490*H490</f>
        <v>0</v>
      </c>
      <c r="Q490" s="226">
        <v>0</v>
      </c>
      <c r="R490" s="226">
        <f>Q490*H490</f>
        <v>0</v>
      </c>
      <c r="S490" s="226">
        <v>0</v>
      </c>
      <c r="T490" s="227">
        <f>S490*H490</f>
        <v>0</v>
      </c>
      <c r="AR490" s="24" t="s">
        <v>135</v>
      </c>
      <c r="AT490" s="24" t="s">
        <v>130</v>
      </c>
      <c r="AU490" s="24" t="s">
        <v>84</v>
      </c>
      <c r="AY490" s="24" t="s">
        <v>128</v>
      </c>
      <c r="BE490" s="228">
        <f>IF(N490="základní",J490,0)</f>
        <v>0</v>
      </c>
      <c r="BF490" s="228">
        <f>IF(N490="snížená",J490,0)</f>
        <v>0</v>
      </c>
      <c r="BG490" s="228">
        <f>IF(N490="zákl. přenesená",J490,0)</f>
        <v>0</v>
      </c>
      <c r="BH490" s="228">
        <f>IF(N490="sníž. přenesená",J490,0)</f>
        <v>0</v>
      </c>
      <c r="BI490" s="228">
        <f>IF(N490="nulová",J490,0)</f>
        <v>0</v>
      </c>
      <c r="BJ490" s="24" t="s">
        <v>84</v>
      </c>
      <c r="BK490" s="228">
        <f>ROUND(I490*H490,2)</f>
        <v>0</v>
      </c>
      <c r="BL490" s="24" t="s">
        <v>135</v>
      </c>
      <c r="BM490" s="24" t="s">
        <v>760</v>
      </c>
    </row>
    <row r="491" s="1" customFormat="1" ht="38.25" customHeight="1">
      <c r="B491" s="46"/>
      <c r="C491" s="217" t="s">
        <v>761</v>
      </c>
      <c r="D491" s="217" t="s">
        <v>130</v>
      </c>
      <c r="E491" s="218" t="s">
        <v>762</v>
      </c>
      <c r="F491" s="219" t="s">
        <v>763</v>
      </c>
      <c r="G491" s="220" t="s">
        <v>688</v>
      </c>
      <c r="H491" s="221">
        <v>1</v>
      </c>
      <c r="I491" s="222"/>
      <c r="J491" s="223">
        <f>ROUND(I491*H491,2)</f>
        <v>0</v>
      </c>
      <c r="K491" s="219" t="s">
        <v>23</v>
      </c>
      <c r="L491" s="72"/>
      <c r="M491" s="224" t="s">
        <v>23</v>
      </c>
      <c r="N491" s="225" t="s">
        <v>48</v>
      </c>
      <c r="O491" s="47"/>
      <c r="P491" s="226">
        <f>O491*H491</f>
        <v>0</v>
      </c>
      <c r="Q491" s="226">
        <v>0</v>
      </c>
      <c r="R491" s="226">
        <f>Q491*H491</f>
        <v>0</v>
      </c>
      <c r="S491" s="226">
        <v>0</v>
      </c>
      <c r="T491" s="227">
        <f>S491*H491</f>
        <v>0</v>
      </c>
      <c r="AR491" s="24" t="s">
        <v>135</v>
      </c>
      <c r="AT491" s="24" t="s">
        <v>130</v>
      </c>
      <c r="AU491" s="24" t="s">
        <v>84</v>
      </c>
      <c r="AY491" s="24" t="s">
        <v>128</v>
      </c>
      <c r="BE491" s="228">
        <f>IF(N491="základní",J491,0)</f>
        <v>0</v>
      </c>
      <c r="BF491" s="228">
        <f>IF(N491="snížená",J491,0)</f>
        <v>0</v>
      </c>
      <c r="BG491" s="228">
        <f>IF(N491="zákl. přenesená",J491,0)</f>
        <v>0</v>
      </c>
      <c r="BH491" s="228">
        <f>IF(N491="sníž. přenesená",J491,0)</f>
        <v>0</v>
      </c>
      <c r="BI491" s="228">
        <f>IF(N491="nulová",J491,0)</f>
        <v>0</v>
      </c>
      <c r="BJ491" s="24" t="s">
        <v>84</v>
      </c>
      <c r="BK491" s="228">
        <f>ROUND(I491*H491,2)</f>
        <v>0</v>
      </c>
      <c r="BL491" s="24" t="s">
        <v>135</v>
      </c>
      <c r="BM491" s="24" t="s">
        <v>764</v>
      </c>
    </row>
    <row r="492" s="1" customFormat="1" ht="25.5" customHeight="1">
      <c r="B492" s="46"/>
      <c r="C492" s="217" t="s">
        <v>765</v>
      </c>
      <c r="D492" s="217" t="s">
        <v>130</v>
      </c>
      <c r="E492" s="218" t="s">
        <v>766</v>
      </c>
      <c r="F492" s="219" t="s">
        <v>767</v>
      </c>
      <c r="G492" s="220" t="s">
        <v>688</v>
      </c>
      <c r="H492" s="221">
        <v>1</v>
      </c>
      <c r="I492" s="222"/>
      <c r="J492" s="223">
        <f>ROUND(I492*H492,2)</f>
        <v>0</v>
      </c>
      <c r="K492" s="219" t="s">
        <v>23</v>
      </c>
      <c r="L492" s="72"/>
      <c r="M492" s="224" t="s">
        <v>23</v>
      </c>
      <c r="N492" s="225" t="s">
        <v>48</v>
      </c>
      <c r="O492" s="47"/>
      <c r="P492" s="226">
        <f>O492*H492</f>
        <v>0</v>
      </c>
      <c r="Q492" s="226">
        <v>0</v>
      </c>
      <c r="R492" s="226">
        <f>Q492*H492</f>
        <v>0</v>
      </c>
      <c r="S492" s="226">
        <v>0</v>
      </c>
      <c r="T492" s="227">
        <f>S492*H492</f>
        <v>0</v>
      </c>
      <c r="AR492" s="24" t="s">
        <v>135</v>
      </c>
      <c r="AT492" s="24" t="s">
        <v>130</v>
      </c>
      <c r="AU492" s="24" t="s">
        <v>84</v>
      </c>
      <c r="AY492" s="24" t="s">
        <v>128</v>
      </c>
      <c r="BE492" s="228">
        <f>IF(N492="základní",J492,0)</f>
        <v>0</v>
      </c>
      <c r="BF492" s="228">
        <f>IF(N492="snížená",J492,0)</f>
        <v>0</v>
      </c>
      <c r="BG492" s="228">
        <f>IF(N492="zákl. přenesená",J492,0)</f>
        <v>0</v>
      </c>
      <c r="BH492" s="228">
        <f>IF(N492="sníž. přenesená",J492,0)</f>
        <v>0</v>
      </c>
      <c r="BI492" s="228">
        <f>IF(N492="nulová",J492,0)</f>
        <v>0</v>
      </c>
      <c r="BJ492" s="24" t="s">
        <v>84</v>
      </c>
      <c r="BK492" s="228">
        <f>ROUND(I492*H492,2)</f>
        <v>0</v>
      </c>
      <c r="BL492" s="24" t="s">
        <v>135</v>
      </c>
      <c r="BM492" s="24" t="s">
        <v>768</v>
      </c>
    </row>
    <row r="493" s="1" customFormat="1" ht="25.5" customHeight="1">
      <c r="B493" s="46"/>
      <c r="C493" s="217" t="s">
        <v>769</v>
      </c>
      <c r="D493" s="217" t="s">
        <v>130</v>
      </c>
      <c r="E493" s="218" t="s">
        <v>770</v>
      </c>
      <c r="F493" s="219" t="s">
        <v>771</v>
      </c>
      <c r="G493" s="220" t="s">
        <v>688</v>
      </c>
      <c r="H493" s="221">
        <v>1</v>
      </c>
      <c r="I493" s="222"/>
      <c r="J493" s="223">
        <f>ROUND(I493*H493,2)</f>
        <v>0</v>
      </c>
      <c r="K493" s="219" t="s">
        <v>23</v>
      </c>
      <c r="L493" s="72"/>
      <c r="M493" s="224" t="s">
        <v>23</v>
      </c>
      <c r="N493" s="285" t="s">
        <v>48</v>
      </c>
      <c r="O493" s="286"/>
      <c r="P493" s="287">
        <f>O493*H493</f>
        <v>0</v>
      </c>
      <c r="Q493" s="287">
        <v>0</v>
      </c>
      <c r="R493" s="287">
        <f>Q493*H493</f>
        <v>0</v>
      </c>
      <c r="S493" s="287">
        <v>0</v>
      </c>
      <c r="T493" s="288">
        <f>S493*H493</f>
        <v>0</v>
      </c>
      <c r="AR493" s="24" t="s">
        <v>135</v>
      </c>
      <c r="AT493" s="24" t="s">
        <v>130</v>
      </c>
      <c r="AU493" s="24" t="s">
        <v>84</v>
      </c>
      <c r="AY493" s="24" t="s">
        <v>128</v>
      </c>
      <c r="BE493" s="228">
        <f>IF(N493="základní",J493,0)</f>
        <v>0</v>
      </c>
      <c r="BF493" s="228">
        <f>IF(N493="snížená",J493,0)</f>
        <v>0</v>
      </c>
      <c r="BG493" s="228">
        <f>IF(N493="zákl. přenesená",J493,0)</f>
        <v>0</v>
      </c>
      <c r="BH493" s="228">
        <f>IF(N493="sníž. přenesená",J493,0)</f>
        <v>0</v>
      </c>
      <c r="BI493" s="228">
        <f>IF(N493="nulová",J493,0)</f>
        <v>0</v>
      </c>
      <c r="BJ493" s="24" t="s">
        <v>84</v>
      </c>
      <c r="BK493" s="228">
        <f>ROUND(I493*H493,2)</f>
        <v>0</v>
      </c>
      <c r="BL493" s="24" t="s">
        <v>135</v>
      </c>
      <c r="BM493" s="24" t="s">
        <v>772</v>
      </c>
    </row>
    <row r="494" s="1" customFormat="1" ht="6.96" customHeight="1">
      <c r="B494" s="67"/>
      <c r="C494" s="68"/>
      <c r="D494" s="68"/>
      <c r="E494" s="68"/>
      <c r="F494" s="68"/>
      <c r="G494" s="68"/>
      <c r="H494" s="68"/>
      <c r="I494" s="162"/>
      <c r="J494" s="68"/>
      <c r="K494" s="68"/>
      <c r="L494" s="72"/>
    </row>
  </sheetData>
  <sheetProtection sheet="1" autoFilter="0" formatColumns="0" formatRows="0" objects="1" scenarios="1" spinCount="100000" saltValue="BlEKDFfAbYU0bir5KZafiIJTMpmjYbJQSymyVEHleRo+I9VRnT4kEOxwLqfCpmiHWmNt2J+N833V+k0uXHLUxQ==" hashValue="XN/TbATD+ngOG9iRfosVi0B9M7ONVMjeqomG7+0/Jvx7kzL7oui7BlH/QS9XWe6ixGDWZlIz1jDAbPG9uYJNZg==" algorithmName="SHA-512" password="CC35"/>
  <autoFilter ref="C87:K493"/>
  <mergeCells count="10">
    <mergeCell ref="E7:H7"/>
    <mergeCell ref="E9:H9"/>
    <mergeCell ref="E24:H24"/>
    <mergeCell ref="E45:H45"/>
    <mergeCell ref="E47:H47"/>
    <mergeCell ref="J51:J52"/>
    <mergeCell ref="E78:H78"/>
    <mergeCell ref="E80:H80"/>
    <mergeCell ref="G1:H1"/>
    <mergeCell ref="L2:V2"/>
  </mergeCells>
  <hyperlinks>
    <hyperlink ref="F1:G1" location="C2" display="1) Krycí list soupisu"/>
    <hyperlink ref="G1:H1" location="C54" display="2) Rekapitulace"/>
    <hyperlink ref="J1" location="C8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289" customWidth="1"/>
    <col min="2" max="2" width="1.664063" style="289" customWidth="1"/>
    <col min="3" max="4" width="5" style="289" customWidth="1"/>
    <col min="5" max="5" width="11.67" style="289" customWidth="1"/>
    <col min="6" max="6" width="9.17" style="289" customWidth="1"/>
    <col min="7" max="7" width="5" style="289" customWidth="1"/>
    <col min="8" max="8" width="77.83" style="289" customWidth="1"/>
    <col min="9" max="10" width="20" style="289" customWidth="1"/>
    <col min="11" max="11" width="1.664063" style="289" customWidth="1"/>
  </cols>
  <sheetData>
    <row r="1" ht="37.5" customHeight="1"/>
    <row r="2" ht="7.5" customHeight="1">
      <c r="B2" s="290"/>
      <c r="C2" s="291"/>
      <c r="D2" s="291"/>
      <c r="E2" s="291"/>
      <c r="F2" s="291"/>
      <c r="G2" s="291"/>
      <c r="H2" s="291"/>
      <c r="I2" s="291"/>
      <c r="J2" s="291"/>
      <c r="K2" s="292"/>
    </row>
    <row r="3" s="15" customFormat="1" ht="45" customHeight="1">
      <c r="B3" s="293"/>
      <c r="C3" s="294" t="s">
        <v>773</v>
      </c>
      <c r="D3" s="294"/>
      <c r="E3" s="294"/>
      <c r="F3" s="294"/>
      <c r="G3" s="294"/>
      <c r="H3" s="294"/>
      <c r="I3" s="294"/>
      <c r="J3" s="294"/>
      <c r="K3" s="295"/>
    </row>
    <row r="4" ht="25.5" customHeight="1">
      <c r="B4" s="296"/>
      <c r="C4" s="297" t="s">
        <v>774</v>
      </c>
      <c r="D4" s="297"/>
      <c r="E4" s="297"/>
      <c r="F4" s="297"/>
      <c r="G4" s="297"/>
      <c r="H4" s="297"/>
      <c r="I4" s="297"/>
      <c r="J4" s="297"/>
      <c r="K4" s="298"/>
    </row>
    <row r="5" ht="5.25" customHeight="1">
      <c r="B5" s="296"/>
      <c r="C5" s="299"/>
      <c r="D5" s="299"/>
      <c r="E5" s="299"/>
      <c r="F5" s="299"/>
      <c r="G5" s="299"/>
      <c r="H5" s="299"/>
      <c r="I5" s="299"/>
      <c r="J5" s="299"/>
      <c r="K5" s="298"/>
    </row>
    <row r="6" ht="15" customHeight="1">
      <c r="B6" s="296"/>
      <c r="C6" s="300" t="s">
        <v>775</v>
      </c>
      <c r="D6" s="300"/>
      <c r="E6" s="300"/>
      <c r="F6" s="300"/>
      <c r="G6" s="300"/>
      <c r="H6" s="300"/>
      <c r="I6" s="300"/>
      <c r="J6" s="300"/>
      <c r="K6" s="298"/>
    </row>
    <row r="7" ht="15" customHeight="1">
      <c r="B7" s="301"/>
      <c r="C7" s="300" t="s">
        <v>776</v>
      </c>
      <c r="D7" s="300"/>
      <c r="E7" s="300"/>
      <c r="F7" s="300"/>
      <c r="G7" s="300"/>
      <c r="H7" s="300"/>
      <c r="I7" s="300"/>
      <c r="J7" s="300"/>
      <c r="K7" s="298"/>
    </row>
    <row r="8" ht="12.75" customHeight="1">
      <c r="B8" s="301"/>
      <c r="C8" s="300"/>
      <c r="D8" s="300"/>
      <c r="E8" s="300"/>
      <c r="F8" s="300"/>
      <c r="G8" s="300"/>
      <c r="H8" s="300"/>
      <c r="I8" s="300"/>
      <c r="J8" s="300"/>
      <c r="K8" s="298"/>
    </row>
    <row r="9" ht="15" customHeight="1">
      <c r="B9" s="301"/>
      <c r="C9" s="300" t="s">
        <v>777</v>
      </c>
      <c r="D9" s="300"/>
      <c r="E9" s="300"/>
      <c r="F9" s="300"/>
      <c r="G9" s="300"/>
      <c r="H9" s="300"/>
      <c r="I9" s="300"/>
      <c r="J9" s="300"/>
      <c r="K9" s="298"/>
    </row>
    <row r="10" ht="15" customHeight="1">
      <c r="B10" s="301"/>
      <c r="C10" s="300"/>
      <c r="D10" s="300" t="s">
        <v>778</v>
      </c>
      <c r="E10" s="300"/>
      <c r="F10" s="300"/>
      <c r="G10" s="300"/>
      <c r="H10" s="300"/>
      <c r="I10" s="300"/>
      <c r="J10" s="300"/>
      <c r="K10" s="298"/>
    </row>
    <row r="11" ht="15" customHeight="1">
      <c r="B11" s="301"/>
      <c r="C11" s="302"/>
      <c r="D11" s="300" t="s">
        <v>779</v>
      </c>
      <c r="E11" s="300"/>
      <c r="F11" s="300"/>
      <c r="G11" s="300"/>
      <c r="H11" s="300"/>
      <c r="I11" s="300"/>
      <c r="J11" s="300"/>
      <c r="K11" s="298"/>
    </row>
    <row r="12" ht="12.75" customHeight="1">
      <c r="B12" s="301"/>
      <c r="C12" s="302"/>
      <c r="D12" s="302"/>
      <c r="E12" s="302"/>
      <c r="F12" s="302"/>
      <c r="G12" s="302"/>
      <c r="H12" s="302"/>
      <c r="I12" s="302"/>
      <c r="J12" s="302"/>
      <c r="K12" s="298"/>
    </row>
    <row r="13" ht="15" customHeight="1">
      <c r="B13" s="301"/>
      <c r="C13" s="302"/>
      <c r="D13" s="300" t="s">
        <v>780</v>
      </c>
      <c r="E13" s="300"/>
      <c r="F13" s="300"/>
      <c r="G13" s="300"/>
      <c r="H13" s="300"/>
      <c r="I13" s="300"/>
      <c r="J13" s="300"/>
      <c r="K13" s="298"/>
    </row>
    <row r="14" ht="15" customHeight="1">
      <c r="B14" s="301"/>
      <c r="C14" s="302"/>
      <c r="D14" s="300" t="s">
        <v>781</v>
      </c>
      <c r="E14" s="300"/>
      <c r="F14" s="300"/>
      <c r="G14" s="300"/>
      <c r="H14" s="300"/>
      <c r="I14" s="300"/>
      <c r="J14" s="300"/>
      <c r="K14" s="298"/>
    </row>
    <row r="15" ht="15" customHeight="1">
      <c r="B15" s="301"/>
      <c r="C15" s="302"/>
      <c r="D15" s="300" t="s">
        <v>782</v>
      </c>
      <c r="E15" s="300"/>
      <c r="F15" s="300"/>
      <c r="G15" s="300"/>
      <c r="H15" s="300"/>
      <c r="I15" s="300"/>
      <c r="J15" s="300"/>
      <c r="K15" s="298"/>
    </row>
    <row r="16" ht="15" customHeight="1">
      <c r="B16" s="301"/>
      <c r="C16" s="302"/>
      <c r="D16" s="302"/>
      <c r="E16" s="303" t="s">
        <v>83</v>
      </c>
      <c r="F16" s="300" t="s">
        <v>783</v>
      </c>
      <c r="G16" s="300"/>
      <c r="H16" s="300"/>
      <c r="I16" s="300"/>
      <c r="J16" s="300"/>
      <c r="K16" s="298"/>
    </row>
    <row r="17" ht="15" customHeight="1">
      <c r="B17" s="301"/>
      <c r="C17" s="302"/>
      <c r="D17" s="302"/>
      <c r="E17" s="303" t="s">
        <v>784</v>
      </c>
      <c r="F17" s="300" t="s">
        <v>785</v>
      </c>
      <c r="G17" s="300"/>
      <c r="H17" s="300"/>
      <c r="I17" s="300"/>
      <c r="J17" s="300"/>
      <c r="K17" s="298"/>
    </row>
    <row r="18" ht="15" customHeight="1">
      <c r="B18" s="301"/>
      <c r="C18" s="302"/>
      <c r="D18" s="302"/>
      <c r="E18" s="303" t="s">
        <v>786</v>
      </c>
      <c r="F18" s="300" t="s">
        <v>787</v>
      </c>
      <c r="G18" s="300"/>
      <c r="H18" s="300"/>
      <c r="I18" s="300"/>
      <c r="J18" s="300"/>
      <c r="K18" s="298"/>
    </row>
    <row r="19" ht="15" customHeight="1">
      <c r="B19" s="301"/>
      <c r="C19" s="302"/>
      <c r="D19" s="302"/>
      <c r="E19" s="303" t="s">
        <v>788</v>
      </c>
      <c r="F19" s="300" t="s">
        <v>789</v>
      </c>
      <c r="G19" s="300"/>
      <c r="H19" s="300"/>
      <c r="I19" s="300"/>
      <c r="J19" s="300"/>
      <c r="K19" s="298"/>
    </row>
    <row r="20" ht="15" customHeight="1">
      <c r="B20" s="301"/>
      <c r="C20" s="302"/>
      <c r="D20" s="302"/>
      <c r="E20" s="303" t="s">
        <v>790</v>
      </c>
      <c r="F20" s="300" t="s">
        <v>791</v>
      </c>
      <c r="G20" s="300"/>
      <c r="H20" s="300"/>
      <c r="I20" s="300"/>
      <c r="J20" s="300"/>
      <c r="K20" s="298"/>
    </row>
    <row r="21" ht="15" customHeight="1">
      <c r="B21" s="301"/>
      <c r="C21" s="302"/>
      <c r="D21" s="302"/>
      <c r="E21" s="303" t="s">
        <v>792</v>
      </c>
      <c r="F21" s="300" t="s">
        <v>793</v>
      </c>
      <c r="G21" s="300"/>
      <c r="H21" s="300"/>
      <c r="I21" s="300"/>
      <c r="J21" s="300"/>
      <c r="K21" s="298"/>
    </row>
    <row r="22" ht="12.75" customHeight="1">
      <c r="B22" s="301"/>
      <c r="C22" s="302"/>
      <c r="D22" s="302"/>
      <c r="E22" s="302"/>
      <c r="F22" s="302"/>
      <c r="G22" s="302"/>
      <c r="H22" s="302"/>
      <c r="I22" s="302"/>
      <c r="J22" s="302"/>
      <c r="K22" s="298"/>
    </row>
    <row r="23" ht="15" customHeight="1">
      <c r="B23" s="301"/>
      <c r="C23" s="300" t="s">
        <v>794</v>
      </c>
      <c r="D23" s="300"/>
      <c r="E23" s="300"/>
      <c r="F23" s="300"/>
      <c r="G23" s="300"/>
      <c r="H23" s="300"/>
      <c r="I23" s="300"/>
      <c r="J23" s="300"/>
      <c r="K23" s="298"/>
    </row>
    <row r="24" ht="15" customHeight="1">
      <c r="B24" s="301"/>
      <c r="C24" s="300" t="s">
        <v>795</v>
      </c>
      <c r="D24" s="300"/>
      <c r="E24" s="300"/>
      <c r="F24" s="300"/>
      <c r="G24" s="300"/>
      <c r="H24" s="300"/>
      <c r="I24" s="300"/>
      <c r="J24" s="300"/>
      <c r="K24" s="298"/>
    </row>
    <row r="25" ht="15" customHeight="1">
      <c r="B25" s="301"/>
      <c r="C25" s="300"/>
      <c r="D25" s="300" t="s">
        <v>796</v>
      </c>
      <c r="E25" s="300"/>
      <c r="F25" s="300"/>
      <c r="G25" s="300"/>
      <c r="H25" s="300"/>
      <c r="I25" s="300"/>
      <c r="J25" s="300"/>
      <c r="K25" s="298"/>
    </row>
    <row r="26" ht="15" customHeight="1">
      <c r="B26" s="301"/>
      <c r="C26" s="302"/>
      <c r="D26" s="300" t="s">
        <v>797</v>
      </c>
      <c r="E26" s="300"/>
      <c r="F26" s="300"/>
      <c r="G26" s="300"/>
      <c r="H26" s="300"/>
      <c r="I26" s="300"/>
      <c r="J26" s="300"/>
      <c r="K26" s="298"/>
    </row>
    <row r="27" ht="12.75" customHeight="1">
      <c r="B27" s="301"/>
      <c r="C27" s="302"/>
      <c r="D27" s="302"/>
      <c r="E27" s="302"/>
      <c r="F27" s="302"/>
      <c r="G27" s="302"/>
      <c r="H27" s="302"/>
      <c r="I27" s="302"/>
      <c r="J27" s="302"/>
      <c r="K27" s="298"/>
    </row>
    <row r="28" ht="15" customHeight="1">
      <c r="B28" s="301"/>
      <c r="C28" s="302"/>
      <c r="D28" s="300" t="s">
        <v>798</v>
      </c>
      <c r="E28" s="300"/>
      <c r="F28" s="300"/>
      <c r="G28" s="300"/>
      <c r="H28" s="300"/>
      <c r="I28" s="300"/>
      <c r="J28" s="300"/>
      <c r="K28" s="298"/>
    </row>
    <row r="29" ht="15" customHeight="1">
      <c r="B29" s="301"/>
      <c r="C29" s="302"/>
      <c r="D29" s="300" t="s">
        <v>799</v>
      </c>
      <c r="E29" s="300"/>
      <c r="F29" s="300"/>
      <c r="G29" s="300"/>
      <c r="H29" s="300"/>
      <c r="I29" s="300"/>
      <c r="J29" s="300"/>
      <c r="K29" s="298"/>
    </row>
    <row r="30" ht="12.75" customHeight="1">
      <c r="B30" s="301"/>
      <c r="C30" s="302"/>
      <c r="D30" s="302"/>
      <c r="E30" s="302"/>
      <c r="F30" s="302"/>
      <c r="G30" s="302"/>
      <c r="H30" s="302"/>
      <c r="I30" s="302"/>
      <c r="J30" s="302"/>
      <c r="K30" s="298"/>
    </row>
    <row r="31" ht="15" customHeight="1">
      <c r="B31" s="301"/>
      <c r="C31" s="302"/>
      <c r="D31" s="300" t="s">
        <v>800</v>
      </c>
      <c r="E31" s="300"/>
      <c r="F31" s="300"/>
      <c r="G31" s="300"/>
      <c r="H31" s="300"/>
      <c r="I31" s="300"/>
      <c r="J31" s="300"/>
      <c r="K31" s="298"/>
    </row>
    <row r="32" ht="15" customHeight="1">
      <c r="B32" s="301"/>
      <c r="C32" s="302"/>
      <c r="D32" s="300" t="s">
        <v>801</v>
      </c>
      <c r="E32" s="300"/>
      <c r="F32" s="300"/>
      <c r="G32" s="300"/>
      <c r="H32" s="300"/>
      <c r="I32" s="300"/>
      <c r="J32" s="300"/>
      <c r="K32" s="298"/>
    </row>
    <row r="33" ht="15" customHeight="1">
      <c r="B33" s="301"/>
      <c r="C33" s="302"/>
      <c r="D33" s="300" t="s">
        <v>802</v>
      </c>
      <c r="E33" s="300"/>
      <c r="F33" s="300"/>
      <c r="G33" s="300"/>
      <c r="H33" s="300"/>
      <c r="I33" s="300"/>
      <c r="J33" s="300"/>
      <c r="K33" s="298"/>
    </row>
    <row r="34" ht="15" customHeight="1">
      <c r="B34" s="301"/>
      <c r="C34" s="302"/>
      <c r="D34" s="300"/>
      <c r="E34" s="304" t="s">
        <v>113</v>
      </c>
      <c r="F34" s="300"/>
      <c r="G34" s="300" t="s">
        <v>803</v>
      </c>
      <c r="H34" s="300"/>
      <c r="I34" s="300"/>
      <c r="J34" s="300"/>
      <c r="K34" s="298"/>
    </row>
    <row r="35" ht="30.75" customHeight="1">
      <c r="B35" s="301"/>
      <c r="C35" s="302"/>
      <c r="D35" s="300"/>
      <c r="E35" s="304" t="s">
        <v>804</v>
      </c>
      <c r="F35" s="300"/>
      <c r="G35" s="300" t="s">
        <v>805</v>
      </c>
      <c r="H35" s="300"/>
      <c r="I35" s="300"/>
      <c r="J35" s="300"/>
      <c r="K35" s="298"/>
    </row>
    <row r="36" ht="15" customHeight="1">
      <c r="B36" s="301"/>
      <c r="C36" s="302"/>
      <c r="D36" s="300"/>
      <c r="E36" s="304" t="s">
        <v>58</v>
      </c>
      <c r="F36" s="300"/>
      <c r="G36" s="300" t="s">
        <v>806</v>
      </c>
      <c r="H36" s="300"/>
      <c r="I36" s="300"/>
      <c r="J36" s="300"/>
      <c r="K36" s="298"/>
    </row>
    <row r="37" ht="15" customHeight="1">
      <c r="B37" s="301"/>
      <c r="C37" s="302"/>
      <c r="D37" s="300"/>
      <c r="E37" s="304" t="s">
        <v>114</v>
      </c>
      <c r="F37" s="300"/>
      <c r="G37" s="300" t="s">
        <v>807</v>
      </c>
      <c r="H37" s="300"/>
      <c r="I37" s="300"/>
      <c r="J37" s="300"/>
      <c r="K37" s="298"/>
    </row>
    <row r="38" ht="15" customHeight="1">
      <c r="B38" s="301"/>
      <c r="C38" s="302"/>
      <c r="D38" s="300"/>
      <c r="E38" s="304" t="s">
        <v>115</v>
      </c>
      <c r="F38" s="300"/>
      <c r="G38" s="300" t="s">
        <v>808</v>
      </c>
      <c r="H38" s="300"/>
      <c r="I38" s="300"/>
      <c r="J38" s="300"/>
      <c r="K38" s="298"/>
    </row>
    <row r="39" ht="15" customHeight="1">
      <c r="B39" s="301"/>
      <c r="C39" s="302"/>
      <c r="D39" s="300"/>
      <c r="E39" s="304" t="s">
        <v>116</v>
      </c>
      <c r="F39" s="300"/>
      <c r="G39" s="300" t="s">
        <v>809</v>
      </c>
      <c r="H39" s="300"/>
      <c r="I39" s="300"/>
      <c r="J39" s="300"/>
      <c r="K39" s="298"/>
    </row>
    <row r="40" ht="15" customHeight="1">
      <c r="B40" s="301"/>
      <c r="C40" s="302"/>
      <c r="D40" s="300"/>
      <c r="E40" s="304" t="s">
        <v>810</v>
      </c>
      <c r="F40" s="300"/>
      <c r="G40" s="300" t="s">
        <v>811</v>
      </c>
      <c r="H40" s="300"/>
      <c r="I40" s="300"/>
      <c r="J40" s="300"/>
      <c r="K40" s="298"/>
    </row>
    <row r="41" ht="15" customHeight="1">
      <c r="B41" s="301"/>
      <c r="C41" s="302"/>
      <c r="D41" s="300"/>
      <c r="E41" s="304"/>
      <c r="F41" s="300"/>
      <c r="G41" s="300" t="s">
        <v>812</v>
      </c>
      <c r="H41" s="300"/>
      <c r="I41" s="300"/>
      <c r="J41" s="300"/>
      <c r="K41" s="298"/>
    </row>
    <row r="42" ht="15" customHeight="1">
      <c r="B42" s="301"/>
      <c r="C42" s="302"/>
      <c r="D42" s="300"/>
      <c r="E42" s="304" t="s">
        <v>813</v>
      </c>
      <c r="F42" s="300"/>
      <c r="G42" s="300" t="s">
        <v>814</v>
      </c>
      <c r="H42" s="300"/>
      <c r="I42" s="300"/>
      <c r="J42" s="300"/>
      <c r="K42" s="298"/>
    </row>
    <row r="43" ht="15" customHeight="1">
      <c r="B43" s="301"/>
      <c r="C43" s="302"/>
      <c r="D43" s="300"/>
      <c r="E43" s="304" t="s">
        <v>118</v>
      </c>
      <c r="F43" s="300"/>
      <c r="G43" s="300" t="s">
        <v>815</v>
      </c>
      <c r="H43" s="300"/>
      <c r="I43" s="300"/>
      <c r="J43" s="300"/>
      <c r="K43" s="298"/>
    </row>
    <row r="44" ht="12.75" customHeight="1">
      <c r="B44" s="301"/>
      <c r="C44" s="302"/>
      <c r="D44" s="300"/>
      <c r="E44" s="300"/>
      <c r="F44" s="300"/>
      <c r="G44" s="300"/>
      <c r="H44" s="300"/>
      <c r="I44" s="300"/>
      <c r="J44" s="300"/>
      <c r="K44" s="298"/>
    </row>
    <row r="45" ht="15" customHeight="1">
      <c r="B45" s="301"/>
      <c r="C45" s="302"/>
      <c r="D45" s="300" t="s">
        <v>816</v>
      </c>
      <c r="E45" s="300"/>
      <c r="F45" s="300"/>
      <c r="G45" s="300"/>
      <c r="H45" s="300"/>
      <c r="I45" s="300"/>
      <c r="J45" s="300"/>
      <c r="K45" s="298"/>
    </row>
    <row r="46" ht="15" customHeight="1">
      <c r="B46" s="301"/>
      <c r="C46" s="302"/>
      <c r="D46" s="302"/>
      <c r="E46" s="300" t="s">
        <v>817</v>
      </c>
      <c r="F46" s="300"/>
      <c r="G46" s="300"/>
      <c r="H46" s="300"/>
      <c r="I46" s="300"/>
      <c r="J46" s="300"/>
      <c r="K46" s="298"/>
    </row>
    <row r="47" ht="15" customHeight="1">
      <c r="B47" s="301"/>
      <c r="C47" s="302"/>
      <c r="D47" s="302"/>
      <c r="E47" s="300" t="s">
        <v>818</v>
      </c>
      <c r="F47" s="300"/>
      <c r="G47" s="300"/>
      <c r="H47" s="300"/>
      <c r="I47" s="300"/>
      <c r="J47" s="300"/>
      <c r="K47" s="298"/>
    </row>
    <row r="48" ht="15" customHeight="1">
      <c r="B48" s="301"/>
      <c r="C48" s="302"/>
      <c r="D48" s="302"/>
      <c r="E48" s="300" t="s">
        <v>819</v>
      </c>
      <c r="F48" s="300"/>
      <c r="G48" s="300"/>
      <c r="H48" s="300"/>
      <c r="I48" s="300"/>
      <c r="J48" s="300"/>
      <c r="K48" s="298"/>
    </row>
    <row r="49" ht="15" customHeight="1">
      <c r="B49" s="301"/>
      <c r="C49" s="302"/>
      <c r="D49" s="300" t="s">
        <v>820</v>
      </c>
      <c r="E49" s="300"/>
      <c r="F49" s="300"/>
      <c r="G49" s="300"/>
      <c r="H49" s="300"/>
      <c r="I49" s="300"/>
      <c r="J49" s="300"/>
      <c r="K49" s="298"/>
    </row>
    <row r="50" ht="25.5" customHeight="1">
      <c r="B50" s="296"/>
      <c r="C50" s="297" t="s">
        <v>821</v>
      </c>
      <c r="D50" s="297"/>
      <c r="E50" s="297"/>
      <c r="F50" s="297"/>
      <c r="G50" s="297"/>
      <c r="H50" s="297"/>
      <c r="I50" s="297"/>
      <c r="J50" s="297"/>
      <c r="K50" s="298"/>
    </row>
    <row r="51" ht="5.25" customHeight="1">
      <c r="B51" s="296"/>
      <c r="C51" s="299"/>
      <c r="D51" s="299"/>
      <c r="E51" s="299"/>
      <c r="F51" s="299"/>
      <c r="G51" s="299"/>
      <c r="H51" s="299"/>
      <c r="I51" s="299"/>
      <c r="J51" s="299"/>
      <c r="K51" s="298"/>
    </row>
    <row r="52" ht="15" customHeight="1">
      <c r="B52" s="296"/>
      <c r="C52" s="300" t="s">
        <v>822</v>
      </c>
      <c r="D52" s="300"/>
      <c r="E52" s="300"/>
      <c r="F52" s="300"/>
      <c r="G52" s="300"/>
      <c r="H52" s="300"/>
      <c r="I52" s="300"/>
      <c r="J52" s="300"/>
      <c r="K52" s="298"/>
    </row>
    <row r="53" ht="15" customHeight="1">
      <c r="B53" s="296"/>
      <c r="C53" s="300" t="s">
        <v>823</v>
      </c>
      <c r="D53" s="300"/>
      <c r="E53" s="300"/>
      <c r="F53" s="300"/>
      <c r="G53" s="300"/>
      <c r="H53" s="300"/>
      <c r="I53" s="300"/>
      <c r="J53" s="300"/>
      <c r="K53" s="298"/>
    </row>
    <row r="54" ht="12.75" customHeight="1">
      <c r="B54" s="296"/>
      <c r="C54" s="300"/>
      <c r="D54" s="300"/>
      <c r="E54" s="300"/>
      <c r="F54" s="300"/>
      <c r="G54" s="300"/>
      <c r="H54" s="300"/>
      <c r="I54" s="300"/>
      <c r="J54" s="300"/>
      <c r="K54" s="298"/>
    </row>
    <row r="55" ht="15" customHeight="1">
      <c r="B55" s="296"/>
      <c r="C55" s="300" t="s">
        <v>824</v>
      </c>
      <c r="D55" s="300"/>
      <c r="E55" s="300"/>
      <c r="F55" s="300"/>
      <c r="G55" s="300"/>
      <c r="H55" s="300"/>
      <c r="I55" s="300"/>
      <c r="J55" s="300"/>
      <c r="K55" s="298"/>
    </row>
    <row r="56" ht="15" customHeight="1">
      <c r="B56" s="296"/>
      <c r="C56" s="302"/>
      <c r="D56" s="300" t="s">
        <v>825</v>
      </c>
      <c r="E56" s="300"/>
      <c r="F56" s="300"/>
      <c r="G56" s="300"/>
      <c r="H56" s="300"/>
      <c r="I56" s="300"/>
      <c r="J56" s="300"/>
      <c r="K56" s="298"/>
    </row>
    <row r="57" ht="15" customHeight="1">
      <c r="B57" s="296"/>
      <c r="C57" s="302"/>
      <c r="D57" s="300" t="s">
        <v>826</v>
      </c>
      <c r="E57" s="300"/>
      <c r="F57" s="300"/>
      <c r="G57" s="300"/>
      <c r="H57" s="300"/>
      <c r="I57" s="300"/>
      <c r="J57" s="300"/>
      <c r="K57" s="298"/>
    </row>
    <row r="58" ht="15" customHeight="1">
      <c r="B58" s="296"/>
      <c r="C58" s="302"/>
      <c r="D58" s="300" t="s">
        <v>827</v>
      </c>
      <c r="E58" s="300"/>
      <c r="F58" s="300"/>
      <c r="G58" s="300"/>
      <c r="H58" s="300"/>
      <c r="I58" s="300"/>
      <c r="J58" s="300"/>
      <c r="K58" s="298"/>
    </row>
    <row r="59" ht="15" customHeight="1">
      <c r="B59" s="296"/>
      <c r="C59" s="302"/>
      <c r="D59" s="300" t="s">
        <v>828</v>
      </c>
      <c r="E59" s="300"/>
      <c r="F59" s="300"/>
      <c r="G59" s="300"/>
      <c r="H59" s="300"/>
      <c r="I59" s="300"/>
      <c r="J59" s="300"/>
      <c r="K59" s="298"/>
    </row>
    <row r="60" ht="15" customHeight="1">
      <c r="B60" s="296"/>
      <c r="C60" s="302"/>
      <c r="D60" s="305" t="s">
        <v>829</v>
      </c>
      <c r="E60" s="305"/>
      <c r="F60" s="305"/>
      <c r="G60" s="305"/>
      <c r="H60" s="305"/>
      <c r="I60" s="305"/>
      <c r="J60" s="305"/>
      <c r="K60" s="298"/>
    </row>
    <row r="61" ht="15" customHeight="1">
      <c r="B61" s="296"/>
      <c r="C61" s="302"/>
      <c r="D61" s="300" t="s">
        <v>830</v>
      </c>
      <c r="E61" s="300"/>
      <c r="F61" s="300"/>
      <c r="G61" s="300"/>
      <c r="H61" s="300"/>
      <c r="I61" s="300"/>
      <c r="J61" s="300"/>
      <c r="K61" s="298"/>
    </row>
    <row r="62" ht="12.75" customHeight="1">
      <c r="B62" s="296"/>
      <c r="C62" s="302"/>
      <c r="D62" s="302"/>
      <c r="E62" s="306"/>
      <c r="F62" s="302"/>
      <c r="G62" s="302"/>
      <c r="H62" s="302"/>
      <c r="I62" s="302"/>
      <c r="J62" s="302"/>
      <c r="K62" s="298"/>
    </row>
    <row r="63" ht="15" customHeight="1">
      <c r="B63" s="296"/>
      <c r="C63" s="302"/>
      <c r="D63" s="300" t="s">
        <v>831</v>
      </c>
      <c r="E63" s="300"/>
      <c r="F63" s="300"/>
      <c r="G63" s="300"/>
      <c r="H63" s="300"/>
      <c r="I63" s="300"/>
      <c r="J63" s="300"/>
      <c r="K63" s="298"/>
    </row>
    <row r="64" ht="15" customHeight="1">
      <c r="B64" s="296"/>
      <c r="C64" s="302"/>
      <c r="D64" s="305" t="s">
        <v>832</v>
      </c>
      <c r="E64" s="305"/>
      <c r="F64" s="305"/>
      <c r="G64" s="305"/>
      <c r="H64" s="305"/>
      <c r="I64" s="305"/>
      <c r="J64" s="305"/>
      <c r="K64" s="298"/>
    </row>
    <row r="65" ht="15" customHeight="1">
      <c r="B65" s="296"/>
      <c r="C65" s="302"/>
      <c r="D65" s="300" t="s">
        <v>833</v>
      </c>
      <c r="E65" s="300"/>
      <c r="F65" s="300"/>
      <c r="G65" s="300"/>
      <c r="H65" s="300"/>
      <c r="I65" s="300"/>
      <c r="J65" s="300"/>
      <c r="K65" s="298"/>
    </row>
    <row r="66" ht="15" customHeight="1">
      <c r="B66" s="296"/>
      <c r="C66" s="302"/>
      <c r="D66" s="300" t="s">
        <v>834</v>
      </c>
      <c r="E66" s="300"/>
      <c r="F66" s="300"/>
      <c r="G66" s="300"/>
      <c r="H66" s="300"/>
      <c r="I66" s="300"/>
      <c r="J66" s="300"/>
      <c r="K66" s="298"/>
    </row>
    <row r="67" ht="15" customHeight="1">
      <c r="B67" s="296"/>
      <c r="C67" s="302"/>
      <c r="D67" s="300" t="s">
        <v>835</v>
      </c>
      <c r="E67" s="300"/>
      <c r="F67" s="300"/>
      <c r="G67" s="300"/>
      <c r="H67" s="300"/>
      <c r="I67" s="300"/>
      <c r="J67" s="300"/>
      <c r="K67" s="298"/>
    </row>
    <row r="68" ht="15" customHeight="1">
      <c r="B68" s="296"/>
      <c r="C68" s="302"/>
      <c r="D68" s="300" t="s">
        <v>836</v>
      </c>
      <c r="E68" s="300"/>
      <c r="F68" s="300"/>
      <c r="G68" s="300"/>
      <c r="H68" s="300"/>
      <c r="I68" s="300"/>
      <c r="J68" s="300"/>
      <c r="K68" s="298"/>
    </row>
    <row r="69" ht="12.75" customHeight="1">
      <c r="B69" s="307"/>
      <c r="C69" s="308"/>
      <c r="D69" s="308"/>
      <c r="E69" s="308"/>
      <c r="F69" s="308"/>
      <c r="G69" s="308"/>
      <c r="H69" s="308"/>
      <c r="I69" s="308"/>
      <c r="J69" s="308"/>
      <c r="K69" s="309"/>
    </row>
    <row r="70" ht="18.75" customHeight="1">
      <c r="B70" s="310"/>
      <c r="C70" s="310"/>
      <c r="D70" s="310"/>
      <c r="E70" s="310"/>
      <c r="F70" s="310"/>
      <c r="G70" s="310"/>
      <c r="H70" s="310"/>
      <c r="I70" s="310"/>
      <c r="J70" s="310"/>
      <c r="K70" s="311"/>
    </row>
    <row r="71" ht="18.75" customHeight="1">
      <c r="B71" s="311"/>
      <c r="C71" s="311"/>
      <c r="D71" s="311"/>
      <c r="E71" s="311"/>
      <c r="F71" s="311"/>
      <c r="G71" s="311"/>
      <c r="H71" s="311"/>
      <c r="I71" s="311"/>
      <c r="J71" s="311"/>
      <c r="K71" s="311"/>
    </row>
    <row r="72" ht="7.5" customHeight="1">
      <c r="B72" s="312"/>
      <c r="C72" s="313"/>
      <c r="D72" s="313"/>
      <c r="E72" s="313"/>
      <c r="F72" s="313"/>
      <c r="G72" s="313"/>
      <c r="H72" s="313"/>
      <c r="I72" s="313"/>
      <c r="J72" s="313"/>
      <c r="K72" s="314"/>
    </row>
    <row r="73" ht="45" customHeight="1">
      <c r="B73" s="315"/>
      <c r="C73" s="316" t="s">
        <v>91</v>
      </c>
      <c r="D73" s="316"/>
      <c r="E73" s="316"/>
      <c r="F73" s="316"/>
      <c r="G73" s="316"/>
      <c r="H73" s="316"/>
      <c r="I73" s="316"/>
      <c r="J73" s="316"/>
      <c r="K73" s="317"/>
    </row>
    <row r="74" ht="17.25" customHeight="1">
      <c r="B74" s="315"/>
      <c r="C74" s="318" t="s">
        <v>837</v>
      </c>
      <c r="D74" s="318"/>
      <c r="E74" s="318"/>
      <c r="F74" s="318" t="s">
        <v>838</v>
      </c>
      <c r="G74" s="319"/>
      <c r="H74" s="318" t="s">
        <v>114</v>
      </c>
      <c r="I74" s="318" t="s">
        <v>62</v>
      </c>
      <c r="J74" s="318" t="s">
        <v>839</v>
      </c>
      <c r="K74" s="317"/>
    </row>
    <row r="75" ht="17.25" customHeight="1">
      <c r="B75" s="315"/>
      <c r="C75" s="320" t="s">
        <v>840</v>
      </c>
      <c r="D75" s="320"/>
      <c r="E75" s="320"/>
      <c r="F75" s="321" t="s">
        <v>841</v>
      </c>
      <c r="G75" s="322"/>
      <c r="H75" s="320"/>
      <c r="I75" s="320"/>
      <c r="J75" s="320" t="s">
        <v>842</v>
      </c>
      <c r="K75" s="317"/>
    </row>
    <row r="76" ht="5.25" customHeight="1">
      <c r="B76" s="315"/>
      <c r="C76" s="323"/>
      <c r="D76" s="323"/>
      <c r="E76" s="323"/>
      <c r="F76" s="323"/>
      <c r="G76" s="324"/>
      <c r="H76" s="323"/>
      <c r="I76" s="323"/>
      <c r="J76" s="323"/>
      <c r="K76" s="317"/>
    </row>
    <row r="77" ht="15" customHeight="1">
      <c r="B77" s="315"/>
      <c r="C77" s="304" t="s">
        <v>58</v>
      </c>
      <c r="D77" s="323"/>
      <c r="E77" s="323"/>
      <c r="F77" s="325" t="s">
        <v>843</v>
      </c>
      <c r="G77" s="324"/>
      <c r="H77" s="304" t="s">
        <v>844</v>
      </c>
      <c r="I77" s="304" t="s">
        <v>845</v>
      </c>
      <c r="J77" s="304">
        <v>20</v>
      </c>
      <c r="K77" s="317"/>
    </row>
    <row r="78" ht="15" customHeight="1">
      <c r="B78" s="315"/>
      <c r="C78" s="304" t="s">
        <v>846</v>
      </c>
      <c r="D78" s="304"/>
      <c r="E78" s="304"/>
      <c r="F78" s="325" t="s">
        <v>843</v>
      </c>
      <c r="G78" s="324"/>
      <c r="H78" s="304" t="s">
        <v>847</v>
      </c>
      <c r="I78" s="304" t="s">
        <v>845</v>
      </c>
      <c r="J78" s="304">
        <v>120</v>
      </c>
      <c r="K78" s="317"/>
    </row>
    <row r="79" ht="15" customHeight="1">
      <c r="B79" s="326"/>
      <c r="C79" s="304" t="s">
        <v>848</v>
      </c>
      <c r="D79" s="304"/>
      <c r="E79" s="304"/>
      <c r="F79" s="325" t="s">
        <v>849</v>
      </c>
      <c r="G79" s="324"/>
      <c r="H79" s="304" t="s">
        <v>850</v>
      </c>
      <c r="I79" s="304" t="s">
        <v>845</v>
      </c>
      <c r="J79" s="304">
        <v>50</v>
      </c>
      <c r="K79" s="317"/>
    </row>
    <row r="80" ht="15" customHeight="1">
      <c r="B80" s="326"/>
      <c r="C80" s="304" t="s">
        <v>851</v>
      </c>
      <c r="D80" s="304"/>
      <c r="E80" s="304"/>
      <c r="F80" s="325" t="s">
        <v>843</v>
      </c>
      <c r="G80" s="324"/>
      <c r="H80" s="304" t="s">
        <v>852</v>
      </c>
      <c r="I80" s="304" t="s">
        <v>853</v>
      </c>
      <c r="J80" s="304"/>
      <c r="K80" s="317"/>
    </row>
    <row r="81" ht="15" customHeight="1">
      <c r="B81" s="326"/>
      <c r="C81" s="327" t="s">
        <v>854</v>
      </c>
      <c r="D81" s="327"/>
      <c r="E81" s="327"/>
      <c r="F81" s="328" t="s">
        <v>849</v>
      </c>
      <c r="G81" s="327"/>
      <c r="H81" s="327" t="s">
        <v>855</v>
      </c>
      <c r="I81" s="327" t="s">
        <v>845</v>
      </c>
      <c r="J81" s="327">
        <v>15</v>
      </c>
      <c r="K81" s="317"/>
    </row>
    <row r="82" ht="15" customHeight="1">
      <c r="B82" s="326"/>
      <c r="C82" s="327" t="s">
        <v>856</v>
      </c>
      <c r="D82" s="327"/>
      <c r="E82" s="327"/>
      <c r="F82" s="328" t="s">
        <v>849</v>
      </c>
      <c r="G82" s="327"/>
      <c r="H82" s="327" t="s">
        <v>857</v>
      </c>
      <c r="I82" s="327" t="s">
        <v>845</v>
      </c>
      <c r="J82" s="327">
        <v>15</v>
      </c>
      <c r="K82" s="317"/>
    </row>
    <row r="83" ht="15" customHeight="1">
      <c r="B83" s="326"/>
      <c r="C83" s="327" t="s">
        <v>858</v>
      </c>
      <c r="D83" s="327"/>
      <c r="E83" s="327"/>
      <c r="F83" s="328" t="s">
        <v>849</v>
      </c>
      <c r="G83" s="327"/>
      <c r="H83" s="327" t="s">
        <v>859</v>
      </c>
      <c r="I83" s="327" t="s">
        <v>845</v>
      </c>
      <c r="J83" s="327">
        <v>20</v>
      </c>
      <c r="K83" s="317"/>
    </row>
    <row r="84" ht="15" customHeight="1">
      <c r="B84" s="326"/>
      <c r="C84" s="327" t="s">
        <v>860</v>
      </c>
      <c r="D84" s="327"/>
      <c r="E84" s="327"/>
      <c r="F84" s="328" t="s">
        <v>849</v>
      </c>
      <c r="G84" s="327"/>
      <c r="H84" s="327" t="s">
        <v>861</v>
      </c>
      <c r="I84" s="327" t="s">
        <v>845</v>
      </c>
      <c r="J84" s="327">
        <v>20</v>
      </c>
      <c r="K84" s="317"/>
    </row>
    <row r="85" ht="15" customHeight="1">
      <c r="B85" s="326"/>
      <c r="C85" s="304" t="s">
        <v>862</v>
      </c>
      <c r="D85" s="304"/>
      <c r="E85" s="304"/>
      <c r="F85" s="325" t="s">
        <v>849</v>
      </c>
      <c r="G85" s="324"/>
      <c r="H85" s="304" t="s">
        <v>863</v>
      </c>
      <c r="I85" s="304" t="s">
        <v>845</v>
      </c>
      <c r="J85" s="304">
        <v>50</v>
      </c>
      <c r="K85" s="317"/>
    </row>
    <row r="86" ht="15" customHeight="1">
      <c r="B86" s="326"/>
      <c r="C86" s="304" t="s">
        <v>864</v>
      </c>
      <c r="D86" s="304"/>
      <c r="E86" s="304"/>
      <c r="F86" s="325" t="s">
        <v>849</v>
      </c>
      <c r="G86" s="324"/>
      <c r="H86" s="304" t="s">
        <v>865</v>
      </c>
      <c r="I86" s="304" t="s">
        <v>845</v>
      </c>
      <c r="J86" s="304">
        <v>20</v>
      </c>
      <c r="K86" s="317"/>
    </row>
    <row r="87" ht="15" customHeight="1">
      <c r="B87" s="326"/>
      <c r="C87" s="304" t="s">
        <v>866</v>
      </c>
      <c r="D87" s="304"/>
      <c r="E87" s="304"/>
      <c r="F87" s="325" t="s">
        <v>849</v>
      </c>
      <c r="G87" s="324"/>
      <c r="H87" s="304" t="s">
        <v>867</v>
      </c>
      <c r="I87" s="304" t="s">
        <v>845</v>
      </c>
      <c r="J87" s="304">
        <v>20</v>
      </c>
      <c r="K87" s="317"/>
    </row>
    <row r="88" ht="15" customHeight="1">
      <c r="B88" s="326"/>
      <c r="C88" s="304" t="s">
        <v>868</v>
      </c>
      <c r="D88" s="304"/>
      <c r="E88" s="304"/>
      <c r="F88" s="325" t="s">
        <v>849</v>
      </c>
      <c r="G88" s="324"/>
      <c r="H88" s="304" t="s">
        <v>869</v>
      </c>
      <c r="I88" s="304" t="s">
        <v>845</v>
      </c>
      <c r="J88" s="304">
        <v>50</v>
      </c>
      <c r="K88" s="317"/>
    </row>
    <row r="89" ht="15" customHeight="1">
      <c r="B89" s="326"/>
      <c r="C89" s="304" t="s">
        <v>870</v>
      </c>
      <c r="D89" s="304"/>
      <c r="E89" s="304"/>
      <c r="F89" s="325" t="s">
        <v>849</v>
      </c>
      <c r="G89" s="324"/>
      <c r="H89" s="304" t="s">
        <v>870</v>
      </c>
      <c r="I89" s="304" t="s">
        <v>845</v>
      </c>
      <c r="J89" s="304">
        <v>50</v>
      </c>
      <c r="K89" s="317"/>
    </row>
    <row r="90" ht="15" customHeight="1">
      <c r="B90" s="326"/>
      <c r="C90" s="304" t="s">
        <v>119</v>
      </c>
      <c r="D90" s="304"/>
      <c r="E90" s="304"/>
      <c r="F90" s="325" t="s">
        <v>849</v>
      </c>
      <c r="G90" s="324"/>
      <c r="H90" s="304" t="s">
        <v>871</v>
      </c>
      <c r="I90" s="304" t="s">
        <v>845</v>
      </c>
      <c r="J90" s="304">
        <v>255</v>
      </c>
      <c r="K90" s="317"/>
    </row>
    <row r="91" ht="15" customHeight="1">
      <c r="B91" s="326"/>
      <c r="C91" s="304" t="s">
        <v>872</v>
      </c>
      <c r="D91" s="304"/>
      <c r="E91" s="304"/>
      <c r="F91" s="325" t="s">
        <v>843</v>
      </c>
      <c r="G91" s="324"/>
      <c r="H91" s="304" t="s">
        <v>873</v>
      </c>
      <c r="I91" s="304" t="s">
        <v>874</v>
      </c>
      <c r="J91" s="304"/>
      <c r="K91" s="317"/>
    </row>
    <row r="92" ht="15" customHeight="1">
      <c r="B92" s="326"/>
      <c r="C92" s="304" t="s">
        <v>875</v>
      </c>
      <c r="D92" s="304"/>
      <c r="E92" s="304"/>
      <c r="F92" s="325" t="s">
        <v>843</v>
      </c>
      <c r="G92" s="324"/>
      <c r="H92" s="304" t="s">
        <v>876</v>
      </c>
      <c r="I92" s="304" t="s">
        <v>877</v>
      </c>
      <c r="J92" s="304"/>
      <c r="K92" s="317"/>
    </row>
    <row r="93" ht="15" customHeight="1">
      <c r="B93" s="326"/>
      <c r="C93" s="304" t="s">
        <v>878</v>
      </c>
      <c r="D93" s="304"/>
      <c r="E93" s="304"/>
      <c r="F93" s="325" t="s">
        <v>843</v>
      </c>
      <c r="G93" s="324"/>
      <c r="H93" s="304" t="s">
        <v>878</v>
      </c>
      <c r="I93" s="304" t="s">
        <v>877</v>
      </c>
      <c r="J93" s="304"/>
      <c r="K93" s="317"/>
    </row>
    <row r="94" ht="15" customHeight="1">
      <c r="B94" s="326"/>
      <c r="C94" s="304" t="s">
        <v>43</v>
      </c>
      <c r="D94" s="304"/>
      <c r="E94" s="304"/>
      <c r="F94" s="325" t="s">
        <v>843</v>
      </c>
      <c r="G94" s="324"/>
      <c r="H94" s="304" t="s">
        <v>879</v>
      </c>
      <c r="I94" s="304" t="s">
        <v>877</v>
      </c>
      <c r="J94" s="304"/>
      <c r="K94" s="317"/>
    </row>
    <row r="95" ht="15" customHeight="1">
      <c r="B95" s="326"/>
      <c r="C95" s="304" t="s">
        <v>53</v>
      </c>
      <c r="D95" s="304"/>
      <c r="E95" s="304"/>
      <c r="F95" s="325" t="s">
        <v>843</v>
      </c>
      <c r="G95" s="324"/>
      <c r="H95" s="304" t="s">
        <v>880</v>
      </c>
      <c r="I95" s="304" t="s">
        <v>877</v>
      </c>
      <c r="J95" s="304"/>
      <c r="K95" s="317"/>
    </row>
    <row r="96" ht="15" customHeight="1">
      <c r="B96" s="329"/>
      <c r="C96" s="330"/>
      <c r="D96" s="330"/>
      <c r="E96" s="330"/>
      <c r="F96" s="330"/>
      <c r="G96" s="330"/>
      <c r="H96" s="330"/>
      <c r="I96" s="330"/>
      <c r="J96" s="330"/>
      <c r="K96" s="331"/>
    </row>
    <row r="97" ht="18.75" customHeight="1">
      <c r="B97" s="332"/>
      <c r="C97" s="333"/>
      <c r="D97" s="333"/>
      <c r="E97" s="333"/>
      <c r="F97" s="333"/>
      <c r="G97" s="333"/>
      <c r="H97" s="333"/>
      <c r="I97" s="333"/>
      <c r="J97" s="333"/>
      <c r="K97" s="332"/>
    </row>
    <row r="98" ht="18.75" customHeight="1">
      <c r="B98" s="311"/>
      <c r="C98" s="311"/>
      <c r="D98" s="311"/>
      <c r="E98" s="311"/>
      <c r="F98" s="311"/>
      <c r="G98" s="311"/>
      <c r="H98" s="311"/>
      <c r="I98" s="311"/>
      <c r="J98" s="311"/>
      <c r="K98" s="311"/>
    </row>
    <row r="99" ht="7.5" customHeight="1">
      <c r="B99" s="312"/>
      <c r="C99" s="313"/>
      <c r="D99" s="313"/>
      <c r="E99" s="313"/>
      <c r="F99" s="313"/>
      <c r="G99" s="313"/>
      <c r="H99" s="313"/>
      <c r="I99" s="313"/>
      <c r="J99" s="313"/>
      <c r="K99" s="314"/>
    </row>
    <row r="100" ht="45" customHeight="1">
      <c r="B100" s="315"/>
      <c r="C100" s="316" t="s">
        <v>881</v>
      </c>
      <c r="D100" s="316"/>
      <c r="E100" s="316"/>
      <c r="F100" s="316"/>
      <c r="G100" s="316"/>
      <c r="H100" s="316"/>
      <c r="I100" s="316"/>
      <c r="J100" s="316"/>
      <c r="K100" s="317"/>
    </row>
    <row r="101" ht="17.25" customHeight="1">
      <c r="B101" s="315"/>
      <c r="C101" s="318" t="s">
        <v>837</v>
      </c>
      <c r="D101" s="318"/>
      <c r="E101" s="318"/>
      <c r="F101" s="318" t="s">
        <v>838</v>
      </c>
      <c r="G101" s="319"/>
      <c r="H101" s="318" t="s">
        <v>114</v>
      </c>
      <c r="I101" s="318" t="s">
        <v>62</v>
      </c>
      <c r="J101" s="318" t="s">
        <v>839</v>
      </c>
      <c r="K101" s="317"/>
    </row>
    <row r="102" ht="17.25" customHeight="1">
      <c r="B102" s="315"/>
      <c r="C102" s="320" t="s">
        <v>840</v>
      </c>
      <c r="D102" s="320"/>
      <c r="E102" s="320"/>
      <c r="F102" s="321" t="s">
        <v>841</v>
      </c>
      <c r="G102" s="322"/>
      <c r="H102" s="320"/>
      <c r="I102" s="320"/>
      <c r="J102" s="320" t="s">
        <v>842</v>
      </c>
      <c r="K102" s="317"/>
    </row>
    <row r="103" ht="5.25" customHeight="1">
      <c r="B103" s="315"/>
      <c r="C103" s="318"/>
      <c r="D103" s="318"/>
      <c r="E103" s="318"/>
      <c r="F103" s="318"/>
      <c r="G103" s="334"/>
      <c r="H103" s="318"/>
      <c r="I103" s="318"/>
      <c r="J103" s="318"/>
      <c r="K103" s="317"/>
    </row>
    <row r="104" ht="15" customHeight="1">
      <c r="B104" s="315"/>
      <c r="C104" s="304" t="s">
        <v>58</v>
      </c>
      <c r="D104" s="323"/>
      <c r="E104" s="323"/>
      <c r="F104" s="325" t="s">
        <v>843</v>
      </c>
      <c r="G104" s="334"/>
      <c r="H104" s="304" t="s">
        <v>882</v>
      </c>
      <c r="I104" s="304" t="s">
        <v>845</v>
      </c>
      <c r="J104" s="304">
        <v>20</v>
      </c>
      <c r="K104" s="317"/>
    </row>
    <row r="105" ht="15" customHeight="1">
      <c r="B105" s="315"/>
      <c r="C105" s="304" t="s">
        <v>846</v>
      </c>
      <c r="D105" s="304"/>
      <c r="E105" s="304"/>
      <c r="F105" s="325" t="s">
        <v>843</v>
      </c>
      <c r="G105" s="304"/>
      <c r="H105" s="304" t="s">
        <v>882</v>
      </c>
      <c r="I105" s="304" t="s">
        <v>845</v>
      </c>
      <c r="J105" s="304">
        <v>120</v>
      </c>
      <c r="K105" s="317"/>
    </row>
    <row r="106" ht="15" customHeight="1">
      <c r="B106" s="326"/>
      <c r="C106" s="304" t="s">
        <v>848</v>
      </c>
      <c r="D106" s="304"/>
      <c r="E106" s="304"/>
      <c r="F106" s="325" t="s">
        <v>849</v>
      </c>
      <c r="G106" s="304"/>
      <c r="H106" s="304" t="s">
        <v>882</v>
      </c>
      <c r="I106" s="304" t="s">
        <v>845</v>
      </c>
      <c r="J106" s="304">
        <v>50</v>
      </c>
      <c r="K106" s="317"/>
    </row>
    <row r="107" ht="15" customHeight="1">
      <c r="B107" s="326"/>
      <c r="C107" s="304" t="s">
        <v>851</v>
      </c>
      <c r="D107" s="304"/>
      <c r="E107" s="304"/>
      <c r="F107" s="325" t="s">
        <v>843</v>
      </c>
      <c r="G107" s="304"/>
      <c r="H107" s="304" t="s">
        <v>882</v>
      </c>
      <c r="I107" s="304" t="s">
        <v>853</v>
      </c>
      <c r="J107" s="304"/>
      <c r="K107" s="317"/>
    </row>
    <row r="108" ht="15" customHeight="1">
      <c r="B108" s="326"/>
      <c r="C108" s="304" t="s">
        <v>862</v>
      </c>
      <c r="D108" s="304"/>
      <c r="E108" s="304"/>
      <c r="F108" s="325" t="s">
        <v>849</v>
      </c>
      <c r="G108" s="304"/>
      <c r="H108" s="304" t="s">
        <v>882</v>
      </c>
      <c r="I108" s="304" t="s">
        <v>845</v>
      </c>
      <c r="J108" s="304">
        <v>50</v>
      </c>
      <c r="K108" s="317"/>
    </row>
    <row r="109" ht="15" customHeight="1">
      <c r="B109" s="326"/>
      <c r="C109" s="304" t="s">
        <v>870</v>
      </c>
      <c r="D109" s="304"/>
      <c r="E109" s="304"/>
      <c r="F109" s="325" t="s">
        <v>849</v>
      </c>
      <c r="G109" s="304"/>
      <c r="H109" s="304" t="s">
        <v>882</v>
      </c>
      <c r="I109" s="304" t="s">
        <v>845</v>
      </c>
      <c r="J109" s="304">
        <v>50</v>
      </c>
      <c r="K109" s="317"/>
    </row>
    <row r="110" ht="15" customHeight="1">
      <c r="B110" s="326"/>
      <c r="C110" s="304" t="s">
        <v>868</v>
      </c>
      <c r="D110" s="304"/>
      <c r="E110" s="304"/>
      <c r="F110" s="325" t="s">
        <v>849</v>
      </c>
      <c r="G110" s="304"/>
      <c r="H110" s="304" t="s">
        <v>882</v>
      </c>
      <c r="I110" s="304" t="s">
        <v>845</v>
      </c>
      <c r="J110" s="304">
        <v>50</v>
      </c>
      <c r="K110" s="317"/>
    </row>
    <row r="111" ht="15" customHeight="1">
      <c r="B111" s="326"/>
      <c r="C111" s="304" t="s">
        <v>58</v>
      </c>
      <c r="D111" s="304"/>
      <c r="E111" s="304"/>
      <c r="F111" s="325" t="s">
        <v>843</v>
      </c>
      <c r="G111" s="304"/>
      <c r="H111" s="304" t="s">
        <v>883</v>
      </c>
      <c r="I111" s="304" t="s">
        <v>845</v>
      </c>
      <c r="J111" s="304">
        <v>20</v>
      </c>
      <c r="K111" s="317"/>
    </row>
    <row r="112" ht="15" customHeight="1">
      <c r="B112" s="326"/>
      <c r="C112" s="304" t="s">
        <v>884</v>
      </c>
      <c r="D112" s="304"/>
      <c r="E112" s="304"/>
      <c r="F112" s="325" t="s">
        <v>843</v>
      </c>
      <c r="G112" s="304"/>
      <c r="H112" s="304" t="s">
        <v>885</v>
      </c>
      <c r="I112" s="304" t="s">
        <v>845</v>
      </c>
      <c r="J112" s="304">
        <v>120</v>
      </c>
      <c r="K112" s="317"/>
    </row>
    <row r="113" ht="15" customHeight="1">
      <c r="B113" s="326"/>
      <c r="C113" s="304" t="s">
        <v>43</v>
      </c>
      <c r="D113" s="304"/>
      <c r="E113" s="304"/>
      <c r="F113" s="325" t="s">
        <v>843</v>
      </c>
      <c r="G113" s="304"/>
      <c r="H113" s="304" t="s">
        <v>886</v>
      </c>
      <c r="I113" s="304" t="s">
        <v>877</v>
      </c>
      <c r="J113" s="304"/>
      <c r="K113" s="317"/>
    </row>
    <row r="114" ht="15" customHeight="1">
      <c r="B114" s="326"/>
      <c r="C114" s="304" t="s">
        <v>53</v>
      </c>
      <c r="D114" s="304"/>
      <c r="E114" s="304"/>
      <c r="F114" s="325" t="s">
        <v>843</v>
      </c>
      <c r="G114" s="304"/>
      <c r="H114" s="304" t="s">
        <v>887</v>
      </c>
      <c r="I114" s="304" t="s">
        <v>877</v>
      </c>
      <c r="J114" s="304"/>
      <c r="K114" s="317"/>
    </row>
    <row r="115" ht="15" customHeight="1">
      <c r="B115" s="326"/>
      <c r="C115" s="304" t="s">
        <v>62</v>
      </c>
      <c r="D115" s="304"/>
      <c r="E115" s="304"/>
      <c r="F115" s="325" t="s">
        <v>843</v>
      </c>
      <c r="G115" s="304"/>
      <c r="H115" s="304" t="s">
        <v>888</v>
      </c>
      <c r="I115" s="304" t="s">
        <v>889</v>
      </c>
      <c r="J115" s="304"/>
      <c r="K115" s="317"/>
    </row>
    <row r="116" ht="15" customHeight="1">
      <c r="B116" s="329"/>
      <c r="C116" s="335"/>
      <c r="D116" s="335"/>
      <c r="E116" s="335"/>
      <c r="F116" s="335"/>
      <c r="G116" s="335"/>
      <c r="H116" s="335"/>
      <c r="I116" s="335"/>
      <c r="J116" s="335"/>
      <c r="K116" s="331"/>
    </row>
    <row r="117" ht="18.75" customHeight="1">
      <c r="B117" s="336"/>
      <c r="C117" s="300"/>
      <c r="D117" s="300"/>
      <c r="E117" s="300"/>
      <c r="F117" s="337"/>
      <c r="G117" s="300"/>
      <c r="H117" s="300"/>
      <c r="I117" s="300"/>
      <c r="J117" s="300"/>
      <c r="K117" s="336"/>
    </row>
    <row r="118" ht="18.75" customHeight="1">
      <c r="B118" s="311"/>
      <c r="C118" s="311"/>
      <c r="D118" s="311"/>
      <c r="E118" s="311"/>
      <c r="F118" s="311"/>
      <c r="G118" s="311"/>
      <c r="H118" s="311"/>
      <c r="I118" s="311"/>
      <c r="J118" s="311"/>
      <c r="K118" s="311"/>
    </row>
    <row r="119" ht="7.5" customHeight="1">
      <c r="B119" s="338"/>
      <c r="C119" s="339"/>
      <c r="D119" s="339"/>
      <c r="E119" s="339"/>
      <c r="F119" s="339"/>
      <c r="G119" s="339"/>
      <c r="H119" s="339"/>
      <c r="I119" s="339"/>
      <c r="J119" s="339"/>
      <c r="K119" s="340"/>
    </row>
    <row r="120" ht="45" customHeight="1">
      <c r="B120" s="341"/>
      <c r="C120" s="294" t="s">
        <v>890</v>
      </c>
      <c r="D120" s="294"/>
      <c r="E120" s="294"/>
      <c r="F120" s="294"/>
      <c r="G120" s="294"/>
      <c r="H120" s="294"/>
      <c r="I120" s="294"/>
      <c r="J120" s="294"/>
      <c r="K120" s="342"/>
    </row>
    <row r="121" ht="17.25" customHeight="1">
      <c r="B121" s="343"/>
      <c r="C121" s="318" t="s">
        <v>837</v>
      </c>
      <c r="D121" s="318"/>
      <c r="E121" s="318"/>
      <c r="F121" s="318" t="s">
        <v>838</v>
      </c>
      <c r="G121" s="319"/>
      <c r="H121" s="318" t="s">
        <v>114</v>
      </c>
      <c r="I121" s="318" t="s">
        <v>62</v>
      </c>
      <c r="J121" s="318" t="s">
        <v>839</v>
      </c>
      <c r="K121" s="344"/>
    </row>
    <row r="122" ht="17.25" customHeight="1">
      <c r="B122" s="343"/>
      <c r="C122" s="320" t="s">
        <v>840</v>
      </c>
      <c r="D122" s="320"/>
      <c r="E122" s="320"/>
      <c r="F122" s="321" t="s">
        <v>841</v>
      </c>
      <c r="G122" s="322"/>
      <c r="H122" s="320"/>
      <c r="I122" s="320"/>
      <c r="J122" s="320" t="s">
        <v>842</v>
      </c>
      <c r="K122" s="344"/>
    </row>
    <row r="123" ht="5.25" customHeight="1">
      <c r="B123" s="345"/>
      <c r="C123" s="323"/>
      <c r="D123" s="323"/>
      <c r="E123" s="323"/>
      <c r="F123" s="323"/>
      <c r="G123" s="304"/>
      <c r="H123" s="323"/>
      <c r="I123" s="323"/>
      <c r="J123" s="323"/>
      <c r="K123" s="346"/>
    </row>
    <row r="124" ht="15" customHeight="1">
      <c r="B124" s="345"/>
      <c r="C124" s="304" t="s">
        <v>846</v>
      </c>
      <c r="D124" s="323"/>
      <c r="E124" s="323"/>
      <c r="F124" s="325" t="s">
        <v>843</v>
      </c>
      <c r="G124" s="304"/>
      <c r="H124" s="304" t="s">
        <v>882</v>
      </c>
      <c r="I124" s="304" t="s">
        <v>845</v>
      </c>
      <c r="J124" s="304">
        <v>120</v>
      </c>
      <c r="K124" s="347"/>
    </row>
    <row r="125" ht="15" customHeight="1">
      <c r="B125" s="345"/>
      <c r="C125" s="304" t="s">
        <v>891</v>
      </c>
      <c r="D125" s="304"/>
      <c r="E125" s="304"/>
      <c r="F125" s="325" t="s">
        <v>843</v>
      </c>
      <c r="G125" s="304"/>
      <c r="H125" s="304" t="s">
        <v>892</v>
      </c>
      <c r="I125" s="304" t="s">
        <v>845</v>
      </c>
      <c r="J125" s="304" t="s">
        <v>893</v>
      </c>
      <c r="K125" s="347"/>
    </row>
    <row r="126" ht="15" customHeight="1">
      <c r="B126" s="345"/>
      <c r="C126" s="304" t="s">
        <v>792</v>
      </c>
      <c r="D126" s="304"/>
      <c r="E126" s="304"/>
      <c r="F126" s="325" t="s">
        <v>843</v>
      </c>
      <c r="G126" s="304"/>
      <c r="H126" s="304" t="s">
        <v>894</v>
      </c>
      <c r="I126" s="304" t="s">
        <v>845</v>
      </c>
      <c r="J126" s="304" t="s">
        <v>893</v>
      </c>
      <c r="K126" s="347"/>
    </row>
    <row r="127" ht="15" customHeight="1">
      <c r="B127" s="345"/>
      <c r="C127" s="304" t="s">
        <v>854</v>
      </c>
      <c r="D127" s="304"/>
      <c r="E127" s="304"/>
      <c r="F127" s="325" t="s">
        <v>849</v>
      </c>
      <c r="G127" s="304"/>
      <c r="H127" s="304" t="s">
        <v>855</v>
      </c>
      <c r="I127" s="304" t="s">
        <v>845</v>
      </c>
      <c r="J127" s="304">
        <v>15</v>
      </c>
      <c r="K127" s="347"/>
    </row>
    <row r="128" ht="15" customHeight="1">
      <c r="B128" s="345"/>
      <c r="C128" s="327" t="s">
        <v>856</v>
      </c>
      <c r="D128" s="327"/>
      <c r="E128" s="327"/>
      <c r="F128" s="328" t="s">
        <v>849</v>
      </c>
      <c r="G128" s="327"/>
      <c r="H128" s="327" t="s">
        <v>857</v>
      </c>
      <c r="I128" s="327" t="s">
        <v>845</v>
      </c>
      <c r="J128" s="327">
        <v>15</v>
      </c>
      <c r="K128" s="347"/>
    </row>
    <row r="129" ht="15" customHeight="1">
      <c r="B129" s="345"/>
      <c r="C129" s="327" t="s">
        <v>858</v>
      </c>
      <c r="D129" s="327"/>
      <c r="E129" s="327"/>
      <c r="F129" s="328" t="s">
        <v>849</v>
      </c>
      <c r="G129" s="327"/>
      <c r="H129" s="327" t="s">
        <v>859</v>
      </c>
      <c r="I129" s="327" t="s">
        <v>845</v>
      </c>
      <c r="J129" s="327">
        <v>20</v>
      </c>
      <c r="K129" s="347"/>
    </row>
    <row r="130" ht="15" customHeight="1">
      <c r="B130" s="345"/>
      <c r="C130" s="327" t="s">
        <v>860</v>
      </c>
      <c r="D130" s="327"/>
      <c r="E130" s="327"/>
      <c r="F130" s="328" t="s">
        <v>849</v>
      </c>
      <c r="G130" s="327"/>
      <c r="H130" s="327" t="s">
        <v>861</v>
      </c>
      <c r="I130" s="327" t="s">
        <v>845</v>
      </c>
      <c r="J130" s="327">
        <v>20</v>
      </c>
      <c r="K130" s="347"/>
    </row>
    <row r="131" ht="15" customHeight="1">
      <c r="B131" s="345"/>
      <c r="C131" s="304" t="s">
        <v>848</v>
      </c>
      <c r="D131" s="304"/>
      <c r="E131" s="304"/>
      <c r="F131" s="325" t="s">
        <v>849</v>
      </c>
      <c r="G131" s="304"/>
      <c r="H131" s="304" t="s">
        <v>882</v>
      </c>
      <c r="I131" s="304" t="s">
        <v>845</v>
      </c>
      <c r="J131" s="304">
        <v>50</v>
      </c>
      <c r="K131" s="347"/>
    </row>
    <row r="132" ht="15" customHeight="1">
      <c r="B132" s="345"/>
      <c r="C132" s="304" t="s">
        <v>862</v>
      </c>
      <c r="D132" s="304"/>
      <c r="E132" s="304"/>
      <c r="F132" s="325" t="s">
        <v>849</v>
      </c>
      <c r="G132" s="304"/>
      <c r="H132" s="304" t="s">
        <v>882</v>
      </c>
      <c r="I132" s="304" t="s">
        <v>845</v>
      </c>
      <c r="J132" s="304">
        <v>50</v>
      </c>
      <c r="K132" s="347"/>
    </row>
    <row r="133" ht="15" customHeight="1">
      <c r="B133" s="345"/>
      <c r="C133" s="304" t="s">
        <v>868</v>
      </c>
      <c r="D133" s="304"/>
      <c r="E133" s="304"/>
      <c r="F133" s="325" t="s">
        <v>849</v>
      </c>
      <c r="G133" s="304"/>
      <c r="H133" s="304" t="s">
        <v>882</v>
      </c>
      <c r="I133" s="304" t="s">
        <v>845</v>
      </c>
      <c r="J133" s="304">
        <v>50</v>
      </c>
      <c r="K133" s="347"/>
    </row>
    <row r="134" ht="15" customHeight="1">
      <c r="B134" s="345"/>
      <c r="C134" s="304" t="s">
        <v>870</v>
      </c>
      <c r="D134" s="304"/>
      <c r="E134" s="304"/>
      <c r="F134" s="325" t="s">
        <v>849</v>
      </c>
      <c r="G134" s="304"/>
      <c r="H134" s="304" t="s">
        <v>882</v>
      </c>
      <c r="I134" s="304" t="s">
        <v>845</v>
      </c>
      <c r="J134" s="304">
        <v>50</v>
      </c>
      <c r="K134" s="347"/>
    </row>
    <row r="135" ht="15" customHeight="1">
      <c r="B135" s="345"/>
      <c r="C135" s="304" t="s">
        <v>119</v>
      </c>
      <c r="D135" s="304"/>
      <c r="E135" s="304"/>
      <c r="F135" s="325" t="s">
        <v>849</v>
      </c>
      <c r="G135" s="304"/>
      <c r="H135" s="304" t="s">
        <v>895</v>
      </c>
      <c r="I135" s="304" t="s">
        <v>845</v>
      </c>
      <c r="J135" s="304">
        <v>255</v>
      </c>
      <c r="K135" s="347"/>
    </row>
    <row r="136" ht="15" customHeight="1">
      <c r="B136" s="345"/>
      <c r="C136" s="304" t="s">
        <v>872</v>
      </c>
      <c r="D136" s="304"/>
      <c r="E136" s="304"/>
      <c r="F136" s="325" t="s">
        <v>843</v>
      </c>
      <c r="G136" s="304"/>
      <c r="H136" s="304" t="s">
        <v>896</v>
      </c>
      <c r="I136" s="304" t="s">
        <v>874</v>
      </c>
      <c r="J136" s="304"/>
      <c r="K136" s="347"/>
    </row>
    <row r="137" ht="15" customHeight="1">
      <c r="B137" s="345"/>
      <c r="C137" s="304" t="s">
        <v>875</v>
      </c>
      <c r="D137" s="304"/>
      <c r="E137" s="304"/>
      <c r="F137" s="325" t="s">
        <v>843</v>
      </c>
      <c r="G137" s="304"/>
      <c r="H137" s="304" t="s">
        <v>897</v>
      </c>
      <c r="I137" s="304" t="s">
        <v>877</v>
      </c>
      <c r="J137" s="304"/>
      <c r="K137" s="347"/>
    </row>
    <row r="138" ht="15" customHeight="1">
      <c r="B138" s="345"/>
      <c r="C138" s="304" t="s">
        <v>878</v>
      </c>
      <c r="D138" s="304"/>
      <c r="E138" s="304"/>
      <c r="F138" s="325" t="s">
        <v>843</v>
      </c>
      <c r="G138" s="304"/>
      <c r="H138" s="304" t="s">
        <v>878</v>
      </c>
      <c r="I138" s="304" t="s">
        <v>877</v>
      </c>
      <c r="J138" s="304"/>
      <c r="K138" s="347"/>
    </row>
    <row r="139" ht="15" customHeight="1">
      <c r="B139" s="345"/>
      <c r="C139" s="304" t="s">
        <v>43</v>
      </c>
      <c r="D139" s="304"/>
      <c r="E139" s="304"/>
      <c r="F139" s="325" t="s">
        <v>843</v>
      </c>
      <c r="G139" s="304"/>
      <c r="H139" s="304" t="s">
        <v>898</v>
      </c>
      <c r="I139" s="304" t="s">
        <v>877</v>
      </c>
      <c r="J139" s="304"/>
      <c r="K139" s="347"/>
    </row>
    <row r="140" ht="15" customHeight="1">
      <c r="B140" s="345"/>
      <c r="C140" s="304" t="s">
        <v>899</v>
      </c>
      <c r="D140" s="304"/>
      <c r="E140" s="304"/>
      <c r="F140" s="325" t="s">
        <v>843</v>
      </c>
      <c r="G140" s="304"/>
      <c r="H140" s="304" t="s">
        <v>900</v>
      </c>
      <c r="I140" s="304" t="s">
        <v>877</v>
      </c>
      <c r="J140" s="304"/>
      <c r="K140" s="347"/>
    </row>
    <row r="141" ht="15" customHeight="1">
      <c r="B141" s="348"/>
      <c r="C141" s="349"/>
      <c r="D141" s="349"/>
      <c r="E141" s="349"/>
      <c r="F141" s="349"/>
      <c r="G141" s="349"/>
      <c r="H141" s="349"/>
      <c r="I141" s="349"/>
      <c r="J141" s="349"/>
      <c r="K141" s="350"/>
    </row>
    <row r="142" ht="18.75" customHeight="1">
      <c r="B142" s="300"/>
      <c r="C142" s="300"/>
      <c r="D142" s="300"/>
      <c r="E142" s="300"/>
      <c r="F142" s="337"/>
      <c r="G142" s="300"/>
      <c r="H142" s="300"/>
      <c r="I142" s="300"/>
      <c r="J142" s="300"/>
      <c r="K142" s="300"/>
    </row>
    <row r="143" ht="18.75" customHeight="1">
      <c r="B143" s="311"/>
      <c r="C143" s="311"/>
      <c r="D143" s="311"/>
      <c r="E143" s="311"/>
      <c r="F143" s="311"/>
      <c r="G143" s="311"/>
      <c r="H143" s="311"/>
      <c r="I143" s="311"/>
      <c r="J143" s="311"/>
      <c r="K143" s="311"/>
    </row>
    <row r="144" ht="7.5" customHeight="1">
      <c r="B144" s="312"/>
      <c r="C144" s="313"/>
      <c r="D144" s="313"/>
      <c r="E144" s="313"/>
      <c r="F144" s="313"/>
      <c r="G144" s="313"/>
      <c r="H144" s="313"/>
      <c r="I144" s="313"/>
      <c r="J144" s="313"/>
      <c r="K144" s="314"/>
    </row>
    <row r="145" ht="45" customHeight="1">
      <c r="B145" s="315"/>
      <c r="C145" s="316" t="s">
        <v>901</v>
      </c>
      <c r="D145" s="316"/>
      <c r="E145" s="316"/>
      <c r="F145" s="316"/>
      <c r="G145" s="316"/>
      <c r="H145" s="316"/>
      <c r="I145" s="316"/>
      <c r="J145" s="316"/>
      <c r="K145" s="317"/>
    </row>
    <row r="146" ht="17.25" customHeight="1">
      <c r="B146" s="315"/>
      <c r="C146" s="318" t="s">
        <v>837</v>
      </c>
      <c r="D146" s="318"/>
      <c r="E146" s="318"/>
      <c r="F146" s="318" t="s">
        <v>838</v>
      </c>
      <c r="G146" s="319"/>
      <c r="H146" s="318" t="s">
        <v>114</v>
      </c>
      <c r="I146" s="318" t="s">
        <v>62</v>
      </c>
      <c r="J146" s="318" t="s">
        <v>839</v>
      </c>
      <c r="K146" s="317"/>
    </row>
    <row r="147" ht="17.25" customHeight="1">
      <c r="B147" s="315"/>
      <c r="C147" s="320" t="s">
        <v>840</v>
      </c>
      <c r="D147" s="320"/>
      <c r="E147" s="320"/>
      <c r="F147" s="321" t="s">
        <v>841</v>
      </c>
      <c r="G147" s="322"/>
      <c r="H147" s="320"/>
      <c r="I147" s="320"/>
      <c r="J147" s="320" t="s">
        <v>842</v>
      </c>
      <c r="K147" s="317"/>
    </row>
    <row r="148" ht="5.25" customHeight="1">
      <c r="B148" s="326"/>
      <c r="C148" s="323"/>
      <c r="D148" s="323"/>
      <c r="E148" s="323"/>
      <c r="F148" s="323"/>
      <c r="G148" s="324"/>
      <c r="H148" s="323"/>
      <c r="I148" s="323"/>
      <c r="J148" s="323"/>
      <c r="K148" s="347"/>
    </row>
    <row r="149" ht="15" customHeight="1">
      <c r="B149" s="326"/>
      <c r="C149" s="351" t="s">
        <v>846</v>
      </c>
      <c r="D149" s="304"/>
      <c r="E149" s="304"/>
      <c r="F149" s="352" t="s">
        <v>843</v>
      </c>
      <c r="G149" s="304"/>
      <c r="H149" s="351" t="s">
        <v>882</v>
      </c>
      <c r="I149" s="351" t="s">
        <v>845</v>
      </c>
      <c r="J149" s="351">
        <v>120</v>
      </c>
      <c r="K149" s="347"/>
    </row>
    <row r="150" ht="15" customHeight="1">
      <c r="B150" s="326"/>
      <c r="C150" s="351" t="s">
        <v>891</v>
      </c>
      <c r="D150" s="304"/>
      <c r="E150" s="304"/>
      <c r="F150" s="352" t="s">
        <v>843</v>
      </c>
      <c r="G150" s="304"/>
      <c r="H150" s="351" t="s">
        <v>902</v>
      </c>
      <c r="I150" s="351" t="s">
        <v>845</v>
      </c>
      <c r="J150" s="351" t="s">
        <v>893</v>
      </c>
      <c r="K150" s="347"/>
    </row>
    <row r="151" ht="15" customHeight="1">
      <c r="B151" s="326"/>
      <c r="C151" s="351" t="s">
        <v>792</v>
      </c>
      <c r="D151" s="304"/>
      <c r="E151" s="304"/>
      <c r="F151" s="352" t="s">
        <v>843</v>
      </c>
      <c r="G151" s="304"/>
      <c r="H151" s="351" t="s">
        <v>903</v>
      </c>
      <c r="I151" s="351" t="s">
        <v>845</v>
      </c>
      <c r="J151" s="351" t="s">
        <v>893</v>
      </c>
      <c r="K151" s="347"/>
    </row>
    <row r="152" ht="15" customHeight="1">
      <c r="B152" s="326"/>
      <c r="C152" s="351" t="s">
        <v>848</v>
      </c>
      <c r="D152" s="304"/>
      <c r="E152" s="304"/>
      <c r="F152" s="352" t="s">
        <v>849</v>
      </c>
      <c r="G152" s="304"/>
      <c r="H152" s="351" t="s">
        <v>882</v>
      </c>
      <c r="I152" s="351" t="s">
        <v>845</v>
      </c>
      <c r="J152" s="351">
        <v>50</v>
      </c>
      <c r="K152" s="347"/>
    </row>
    <row r="153" ht="15" customHeight="1">
      <c r="B153" s="326"/>
      <c r="C153" s="351" t="s">
        <v>851</v>
      </c>
      <c r="D153" s="304"/>
      <c r="E153" s="304"/>
      <c r="F153" s="352" t="s">
        <v>843</v>
      </c>
      <c r="G153" s="304"/>
      <c r="H153" s="351" t="s">
        <v>882</v>
      </c>
      <c r="I153" s="351" t="s">
        <v>853</v>
      </c>
      <c r="J153" s="351"/>
      <c r="K153" s="347"/>
    </row>
    <row r="154" ht="15" customHeight="1">
      <c r="B154" s="326"/>
      <c r="C154" s="351" t="s">
        <v>862</v>
      </c>
      <c r="D154" s="304"/>
      <c r="E154" s="304"/>
      <c r="F154" s="352" t="s">
        <v>849</v>
      </c>
      <c r="G154" s="304"/>
      <c r="H154" s="351" t="s">
        <v>882</v>
      </c>
      <c r="I154" s="351" t="s">
        <v>845</v>
      </c>
      <c r="J154" s="351">
        <v>50</v>
      </c>
      <c r="K154" s="347"/>
    </row>
    <row r="155" ht="15" customHeight="1">
      <c r="B155" s="326"/>
      <c r="C155" s="351" t="s">
        <v>870</v>
      </c>
      <c r="D155" s="304"/>
      <c r="E155" s="304"/>
      <c r="F155" s="352" t="s">
        <v>849</v>
      </c>
      <c r="G155" s="304"/>
      <c r="H155" s="351" t="s">
        <v>882</v>
      </c>
      <c r="I155" s="351" t="s">
        <v>845</v>
      </c>
      <c r="J155" s="351">
        <v>50</v>
      </c>
      <c r="K155" s="347"/>
    </row>
    <row r="156" ht="15" customHeight="1">
      <c r="B156" s="326"/>
      <c r="C156" s="351" t="s">
        <v>868</v>
      </c>
      <c r="D156" s="304"/>
      <c r="E156" s="304"/>
      <c r="F156" s="352" t="s">
        <v>849</v>
      </c>
      <c r="G156" s="304"/>
      <c r="H156" s="351" t="s">
        <v>882</v>
      </c>
      <c r="I156" s="351" t="s">
        <v>845</v>
      </c>
      <c r="J156" s="351">
        <v>50</v>
      </c>
      <c r="K156" s="347"/>
    </row>
    <row r="157" ht="15" customHeight="1">
      <c r="B157" s="326"/>
      <c r="C157" s="351" t="s">
        <v>96</v>
      </c>
      <c r="D157" s="304"/>
      <c r="E157" s="304"/>
      <c r="F157" s="352" t="s">
        <v>843</v>
      </c>
      <c r="G157" s="304"/>
      <c r="H157" s="351" t="s">
        <v>904</v>
      </c>
      <c r="I157" s="351" t="s">
        <v>845</v>
      </c>
      <c r="J157" s="351" t="s">
        <v>905</v>
      </c>
      <c r="K157" s="347"/>
    </row>
    <row r="158" ht="15" customHeight="1">
      <c r="B158" s="326"/>
      <c r="C158" s="351" t="s">
        <v>906</v>
      </c>
      <c r="D158" s="304"/>
      <c r="E158" s="304"/>
      <c r="F158" s="352" t="s">
        <v>843</v>
      </c>
      <c r="G158" s="304"/>
      <c r="H158" s="351" t="s">
        <v>907</v>
      </c>
      <c r="I158" s="351" t="s">
        <v>877</v>
      </c>
      <c r="J158" s="351"/>
      <c r="K158" s="347"/>
    </row>
    <row r="159" ht="15" customHeight="1">
      <c r="B159" s="353"/>
      <c r="C159" s="335"/>
      <c r="D159" s="335"/>
      <c r="E159" s="335"/>
      <c r="F159" s="335"/>
      <c r="G159" s="335"/>
      <c r="H159" s="335"/>
      <c r="I159" s="335"/>
      <c r="J159" s="335"/>
      <c r="K159" s="354"/>
    </row>
    <row r="160" ht="18.75" customHeight="1">
      <c r="B160" s="300"/>
      <c r="C160" s="304"/>
      <c r="D160" s="304"/>
      <c r="E160" s="304"/>
      <c r="F160" s="325"/>
      <c r="G160" s="304"/>
      <c r="H160" s="304"/>
      <c r="I160" s="304"/>
      <c r="J160" s="304"/>
      <c r="K160" s="300"/>
    </row>
    <row r="161" ht="18.75" customHeight="1">
      <c r="B161" s="311"/>
      <c r="C161" s="311"/>
      <c r="D161" s="311"/>
      <c r="E161" s="311"/>
      <c r="F161" s="311"/>
      <c r="G161" s="311"/>
      <c r="H161" s="311"/>
      <c r="I161" s="311"/>
      <c r="J161" s="311"/>
      <c r="K161" s="311"/>
    </row>
    <row r="162" ht="7.5" customHeight="1">
      <c r="B162" s="290"/>
      <c r="C162" s="291"/>
      <c r="D162" s="291"/>
      <c r="E162" s="291"/>
      <c r="F162" s="291"/>
      <c r="G162" s="291"/>
      <c r="H162" s="291"/>
      <c r="I162" s="291"/>
      <c r="J162" s="291"/>
      <c r="K162" s="292"/>
    </row>
    <row r="163" ht="45" customHeight="1">
      <c r="B163" s="293"/>
      <c r="C163" s="294" t="s">
        <v>908</v>
      </c>
      <c r="D163" s="294"/>
      <c r="E163" s="294"/>
      <c r="F163" s="294"/>
      <c r="G163" s="294"/>
      <c r="H163" s="294"/>
      <c r="I163" s="294"/>
      <c r="J163" s="294"/>
      <c r="K163" s="295"/>
    </row>
    <row r="164" ht="17.25" customHeight="1">
      <c r="B164" s="293"/>
      <c r="C164" s="318" t="s">
        <v>837</v>
      </c>
      <c r="D164" s="318"/>
      <c r="E164" s="318"/>
      <c r="F164" s="318" t="s">
        <v>838</v>
      </c>
      <c r="G164" s="355"/>
      <c r="H164" s="356" t="s">
        <v>114</v>
      </c>
      <c r="I164" s="356" t="s">
        <v>62</v>
      </c>
      <c r="J164" s="318" t="s">
        <v>839</v>
      </c>
      <c r="K164" s="295"/>
    </row>
    <row r="165" ht="17.25" customHeight="1">
      <c r="B165" s="296"/>
      <c r="C165" s="320" t="s">
        <v>840</v>
      </c>
      <c r="D165" s="320"/>
      <c r="E165" s="320"/>
      <c r="F165" s="321" t="s">
        <v>841</v>
      </c>
      <c r="G165" s="357"/>
      <c r="H165" s="358"/>
      <c r="I165" s="358"/>
      <c r="J165" s="320" t="s">
        <v>842</v>
      </c>
      <c r="K165" s="298"/>
    </row>
    <row r="166" ht="5.25" customHeight="1">
      <c r="B166" s="326"/>
      <c r="C166" s="323"/>
      <c r="D166" s="323"/>
      <c r="E166" s="323"/>
      <c r="F166" s="323"/>
      <c r="G166" s="324"/>
      <c r="H166" s="323"/>
      <c r="I166" s="323"/>
      <c r="J166" s="323"/>
      <c r="K166" s="347"/>
    </row>
    <row r="167" ht="15" customHeight="1">
      <c r="B167" s="326"/>
      <c r="C167" s="304" t="s">
        <v>846</v>
      </c>
      <c r="D167" s="304"/>
      <c r="E167" s="304"/>
      <c r="F167" s="325" t="s">
        <v>843</v>
      </c>
      <c r="G167" s="304"/>
      <c r="H167" s="304" t="s">
        <v>882</v>
      </c>
      <c r="I167" s="304" t="s">
        <v>845</v>
      </c>
      <c r="J167" s="304">
        <v>120</v>
      </c>
      <c r="K167" s="347"/>
    </row>
    <row r="168" ht="15" customHeight="1">
      <c r="B168" s="326"/>
      <c r="C168" s="304" t="s">
        <v>891</v>
      </c>
      <c r="D168" s="304"/>
      <c r="E168" s="304"/>
      <c r="F168" s="325" t="s">
        <v>843</v>
      </c>
      <c r="G168" s="304"/>
      <c r="H168" s="304" t="s">
        <v>892</v>
      </c>
      <c r="I168" s="304" t="s">
        <v>845</v>
      </c>
      <c r="J168" s="304" t="s">
        <v>893</v>
      </c>
      <c r="K168" s="347"/>
    </row>
    <row r="169" ht="15" customHeight="1">
      <c r="B169" s="326"/>
      <c r="C169" s="304" t="s">
        <v>792</v>
      </c>
      <c r="D169" s="304"/>
      <c r="E169" s="304"/>
      <c r="F169" s="325" t="s">
        <v>843</v>
      </c>
      <c r="G169" s="304"/>
      <c r="H169" s="304" t="s">
        <v>909</v>
      </c>
      <c r="I169" s="304" t="s">
        <v>845</v>
      </c>
      <c r="J169" s="304" t="s">
        <v>893</v>
      </c>
      <c r="K169" s="347"/>
    </row>
    <row r="170" ht="15" customHeight="1">
      <c r="B170" s="326"/>
      <c r="C170" s="304" t="s">
        <v>848</v>
      </c>
      <c r="D170" s="304"/>
      <c r="E170" s="304"/>
      <c r="F170" s="325" t="s">
        <v>849</v>
      </c>
      <c r="G170" s="304"/>
      <c r="H170" s="304" t="s">
        <v>909</v>
      </c>
      <c r="I170" s="304" t="s">
        <v>845</v>
      </c>
      <c r="J170" s="304">
        <v>50</v>
      </c>
      <c r="K170" s="347"/>
    </row>
    <row r="171" ht="15" customHeight="1">
      <c r="B171" s="326"/>
      <c r="C171" s="304" t="s">
        <v>851</v>
      </c>
      <c r="D171" s="304"/>
      <c r="E171" s="304"/>
      <c r="F171" s="325" t="s">
        <v>843</v>
      </c>
      <c r="G171" s="304"/>
      <c r="H171" s="304" t="s">
        <v>909</v>
      </c>
      <c r="I171" s="304" t="s">
        <v>853</v>
      </c>
      <c r="J171" s="304"/>
      <c r="K171" s="347"/>
    </row>
    <row r="172" ht="15" customHeight="1">
      <c r="B172" s="326"/>
      <c r="C172" s="304" t="s">
        <v>862</v>
      </c>
      <c r="D172" s="304"/>
      <c r="E172" s="304"/>
      <c r="F172" s="325" t="s">
        <v>849</v>
      </c>
      <c r="G172" s="304"/>
      <c r="H172" s="304" t="s">
        <v>909</v>
      </c>
      <c r="I172" s="304" t="s">
        <v>845</v>
      </c>
      <c r="J172" s="304">
        <v>50</v>
      </c>
      <c r="K172" s="347"/>
    </row>
    <row r="173" ht="15" customHeight="1">
      <c r="B173" s="326"/>
      <c r="C173" s="304" t="s">
        <v>870</v>
      </c>
      <c r="D173" s="304"/>
      <c r="E173" s="304"/>
      <c r="F173" s="325" t="s">
        <v>849</v>
      </c>
      <c r="G173" s="304"/>
      <c r="H173" s="304" t="s">
        <v>909</v>
      </c>
      <c r="I173" s="304" t="s">
        <v>845</v>
      </c>
      <c r="J173" s="304">
        <v>50</v>
      </c>
      <c r="K173" s="347"/>
    </row>
    <row r="174" ht="15" customHeight="1">
      <c r="B174" s="326"/>
      <c r="C174" s="304" t="s">
        <v>868</v>
      </c>
      <c r="D174" s="304"/>
      <c r="E174" s="304"/>
      <c r="F174" s="325" t="s">
        <v>849</v>
      </c>
      <c r="G174" s="304"/>
      <c r="H174" s="304" t="s">
        <v>909</v>
      </c>
      <c r="I174" s="304" t="s">
        <v>845</v>
      </c>
      <c r="J174" s="304">
        <v>50</v>
      </c>
      <c r="K174" s="347"/>
    </row>
    <row r="175" ht="15" customHeight="1">
      <c r="B175" s="326"/>
      <c r="C175" s="304" t="s">
        <v>113</v>
      </c>
      <c r="D175" s="304"/>
      <c r="E175" s="304"/>
      <c r="F175" s="325" t="s">
        <v>843</v>
      </c>
      <c r="G175" s="304"/>
      <c r="H175" s="304" t="s">
        <v>910</v>
      </c>
      <c r="I175" s="304" t="s">
        <v>911</v>
      </c>
      <c r="J175" s="304"/>
      <c r="K175" s="347"/>
    </row>
    <row r="176" ht="15" customHeight="1">
      <c r="B176" s="326"/>
      <c r="C176" s="304" t="s">
        <v>62</v>
      </c>
      <c r="D176" s="304"/>
      <c r="E176" s="304"/>
      <c r="F176" s="325" t="s">
        <v>843</v>
      </c>
      <c r="G176" s="304"/>
      <c r="H176" s="304" t="s">
        <v>912</v>
      </c>
      <c r="I176" s="304" t="s">
        <v>913</v>
      </c>
      <c r="J176" s="304">
        <v>1</v>
      </c>
      <c r="K176" s="347"/>
    </row>
    <row r="177" ht="15" customHeight="1">
      <c r="B177" s="326"/>
      <c r="C177" s="304" t="s">
        <v>58</v>
      </c>
      <c r="D177" s="304"/>
      <c r="E177" s="304"/>
      <c r="F177" s="325" t="s">
        <v>843</v>
      </c>
      <c r="G177" s="304"/>
      <c r="H177" s="304" t="s">
        <v>914</v>
      </c>
      <c r="I177" s="304" t="s">
        <v>845</v>
      </c>
      <c r="J177" s="304">
        <v>20</v>
      </c>
      <c r="K177" s="347"/>
    </row>
    <row r="178" ht="15" customHeight="1">
      <c r="B178" s="326"/>
      <c r="C178" s="304" t="s">
        <v>114</v>
      </c>
      <c r="D178" s="304"/>
      <c r="E178" s="304"/>
      <c r="F178" s="325" t="s">
        <v>843</v>
      </c>
      <c r="G178" s="304"/>
      <c r="H178" s="304" t="s">
        <v>915</v>
      </c>
      <c r="I178" s="304" t="s">
        <v>845</v>
      </c>
      <c r="J178" s="304">
        <v>255</v>
      </c>
      <c r="K178" s="347"/>
    </row>
    <row r="179" ht="15" customHeight="1">
      <c r="B179" s="326"/>
      <c r="C179" s="304" t="s">
        <v>115</v>
      </c>
      <c r="D179" s="304"/>
      <c r="E179" s="304"/>
      <c r="F179" s="325" t="s">
        <v>843</v>
      </c>
      <c r="G179" s="304"/>
      <c r="H179" s="304" t="s">
        <v>808</v>
      </c>
      <c r="I179" s="304" t="s">
        <v>845</v>
      </c>
      <c r="J179" s="304">
        <v>10</v>
      </c>
      <c r="K179" s="347"/>
    </row>
    <row r="180" ht="15" customHeight="1">
      <c r="B180" s="326"/>
      <c r="C180" s="304" t="s">
        <v>116</v>
      </c>
      <c r="D180" s="304"/>
      <c r="E180" s="304"/>
      <c r="F180" s="325" t="s">
        <v>843</v>
      </c>
      <c r="G180" s="304"/>
      <c r="H180" s="304" t="s">
        <v>916</v>
      </c>
      <c r="I180" s="304" t="s">
        <v>877</v>
      </c>
      <c r="J180" s="304"/>
      <c r="K180" s="347"/>
    </row>
    <row r="181" ht="15" customHeight="1">
      <c r="B181" s="326"/>
      <c r="C181" s="304" t="s">
        <v>917</v>
      </c>
      <c r="D181" s="304"/>
      <c r="E181" s="304"/>
      <c r="F181" s="325" t="s">
        <v>843</v>
      </c>
      <c r="G181" s="304"/>
      <c r="H181" s="304" t="s">
        <v>918</v>
      </c>
      <c r="I181" s="304" t="s">
        <v>877</v>
      </c>
      <c r="J181" s="304"/>
      <c r="K181" s="347"/>
    </row>
    <row r="182" ht="15" customHeight="1">
      <c r="B182" s="326"/>
      <c r="C182" s="304" t="s">
        <v>906</v>
      </c>
      <c r="D182" s="304"/>
      <c r="E182" s="304"/>
      <c r="F182" s="325" t="s">
        <v>843</v>
      </c>
      <c r="G182" s="304"/>
      <c r="H182" s="304" t="s">
        <v>919</v>
      </c>
      <c r="I182" s="304" t="s">
        <v>877</v>
      </c>
      <c r="J182" s="304"/>
      <c r="K182" s="347"/>
    </row>
    <row r="183" ht="15" customHeight="1">
      <c r="B183" s="326"/>
      <c r="C183" s="304" t="s">
        <v>118</v>
      </c>
      <c r="D183" s="304"/>
      <c r="E183" s="304"/>
      <c r="F183" s="325" t="s">
        <v>849</v>
      </c>
      <c r="G183" s="304"/>
      <c r="H183" s="304" t="s">
        <v>920</v>
      </c>
      <c r="I183" s="304" t="s">
        <v>845</v>
      </c>
      <c r="J183" s="304">
        <v>50</v>
      </c>
      <c r="K183" s="347"/>
    </row>
    <row r="184" ht="15" customHeight="1">
      <c r="B184" s="326"/>
      <c r="C184" s="304" t="s">
        <v>921</v>
      </c>
      <c r="D184" s="304"/>
      <c r="E184" s="304"/>
      <c r="F184" s="325" t="s">
        <v>849</v>
      </c>
      <c r="G184" s="304"/>
      <c r="H184" s="304" t="s">
        <v>922</v>
      </c>
      <c r="I184" s="304" t="s">
        <v>923</v>
      </c>
      <c r="J184" s="304"/>
      <c r="K184" s="347"/>
    </row>
    <row r="185" ht="15" customHeight="1">
      <c r="B185" s="326"/>
      <c r="C185" s="304" t="s">
        <v>924</v>
      </c>
      <c r="D185" s="304"/>
      <c r="E185" s="304"/>
      <c r="F185" s="325" t="s">
        <v>849</v>
      </c>
      <c r="G185" s="304"/>
      <c r="H185" s="304" t="s">
        <v>925</v>
      </c>
      <c r="I185" s="304" t="s">
        <v>923</v>
      </c>
      <c r="J185" s="304"/>
      <c r="K185" s="347"/>
    </row>
    <row r="186" ht="15" customHeight="1">
      <c r="B186" s="326"/>
      <c r="C186" s="304" t="s">
        <v>926</v>
      </c>
      <c r="D186" s="304"/>
      <c r="E186" s="304"/>
      <c r="F186" s="325" t="s">
        <v>849</v>
      </c>
      <c r="G186" s="304"/>
      <c r="H186" s="304" t="s">
        <v>927</v>
      </c>
      <c r="I186" s="304" t="s">
        <v>923</v>
      </c>
      <c r="J186" s="304"/>
      <c r="K186" s="347"/>
    </row>
    <row r="187" ht="15" customHeight="1">
      <c r="B187" s="326"/>
      <c r="C187" s="359" t="s">
        <v>928</v>
      </c>
      <c r="D187" s="304"/>
      <c r="E187" s="304"/>
      <c r="F187" s="325" t="s">
        <v>849</v>
      </c>
      <c r="G187" s="304"/>
      <c r="H187" s="304" t="s">
        <v>929</v>
      </c>
      <c r="I187" s="304" t="s">
        <v>930</v>
      </c>
      <c r="J187" s="360" t="s">
        <v>931</v>
      </c>
      <c r="K187" s="347"/>
    </row>
    <row r="188" ht="15" customHeight="1">
      <c r="B188" s="326"/>
      <c r="C188" s="310" t="s">
        <v>47</v>
      </c>
      <c r="D188" s="304"/>
      <c r="E188" s="304"/>
      <c r="F188" s="325" t="s">
        <v>843</v>
      </c>
      <c r="G188" s="304"/>
      <c r="H188" s="300" t="s">
        <v>932</v>
      </c>
      <c r="I188" s="304" t="s">
        <v>933</v>
      </c>
      <c r="J188" s="304"/>
      <c r="K188" s="347"/>
    </row>
    <row r="189" ht="15" customHeight="1">
      <c r="B189" s="326"/>
      <c r="C189" s="310" t="s">
        <v>934</v>
      </c>
      <c r="D189" s="304"/>
      <c r="E189" s="304"/>
      <c r="F189" s="325" t="s">
        <v>843</v>
      </c>
      <c r="G189" s="304"/>
      <c r="H189" s="304" t="s">
        <v>935</v>
      </c>
      <c r="I189" s="304" t="s">
        <v>877</v>
      </c>
      <c r="J189" s="304"/>
      <c r="K189" s="347"/>
    </row>
    <row r="190" ht="15" customHeight="1">
      <c r="B190" s="326"/>
      <c r="C190" s="310" t="s">
        <v>936</v>
      </c>
      <c r="D190" s="304"/>
      <c r="E190" s="304"/>
      <c r="F190" s="325" t="s">
        <v>843</v>
      </c>
      <c r="G190" s="304"/>
      <c r="H190" s="304" t="s">
        <v>937</v>
      </c>
      <c r="I190" s="304" t="s">
        <v>877</v>
      </c>
      <c r="J190" s="304"/>
      <c r="K190" s="347"/>
    </row>
    <row r="191" ht="15" customHeight="1">
      <c r="B191" s="326"/>
      <c r="C191" s="310" t="s">
        <v>938</v>
      </c>
      <c r="D191" s="304"/>
      <c r="E191" s="304"/>
      <c r="F191" s="325" t="s">
        <v>849</v>
      </c>
      <c r="G191" s="304"/>
      <c r="H191" s="304" t="s">
        <v>939</v>
      </c>
      <c r="I191" s="304" t="s">
        <v>877</v>
      </c>
      <c r="J191" s="304"/>
      <c r="K191" s="347"/>
    </row>
    <row r="192" ht="15" customHeight="1">
      <c r="B192" s="353"/>
      <c r="C192" s="361"/>
      <c r="D192" s="335"/>
      <c r="E192" s="335"/>
      <c r="F192" s="335"/>
      <c r="G192" s="335"/>
      <c r="H192" s="335"/>
      <c r="I192" s="335"/>
      <c r="J192" s="335"/>
      <c r="K192" s="354"/>
    </row>
    <row r="193" ht="18.75" customHeight="1">
      <c r="B193" s="300"/>
      <c r="C193" s="304"/>
      <c r="D193" s="304"/>
      <c r="E193" s="304"/>
      <c r="F193" s="325"/>
      <c r="G193" s="304"/>
      <c r="H193" s="304"/>
      <c r="I193" s="304"/>
      <c r="J193" s="304"/>
      <c r="K193" s="300"/>
    </row>
    <row r="194" ht="18.75" customHeight="1">
      <c r="B194" s="300"/>
      <c r="C194" s="304"/>
      <c r="D194" s="304"/>
      <c r="E194" s="304"/>
      <c r="F194" s="325"/>
      <c r="G194" s="304"/>
      <c r="H194" s="304"/>
      <c r="I194" s="304"/>
      <c r="J194" s="304"/>
      <c r="K194" s="300"/>
    </row>
    <row r="195" ht="18.75" customHeight="1">
      <c r="B195" s="311"/>
      <c r="C195" s="311"/>
      <c r="D195" s="311"/>
      <c r="E195" s="311"/>
      <c r="F195" s="311"/>
      <c r="G195" s="311"/>
      <c r="H195" s="311"/>
      <c r="I195" s="311"/>
      <c r="J195" s="311"/>
      <c r="K195" s="311"/>
    </row>
    <row r="196" ht="13.5">
      <c r="B196" s="290"/>
      <c r="C196" s="291"/>
      <c r="D196" s="291"/>
      <c r="E196" s="291"/>
      <c r="F196" s="291"/>
      <c r="G196" s="291"/>
      <c r="H196" s="291"/>
      <c r="I196" s="291"/>
      <c r="J196" s="291"/>
      <c r="K196" s="292"/>
    </row>
    <row r="197" ht="21">
      <c r="B197" s="293"/>
      <c r="C197" s="294" t="s">
        <v>940</v>
      </c>
      <c r="D197" s="294"/>
      <c r="E197" s="294"/>
      <c r="F197" s="294"/>
      <c r="G197" s="294"/>
      <c r="H197" s="294"/>
      <c r="I197" s="294"/>
      <c r="J197" s="294"/>
      <c r="K197" s="295"/>
    </row>
    <row r="198" ht="25.5" customHeight="1">
      <c r="B198" s="293"/>
      <c r="C198" s="362" t="s">
        <v>941</v>
      </c>
      <c r="D198" s="362"/>
      <c r="E198" s="362"/>
      <c r="F198" s="362" t="s">
        <v>942</v>
      </c>
      <c r="G198" s="363"/>
      <c r="H198" s="362" t="s">
        <v>943</v>
      </c>
      <c r="I198" s="362"/>
      <c r="J198" s="362"/>
      <c r="K198" s="295"/>
    </row>
    <row r="199" ht="5.25" customHeight="1">
      <c r="B199" s="326"/>
      <c r="C199" s="323"/>
      <c r="D199" s="323"/>
      <c r="E199" s="323"/>
      <c r="F199" s="323"/>
      <c r="G199" s="304"/>
      <c r="H199" s="323"/>
      <c r="I199" s="323"/>
      <c r="J199" s="323"/>
      <c r="K199" s="347"/>
    </row>
    <row r="200" ht="15" customHeight="1">
      <c r="B200" s="326"/>
      <c r="C200" s="304" t="s">
        <v>933</v>
      </c>
      <c r="D200" s="304"/>
      <c r="E200" s="304"/>
      <c r="F200" s="325" t="s">
        <v>48</v>
      </c>
      <c r="G200" s="304"/>
      <c r="H200" s="304" t="s">
        <v>944</v>
      </c>
      <c r="I200" s="304"/>
      <c r="J200" s="304"/>
      <c r="K200" s="347"/>
    </row>
    <row r="201" ht="15" customHeight="1">
      <c r="B201" s="326"/>
      <c r="C201" s="332"/>
      <c r="D201" s="304"/>
      <c r="E201" s="304"/>
      <c r="F201" s="325" t="s">
        <v>49</v>
      </c>
      <c r="G201" s="304"/>
      <c r="H201" s="304" t="s">
        <v>945</v>
      </c>
      <c r="I201" s="304"/>
      <c r="J201" s="304"/>
      <c r="K201" s="347"/>
    </row>
    <row r="202" ht="15" customHeight="1">
      <c r="B202" s="326"/>
      <c r="C202" s="332"/>
      <c r="D202" s="304"/>
      <c r="E202" s="304"/>
      <c r="F202" s="325" t="s">
        <v>52</v>
      </c>
      <c r="G202" s="304"/>
      <c r="H202" s="304" t="s">
        <v>946</v>
      </c>
      <c r="I202" s="304"/>
      <c r="J202" s="304"/>
      <c r="K202" s="347"/>
    </row>
    <row r="203" ht="15" customHeight="1">
      <c r="B203" s="326"/>
      <c r="C203" s="304"/>
      <c r="D203" s="304"/>
      <c r="E203" s="304"/>
      <c r="F203" s="325" t="s">
        <v>50</v>
      </c>
      <c r="G203" s="304"/>
      <c r="H203" s="304" t="s">
        <v>947</v>
      </c>
      <c r="I203" s="304"/>
      <c r="J203" s="304"/>
      <c r="K203" s="347"/>
    </row>
    <row r="204" ht="15" customHeight="1">
      <c r="B204" s="326"/>
      <c r="C204" s="304"/>
      <c r="D204" s="304"/>
      <c r="E204" s="304"/>
      <c r="F204" s="325" t="s">
        <v>51</v>
      </c>
      <c r="G204" s="304"/>
      <c r="H204" s="304" t="s">
        <v>948</v>
      </c>
      <c r="I204" s="304"/>
      <c r="J204" s="304"/>
      <c r="K204" s="347"/>
    </row>
    <row r="205" ht="15" customHeight="1">
      <c r="B205" s="326"/>
      <c r="C205" s="304"/>
      <c r="D205" s="304"/>
      <c r="E205" s="304"/>
      <c r="F205" s="325"/>
      <c r="G205" s="304"/>
      <c r="H205" s="304"/>
      <c r="I205" s="304"/>
      <c r="J205" s="304"/>
      <c r="K205" s="347"/>
    </row>
    <row r="206" ht="15" customHeight="1">
      <c r="B206" s="326"/>
      <c r="C206" s="304" t="s">
        <v>889</v>
      </c>
      <c r="D206" s="304"/>
      <c r="E206" s="304"/>
      <c r="F206" s="325" t="s">
        <v>83</v>
      </c>
      <c r="G206" s="304"/>
      <c r="H206" s="304" t="s">
        <v>949</v>
      </c>
      <c r="I206" s="304"/>
      <c r="J206" s="304"/>
      <c r="K206" s="347"/>
    </row>
    <row r="207" ht="15" customHeight="1">
      <c r="B207" s="326"/>
      <c r="C207" s="332"/>
      <c r="D207" s="304"/>
      <c r="E207" s="304"/>
      <c r="F207" s="325" t="s">
        <v>786</v>
      </c>
      <c r="G207" s="304"/>
      <c r="H207" s="304" t="s">
        <v>787</v>
      </c>
      <c r="I207" s="304"/>
      <c r="J207" s="304"/>
      <c r="K207" s="347"/>
    </row>
    <row r="208" ht="15" customHeight="1">
      <c r="B208" s="326"/>
      <c r="C208" s="304"/>
      <c r="D208" s="304"/>
      <c r="E208" s="304"/>
      <c r="F208" s="325" t="s">
        <v>784</v>
      </c>
      <c r="G208" s="304"/>
      <c r="H208" s="304" t="s">
        <v>950</v>
      </c>
      <c r="I208" s="304"/>
      <c r="J208" s="304"/>
      <c r="K208" s="347"/>
    </row>
    <row r="209" ht="15" customHeight="1">
      <c r="B209" s="364"/>
      <c r="C209" s="332"/>
      <c r="D209" s="332"/>
      <c r="E209" s="332"/>
      <c r="F209" s="325" t="s">
        <v>788</v>
      </c>
      <c r="G209" s="310"/>
      <c r="H209" s="351" t="s">
        <v>789</v>
      </c>
      <c r="I209" s="351"/>
      <c r="J209" s="351"/>
      <c r="K209" s="365"/>
    </row>
    <row r="210" ht="15" customHeight="1">
      <c r="B210" s="364"/>
      <c r="C210" s="332"/>
      <c r="D210" s="332"/>
      <c r="E210" s="332"/>
      <c r="F210" s="325" t="s">
        <v>790</v>
      </c>
      <c r="G210" s="310"/>
      <c r="H210" s="351" t="s">
        <v>951</v>
      </c>
      <c r="I210" s="351"/>
      <c r="J210" s="351"/>
      <c r="K210" s="365"/>
    </row>
    <row r="211" ht="15" customHeight="1">
      <c r="B211" s="364"/>
      <c r="C211" s="332"/>
      <c r="D211" s="332"/>
      <c r="E211" s="332"/>
      <c r="F211" s="366"/>
      <c r="G211" s="310"/>
      <c r="H211" s="367"/>
      <c r="I211" s="367"/>
      <c r="J211" s="367"/>
      <c r="K211" s="365"/>
    </row>
    <row r="212" ht="15" customHeight="1">
      <c r="B212" s="364"/>
      <c r="C212" s="304" t="s">
        <v>913</v>
      </c>
      <c r="D212" s="332"/>
      <c r="E212" s="332"/>
      <c r="F212" s="325">
        <v>1</v>
      </c>
      <c r="G212" s="310"/>
      <c r="H212" s="351" t="s">
        <v>952</v>
      </c>
      <c r="I212" s="351"/>
      <c r="J212" s="351"/>
      <c r="K212" s="365"/>
    </row>
    <row r="213" ht="15" customHeight="1">
      <c r="B213" s="364"/>
      <c r="C213" s="332"/>
      <c r="D213" s="332"/>
      <c r="E213" s="332"/>
      <c r="F213" s="325">
        <v>2</v>
      </c>
      <c r="G213" s="310"/>
      <c r="H213" s="351" t="s">
        <v>953</v>
      </c>
      <c r="I213" s="351"/>
      <c r="J213" s="351"/>
      <c r="K213" s="365"/>
    </row>
    <row r="214" ht="15" customHeight="1">
      <c r="B214" s="364"/>
      <c r="C214" s="332"/>
      <c r="D214" s="332"/>
      <c r="E214" s="332"/>
      <c r="F214" s="325">
        <v>3</v>
      </c>
      <c r="G214" s="310"/>
      <c r="H214" s="351" t="s">
        <v>954</v>
      </c>
      <c r="I214" s="351"/>
      <c r="J214" s="351"/>
      <c r="K214" s="365"/>
    </row>
    <row r="215" ht="15" customHeight="1">
      <c r="B215" s="364"/>
      <c r="C215" s="332"/>
      <c r="D215" s="332"/>
      <c r="E215" s="332"/>
      <c r="F215" s="325">
        <v>4</v>
      </c>
      <c r="G215" s="310"/>
      <c r="H215" s="351" t="s">
        <v>955</v>
      </c>
      <c r="I215" s="351"/>
      <c r="J215" s="351"/>
      <c r="K215" s="365"/>
    </row>
    <row r="216" ht="12.75" customHeight="1">
      <c r="B216" s="368"/>
      <c r="C216" s="369"/>
      <c r="D216" s="369"/>
      <c r="E216" s="369"/>
      <c r="F216" s="369"/>
      <c r="G216" s="369"/>
      <c r="H216" s="369"/>
      <c r="I216" s="369"/>
      <c r="J216" s="369"/>
      <c r="K216" s="370"/>
    </row>
  </sheetData>
  <sheetProtection autoFilter="0" deleteColumns="0" deleteRows="0" formatCells="0" formatColumns="0" formatRows="0" insertColumns="0" insertHyperlinks="0" insertRows="0" pivotTables="0" sort="0"/>
  <mergeCells count="77">
    <mergeCell ref="H208:J208"/>
    <mergeCell ref="H203:J203"/>
    <mergeCell ref="H201:J201"/>
    <mergeCell ref="H212:J212"/>
    <mergeCell ref="H214:J214"/>
    <mergeCell ref="H215:J215"/>
    <mergeCell ref="H213:J213"/>
    <mergeCell ref="H210:J210"/>
    <mergeCell ref="H209:J209"/>
    <mergeCell ref="H207:J207"/>
    <mergeCell ref="H198:J198"/>
    <mergeCell ref="C163:J163"/>
    <mergeCell ref="C120:J120"/>
    <mergeCell ref="C145:J145"/>
    <mergeCell ref="C197:J197"/>
    <mergeCell ref="H206:J206"/>
    <mergeCell ref="H204:J204"/>
    <mergeCell ref="H202:J202"/>
    <mergeCell ref="H200:J200"/>
    <mergeCell ref="D60:J60"/>
    <mergeCell ref="D63:J63"/>
    <mergeCell ref="D64:J64"/>
    <mergeCell ref="D66:J66"/>
    <mergeCell ref="D65:J65"/>
    <mergeCell ref="C100:J100"/>
    <mergeCell ref="D61:J61"/>
    <mergeCell ref="D67:J67"/>
    <mergeCell ref="D68:J68"/>
    <mergeCell ref="C73:J73"/>
    <mergeCell ref="C52:J52"/>
    <mergeCell ref="C53:J53"/>
    <mergeCell ref="C55:J55"/>
    <mergeCell ref="D56:J56"/>
    <mergeCell ref="D57:J57"/>
    <mergeCell ref="D58:J58"/>
    <mergeCell ref="D59:J59"/>
    <mergeCell ref="C50:J50"/>
    <mergeCell ref="G38:J38"/>
    <mergeCell ref="G39:J39"/>
    <mergeCell ref="G40:J40"/>
    <mergeCell ref="G41:J41"/>
    <mergeCell ref="G42:J42"/>
    <mergeCell ref="G43:J43"/>
    <mergeCell ref="D45:J45"/>
    <mergeCell ref="E46:J46"/>
    <mergeCell ref="E47:J47"/>
    <mergeCell ref="D33:J33"/>
    <mergeCell ref="G34:J34"/>
    <mergeCell ref="G35:J35"/>
    <mergeCell ref="D49:J49"/>
    <mergeCell ref="E48:J48"/>
    <mergeCell ref="G36:J36"/>
    <mergeCell ref="G37:J37"/>
    <mergeCell ref="C23:J23"/>
    <mergeCell ref="D25:J25"/>
    <mergeCell ref="D26:J26"/>
    <mergeCell ref="D28:J28"/>
    <mergeCell ref="D29:J29"/>
    <mergeCell ref="D31:J31"/>
    <mergeCell ref="C24:J24"/>
    <mergeCell ref="D32:J32"/>
    <mergeCell ref="F18:J18"/>
    <mergeCell ref="F21:J21"/>
    <mergeCell ref="D11:J11"/>
    <mergeCell ref="F19:J19"/>
    <mergeCell ref="F20:J20"/>
    <mergeCell ref="D14:J14"/>
    <mergeCell ref="D15:J15"/>
    <mergeCell ref="F16:J16"/>
    <mergeCell ref="F17:J17"/>
    <mergeCell ref="C9:J9"/>
    <mergeCell ref="D10:J10"/>
    <mergeCell ref="D13:J13"/>
    <mergeCell ref="C3:J3"/>
    <mergeCell ref="C4:J4"/>
    <mergeCell ref="C6:J6"/>
    <mergeCell ref="C7:J7"/>
  </mergeCells>
  <pageMargins left="0.5902778" right="0.5902778" top="0.5902778" bottom="0.5902778" header="0" footer="0"/>
  <pageSetup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Lukáš Třasák</dc:creator>
  <cp:lastModifiedBy>Lukáš Třasák</cp:lastModifiedBy>
  <dcterms:created xsi:type="dcterms:W3CDTF">2018-06-15T12:37:43Z</dcterms:created>
  <dcterms:modified xsi:type="dcterms:W3CDTF">2018-06-15T12:37:49Z</dcterms:modified>
</cp:coreProperties>
</file>