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22875" windowHeight="14820" activeTab="2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<sst xmlns="http://schemas.openxmlformats.org/spreadsheetml/2006/main" count="475" uniqueCount="225">
  <si>
    <t>Název</t>
  </si>
  <si>
    <t>Hodnota</t>
  </si>
  <si>
    <t>Nadpis rekapitulace</t>
  </si>
  <si>
    <t>Seznam prací a dodávek elektrotechnických zařízení</t>
  </si>
  <si>
    <t>Akce</t>
  </si>
  <si>
    <t>Rekonstrukce ulice K Presům, Chrudim</t>
  </si>
  <si>
    <t>Projekt</t>
  </si>
  <si>
    <t xml:space="preserve">SO401 Veřejné osvětlení
</t>
  </si>
  <si>
    <t>Investor</t>
  </si>
  <si>
    <t>Město Chrudim</t>
  </si>
  <si>
    <t>Z. č.</t>
  </si>
  <si>
    <t>054/2016</t>
  </si>
  <si>
    <t>A. č.</t>
  </si>
  <si>
    <t>41-016</t>
  </si>
  <si>
    <t>Smlouva</t>
  </si>
  <si>
    <t/>
  </si>
  <si>
    <t>Vypracoval</t>
  </si>
  <si>
    <t>Kontroloval</t>
  </si>
  <si>
    <t>Datum</t>
  </si>
  <si>
    <t>8.7.2018</t>
  </si>
  <si>
    <t>Zpracovatel</t>
  </si>
  <si>
    <t>CÚ</t>
  </si>
  <si>
    <t>2017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</si>
  <si>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</si>
  <si>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</si>
  <si>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</si>
  <si>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</si>
  <si>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</si>
  <si>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</si>
  <si>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</si>
  <si>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</si>
  <si>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</si>
  <si>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</si>
  <si>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</si>
  <si>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</si>
  <si>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</si>
  <si>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</si>
  <si>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</si>
  <si>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</si>
  <si>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</si>
  <si>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</si>
  <si>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</si>
  <si>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</si>
  <si>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</si>
  <si>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</si>
  <si>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</si>
  <si>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</si>
  <si>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</si>
  <si>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</si>
  <si>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</si>
  <si>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</si>
  <si>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</si>
  <si>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</si>
  <si>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</si>
  <si>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</si>
  <si>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</si>
  <si>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</si>
  <si>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</si>
  <si>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Výkaz výměr</t>
  </si>
  <si>
    <t>Zařízení zmíněné v tomto soupisu prací je uvedeno pouze jako příklad typu (referenční výrobek), z jehož parametrů a provedení bylo vycházeno při tvorbě tohoto projektu. Případná změna zařízení musí plnohodnotně odpovídat ve všech směrech a parametrech, zejména ve vzájemné kompatibilitě a s ohledem na požadavky investora na provoz technologie jako celku.</t>
  </si>
  <si>
    <t>JKSO</t>
  </si>
  <si>
    <t>odečteno</t>
  </si>
  <si>
    <t>Zpracováno v cenové soustavě RTS, položky nezatříděny</t>
  </si>
  <si>
    <t>z dokumentu č.</t>
  </si>
  <si>
    <t>Elektromontáže</t>
  </si>
  <si>
    <t>Úprava rozváděče RVO13</t>
  </si>
  <si>
    <t>1</t>
  </si>
  <si>
    <t>B10/1 Jistič  char B, 1-pólový, 10kA</t>
  </si>
  <si>
    <t>ks</t>
  </si>
  <si>
    <t>výkres C.2.1</t>
  </si>
  <si>
    <t>2</t>
  </si>
  <si>
    <t>Instalační materiál</t>
  </si>
  <si>
    <t>set</t>
  </si>
  <si>
    <t>HODINOVE ZUCTOVACI SAZBY</t>
  </si>
  <si>
    <t>3</t>
  </si>
  <si>
    <t xml:space="preserve"> Uprava stavajiciho rozvadece</t>
  </si>
  <si>
    <t>hod</t>
  </si>
  <si>
    <t>Úprava rozváděče RVO13 - celkem</t>
  </si>
  <si>
    <t>Elektroinstalace</t>
  </si>
  <si>
    <t>TRUBKA 450N LDPE/HDPE</t>
  </si>
  <si>
    <t>4</t>
  </si>
  <si>
    <t>D50/41mm</t>
  </si>
  <si>
    <t>m</t>
  </si>
  <si>
    <t>výkres C.2.2</t>
  </si>
  <si>
    <t>KABEL SILOVÝ,IZOLACE PVC</t>
  </si>
  <si>
    <t>5</t>
  </si>
  <si>
    <t>CYKY-J 3x1.5 , pevně</t>
  </si>
  <si>
    <t>6</t>
  </si>
  <si>
    <t>CYKY-J 4x10 , pevně</t>
  </si>
  <si>
    <t>UKONČENÍ KABELŮ SMRŠŤOVACÍ</t>
  </si>
  <si>
    <t>ZÁKLOPKOU</t>
  </si>
  <si>
    <t>7</t>
  </si>
  <si>
    <t xml:space="preserve"> 4x10  mm2</t>
  </si>
  <si>
    <t>UKONČENÍ VODIČŮ NA SVORKOVNICI</t>
  </si>
  <si>
    <t>8</t>
  </si>
  <si>
    <t xml:space="preserve"> Do  16 mm2</t>
  </si>
  <si>
    <t>SVÍTIDLO PRO OSVĚTLOVÁNÍ KOMUNIKACÍ</t>
  </si>
  <si>
    <t>9</t>
  </si>
  <si>
    <t>Svítidlo pro osvětlení komunikace, tělo tlakový hliník, 16LED/700mA/39W/NW/ rovné sklo/horizontální uchycení Ø42-60/class I./RAL7038B, fukce CLO a Dimming, vč. vertikálního držáku</t>
  </si>
  <si>
    <t>STOŽÁR OSVĚTLOVACÍ BEZPATICOVÝ</t>
  </si>
  <si>
    <t>10</t>
  </si>
  <si>
    <t>uliční třístupňový,  žárové zinkování podle normy DIN EN ISO 1461, vetknutý s ochrannou manžetou, 133/89/60, výška bodu 6m</t>
  </si>
  <si>
    <t>STOŽAROVÁ VÝZBROJ</t>
  </si>
  <si>
    <t>11</t>
  </si>
  <si>
    <t>SR 721-27 Z/Cu, 1xE27, kryt IP 20</t>
  </si>
  <si>
    <t>POJISTKOVÁ VLOŽKA</t>
  </si>
  <si>
    <t>12</t>
  </si>
  <si>
    <t>IS504032-- Pojistka závitová D01/6A E27</t>
  </si>
  <si>
    <t>OCELOVÝ DRÁT POZINKOVANÝ</t>
  </si>
  <si>
    <t>13</t>
  </si>
  <si>
    <t>FeZn-D10 (0,62kg/m), volně</t>
  </si>
  <si>
    <t>SOUČÁSTI HROMOSVODŮ</t>
  </si>
  <si>
    <t>PROVEDENÍ FeZn</t>
  </si>
  <si>
    <t>14</t>
  </si>
  <si>
    <t>SP svorka připojovací</t>
  </si>
  <si>
    <t>SS svorka spojovací</t>
  </si>
  <si>
    <t>16</t>
  </si>
  <si>
    <t xml:space="preserve"> Napojeni na stavajici zarizeni</t>
  </si>
  <si>
    <t>17</t>
  </si>
  <si>
    <t xml:space="preserve"> Zkusebni provoz</t>
  </si>
  <si>
    <t>KOORDINACE POSTUPU PRACI</t>
  </si>
  <si>
    <t>18</t>
  </si>
  <si>
    <t xml:space="preserve"> S ostatnimi profesemi</t>
  </si>
  <si>
    <t>PROVEDENI REVIZNICH ZKOUSEK</t>
  </si>
  <si>
    <t>DLE CSN 331500</t>
  </si>
  <si>
    <t>19</t>
  </si>
  <si>
    <t xml:space="preserve"> Revizni technik</t>
  </si>
  <si>
    <t>Elektroinstalace - celkem</t>
  </si>
  <si>
    <t>20</t>
  </si>
  <si>
    <t>Podružný materiál</t>
  </si>
  <si>
    <t>Elektromontáže - celkem</t>
  </si>
  <si>
    <t>Zemní práce</t>
  </si>
  <si>
    <t>VYTÝČENÍ TRATI KABEL.VEDENÍ</t>
  </si>
  <si>
    <t xml:space="preserve"> Podél silnice</t>
  </si>
  <si>
    <t>km</t>
  </si>
  <si>
    <t>JÁMA PRO STOŽÁRY VER.OSVĚTLENÍ</t>
  </si>
  <si>
    <t>O OBJEMU DO 2 m3</t>
  </si>
  <si>
    <t>22</t>
  </si>
  <si>
    <t xml:space="preserve"> Zemina třídy 3,ručně</t>
  </si>
  <si>
    <t>m3</t>
  </si>
  <si>
    <t>VÝKOP JÁMY STARTOVACÍ</t>
  </si>
  <si>
    <t>23</t>
  </si>
  <si>
    <t xml:space="preserve"> Zemina třídy 3-4,ručně</t>
  </si>
  <si>
    <t>ZÁKLAD Z PROSTÉHO BETONU</t>
  </si>
  <si>
    <t>24</t>
  </si>
  <si>
    <t xml:space="preserve"> Do bednění</t>
  </si>
  <si>
    <t>POUZDROVÝ ZÁKL.PRO STOŽ.VENK.</t>
  </si>
  <si>
    <t>OSVĚTL.MIMO OSU TRASY KABELU</t>
  </si>
  <si>
    <t>25</t>
  </si>
  <si>
    <t xml:space="preserve"> D 250x1500 mm</t>
  </si>
  <si>
    <t>HLOUBENÍ KABELOVÉ RÝHY</t>
  </si>
  <si>
    <t>V ZEMINĚ TŘÍDY 3</t>
  </si>
  <si>
    <t>26</t>
  </si>
  <si>
    <t xml:space="preserve"> Šíře 500mm,hloubka 300mm</t>
  </si>
  <si>
    <t>27</t>
  </si>
  <si>
    <t xml:space="preserve"> Šíře 500mm,hloubka 500mm</t>
  </si>
  <si>
    <t>28</t>
  </si>
  <si>
    <t xml:space="preserve"> Šíře 500mm,hloubka 800mm</t>
  </si>
  <si>
    <t>ZŘÍZENÍ KABEL.LOŽE Z PROSÁTÉ</t>
  </si>
  <si>
    <t>ZEMINY BEZ ZAKRYTÍ</t>
  </si>
  <si>
    <t>29</t>
  </si>
  <si>
    <t xml:space="preserve"> Sire do 65cm,tloušťka 5cm</t>
  </si>
  <si>
    <t>FOLIE VÝSTRAŽNÁ Z PVC</t>
  </si>
  <si>
    <t>30</t>
  </si>
  <si>
    <t xml:space="preserve"> Šířka 33cm</t>
  </si>
  <si>
    <t>ZÁHOZ KABEL.RÝHY-ZEMINA TŘ.3</t>
  </si>
  <si>
    <t>VČETNĚ HUTNĚNÍ</t>
  </si>
  <si>
    <t>31</t>
  </si>
  <si>
    <t>32</t>
  </si>
  <si>
    <t>33</t>
  </si>
  <si>
    <t>PROSTUP POD KOMUNIKACÍ</t>
  </si>
  <si>
    <t>34</t>
  </si>
  <si>
    <t xml:space="preserve"> protlakem D75</t>
  </si>
  <si>
    <t>ODVOZ ZEMINY</t>
  </si>
  <si>
    <t>35</t>
  </si>
  <si>
    <t xml:space="preserve"> Do vzdálenosti 1 km</t>
  </si>
  <si>
    <t>36</t>
  </si>
  <si>
    <t xml:space="preserve"> Za každý další km</t>
  </si>
  <si>
    <t>PROVIZORNÍ ÚPRAVA TERÉNU</t>
  </si>
  <si>
    <t>V PŘÍRODNÍ ZEMINĚ</t>
  </si>
  <si>
    <t>37</t>
  </si>
  <si>
    <t xml:space="preserve"> Zemina třídy 3</t>
  </si>
  <si>
    <t>m2</t>
  </si>
  <si>
    <t>ZAMĚŘENÍ TRASY KABEL.VEDENÍ</t>
  </si>
  <si>
    <t>DO GEODETICKÉ MAPY</t>
  </si>
  <si>
    <t>38</t>
  </si>
  <si>
    <t xml:space="preserve"> zastavěný prostor</t>
  </si>
  <si>
    <t>GEODETICKÉ PRÁCE</t>
  </si>
  <si>
    <t>39</t>
  </si>
  <si>
    <t xml:space="preserve"> Zaměření bodu</t>
  </si>
  <si>
    <t>POPLATEK ZA ULOŽENÍ NA SKLÁDKU</t>
  </si>
  <si>
    <t>40</t>
  </si>
  <si>
    <t xml:space="preserve"> Hlušina (2,1t/m3)</t>
  </si>
  <si>
    <t>t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</si>
  <si>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</si>
  <si>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</si>
  <si>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</si>
  <si>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</si>
  <si>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</si>
  <si>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</si>
  <si>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</si>
  <si>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</si>
  <si>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</si>
  <si>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</si>
  <si>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</si>
  <si>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</si>
  <si>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</si>
  <si>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</si>
  <si>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</si>
  <si>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</si>
  <si>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</si>
  <si>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</si>
  <si>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</si>
  <si>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</si>
  <si>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</si>
  <si>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</si>
  <si>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</si>
  <si>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</si>
  <si>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</si>
  <si>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</si>
  <si>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</si>
  <si>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</si>
  <si>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Úprava rozváděče RVO13</t>
  </si>
  <si>
    <t xml:space="preserve">  Elektroinstalace</t>
  </si>
  <si>
    <t>XXX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</si>
</sst>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i/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39" fillId="3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0" fillId="34" borderId="1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left" wrapText="1"/>
      <protection locked="0"/>
    </xf>
    <xf numFmtId="49" fontId="39" fillId="36" borderId="10" xfId="0" applyNumberFormat="1" applyFont="1" applyFill="1" applyBorder="1" applyAlignment="1" applyProtection="1">
      <alignment horizontal="left"/>
      <protection locked="0"/>
    </xf>
    <xf numFmtId="49" fontId="42" fillId="37" borderId="10" xfId="0" applyNumberFormat="1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/>
      <protection locked="0"/>
    </xf>
    <xf numFmtId="49" fontId="39" fillId="33" borderId="10" xfId="0" applyNumberFormat="1" applyFont="1" applyFill="1" applyBorder="1" applyAlignment="1" applyProtection="1">
      <alignment horizontal="left"/>
      <protection/>
    </xf>
    <xf numFmtId="4" fontId="39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39" fillId="36" borderId="10" xfId="0" applyNumberFormat="1" applyFont="1" applyFill="1" applyBorder="1" applyAlignment="1" applyProtection="1">
      <alignment horizontal="left"/>
      <protection/>
    </xf>
    <xf numFmtId="4" fontId="39" fillId="36" borderId="10" xfId="0" applyNumberFormat="1" applyFont="1" applyFill="1" applyBorder="1" applyAlignment="1" applyProtection="1">
      <alignment horizontal="right"/>
      <protection/>
    </xf>
    <xf numFmtId="49" fontId="40" fillId="34" borderId="10" xfId="0" applyNumberFormat="1" applyFont="1" applyFill="1" applyBorder="1" applyAlignment="1" applyProtection="1">
      <alignment horizontal="left"/>
      <protection/>
    </xf>
    <xf numFmtId="4" fontId="40" fillId="34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left"/>
      <protection/>
    </xf>
    <xf numFmtId="4" fontId="41" fillId="35" borderId="10" xfId="0" applyNumberFormat="1" applyFont="1" applyFill="1" applyBorder="1" applyAlignment="1" applyProtection="1">
      <alignment horizontal="right"/>
      <protection/>
    </xf>
    <xf numFmtId="49" fontId="43" fillId="38" borderId="10" xfId="0" applyNumberFormat="1" applyFont="1" applyFill="1" applyBorder="1" applyAlignment="1" applyProtection="1">
      <alignment horizontal="left"/>
      <protection/>
    </xf>
    <xf numFmtId="4" fontId="43" fillId="38" borderId="1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39" fillId="33" borderId="10" xfId="0" applyNumberFormat="1" applyFont="1" applyFill="1" applyBorder="1" applyAlignment="1" applyProtection="1">
      <alignment horizontal="left"/>
      <protection locked="0"/>
    </xf>
    <xf numFmtId="4" fontId="39" fillId="36" borderId="10" xfId="0" applyNumberFormat="1" applyFont="1" applyFill="1" applyBorder="1" applyAlignment="1" applyProtection="1">
      <alignment horizontal="right"/>
      <protection locked="0"/>
    </xf>
    <xf numFmtId="4" fontId="40" fillId="34" borderId="10" xfId="0" applyNumberFormat="1" applyFont="1" applyFill="1" applyBorder="1" applyAlignment="1" applyProtection="1">
      <alignment horizontal="right"/>
      <protection locked="0"/>
    </xf>
    <xf numFmtId="4" fontId="41" fillId="35" borderId="10" xfId="0" applyNumberFormat="1" applyFont="1" applyFill="1" applyBorder="1" applyAlignment="1" applyProtection="1">
      <alignment horizontal="right"/>
      <protection locked="0"/>
    </xf>
    <xf numFmtId="4" fontId="43" fillId="38" borderId="1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9" fontId="42" fillId="37" borderId="10" xfId="0" applyNumberFormat="1" applyFont="1" applyFill="1" applyBorder="1" applyAlignment="1" applyProtection="1">
      <alignment horizontal="left"/>
      <protection/>
    </xf>
    <xf numFmtId="4" fontId="42" fillId="37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center"/>
      <protection/>
    </xf>
    <xf numFmtId="49" fontId="39" fillId="33" borderId="10" xfId="0" applyNumberFormat="1" applyFont="1" applyFill="1" applyBorder="1" applyAlignment="1" applyProtection="1">
      <alignment horizontal="left" wrapText="1"/>
      <protection/>
    </xf>
    <xf numFmtId="0" fontId="39" fillId="36" borderId="10" xfId="0" applyNumberFormat="1" applyFont="1" applyFill="1" applyBorder="1" applyAlignment="1" applyProtection="1">
      <alignment horizontal="left" wrapText="1"/>
      <protection/>
    </xf>
    <xf numFmtId="49" fontId="39" fillId="36" borderId="10" xfId="0" applyNumberFormat="1" applyFont="1" applyFill="1" applyBorder="1" applyAlignment="1" applyProtection="1">
      <alignment horizontal="left" wrapText="1"/>
      <protection/>
    </xf>
    <xf numFmtId="49" fontId="40" fillId="34" borderId="10" xfId="0" applyNumberFormat="1" applyFont="1" applyFill="1" applyBorder="1" applyAlignment="1" applyProtection="1">
      <alignment horizontal="left" wrapText="1"/>
      <protection/>
    </xf>
    <xf numFmtId="49" fontId="41" fillId="35" borderId="10" xfId="0" applyNumberFormat="1" applyFont="1" applyFill="1" applyBorder="1" applyAlignment="1" applyProtection="1">
      <alignment horizontal="left" wrapText="1"/>
      <protection/>
    </xf>
    <xf numFmtId="49" fontId="43" fillId="38" borderId="1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140625" style="23" bestFit="1" customWidth="1"/>
    <col min="2" max="2" width="8.28125" style="24" bestFit="1" customWidth="1"/>
    <col min="3" max="3" width="8.140625" style="24" bestFit="1" customWidth="1"/>
    <col min="4" max="5" width="9.140625" style="1" customWidth="1"/>
    <col min="6" max="6" width="0" style="1" hidden="1" customWidth="1"/>
    <col min="7" max="16384" width="9.140625" style="1" customWidth="1"/>
  </cols>
  <sheetData>
    <row r="1" spans="1:4" ht="15">
      <c r="A1" s="12" t="s">
        <v>0</v>
      </c>
      <c r="B1" s="13" t="s">
        <v>195</v>
      </c>
      <c r="C1" s="13" t="s">
        <v>196</v>
      </c>
      <c r="D1" s="14"/>
    </row>
    <row r="2" spans="1:4" ht="15">
      <c r="A2" s="19" t="s">
        <v>197</v>
      </c>
      <c r="B2" s="20"/>
      <c r="C2" s="20"/>
      <c r="D2" s="14"/>
    </row>
    <row r="3" spans="1:4" ht="15">
      <c r="A3" s="15" t="s">
        <v>198</v>
      </c>
      <c r="B3" s="16">
        <f>0</f>
        <v>0</v>
      </c>
      <c r="C3" s="16"/>
      <c r="D3" s="14"/>
    </row>
    <row r="4" spans="1:4" ht="15">
      <c r="A4" s="15" t="s">
        <v>199</v>
      </c>
      <c r="B4" s="16">
        <f>B3*Parametry!B16/100</f>
        <v>0</v>
      </c>
      <c r="C4" s="16">
        <f>B3*Parametry!B17/100</f>
        <v>0</v>
      </c>
      <c r="D4" s="14"/>
    </row>
    <row r="5" spans="1:4" ht="15">
      <c r="A5" s="15" t="s">
        <v>200</v>
      </c>
      <c r="B5" s="16"/>
      <c r="C5" s="16">
        <f>(Rozpočet!F47)+0</f>
        <v>0</v>
      </c>
      <c r="D5" s="14"/>
    </row>
    <row r="6" spans="1:4" ht="15">
      <c r="A6" s="15" t="s">
        <v>201</v>
      </c>
      <c r="B6" s="16"/>
      <c r="C6" s="16">
        <f>0+(Rozpočet!H47)+0</f>
        <v>0</v>
      </c>
      <c r="D6" s="14"/>
    </row>
    <row r="7" spans="1:4" ht="15">
      <c r="A7" s="31" t="s">
        <v>202</v>
      </c>
      <c r="B7" s="32">
        <f>B3+B4</f>
        <v>0</v>
      </c>
      <c r="C7" s="32">
        <f>C3+C4+C5+C6</f>
        <v>0</v>
      </c>
      <c r="D7" s="14"/>
    </row>
    <row r="8" spans="1:4" ht="15">
      <c r="A8" s="15" t="s">
        <v>203</v>
      </c>
      <c r="B8" s="16"/>
      <c r="C8" s="16">
        <f>(C5+C6)*Parametry!B18/100</f>
        <v>0</v>
      </c>
      <c r="D8" s="14"/>
    </row>
    <row r="9" spans="1:4" ht="15">
      <c r="A9" s="15" t="s">
        <v>204</v>
      </c>
      <c r="B9" s="16"/>
      <c r="C9" s="16">
        <f>0+0</f>
        <v>0</v>
      </c>
      <c r="D9" s="14"/>
    </row>
    <row r="10" spans="1:4" ht="15">
      <c r="A10" s="15" t="s">
        <v>131</v>
      </c>
      <c r="B10" s="16"/>
      <c r="C10" s="16">
        <f>(Rozpočet!F91)+(Rozpočet!H91)</f>
        <v>0</v>
      </c>
      <c r="D10" s="14"/>
    </row>
    <row r="11" spans="1:4" ht="15">
      <c r="A11" s="15" t="s">
        <v>205</v>
      </c>
      <c r="B11" s="16"/>
      <c r="C11" s="16">
        <f>(C9+C10)*Parametry!B19/100</f>
        <v>0</v>
      </c>
      <c r="D11" s="14"/>
    </row>
    <row r="12" spans="1:4" ht="15">
      <c r="A12" s="31" t="s">
        <v>206</v>
      </c>
      <c r="B12" s="32">
        <f>B7</f>
        <v>0</v>
      </c>
      <c r="C12" s="32">
        <f>C7+C8+C9+C10+C11</f>
        <v>0</v>
      </c>
      <c r="D12" s="14"/>
    </row>
    <row r="13" spans="1:4" ht="15">
      <c r="A13" s="15" t="s">
        <v>207</v>
      </c>
      <c r="B13" s="16"/>
      <c r="C13" s="16">
        <f>(B12+C12)*Parametry!B20/100</f>
        <v>0</v>
      </c>
      <c r="D13" s="14"/>
    </row>
    <row r="14" spans="1:4" ht="15">
      <c r="A14" s="15" t="s">
        <v>208</v>
      </c>
      <c r="B14" s="16"/>
      <c r="C14" s="16">
        <f>(B12+C12)*Parametry!B21/100</f>
        <v>0</v>
      </c>
      <c r="D14" s="14"/>
    </row>
    <row r="15" spans="1:4" ht="15">
      <c r="A15" s="15" t="s">
        <v>209</v>
      </c>
      <c r="B15" s="16"/>
      <c r="C15" s="16">
        <f>(B7+C7)*Parametry!B22/100</f>
        <v>0</v>
      </c>
      <c r="D15" s="14"/>
    </row>
    <row r="16" spans="1:4" ht="15">
      <c r="A16" s="19" t="s">
        <v>210</v>
      </c>
      <c r="B16" s="20"/>
      <c r="C16" s="20">
        <f>B12+C12+C13+C14+C15</f>
        <v>0</v>
      </c>
      <c r="D16" s="14"/>
    </row>
    <row r="17" spans="1:4" ht="15">
      <c r="A17" s="15" t="s">
        <v>15</v>
      </c>
      <c r="B17" s="16"/>
      <c r="C17" s="16"/>
      <c r="D17" s="14"/>
    </row>
    <row r="18" spans="1:4" ht="15">
      <c r="A18" s="19" t="s">
        <v>211</v>
      </c>
      <c r="B18" s="20"/>
      <c r="C18" s="20"/>
      <c r="D18" s="14"/>
    </row>
    <row r="19" spans="1:4" ht="15">
      <c r="A19" s="15" t="s">
        <v>212</v>
      </c>
      <c r="B19" s="16"/>
      <c r="C19" s="16">
        <f>C12*Parametry!B23/100</f>
        <v>0</v>
      </c>
      <c r="D19" s="14"/>
    </row>
    <row r="20" spans="1:4" ht="15">
      <c r="A20" s="15" t="s">
        <v>213</v>
      </c>
      <c r="B20" s="16"/>
      <c r="C20" s="16">
        <f>C12*Parametry!B24/100</f>
        <v>0</v>
      </c>
      <c r="D20" s="14"/>
    </row>
    <row r="21" spans="1:4" ht="15">
      <c r="A21" s="19" t="s">
        <v>214</v>
      </c>
      <c r="B21" s="20"/>
      <c r="C21" s="20">
        <f>C19+C20</f>
        <v>0</v>
      </c>
      <c r="D21" s="14"/>
    </row>
    <row r="22" spans="1:4" ht="15">
      <c r="A22" s="15" t="s">
        <v>215</v>
      </c>
      <c r="B22" s="16"/>
      <c r="C22" s="16">
        <f>Parametry!B25*Parametry!B28*(C16*Parametry!B27)^Parametry!B26</f>
        <v>0</v>
      </c>
      <c r="D22" s="14"/>
    </row>
    <row r="23" spans="1:4" ht="15">
      <c r="A23" s="15" t="s">
        <v>15</v>
      </c>
      <c r="B23" s="16"/>
      <c r="C23" s="16"/>
      <c r="D23" s="14"/>
    </row>
    <row r="24" spans="1:4" ht="15">
      <c r="A24" s="17" t="s">
        <v>216</v>
      </c>
      <c r="B24" s="18"/>
      <c r="C24" s="18">
        <f>C16+C21+C22</f>
        <v>0</v>
      </c>
      <c r="D24" s="14"/>
    </row>
    <row r="25" spans="1:4" ht="15">
      <c r="A25" s="15" t="s">
        <v>217</v>
      </c>
      <c r="B25" s="16">
        <f>(SUM(Rozpočet!F7:F10,Rozpočet!F13:F22,Rozpočet!F24,Rozpočet!F26:F44,Rozpočet!F46)+SUM(Rozpočet!F49:F90))+(SUM(Rozpočet!H7:H10,Rozpočet!H13:H22,Rozpočet!H24,Rozpočet!H26:H44)+SUM(Rozpočet!H49:H90))+B4+C4+C8+C11+C13+C14+C15+C21+C22</f>
        <v>0</v>
      </c>
      <c r="C25" s="16">
        <f>B25*Parametry!B31/100</f>
        <v>0</v>
      </c>
      <c r="D25" s="14"/>
    </row>
    <row r="26" spans="1:4" ht="15">
      <c r="A26" s="15" t="s">
        <v>218</v>
      </c>
      <c r="B26" s="16">
        <f>(SUM(Rozpočet!F9,Rozpočet!F13,Rozpočet!F15,Rozpočet!F18:F19,Rozpočet!F21,Rozpočet!F27,Rozpočet!F29,Rozpočet!F31,Rozpočet!F33:F34,Rozpočet!F37,Rozpočet!F40,Rozpočet!F42:F43)+SUM(Rozpočet!F49,Rozpočet!F51:F52,Rozpočet!F54,Rozpočet!F56,Rozpočet!F58:F59,Rozpočet!F61:F62,Rozpočet!F66:F67,Rozpočet!F69,Rozpočet!F71:F72,Rozpočet!F76,Rozpočet!F78,Rozpočet!F81:F82,Rozpočet!F84:F85,Rozpočet!F87,Rozpočet!F89))+(SUM(Rozpočet!H9,Rozpočet!H13,Rozpočet!H15,Rozpočet!H18:H19,Rozpočet!H21,Rozpočet!H27,Rozpočet!H29,Rozpočet!H31,Rozpočet!H33:H34,Rozpočet!H37,Rozpočet!H40,Rozpočet!H42:H43)+SUM(Rozpočet!H49,Rozpočet!H51:H52,Rozpočet!H54,Rozpočet!H56,Rozpočet!H58:H59,Rozpočet!H61:H62,Rozpočet!H66:H67,Rozpočet!H69,Rozpočet!H71:H72,Rozpočet!H76,Rozpočet!H78,Rozpočet!H81:H82,Rozpočet!H84:H85,Rozpočet!H87,Rozpočet!H89))</f>
        <v>0</v>
      </c>
      <c r="C26" s="16">
        <f>B26*Parametry!B32/100</f>
        <v>0</v>
      </c>
      <c r="D26" s="14"/>
    </row>
    <row r="27" spans="1:4" ht="15">
      <c r="A27" s="17" t="s">
        <v>219</v>
      </c>
      <c r="B27" s="18"/>
      <c r="C27" s="18">
        <f>C24+C25+C26</f>
        <v>0</v>
      </c>
      <c r="D27" s="14"/>
    </row>
    <row r="28" spans="1:4" ht="15">
      <c r="A28" s="15" t="s">
        <v>15</v>
      </c>
      <c r="B28" s="16"/>
      <c r="C28" s="16"/>
      <c r="D28" s="14"/>
    </row>
    <row r="29" spans="1:4" ht="15">
      <c r="A29" s="15" t="s">
        <v>220</v>
      </c>
      <c r="B29" s="16"/>
      <c r="C29" s="16">
        <f>C24*Parametry!B29/100</f>
        <v>0</v>
      </c>
      <c r="D29" s="14"/>
    </row>
    <row r="30" spans="1:4" ht="15">
      <c r="A30" s="15" t="s">
        <v>220</v>
      </c>
      <c r="B30" s="16"/>
      <c r="C30" s="16">
        <f>C24*Parametry!B30/100</f>
        <v>0</v>
      </c>
      <c r="D30" s="14"/>
    </row>
    <row r="31" spans="1:4" ht="15">
      <c r="A31" s="19" t="s">
        <v>221</v>
      </c>
      <c r="B31" s="33" t="s">
        <v>53</v>
      </c>
      <c r="C31" s="33" t="s">
        <v>55</v>
      </c>
      <c r="D31" s="14"/>
    </row>
    <row r="32" spans="1:4" ht="15">
      <c r="A32" s="15" t="s">
        <v>64</v>
      </c>
      <c r="B32" s="16">
        <f>(Rozpočet!F47)</f>
        <v>0</v>
      </c>
      <c r="C32" s="16">
        <f>(Rozpočet!H47)</f>
        <v>0</v>
      </c>
      <c r="D32" s="14"/>
    </row>
    <row r="33" spans="1:4" ht="15">
      <c r="A33" s="15" t="s">
        <v>222</v>
      </c>
      <c r="B33" s="16">
        <f>(Rozpočet!F11)</f>
        <v>0</v>
      </c>
      <c r="C33" s="16">
        <f>(Rozpočet!H11)</f>
        <v>0</v>
      </c>
      <c r="D33" s="14"/>
    </row>
    <row r="34" spans="1:4" ht="15">
      <c r="A34" s="15" t="s">
        <v>223</v>
      </c>
      <c r="B34" s="16">
        <f>(Rozpočet!F45)</f>
        <v>0</v>
      </c>
      <c r="C34" s="16">
        <f>(Rozpočet!H45)</f>
        <v>0</v>
      </c>
      <c r="D34" s="14"/>
    </row>
    <row r="35" spans="1:4" ht="15">
      <c r="A35" s="15" t="s">
        <v>131</v>
      </c>
      <c r="B35" s="16">
        <f>(Rozpočet!F91)</f>
        <v>0</v>
      </c>
      <c r="C35" s="16">
        <f>(Rozpočet!H91)</f>
        <v>0</v>
      </c>
      <c r="D35" s="14"/>
    </row>
    <row r="36" spans="1:4" ht="15">
      <c r="A36" s="15" t="s">
        <v>15</v>
      </c>
      <c r="B36" s="16"/>
      <c r="C36" s="16"/>
      <c r="D36" s="14"/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28125" style="23" bestFit="1" customWidth="1"/>
    <col min="2" max="2" width="69.57421875" style="40" customWidth="1"/>
    <col min="3" max="3" width="3.57421875" style="23" bestFit="1" customWidth="1"/>
    <col min="4" max="4" width="5.8515625" style="24" bestFit="1" customWidth="1"/>
    <col min="5" max="5" width="6.421875" style="30" bestFit="1" customWidth="1"/>
    <col min="6" max="6" width="11.421875" style="24" bestFit="1" customWidth="1"/>
    <col min="7" max="7" width="6.00390625" style="30" bestFit="1" customWidth="1"/>
    <col min="8" max="8" width="11.00390625" style="24" bestFit="1" customWidth="1"/>
    <col min="9" max="9" width="9.57421875" style="24" bestFit="1" customWidth="1"/>
    <col min="10" max="10" width="11.421875" style="23" bestFit="1" customWidth="1"/>
    <col min="11" max="12" width="9.140625" style="1" customWidth="1"/>
    <col min="13" max="13" width="0" style="1" hidden="1" customWidth="1"/>
    <col min="14" max="16384" width="9.140625" style="1" customWidth="1"/>
  </cols>
  <sheetData>
    <row r="1" spans="1:12" ht="15">
      <c r="A1" s="12" t="s">
        <v>50</v>
      </c>
      <c r="B1" s="34" t="s">
        <v>0</v>
      </c>
      <c r="C1" s="12" t="s">
        <v>51</v>
      </c>
      <c r="D1" s="13" t="s">
        <v>52</v>
      </c>
      <c r="E1" s="25" t="s">
        <v>53</v>
      </c>
      <c r="F1" s="13" t="s">
        <v>54</v>
      </c>
      <c r="G1" s="25" t="s">
        <v>55</v>
      </c>
      <c r="H1" s="13" t="s">
        <v>56</v>
      </c>
      <c r="I1" s="13" t="s">
        <v>57</v>
      </c>
      <c r="J1" s="12" t="s">
        <v>58</v>
      </c>
      <c r="K1" s="14"/>
      <c r="L1" s="14"/>
    </row>
    <row r="2" spans="1:12" ht="43.5">
      <c r="A2" s="15" t="s">
        <v>15</v>
      </c>
      <c r="B2" s="35" t="s">
        <v>59</v>
      </c>
      <c r="C2" s="15" t="s">
        <v>15</v>
      </c>
      <c r="D2" s="16"/>
      <c r="E2" s="26"/>
      <c r="F2" s="16"/>
      <c r="G2" s="26"/>
      <c r="H2" s="16"/>
      <c r="I2" s="16">
        <f>F2+H2</f>
        <v>0</v>
      </c>
      <c r="J2" s="15" t="s">
        <v>15</v>
      </c>
      <c r="K2" s="14"/>
      <c r="L2" s="14"/>
    </row>
    <row r="3" spans="1:12" ht="15">
      <c r="A3" s="15" t="s">
        <v>15</v>
      </c>
      <c r="B3" s="36" t="s">
        <v>60</v>
      </c>
      <c r="C3" s="15" t="s">
        <v>15</v>
      </c>
      <c r="D3" s="16"/>
      <c r="E3" s="26"/>
      <c r="F3" s="16"/>
      <c r="G3" s="26"/>
      <c r="H3" s="16"/>
      <c r="I3" s="16">
        <f>F3+H3</f>
        <v>0</v>
      </c>
      <c r="J3" s="15" t="s">
        <v>61</v>
      </c>
      <c r="K3" s="14"/>
      <c r="L3" s="14"/>
    </row>
    <row r="4" spans="1:12" ht="15">
      <c r="A4" s="15" t="s">
        <v>15</v>
      </c>
      <c r="B4" s="36" t="s">
        <v>62</v>
      </c>
      <c r="C4" s="15" t="s">
        <v>15</v>
      </c>
      <c r="D4" s="16"/>
      <c r="E4" s="26"/>
      <c r="F4" s="16"/>
      <c r="G4" s="26"/>
      <c r="H4" s="16"/>
      <c r="I4" s="16">
        <f>F4+H4</f>
        <v>0</v>
      </c>
      <c r="J4" s="15" t="s">
        <v>63</v>
      </c>
      <c r="K4" s="14"/>
      <c r="L4" s="14"/>
    </row>
    <row r="5" spans="1:12" ht="15">
      <c r="A5" s="17" t="s">
        <v>15</v>
      </c>
      <c r="B5" s="37" t="s">
        <v>64</v>
      </c>
      <c r="C5" s="17" t="s">
        <v>15</v>
      </c>
      <c r="D5" s="18"/>
      <c r="E5" s="27"/>
      <c r="F5" s="18"/>
      <c r="G5" s="27"/>
      <c r="H5" s="18"/>
      <c r="I5" s="18"/>
      <c r="J5" s="17" t="s">
        <v>15</v>
      </c>
      <c r="K5" s="14"/>
      <c r="L5" s="14"/>
    </row>
    <row r="6" spans="1:12" ht="15">
      <c r="A6" s="19" t="s">
        <v>15</v>
      </c>
      <c r="B6" s="38" t="s">
        <v>65</v>
      </c>
      <c r="C6" s="19" t="s">
        <v>15</v>
      </c>
      <c r="D6" s="20"/>
      <c r="E6" s="28"/>
      <c r="F6" s="20"/>
      <c r="G6" s="28"/>
      <c r="H6" s="20"/>
      <c r="I6" s="20"/>
      <c r="J6" s="19" t="s">
        <v>15</v>
      </c>
      <c r="K6" s="14"/>
      <c r="L6" s="14"/>
    </row>
    <row r="7" spans="1:12" ht="15">
      <c r="A7" s="15" t="s">
        <v>66</v>
      </c>
      <c r="B7" s="36" t="s">
        <v>67</v>
      </c>
      <c r="C7" s="15" t="s">
        <v>68</v>
      </c>
      <c r="D7" s="16">
        <v>9</v>
      </c>
      <c r="E7" s="26"/>
      <c r="F7" s="16">
        <f>D7*E7</f>
        <v>0</v>
      </c>
      <c r="G7" s="26"/>
      <c r="H7" s="16">
        <f>D7*G7</f>
        <v>0</v>
      </c>
      <c r="I7" s="16">
        <f>F7+H7</f>
        <v>0</v>
      </c>
      <c r="J7" s="15" t="s">
        <v>69</v>
      </c>
      <c r="K7" s="14"/>
      <c r="L7" s="14"/>
    </row>
    <row r="8" spans="1:12" ht="15">
      <c r="A8" s="15" t="s">
        <v>70</v>
      </c>
      <c r="B8" s="36" t="s">
        <v>71</v>
      </c>
      <c r="C8" s="15" t="s">
        <v>72</v>
      </c>
      <c r="D8" s="16">
        <v>1</v>
      </c>
      <c r="E8" s="26"/>
      <c r="F8" s="16">
        <f>D8*E8</f>
        <v>0</v>
      </c>
      <c r="G8" s="26"/>
      <c r="H8" s="16">
        <f>D8*G8</f>
        <v>0</v>
      </c>
      <c r="I8" s="16">
        <f>F8+H8</f>
        <v>0</v>
      </c>
      <c r="J8" s="15" t="s">
        <v>69</v>
      </c>
      <c r="K8" s="14"/>
      <c r="L8" s="14"/>
    </row>
    <row r="9" spans="1:12" ht="15">
      <c r="A9" s="21" t="s">
        <v>15</v>
      </c>
      <c r="B9" s="39" t="s">
        <v>73</v>
      </c>
      <c r="C9" s="21" t="s">
        <v>15</v>
      </c>
      <c r="D9" s="22"/>
      <c r="E9" s="29"/>
      <c r="F9" s="22"/>
      <c r="G9" s="29"/>
      <c r="H9" s="22"/>
      <c r="I9" s="22"/>
      <c r="J9" s="21" t="s">
        <v>15</v>
      </c>
      <c r="K9" s="14"/>
      <c r="L9" s="14"/>
    </row>
    <row r="10" spans="1:12" ht="15">
      <c r="A10" s="15" t="s">
        <v>74</v>
      </c>
      <c r="B10" s="36" t="s">
        <v>75</v>
      </c>
      <c r="C10" s="15" t="s">
        <v>76</v>
      </c>
      <c r="D10" s="16">
        <v>9</v>
      </c>
      <c r="E10" s="26"/>
      <c r="F10" s="16">
        <f>D10*E10</f>
        <v>0</v>
      </c>
      <c r="G10" s="26"/>
      <c r="H10" s="16">
        <f>D10*G10</f>
        <v>0</v>
      </c>
      <c r="I10" s="16">
        <f>F10+H10</f>
        <v>0</v>
      </c>
      <c r="J10" s="15" t="s">
        <v>69</v>
      </c>
      <c r="K10" s="14"/>
      <c r="L10" s="14"/>
    </row>
    <row r="11" spans="1:12" ht="15">
      <c r="A11" s="19" t="s">
        <v>15</v>
      </c>
      <c r="B11" s="38" t="s">
        <v>77</v>
      </c>
      <c r="C11" s="19" t="s">
        <v>15</v>
      </c>
      <c r="D11" s="20"/>
      <c r="E11" s="28"/>
      <c r="F11" s="20">
        <f>SUM(F7:F10)</f>
        <v>0</v>
      </c>
      <c r="G11" s="28"/>
      <c r="H11" s="20">
        <f>SUM(H7:H10)</f>
        <v>0</v>
      </c>
      <c r="I11" s="20">
        <f>SUM(I7:I10)</f>
        <v>0</v>
      </c>
      <c r="J11" s="19" t="s">
        <v>15</v>
      </c>
      <c r="K11" s="14"/>
      <c r="L11" s="14"/>
    </row>
    <row r="12" spans="1:12" ht="15">
      <c r="A12" s="19" t="s">
        <v>15</v>
      </c>
      <c r="B12" s="38" t="s">
        <v>78</v>
      </c>
      <c r="C12" s="19" t="s">
        <v>15</v>
      </c>
      <c r="D12" s="20"/>
      <c r="E12" s="28"/>
      <c r="F12" s="20"/>
      <c r="G12" s="28"/>
      <c r="H12" s="20"/>
      <c r="I12" s="20"/>
      <c r="J12" s="19" t="s">
        <v>15</v>
      </c>
      <c r="K12" s="14"/>
      <c r="L12" s="14"/>
    </row>
    <row r="13" spans="1:12" ht="15">
      <c r="A13" s="21" t="s">
        <v>15</v>
      </c>
      <c r="B13" s="39" t="s">
        <v>79</v>
      </c>
      <c r="C13" s="21" t="s">
        <v>15</v>
      </c>
      <c r="D13" s="22"/>
      <c r="E13" s="29"/>
      <c r="F13" s="22"/>
      <c r="G13" s="29"/>
      <c r="H13" s="22"/>
      <c r="I13" s="22"/>
      <c r="J13" s="21" t="s">
        <v>15</v>
      </c>
      <c r="K13" s="14"/>
      <c r="L13" s="14"/>
    </row>
    <row r="14" spans="1:12" ht="15">
      <c r="A14" s="15" t="s">
        <v>80</v>
      </c>
      <c r="B14" s="36" t="s">
        <v>81</v>
      </c>
      <c r="C14" s="15" t="s">
        <v>82</v>
      </c>
      <c r="D14" s="16">
        <v>210</v>
      </c>
      <c r="E14" s="26"/>
      <c r="F14" s="16">
        <f>D14*E14</f>
        <v>0</v>
      </c>
      <c r="G14" s="26"/>
      <c r="H14" s="16">
        <f>D14*G14</f>
        <v>0</v>
      </c>
      <c r="I14" s="16">
        <f>F14+H14</f>
        <v>0</v>
      </c>
      <c r="J14" s="15" t="s">
        <v>83</v>
      </c>
      <c r="K14" s="14"/>
      <c r="L14" s="14"/>
    </row>
    <row r="15" spans="1:12" ht="15">
      <c r="A15" s="21" t="s">
        <v>15</v>
      </c>
      <c r="B15" s="39" t="s">
        <v>84</v>
      </c>
      <c r="C15" s="21" t="s">
        <v>15</v>
      </c>
      <c r="D15" s="22"/>
      <c r="E15" s="29"/>
      <c r="F15" s="22"/>
      <c r="G15" s="29"/>
      <c r="H15" s="22"/>
      <c r="I15" s="22"/>
      <c r="J15" s="21" t="s">
        <v>15</v>
      </c>
      <c r="K15" s="14"/>
      <c r="L15" s="14"/>
    </row>
    <row r="16" spans="1:12" ht="15">
      <c r="A16" s="15" t="s">
        <v>85</v>
      </c>
      <c r="B16" s="36" t="s">
        <v>86</v>
      </c>
      <c r="C16" s="15" t="s">
        <v>82</v>
      </c>
      <c r="D16" s="16">
        <v>35</v>
      </c>
      <c r="E16" s="26"/>
      <c r="F16" s="16">
        <f>D16*E16</f>
        <v>0</v>
      </c>
      <c r="G16" s="26"/>
      <c r="H16" s="16">
        <f>D16*G16</f>
        <v>0</v>
      </c>
      <c r="I16" s="16">
        <f>F16+H16</f>
        <v>0</v>
      </c>
      <c r="J16" s="15" t="s">
        <v>83</v>
      </c>
      <c r="K16" s="14"/>
      <c r="L16" s="14"/>
    </row>
    <row r="17" spans="1:12" ht="15">
      <c r="A17" s="15" t="s">
        <v>87</v>
      </c>
      <c r="B17" s="36" t="s">
        <v>88</v>
      </c>
      <c r="C17" s="15" t="s">
        <v>82</v>
      </c>
      <c r="D17" s="16">
        <v>235</v>
      </c>
      <c r="E17" s="26"/>
      <c r="F17" s="16">
        <f>D17*E17</f>
        <v>0</v>
      </c>
      <c r="G17" s="26"/>
      <c r="H17" s="16">
        <f>D17*G17</f>
        <v>0</v>
      </c>
      <c r="I17" s="16">
        <f>F17+H17</f>
        <v>0</v>
      </c>
      <c r="J17" s="15" t="s">
        <v>83</v>
      </c>
      <c r="K17" s="14"/>
      <c r="L17" s="14"/>
    </row>
    <row r="18" spans="1:12" ht="15">
      <c r="A18" s="21" t="s">
        <v>15</v>
      </c>
      <c r="B18" s="39" t="s">
        <v>89</v>
      </c>
      <c r="C18" s="21" t="s">
        <v>15</v>
      </c>
      <c r="D18" s="22"/>
      <c r="E18" s="29"/>
      <c r="F18" s="22"/>
      <c r="G18" s="29"/>
      <c r="H18" s="22"/>
      <c r="I18" s="22"/>
      <c r="J18" s="21" t="s">
        <v>15</v>
      </c>
      <c r="K18" s="14"/>
      <c r="L18" s="14"/>
    </row>
    <row r="19" spans="1:12" ht="15">
      <c r="A19" s="21" t="s">
        <v>15</v>
      </c>
      <c r="B19" s="39" t="s">
        <v>90</v>
      </c>
      <c r="C19" s="21" t="s">
        <v>15</v>
      </c>
      <c r="D19" s="22"/>
      <c r="E19" s="29"/>
      <c r="F19" s="22"/>
      <c r="G19" s="29"/>
      <c r="H19" s="22"/>
      <c r="I19" s="22"/>
      <c r="J19" s="21" t="s">
        <v>15</v>
      </c>
      <c r="K19" s="14"/>
      <c r="L19" s="14"/>
    </row>
    <row r="20" spans="1:12" ht="15">
      <c r="A20" s="15" t="s">
        <v>91</v>
      </c>
      <c r="B20" s="36" t="s">
        <v>92</v>
      </c>
      <c r="C20" s="15" t="s">
        <v>68</v>
      </c>
      <c r="D20" s="16">
        <v>11</v>
      </c>
      <c r="E20" s="26"/>
      <c r="F20" s="16">
        <f>D20*E20</f>
        <v>0</v>
      </c>
      <c r="G20" s="26"/>
      <c r="H20" s="16">
        <f>D20*G20</f>
        <v>0</v>
      </c>
      <c r="I20" s="16">
        <f>F20+H20</f>
        <v>0</v>
      </c>
      <c r="J20" s="15" t="s">
        <v>83</v>
      </c>
      <c r="K20" s="14"/>
      <c r="L20" s="14"/>
    </row>
    <row r="21" spans="1:12" ht="15">
      <c r="A21" s="21" t="s">
        <v>15</v>
      </c>
      <c r="B21" s="39" t="s">
        <v>93</v>
      </c>
      <c r="C21" s="21" t="s">
        <v>15</v>
      </c>
      <c r="D21" s="22"/>
      <c r="E21" s="29"/>
      <c r="F21" s="22"/>
      <c r="G21" s="29"/>
      <c r="H21" s="22"/>
      <c r="I21" s="22"/>
      <c r="J21" s="21" t="s">
        <v>15</v>
      </c>
      <c r="K21" s="14"/>
      <c r="L21" s="14"/>
    </row>
    <row r="22" spans="1:12" ht="15">
      <c r="A22" s="15" t="s">
        <v>94</v>
      </c>
      <c r="B22" s="36" t="s">
        <v>95</v>
      </c>
      <c r="C22" s="15" t="s">
        <v>68</v>
      </c>
      <c r="D22" s="16">
        <v>24</v>
      </c>
      <c r="E22" s="26"/>
      <c r="F22" s="16">
        <f>D22*E22</f>
        <v>0</v>
      </c>
      <c r="G22" s="26"/>
      <c r="H22" s="16">
        <f>D22*G22</f>
        <v>0</v>
      </c>
      <c r="I22" s="16">
        <f>F22+H22</f>
        <v>0</v>
      </c>
      <c r="J22" s="15" t="s">
        <v>83</v>
      </c>
      <c r="K22" s="14"/>
      <c r="L22" s="14"/>
    </row>
    <row r="23" spans="1:12" ht="15">
      <c r="A23" s="21" t="s">
        <v>15</v>
      </c>
      <c r="B23" s="39" t="s">
        <v>96</v>
      </c>
      <c r="C23" s="21" t="s">
        <v>15</v>
      </c>
      <c r="D23" s="22"/>
      <c r="E23" s="29"/>
      <c r="F23" s="22"/>
      <c r="G23" s="29"/>
      <c r="H23" s="22"/>
      <c r="I23" s="22">
        <f>F23+H23</f>
        <v>0</v>
      </c>
      <c r="J23" s="21" t="s">
        <v>15</v>
      </c>
      <c r="K23" s="14"/>
      <c r="L23" s="14"/>
    </row>
    <row r="24" spans="1:12" ht="33">
      <c r="A24" s="15" t="s">
        <v>97</v>
      </c>
      <c r="B24" s="36" t="s">
        <v>98</v>
      </c>
      <c r="C24" s="15" t="s">
        <v>68</v>
      </c>
      <c r="D24" s="16">
        <v>5</v>
      </c>
      <c r="E24" s="26"/>
      <c r="F24" s="16">
        <f>D24*E24</f>
        <v>0</v>
      </c>
      <c r="G24" s="26"/>
      <c r="H24" s="16">
        <f>D24*G24</f>
        <v>0</v>
      </c>
      <c r="I24" s="16">
        <f>F24+H24</f>
        <v>0</v>
      </c>
      <c r="J24" s="15" t="s">
        <v>83</v>
      </c>
      <c r="K24" s="14"/>
      <c r="L24" s="14"/>
    </row>
    <row r="25" spans="1:12" ht="15">
      <c r="A25" s="21" t="s">
        <v>15</v>
      </c>
      <c r="B25" s="39" t="s">
        <v>99</v>
      </c>
      <c r="C25" s="21" t="s">
        <v>15</v>
      </c>
      <c r="D25" s="22"/>
      <c r="E25" s="29"/>
      <c r="F25" s="22"/>
      <c r="G25" s="29"/>
      <c r="H25" s="22"/>
      <c r="I25" s="22">
        <f>F25+H25</f>
        <v>0</v>
      </c>
      <c r="J25" s="21" t="s">
        <v>15</v>
      </c>
      <c r="K25" s="14"/>
      <c r="L25" s="14"/>
    </row>
    <row r="26" spans="1:12" ht="22.5">
      <c r="A26" s="15" t="s">
        <v>100</v>
      </c>
      <c r="B26" s="36" t="s">
        <v>101</v>
      </c>
      <c r="C26" s="15" t="s">
        <v>68</v>
      </c>
      <c r="D26" s="16">
        <v>5</v>
      </c>
      <c r="E26" s="26"/>
      <c r="F26" s="16">
        <f>D26*E26</f>
        <v>0</v>
      </c>
      <c r="G26" s="26"/>
      <c r="H26" s="16">
        <f>D26*G26</f>
        <v>0</v>
      </c>
      <c r="I26" s="16">
        <f>F26+H26</f>
        <v>0</v>
      </c>
      <c r="J26" s="15" t="s">
        <v>83</v>
      </c>
      <c r="K26" s="14"/>
      <c r="L26" s="14"/>
    </row>
    <row r="27" spans="1:12" ht="15">
      <c r="A27" s="21" t="s">
        <v>15</v>
      </c>
      <c r="B27" s="39" t="s">
        <v>102</v>
      </c>
      <c r="C27" s="21" t="s">
        <v>15</v>
      </c>
      <c r="D27" s="22"/>
      <c r="E27" s="29"/>
      <c r="F27" s="22"/>
      <c r="G27" s="29"/>
      <c r="H27" s="22"/>
      <c r="I27" s="22"/>
      <c r="J27" s="21" t="s">
        <v>15</v>
      </c>
      <c r="K27" s="14"/>
      <c r="L27" s="14"/>
    </row>
    <row r="28" spans="1:12" ht="15">
      <c r="A28" s="15" t="s">
        <v>103</v>
      </c>
      <c r="B28" s="36" t="s">
        <v>104</v>
      </c>
      <c r="C28" s="15" t="s">
        <v>68</v>
      </c>
      <c r="D28" s="16">
        <v>5</v>
      </c>
      <c r="E28" s="26"/>
      <c r="F28" s="16">
        <f>D28*E28</f>
        <v>0</v>
      </c>
      <c r="G28" s="26"/>
      <c r="H28" s="16">
        <f>D28*G28</f>
        <v>0</v>
      </c>
      <c r="I28" s="16">
        <f>F28+H28</f>
        <v>0</v>
      </c>
      <c r="J28" s="15" t="s">
        <v>83</v>
      </c>
      <c r="K28" s="14"/>
      <c r="L28" s="14"/>
    </row>
    <row r="29" spans="1:12" ht="15">
      <c r="A29" s="21" t="s">
        <v>15</v>
      </c>
      <c r="B29" s="39" t="s">
        <v>105</v>
      </c>
      <c r="C29" s="21" t="s">
        <v>15</v>
      </c>
      <c r="D29" s="22"/>
      <c r="E29" s="29"/>
      <c r="F29" s="22"/>
      <c r="G29" s="29"/>
      <c r="H29" s="22"/>
      <c r="I29" s="22"/>
      <c r="J29" s="21" t="s">
        <v>15</v>
      </c>
      <c r="K29" s="14"/>
      <c r="L29" s="14"/>
    </row>
    <row r="30" spans="1:12" ht="15">
      <c r="A30" s="15" t="s">
        <v>106</v>
      </c>
      <c r="B30" s="36" t="s">
        <v>107</v>
      </c>
      <c r="C30" s="15" t="s">
        <v>68</v>
      </c>
      <c r="D30" s="16">
        <v>5</v>
      </c>
      <c r="E30" s="26"/>
      <c r="F30" s="16">
        <f>D30*E30</f>
        <v>0</v>
      </c>
      <c r="G30" s="26"/>
      <c r="H30" s="16">
        <f>D30*G30</f>
        <v>0</v>
      </c>
      <c r="I30" s="16">
        <f>F30+H30</f>
        <v>0</v>
      </c>
      <c r="J30" s="15" t="s">
        <v>83</v>
      </c>
      <c r="K30" s="14"/>
      <c r="L30" s="14"/>
    </row>
    <row r="31" spans="1:12" ht="15">
      <c r="A31" s="21" t="s">
        <v>15</v>
      </c>
      <c r="B31" s="39" t="s">
        <v>108</v>
      </c>
      <c r="C31" s="21" t="s">
        <v>15</v>
      </c>
      <c r="D31" s="22"/>
      <c r="E31" s="29"/>
      <c r="F31" s="22"/>
      <c r="G31" s="29"/>
      <c r="H31" s="22"/>
      <c r="I31" s="22"/>
      <c r="J31" s="21" t="s">
        <v>15</v>
      </c>
      <c r="K31" s="14"/>
      <c r="L31" s="14"/>
    </row>
    <row r="32" spans="1:12" ht="15">
      <c r="A32" s="15" t="s">
        <v>109</v>
      </c>
      <c r="B32" s="36" t="s">
        <v>110</v>
      </c>
      <c r="C32" s="15" t="s">
        <v>82</v>
      </c>
      <c r="D32" s="16">
        <v>200</v>
      </c>
      <c r="E32" s="26"/>
      <c r="F32" s="16">
        <f>D32*E32</f>
        <v>0</v>
      </c>
      <c r="G32" s="26"/>
      <c r="H32" s="16">
        <f>D32*G32</f>
        <v>0</v>
      </c>
      <c r="I32" s="16">
        <f>F32+H32</f>
        <v>0</v>
      </c>
      <c r="J32" s="15" t="s">
        <v>83</v>
      </c>
      <c r="K32" s="14"/>
      <c r="L32" s="14"/>
    </row>
    <row r="33" spans="1:12" ht="15">
      <c r="A33" s="21" t="s">
        <v>15</v>
      </c>
      <c r="B33" s="39" t="s">
        <v>111</v>
      </c>
      <c r="C33" s="21" t="s">
        <v>15</v>
      </c>
      <c r="D33" s="22"/>
      <c r="E33" s="29"/>
      <c r="F33" s="22"/>
      <c r="G33" s="29"/>
      <c r="H33" s="22"/>
      <c r="I33" s="22"/>
      <c r="J33" s="21" t="s">
        <v>15</v>
      </c>
      <c r="K33" s="14"/>
      <c r="L33" s="14"/>
    </row>
    <row r="34" spans="1:12" ht="15">
      <c r="A34" s="21" t="s">
        <v>15</v>
      </c>
      <c r="B34" s="39" t="s">
        <v>112</v>
      </c>
      <c r="C34" s="21" t="s">
        <v>15</v>
      </c>
      <c r="D34" s="22"/>
      <c r="E34" s="29"/>
      <c r="F34" s="22"/>
      <c r="G34" s="29"/>
      <c r="H34" s="22"/>
      <c r="I34" s="22"/>
      <c r="J34" s="21" t="s">
        <v>15</v>
      </c>
      <c r="K34" s="14"/>
      <c r="L34" s="14"/>
    </row>
    <row r="35" spans="1:12" ht="15">
      <c r="A35" s="15" t="s">
        <v>113</v>
      </c>
      <c r="B35" s="36" t="s">
        <v>114</v>
      </c>
      <c r="C35" s="15" t="s">
        <v>68</v>
      </c>
      <c r="D35" s="16">
        <v>5</v>
      </c>
      <c r="E35" s="26"/>
      <c r="F35" s="16">
        <f>D35*E35</f>
        <v>0</v>
      </c>
      <c r="G35" s="26"/>
      <c r="H35" s="16">
        <f>D35*G35</f>
        <v>0</v>
      </c>
      <c r="I35" s="16">
        <f>F35+H35</f>
        <v>0</v>
      </c>
      <c r="J35" s="15" t="s">
        <v>83</v>
      </c>
      <c r="K35" s="14"/>
      <c r="L35" s="14"/>
    </row>
    <row r="36" spans="1:12" ht="15">
      <c r="A36" s="15" t="s">
        <v>48</v>
      </c>
      <c r="B36" s="36" t="s">
        <v>115</v>
      </c>
      <c r="C36" s="15" t="s">
        <v>68</v>
      </c>
      <c r="D36" s="16">
        <v>7</v>
      </c>
      <c r="E36" s="26"/>
      <c r="F36" s="16">
        <f>D36*E36</f>
        <v>0</v>
      </c>
      <c r="G36" s="26"/>
      <c r="H36" s="16">
        <f>D36*G36</f>
        <v>0</v>
      </c>
      <c r="I36" s="16">
        <f>F36+H36</f>
        <v>0</v>
      </c>
      <c r="J36" s="15" t="s">
        <v>83</v>
      </c>
      <c r="K36" s="14"/>
      <c r="L36" s="14"/>
    </row>
    <row r="37" spans="1:12" ht="15">
      <c r="A37" s="21" t="s">
        <v>15</v>
      </c>
      <c r="B37" s="39" t="s">
        <v>73</v>
      </c>
      <c r="C37" s="21" t="s">
        <v>15</v>
      </c>
      <c r="D37" s="22"/>
      <c r="E37" s="29"/>
      <c r="F37" s="22"/>
      <c r="G37" s="29"/>
      <c r="H37" s="22"/>
      <c r="I37" s="22"/>
      <c r="J37" s="21" t="s">
        <v>15</v>
      </c>
      <c r="K37" s="14"/>
      <c r="L37" s="14"/>
    </row>
    <row r="38" spans="1:12" ht="15">
      <c r="A38" s="15" t="s">
        <v>116</v>
      </c>
      <c r="B38" s="36" t="s">
        <v>117</v>
      </c>
      <c r="C38" s="15" t="s">
        <v>76</v>
      </c>
      <c r="D38" s="16">
        <v>8</v>
      </c>
      <c r="E38" s="26"/>
      <c r="F38" s="16">
        <f>D38*E38</f>
        <v>0</v>
      </c>
      <c r="G38" s="26"/>
      <c r="H38" s="16">
        <f>D38*G38</f>
        <v>0</v>
      </c>
      <c r="I38" s="16">
        <f>F38+H38</f>
        <v>0</v>
      </c>
      <c r="J38" s="15" t="s">
        <v>83</v>
      </c>
      <c r="K38" s="14"/>
      <c r="L38" s="14"/>
    </row>
    <row r="39" spans="1:12" ht="15">
      <c r="A39" s="15" t="s">
        <v>118</v>
      </c>
      <c r="B39" s="36" t="s">
        <v>119</v>
      </c>
      <c r="C39" s="15" t="s">
        <v>76</v>
      </c>
      <c r="D39" s="16">
        <v>2</v>
      </c>
      <c r="E39" s="26"/>
      <c r="F39" s="16">
        <f>D39*E39</f>
        <v>0</v>
      </c>
      <c r="G39" s="26"/>
      <c r="H39" s="16">
        <f>D39*G39</f>
        <v>0</v>
      </c>
      <c r="I39" s="16">
        <f>F39+H39</f>
        <v>0</v>
      </c>
      <c r="J39" s="15" t="s">
        <v>83</v>
      </c>
      <c r="K39" s="14"/>
      <c r="L39" s="14"/>
    </row>
    <row r="40" spans="1:12" ht="15">
      <c r="A40" s="21" t="s">
        <v>15</v>
      </c>
      <c r="B40" s="39" t="s">
        <v>120</v>
      </c>
      <c r="C40" s="21" t="s">
        <v>15</v>
      </c>
      <c r="D40" s="22"/>
      <c r="E40" s="29"/>
      <c r="F40" s="22"/>
      <c r="G40" s="29"/>
      <c r="H40" s="22"/>
      <c r="I40" s="22"/>
      <c r="J40" s="21" t="s">
        <v>15</v>
      </c>
      <c r="K40" s="14"/>
      <c r="L40" s="14"/>
    </row>
    <row r="41" spans="1:12" ht="15">
      <c r="A41" s="15" t="s">
        <v>121</v>
      </c>
      <c r="B41" s="36" t="s">
        <v>122</v>
      </c>
      <c r="C41" s="15" t="s">
        <v>76</v>
      </c>
      <c r="D41" s="16">
        <v>8</v>
      </c>
      <c r="E41" s="26"/>
      <c r="F41" s="16">
        <f>D41*E41</f>
        <v>0</v>
      </c>
      <c r="G41" s="26"/>
      <c r="H41" s="16">
        <f>D41*G41</f>
        <v>0</v>
      </c>
      <c r="I41" s="16">
        <f>F41+H41</f>
        <v>0</v>
      </c>
      <c r="J41" s="15" t="s">
        <v>83</v>
      </c>
      <c r="K41" s="14"/>
      <c r="L41" s="14"/>
    </row>
    <row r="42" spans="1:12" ht="15">
      <c r="A42" s="21" t="s">
        <v>15</v>
      </c>
      <c r="B42" s="39" t="s">
        <v>123</v>
      </c>
      <c r="C42" s="21" t="s">
        <v>15</v>
      </c>
      <c r="D42" s="22"/>
      <c r="E42" s="29"/>
      <c r="F42" s="22"/>
      <c r="G42" s="29"/>
      <c r="H42" s="22"/>
      <c r="I42" s="22"/>
      <c r="J42" s="21" t="s">
        <v>15</v>
      </c>
      <c r="K42" s="14"/>
      <c r="L42" s="14"/>
    </row>
    <row r="43" spans="1:12" ht="15">
      <c r="A43" s="21" t="s">
        <v>15</v>
      </c>
      <c r="B43" s="39" t="s">
        <v>124</v>
      </c>
      <c r="C43" s="21" t="s">
        <v>15</v>
      </c>
      <c r="D43" s="22"/>
      <c r="E43" s="29"/>
      <c r="F43" s="22"/>
      <c r="G43" s="29"/>
      <c r="H43" s="22"/>
      <c r="I43" s="22"/>
      <c r="J43" s="21" t="s">
        <v>15</v>
      </c>
      <c r="K43" s="14"/>
      <c r="L43" s="14"/>
    </row>
    <row r="44" spans="1:12" ht="15">
      <c r="A44" s="15" t="s">
        <v>125</v>
      </c>
      <c r="B44" s="36" t="s">
        <v>126</v>
      </c>
      <c r="C44" s="15" t="s">
        <v>76</v>
      </c>
      <c r="D44" s="16">
        <v>9</v>
      </c>
      <c r="E44" s="26"/>
      <c r="F44" s="16">
        <f>D44*E44</f>
        <v>0</v>
      </c>
      <c r="G44" s="26"/>
      <c r="H44" s="16">
        <f>D44*G44</f>
        <v>0</v>
      </c>
      <c r="I44" s="16">
        <f>F44+H44</f>
        <v>0</v>
      </c>
      <c r="J44" s="15" t="s">
        <v>83</v>
      </c>
      <c r="K44" s="14"/>
      <c r="L44" s="14"/>
    </row>
    <row r="45" spans="1:12" ht="15">
      <c r="A45" s="19" t="s">
        <v>15</v>
      </c>
      <c r="B45" s="38" t="s">
        <v>127</v>
      </c>
      <c r="C45" s="19" t="s">
        <v>15</v>
      </c>
      <c r="D45" s="20"/>
      <c r="E45" s="28"/>
      <c r="F45" s="20">
        <f>SUM(F13:F44)</f>
        <v>0</v>
      </c>
      <c r="G45" s="28"/>
      <c r="H45" s="20">
        <f>SUM(H13:H44)</f>
        <v>0</v>
      </c>
      <c r="I45" s="20">
        <f>SUM(I13:I44)</f>
        <v>0</v>
      </c>
      <c r="J45" s="19" t="s">
        <v>15</v>
      </c>
      <c r="K45" s="14"/>
      <c r="L45" s="14"/>
    </row>
    <row r="46" spans="1:12" ht="15">
      <c r="A46" s="15" t="s">
        <v>128</v>
      </c>
      <c r="B46" s="36" t="s">
        <v>129</v>
      </c>
      <c r="C46" s="15" t="s">
        <v>15</v>
      </c>
      <c r="D46" s="16"/>
      <c r="E46" s="26"/>
      <c r="F46" s="16">
        <f>Parametry!B33/100*F7+Parametry!B33/100*F10+Parametry!B33/100*F14+Parametry!B33/100*F16+Parametry!B33/100*F17+Parametry!B33/100*F20+Parametry!B33/100*F22+Parametry!B33/100*F24+Parametry!B33/100*F26+Parametry!B33/100*F30+Parametry!B33/100*F32+Parametry!B33/100*F35+Parametry!B33/100*F36+Parametry!B33/100*F38+Parametry!B33/100*F39+Parametry!B33/100*F41+Parametry!B33/100*F44</f>
        <v>0</v>
      </c>
      <c r="G46" s="26"/>
      <c r="H46" s="16"/>
      <c r="I46" s="16">
        <f>F46+H46</f>
        <v>0</v>
      </c>
      <c r="J46" s="15" t="s">
        <v>15</v>
      </c>
      <c r="K46" s="14"/>
      <c r="L46" s="14"/>
    </row>
    <row r="47" spans="1:12" ht="15">
      <c r="A47" s="17" t="s">
        <v>15</v>
      </c>
      <c r="B47" s="37" t="s">
        <v>130</v>
      </c>
      <c r="C47" s="17" t="s">
        <v>15</v>
      </c>
      <c r="D47" s="18"/>
      <c r="E47" s="27"/>
      <c r="F47" s="18">
        <f>SUM(F6:F10,F13:F44,F46:F46)</f>
        <v>0</v>
      </c>
      <c r="G47" s="27"/>
      <c r="H47" s="18">
        <f>SUM(H6:H10,H13:H44,H46:H46)</f>
        <v>0</v>
      </c>
      <c r="I47" s="18">
        <f>SUM(I6:I10,I13:I44,I46:I46)</f>
        <v>0</v>
      </c>
      <c r="J47" s="17" t="s">
        <v>15</v>
      </c>
      <c r="K47" s="14"/>
      <c r="L47" s="14"/>
    </row>
    <row r="48" spans="1:12" ht="15">
      <c r="A48" s="17" t="s">
        <v>15</v>
      </c>
      <c r="B48" s="37" t="s">
        <v>131</v>
      </c>
      <c r="C48" s="17" t="s">
        <v>15</v>
      </c>
      <c r="D48" s="18"/>
      <c r="E48" s="27"/>
      <c r="F48" s="18"/>
      <c r="G48" s="27"/>
      <c r="H48" s="18"/>
      <c r="I48" s="18"/>
      <c r="J48" s="17" t="s">
        <v>15</v>
      </c>
      <c r="K48" s="14"/>
      <c r="L48" s="14"/>
    </row>
    <row r="49" spans="1:12" ht="15">
      <c r="A49" s="21" t="s">
        <v>15</v>
      </c>
      <c r="B49" s="39" t="s">
        <v>132</v>
      </c>
      <c r="C49" s="21" t="s">
        <v>15</v>
      </c>
      <c r="D49" s="22"/>
      <c r="E49" s="29"/>
      <c r="F49" s="22"/>
      <c r="G49" s="29"/>
      <c r="H49" s="22"/>
      <c r="I49" s="22"/>
      <c r="J49" s="21" t="s">
        <v>15</v>
      </c>
      <c r="K49" s="14"/>
      <c r="L49" s="14"/>
    </row>
    <row r="50" spans="1:12" ht="15">
      <c r="A50" s="15" t="s">
        <v>46</v>
      </c>
      <c r="B50" s="36" t="s">
        <v>133</v>
      </c>
      <c r="C50" s="15" t="s">
        <v>134</v>
      </c>
      <c r="D50" s="16">
        <v>0.24</v>
      </c>
      <c r="E50" s="26"/>
      <c r="F50" s="16">
        <f>D50*E50</f>
        <v>0</v>
      </c>
      <c r="G50" s="26"/>
      <c r="H50" s="16">
        <f>D50*G50</f>
        <v>0</v>
      </c>
      <c r="I50" s="16">
        <f>F50+H50</f>
        <v>0</v>
      </c>
      <c r="J50" s="15" t="s">
        <v>83</v>
      </c>
      <c r="K50" s="14"/>
      <c r="L50" s="14"/>
    </row>
    <row r="51" spans="1:12" ht="15">
      <c r="A51" s="21" t="s">
        <v>15</v>
      </c>
      <c r="B51" s="39" t="s">
        <v>135</v>
      </c>
      <c r="C51" s="21" t="s">
        <v>15</v>
      </c>
      <c r="D51" s="22"/>
      <c r="E51" s="29"/>
      <c r="F51" s="22"/>
      <c r="G51" s="29"/>
      <c r="H51" s="22"/>
      <c r="I51" s="22"/>
      <c r="J51" s="21" t="s">
        <v>15</v>
      </c>
      <c r="K51" s="14"/>
      <c r="L51" s="14"/>
    </row>
    <row r="52" spans="1:12" ht="15">
      <c r="A52" s="21" t="s">
        <v>15</v>
      </c>
      <c r="B52" s="39" t="s">
        <v>136</v>
      </c>
      <c r="C52" s="21" t="s">
        <v>15</v>
      </c>
      <c r="D52" s="22"/>
      <c r="E52" s="29"/>
      <c r="F52" s="22"/>
      <c r="G52" s="29"/>
      <c r="H52" s="22"/>
      <c r="I52" s="22"/>
      <c r="J52" s="21" t="s">
        <v>15</v>
      </c>
      <c r="K52" s="14"/>
      <c r="L52" s="14"/>
    </row>
    <row r="53" spans="1:12" ht="15">
      <c r="A53" s="15" t="s">
        <v>137</v>
      </c>
      <c r="B53" s="36" t="s">
        <v>138</v>
      </c>
      <c r="C53" s="15" t="s">
        <v>139</v>
      </c>
      <c r="D53" s="16">
        <v>2.5</v>
      </c>
      <c r="E53" s="26"/>
      <c r="F53" s="16">
        <f>D53*E53</f>
        <v>0</v>
      </c>
      <c r="G53" s="26"/>
      <c r="H53" s="16">
        <f>D53*G53</f>
        <v>0</v>
      </c>
      <c r="I53" s="16">
        <f>F53+H53</f>
        <v>0</v>
      </c>
      <c r="J53" s="15" t="s">
        <v>83</v>
      </c>
      <c r="K53" s="14"/>
      <c r="L53" s="14"/>
    </row>
    <row r="54" spans="1:12" ht="15">
      <c r="A54" s="21" t="s">
        <v>15</v>
      </c>
      <c r="B54" s="39" t="s">
        <v>140</v>
      </c>
      <c r="C54" s="21" t="s">
        <v>15</v>
      </c>
      <c r="D54" s="22"/>
      <c r="E54" s="29"/>
      <c r="F54" s="22"/>
      <c r="G54" s="29"/>
      <c r="H54" s="22"/>
      <c r="I54" s="22"/>
      <c r="J54" s="21" t="s">
        <v>15</v>
      </c>
      <c r="K54" s="14"/>
      <c r="L54" s="14"/>
    </row>
    <row r="55" spans="1:12" ht="15">
      <c r="A55" s="15" t="s">
        <v>141</v>
      </c>
      <c r="B55" s="36" t="s">
        <v>142</v>
      </c>
      <c r="C55" s="15" t="s">
        <v>139</v>
      </c>
      <c r="D55" s="16">
        <v>1</v>
      </c>
      <c r="E55" s="26"/>
      <c r="F55" s="16">
        <f>D55*E55</f>
        <v>0</v>
      </c>
      <c r="G55" s="26"/>
      <c r="H55" s="16">
        <f>D55*G55</f>
        <v>0</v>
      </c>
      <c r="I55" s="16">
        <f>F55+H55</f>
        <v>0</v>
      </c>
      <c r="J55" s="15" t="s">
        <v>83</v>
      </c>
      <c r="K55" s="14"/>
      <c r="L55" s="14"/>
    </row>
    <row r="56" spans="1:12" ht="15">
      <c r="A56" s="21" t="s">
        <v>15</v>
      </c>
      <c r="B56" s="39" t="s">
        <v>143</v>
      </c>
      <c r="C56" s="21" t="s">
        <v>15</v>
      </c>
      <c r="D56" s="22"/>
      <c r="E56" s="29"/>
      <c r="F56" s="22"/>
      <c r="G56" s="29"/>
      <c r="H56" s="22"/>
      <c r="I56" s="22"/>
      <c r="J56" s="21" t="s">
        <v>15</v>
      </c>
      <c r="K56" s="14"/>
      <c r="L56" s="14"/>
    </row>
    <row r="57" spans="1:12" ht="15">
      <c r="A57" s="15" t="s">
        <v>144</v>
      </c>
      <c r="B57" s="36" t="s">
        <v>145</v>
      </c>
      <c r="C57" s="15" t="s">
        <v>139</v>
      </c>
      <c r="D57" s="16">
        <v>2.5</v>
      </c>
      <c r="E57" s="26"/>
      <c r="F57" s="16">
        <f>D57*E57</f>
        <v>0</v>
      </c>
      <c r="G57" s="26"/>
      <c r="H57" s="16">
        <f>D57*G57</f>
        <v>0</v>
      </c>
      <c r="I57" s="16">
        <f>F57+H57</f>
        <v>0</v>
      </c>
      <c r="J57" s="15" t="s">
        <v>83</v>
      </c>
      <c r="K57" s="14"/>
      <c r="L57" s="14"/>
    </row>
    <row r="58" spans="1:12" ht="15">
      <c r="A58" s="21" t="s">
        <v>15</v>
      </c>
      <c r="B58" s="39" t="s">
        <v>146</v>
      </c>
      <c r="C58" s="21" t="s">
        <v>15</v>
      </c>
      <c r="D58" s="22"/>
      <c r="E58" s="29"/>
      <c r="F58" s="22"/>
      <c r="G58" s="29"/>
      <c r="H58" s="22"/>
      <c r="I58" s="22"/>
      <c r="J58" s="21" t="s">
        <v>15</v>
      </c>
      <c r="K58" s="14"/>
      <c r="L58" s="14"/>
    </row>
    <row r="59" spans="1:12" ht="15">
      <c r="A59" s="21" t="s">
        <v>15</v>
      </c>
      <c r="B59" s="39" t="s">
        <v>147</v>
      </c>
      <c r="C59" s="21" t="s">
        <v>15</v>
      </c>
      <c r="D59" s="22"/>
      <c r="E59" s="29"/>
      <c r="F59" s="22"/>
      <c r="G59" s="29"/>
      <c r="H59" s="22"/>
      <c r="I59" s="22"/>
      <c r="J59" s="21" t="s">
        <v>15</v>
      </c>
      <c r="K59" s="14"/>
      <c r="L59" s="14"/>
    </row>
    <row r="60" spans="1:12" ht="15">
      <c r="A60" s="15" t="s">
        <v>148</v>
      </c>
      <c r="B60" s="36" t="s">
        <v>149</v>
      </c>
      <c r="C60" s="15" t="s">
        <v>68</v>
      </c>
      <c r="D60" s="16">
        <v>5</v>
      </c>
      <c r="E60" s="26"/>
      <c r="F60" s="16">
        <f>D60*E60</f>
        <v>0</v>
      </c>
      <c r="G60" s="26"/>
      <c r="H60" s="16">
        <f>D60*G60</f>
        <v>0</v>
      </c>
      <c r="I60" s="16">
        <f>F60+H60</f>
        <v>0</v>
      </c>
      <c r="J60" s="15" t="s">
        <v>83</v>
      </c>
      <c r="K60" s="14"/>
      <c r="L60" s="14"/>
    </row>
    <row r="61" spans="1:12" ht="15">
      <c r="A61" s="21" t="s">
        <v>15</v>
      </c>
      <c r="B61" s="39" t="s">
        <v>150</v>
      </c>
      <c r="C61" s="21" t="s">
        <v>15</v>
      </c>
      <c r="D61" s="22"/>
      <c r="E61" s="29"/>
      <c r="F61" s="22"/>
      <c r="G61" s="29"/>
      <c r="H61" s="22"/>
      <c r="I61" s="22"/>
      <c r="J61" s="21" t="s">
        <v>15</v>
      </c>
      <c r="K61" s="14"/>
      <c r="L61" s="14"/>
    </row>
    <row r="62" spans="1:12" ht="15">
      <c r="A62" s="21" t="s">
        <v>15</v>
      </c>
      <c r="B62" s="39" t="s">
        <v>151</v>
      </c>
      <c r="C62" s="21" t="s">
        <v>15</v>
      </c>
      <c r="D62" s="22"/>
      <c r="E62" s="29"/>
      <c r="F62" s="22"/>
      <c r="G62" s="29"/>
      <c r="H62" s="22"/>
      <c r="I62" s="22"/>
      <c r="J62" s="21" t="s">
        <v>15</v>
      </c>
      <c r="K62" s="14"/>
      <c r="L62" s="14"/>
    </row>
    <row r="63" spans="1:12" ht="15">
      <c r="A63" s="15" t="s">
        <v>152</v>
      </c>
      <c r="B63" s="36" t="s">
        <v>153</v>
      </c>
      <c r="C63" s="15" t="s">
        <v>82</v>
      </c>
      <c r="D63" s="16">
        <v>159</v>
      </c>
      <c r="E63" s="26"/>
      <c r="F63" s="16">
        <f>D63*E63</f>
        <v>0</v>
      </c>
      <c r="G63" s="26"/>
      <c r="H63" s="16">
        <f>D63*G63</f>
        <v>0</v>
      </c>
      <c r="I63" s="16">
        <f>F63+H63</f>
        <v>0</v>
      </c>
      <c r="J63" s="15" t="s">
        <v>83</v>
      </c>
      <c r="K63" s="14"/>
      <c r="L63" s="14"/>
    </row>
    <row r="64" spans="1:12" ht="15">
      <c r="A64" s="15" t="s">
        <v>154</v>
      </c>
      <c r="B64" s="36" t="s">
        <v>155</v>
      </c>
      <c r="C64" s="15" t="s">
        <v>82</v>
      </c>
      <c r="D64" s="16">
        <v>26</v>
      </c>
      <c r="E64" s="26"/>
      <c r="F64" s="16">
        <f>D64*E64</f>
        <v>0</v>
      </c>
      <c r="G64" s="26"/>
      <c r="H64" s="16">
        <f>D64*G64</f>
        <v>0</v>
      </c>
      <c r="I64" s="16">
        <f>F64+H64</f>
        <v>0</v>
      </c>
      <c r="J64" s="15" t="s">
        <v>83</v>
      </c>
      <c r="K64" s="14"/>
      <c r="L64" s="14"/>
    </row>
    <row r="65" spans="1:12" ht="15">
      <c r="A65" s="15" t="s">
        <v>156</v>
      </c>
      <c r="B65" s="36" t="s">
        <v>157</v>
      </c>
      <c r="C65" s="15" t="s">
        <v>82</v>
      </c>
      <c r="D65" s="16">
        <v>5</v>
      </c>
      <c r="E65" s="26"/>
      <c r="F65" s="16">
        <f>D65*E65</f>
        <v>0</v>
      </c>
      <c r="G65" s="26"/>
      <c r="H65" s="16">
        <f>D65*G65</f>
        <v>0</v>
      </c>
      <c r="I65" s="16">
        <f>F65+H65</f>
        <v>0</v>
      </c>
      <c r="J65" s="15" t="s">
        <v>83</v>
      </c>
      <c r="K65" s="14"/>
      <c r="L65" s="14"/>
    </row>
    <row r="66" spans="1:12" ht="15">
      <c r="A66" s="21" t="s">
        <v>15</v>
      </c>
      <c r="B66" s="39" t="s">
        <v>158</v>
      </c>
      <c r="C66" s="21" t="s">
        <v>15</v>
      </c>
      <c r="D66" s="22"/>
      <c r="E66" s="29"/>
      <c r="F66" s="22"/>
      <c r="G66" s="29"/>
      <c r="H66" s="22"/>
      <c r="I66" s="22"/>
      <c r="J66" s="21" t="s">
        <v>15</v>
      </c>
      <c r="K66" s="14"/>
      <c r="L66" s="14"/>
    </row>
    <row r="67" spans="1:12" ht="15">
      <c r="A67" s="21" t="s">
        <v>15</v>
      </c>
      <c r="B67" s="39" t="s">
        <v>159</v>
      </c>
      <c r="C67" s="21" t="s">
        <v>15</v>
      </c>
      <c r="D67" s="22"/>
      <c r="E67" s="29"/>
      <c r="F67" s="22"/>
      <c r="G67" s="29"/>
      <c r="H67" s="22"/>
      <c r="I67" s="22"/>
      <c r="J67" s="21" t="s">
        <v>15</v>
      </c>
      <c r="K67" s="14"/>
      <c r="L67" s="14"/>
    </row>
    <row r="68" spans="1:12" ht="15">
      <c r="A68" s="15" t="s">
        <v>160</v>
      </c>
      <c r="B68" s="36" t="s">
        <v>161</v>
      </c>
      <c r="C68" s="15" t="s">
        <v>82</v>
      </c>
      <c r="D68" s="16">
        <v>380</v>
      </c>
      <c r="E68" s="26"/>
      <c r="F68" s="16">
        <f>D68*E68</f>
        <v>0</v>
      </c>
      <c r="G68" s="26"/>
      <c r="H68" s="16">
        <f>D68*G68</f>
        <v>0</v>
      </c>
      <c r="I68" s="16">
        <f>F68+H68</f>
        <v>0</v>
      </c>
      <c r="J68" s="15" t="s">
        <v>83</v>
      </c>
      <c r="K68" s="14"/>
      <c r="L68" s="14"/>
    </row>
    <row r="69" spans="1:12" ht="15">
      <c r="A69" s="21" t="s">
        <v>15</v>
      </c>
      <c r="B69" s="39" t="s">
        <v>162</v>
      </c>
      <c r="C69" s="21" t="s">
        <v>15</v>
      </c>
      <c r="D69" s="22"/>
      <c r="E69" s="29"/>
      <c r="F69" s="22"/>
      <c r="G69" s="29"/>
      <c r="H69" s="22"/>
      <c r="I69" s="22"/>
      <c r="J69" s="21" t="s">
        <v>15</v>
      </c>
      <c r="K69" s="14"/>
      <c r="L69" s="14"/>
    </row>
    <row r="70" spans="1:12" ht="15">
      <c r="A70" s="15" t="s">
        <v>163</v>
      </c>
      <c r="B70" s="36" t="s">
        <v>164</v>
      </c>
      <c r="C70" s="15" t="s">
        <v>82</v>
      </c>
      <c r="D70" s="16">
        <v>220</v>
      </c>
      <c r="E70" s="26"/>
      <c r="F70" s="16">
        <f>D70*E70</f>
        <v>0</v>
      </c>
      <c r="G70" s="26"/>
      <c r="H70" s="16">
        <f>D70*G70</f>
        <v>0</v>
      </c>
      <c r="I70" s="16">
        <f>F70+H70</f>
        <v>0</v>
      </c>
      <c r="J70" s="15" t="s">
        <v>83</v>
      </c>
      <c r="K70" s="14"/>
      <c r="L70" s="14"/>
    </row>
    <row r="71" spans="1:12" ht="15">
      <c r="A71" s="21" t="s">
        <v>15</v>
      </c>
      <c r="B71" s="39" t="s">
        <v>165</v>
      </c>
      <c r="C71" s="21" t="s">
        <v>15</v>
      </c>
      <c r="D71" s="22"/>
      <c r="E71" s="29"/>
      <c r="F71" s="22"/>
      <c r="G71" s="29"/>
      <c r="H71" s="22"/>
      <c r="I71" s="22"/>
      <c r="J71" s="21" t="s">
        <v>15</v>
      </c>
      <c r="K71" s="14"/>
      <c r="L71" s="14"/>
    </row>
    <row r="72" spans="1:12" ht="15">
      <c r="A72" s="21" t="s">
        <v>15</v>
      </c>
      <c r="B72" s="39" t="s">
        <v>166</v>
      </c>
      <c r="C72" s="21" t="s">
        <v>15</v>
      </c>
      <c r="D72" s="22"/>
      <c r="E72" s="29"/>
      <c r="F72" s="22"/>
      <c r="G72" s="29"/>
      <c r="H72" s="22"/>
      <c r="I72" s="22"/>
      <c r="J72" s="21" t="s">
        <v>15</v>
      </c>
      <c r="K72" s="14"/>
      <c r="L72" s="14"/>
    </row>
    <row r="73" spans="1:12" ht="15">
      <c r="A73" s="15" t="s">
        <v>167</v>
      </c>
      <c r="B73" s="36" t="s">
        <v>153</v>
      </c>
      <c r="C73" s="15" t="s">
        <v>82</v>
      </c>
      <c r="D73" s="16">
        <v>159</v>
      </c>
      <c r="E73" s="26"/>
      <c r="F73" s="16">
        <f>D73*E73</f>
        <v>0</v>
      </c>
      <c r="G73" s="26"/>
      <c r="H73" s="16">
        <f>D73*G73</f>
        <v>0</v>
      </c>
      <c r="I73" s="16">
        <f>F73+H73</f>
        <v>0</v>
      </c>
      <c r="J73" s="15" t="s">
        <v>83</v>
      </c>
      <c r="K73" s="14"/>
      <c r="L73" s="14"/>
    </row>
    <row r="74" spans="1:12" ht="15">
      <c r="A74" s="15" t="s">
        <v>168</v>
      </c>
      <c r="B74" s="36" t="s">
        <v>155</v>
      </c>
      <c r="C74" s="15" t="s">
        <v>82</v>
      </c>
      <c r="D74" s="16">
        <v>26</v>
      </c>
      <c r="E74" s="26"/>
      <c r="F74" s="16">
        <f>D74*E74</f>
        <v>0</v>
      </c>
      <c r="G74" s="26"/>
      <c r="H74" s="16">
        <f>D74*G74</f>
        <v>0</v>
      </c>
      <c r="I74" s="16">
        <f>F74+H74</f>
        <v>0</v>
      </c>
      <c r="J74" s="15" t="s">
        <v>83</v>
      </c>
      <c r="K74" s="14"/>
      <c r="L74" s="14"/>
    </row>
    <row r="75" spans="1:12" ht="15">
      <c r="A75" s="15" t="s">
        <v>169</v>
      </c>
      <c r="B75" s="36" t="s">
        <v>157</v>
      </c>
      <c r="C75" s="15" t="s">
        <v>82</v>
      </c>
      <c r="D75" s="16">
        <v>5</v>
      </c>
      <c r="E75" s="26"/>
      <c r="F75" s="16">
        <f>D75*E75</f>
        <v>0</v>
      </c>
      <c r="G75" s="26"/>
      <c r="H75" s="16">
        <f>D75*G75</f>
        <v>0</v>
      </c>
      <c r="I75" s="16">
        <f>F75+H75</f>
        <v>0</v>
      </c>
      <c r="J75" s="15" t="s">
        <v>83</v>
      </c>
      <c r="K75" s="14"/>
      <c r="L75" s="14"/>
    </row>
    <row r="76" spans="1:12" ht="15">
      <c r="A76" s="21" t="s">
        <v>15</v>
      </c>
      <c r="B76" s="39" t="s">
        <v>170</v>
      </c>
      <c r="C76" s="21" t="s">
        <v>15</v>
      </c>
      <c r="D76" s="22"/>
      <c r="E76" s="29"/>
      <c r="F76" s="22"/>
      <c r="G76" s="29"/>
      <c r="H76" s="22"/>
      <c r="I76" s="22"/>
      <c r="J76" s="21" t="s">
        <v>15</v>
      </c>
      <c r="K76" s="14"/>
      <c r="L76" s="14"/>
    </row>
    <row r="77" spans="1:12" ht="15">
      <c r="A77" s="15" t="s">
        <v>171</v>
      </c>
      <c r="B77" s="36" t="s">
        <v>172</v>
      </c>
      <c r="C77" s="15" t="s">
        <v>82</v>
      </c>
      <c r="D77" s="16">
        <v>10</v>
      </c>
      <c r="E77" s="26"/>
      <c r="F77" s="16">
        <f>D77*E77</f>
        <v>0</v>
      </c>
      <c r="G77" s="26"/>
      <c r="H77" s="16">
        <f>D77*G77</f>
        <v>0</v>
      </c>
      <c r="I77" s="16">
        <f>F77+H77</f>
        <v>0</v>
      </c>
      <c r="J77" s="15" t="s">
        <v>15</v>
      </c>
      <c r="K77" s="14"/>
      <c r="L77" s="14"/>
    </row>
    <row r="78" spans="1:12" ht="15">
      <c r="A78" s="21" t="s">
        <v>15</v>
      </c>
      <c r="B78" s="39" t="s">
        <v>173</v>
      </c>
      <c r="C78" s="21" t="s">
        <v>15</v>
      </c>
      <c r="D78" s="22"/>
      <c r="E78" s="29"/>
      <c r="F78" s="22"/>
      <c r="G78" s="29"/>
      <c r="H78" s="22"/>
      <c r="I78" s="22"/>
      <c r="J78" s="21" t="s">
        <v>15</v>
      </c>
      <c r="K78" s="14"/>
      <c r="L78" s="14"/>
    </row>
    <row r="79" spans="1:12" ht="15">
      <c r="A79" s="15" t="s">
        <v>174</v>
      </c>
      <c r="B79" s="36" t="s">
        <v>175</v>
      </c>
      <c r="C79" s="15" t="s">
        <v>139</v>
      </c>
      <c r="D79" s="16">
        <v>2.5</v>
      </c>
      <c r="E79" s="26"/>
      <c r="F79" s="16">
        <f>D79*E79</f>
        <v>0</v>
      </c>
      <c r="G79" s="26"/>
      <c r="H79" s="16">
        <f>D79*G79</f>
        <v>0</v>
      </c>
      <c r="I79" s="16">
        <f>F79+H79</f>
        <v>0</v>
      </c>
      <c r="J79" s="15" t="s">
        <v>83</v>
      </c>
      <c r="K79" s="14"/>
      <c r="L79" s="14"/>
    </row>
    <row r="80" spans="1:12" ht="15">
      <c r="A80" s="15" t="s">
        <v>176</v>
      </c>
      <c r="B80" s="36" t="s">
        <v>177</v>
      </c>
      <c r="C80" s="15" t="s">
        <v>139</v>
      </c>
      <c r="D80" s="16">
        <v>38</v>
      </c>
      <c r="E80" s="26"/>
      <c r="F80" s="16">
        <f>D80*E80</f>
        <v>0</v>
      </c>
      <c r="G80" s="26"/>
      <c r="H80" s="16">
        <f>D80*G80</f>
        <v>0</v>
      </c>
      <c r="I80" s="16">
        <f>F80+H80</f>
        <v>0</v>
      </c>
      <c r="J80" s="15" t="s">
        <v>83</v>
      </c>
      <c r="K80" s="14"/>
      <c r="L80" s="14"/>
    </row>
    <row r="81" spans="1:12" ht="15">
      <c r="A81" s="21" t="s">
        <v>15</v>
      </c>
      <c r="B81" s="39" t="s">
        <v>178</v>
      </c>
      <c r="C81" s="21" t="s">
        <v>15</v>
      </c>
      <c r="D81" s="22"/>
      <c r="E81" s="29"/>
      <c r="F81" s="22"/>
      <c r="G81" s="29"/>
      <c r="H81" s="22"/>
      <c r="I81" s="22"/>
      <c r="J81" s="21" t="s">
        <v>15</v>
      </c>
      <c r="K81" s="14"/>
      <c r="L81" s="14"/>
    </row>
    <row r="82" spans="1:12" ht="15">
      <c r="A82" s="21" t="s">
        <v>15</v>
      </c>
      <c r="B82" s="39" t="s">
        <v>179</v>
      </c>
      <c r="C82" s="21" t="s">
        <v>15</v>
      </c>
      <c r="D82" s="22"/>
      <c r="E82" s="29"/>
      <c r="F82" s="22"/>
      <c r="G82" s="29"/>
      <c r="H82" s="22"/>
      <c r="I82" s="22"/>
      <c r="J82" s="21" t="s">
        <v>15</v>
      </c>
      <c r="K82" s="14"/>
      <c r="L82" s="14"/>
    </row>
    <row r="83" spans="1:12" ht="15">
      <c r="A83" s="15" t="s">
        <v>180</v>
      </c>
      <c r="B83" s="36" t="s">
        <v>181</v>
      </c>
      <c r="C83" s="15" t="s">
        <v>182</v>
      </c>
      <c r="D83" s="16">
        <v>96</v>
      </c>
      <c r="E83" s="26"/>
      <c r="F83" s="16">
        <f>D83*E83</f>
        <v>0</v>
      </c>
      <c r="G83" s="26"/>
      <c r="H83" s="16">
        <f>D83*G83</f>
        <v>0</v>
      </c>
      <c r="I83" s="16">
        <f>F83+H83</f>
        <v>0</v>
      </c>
      <c r="J83" s="15" t="s">
        <v>83</v>
      </c>
      <c r="K83" s="14"/>
      <c r="L83" s="14"/>
    </row>
    <row r="84" spans="1:12" ht="15">
      <c r="A84" s="21" t="s">
        <v>15</v>
      </c>
      <c r="B84" s="39" t="s">
        <v>183</v>
      </c>
      <c r="C84" s="21" t="s">
        <v>15</v>
      </c>
      <c r="D84" s="22"/>
      <c r="E84" s="29"/>
      <c r="F84" s="22"/>
      <c r="G84" s="29"/>
      <c r="H84" s="22"/>
      <c r="I84" s="22"/>
      <c r="J84" s="21" t="s">
        <v>15</v>
      </c>
      <c r="K84" s="14"/>
      <c r="L84" s="14"/>
    </row>
    <row r="85" spans="1:12" ht="15">
      <c r="A85" s="21" t="s">
        <v>15</v>
      </c>
      <c r="B85" s="39" t="s">
        <v>184</v>
      </c>
      <c r="C85" s="21" t="s">
        <v>15</v>
      </c>
      <c r="D85" s="22"/>
      <c r="E85" s="29"/>
      <c r="F85" s="22"/>
      <c r="G85" s="29"/>
      <c r="H85" s="22"/>
      <c r="I85" s="22"/>
      <c r="J85" s="21" t="s">
        <v>15</v>
      </c>
      <c r="K85" s="14"/>
      <c r="L85" s="14"/>
    </row>
    <row r="86" spans="1:12" ht="15">
      <c r="A86" s="15" t="s">
        <v>185</v>
      </c>
      <c r="B86" s="36" t="s">
        <v>186</v>
      </c>
      <c r="C86" s="15" t="s">
        <v>82</v>
      </c>
      <c r="D86" s="16">
        <v>205</v>
      </c>
      <c r="E86" s="26"/>
      <c r="F86" s="16">
        <f>D86*E86</f>
        <v>0</v>
      </c>
      <c r="G86" s="26"/>
      <c r="H86" s="16">
        <f>D86*G86</f>
        <v>0</v>
      </c>
      <c r="I86" s="16">
        <f>F86+H86</f>
        <v>0</v>
      </c>
      <c r="J86" s="15" t="s">
        <v>83</v>
      </c>
      <c r="K86" s="14"/>
      <c r="L86" s="14"/>
    </row>
    <row r="87" spans="1:12" ht="15">
      <c r="A87" s="21" t="s">
        <v>15</v>
      </c>
      <c r="B87" s="39" t="s">
        <v>187</v>
      </c>
      <c r="C87" s="21" t="s">
        <v>15</v>
      </c>
      <c r="D87" s="22"/>
      <c r="E87" s="29"/>
      <c r="F87" s="22"/>
      <c r="G87" s="29"/>
      <c r="H87" s="22"/>
      <c r="I87" s="22"/>
      <c r="J87" s="21" t="s">
        <v>15</v>
      </c>
      <c r="K87" s="14"/>
      <c r="L87" s="14"/>
    </row>
    <row r="88" spans="1:12" ht="15">
      <c r="A88" s="15" t="s">
        <v>188</v>
      </c>
      <c r="B88" s="36" t="s">
        <v>189</v>
      </c>
      <c r="C88" s="15" t="s">
        <v>68</v>
      </c>
      <c r="D88" s="16">
        <v>5</v>
      </c>
      <c r="E88" s="26"/>
      <c r="F88" s="16">
        <f>D88*E88</f>
        <v>0</v>
      </c>
      <c r="G88" s="26"/>
      <c r="H88" s="16">
        <f>D88*G88</f>
        <v>0</v>
      </c>
      <c r="I88" s="16">
        <f>F88+H88</f>
        <v>0</v>
      </c>
      <c r="J88" s="15" t="s">
        <v>83</v>
      </c>
      <c r="K88" s="14"/>
      <c r="L88" s="14"/>
    </row>
    <row r="89" spans="1:12" ht="15">
      <c r="A89" s="21" t="s">
        <v>15</v>
      </c>
      <c r="B89" s="39" t="s">
        <v>190</v>
      </c>
      <c r="C89" s="21" t="s">
        <v>15</v>
      </c>
      <c r="D89" s="22"/>
      <c r="E89" s="29"/>
      <c r="F89" s="22"/>
      <c r="G89" s="29"/>
      <c r="H89" s="22"/>
      <c r="I89" s="22"/>
      <c r="J89" s="21" t="s">
        <v>15</v>
      </c>
      <c r="K89" s="14"/>
      <c r="L89" s="14"/>
    </row>
    <row r="90" spans="1:12" ht="15">
      <c r="A90" s="15" t="s">
        <v>191</v>
      </c>
      <c r="B90" s="36" t="s">
        <v>192</v>
      </c>
      <c r="C90" s="15" t="s">
        <v>193</v>
      </c>
      <c r="D90" s="16">
        <v>5.3</v>
      </c>
      <c r="E90" s="26"/>
      <c r="F90" s="16">
        <f>D90*E90</f>
        <v>0</v>
      </c>
      <c r="G90" s="26"/>
      <c r="H90" s="16">
        <f>D90*G90</f>
        <v>0</v>
      </c>
      <c r="I90" s="16">
        <f>F90+H90</f>
        <v>0</v>
      </c>
      <c r="J90" s="15" t="s">
        <v>83</v>
      </c>
      <c r="K90" s="14"/>
      <c r="L90" s="14"/>
    </row>
    <row r="91" spans="1:12" ht="15">
      <c r="A91" s="17" t="s">
        <v>15</v>
      </c>
      <c r="B91" s="37" t="s">
        <v>194</v>
      </c>
      <c r="C91" s="17" t="s">
        <v>15</v>
      </c>
      <c r="D91" s="18"/>
      <c r="E91" s="27"/>
      <c r="F91" s="18">
        <f>SUM(F49:F90)</f>
        <v>0</v>
      </c>
      <c r="G91" s="27"/>
      <c r="H91" s="18">
        <f>SUM(H49:H90)</f>
        <v>0</v>
      </c>
      <c r="I91" s="18">
        <f>SUM(I49:I90)</f>
        <v>0</v>
      </c>
      <c r="J91" s="17" t="s">
        <v>15</v>
      </c>
      <c r="K91" s="14"/>
      <c r="L91" s="14"/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6.140625" style="11" bestFit="1" customWidth="1"/>
    <col min="2" max="2" width="61.00390625" style="11" bestFit="1" customWidth="1"/>
    <col min="3" max="3" width="9.140625" style="4" customWidth="1"/>
    <col min="4" max="4" width="0" style="4" hidden="1" customWidth="1"/>
    <col min="5" max="16384" width="9.140625" style="4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5" t="s">
        <v>3</v>
      </c>
      <c r="C2" s="3"/>
    </row>
    <row r="3" spans="1:3" ht="15">
      <c r="A3" s="2" t="s">
        <v>4</v>
      </c>
      <c r="B3" s="6" t="s">
        <v>5</v>
      </c>
      <c r="C3" s="3"/>
    </row>
    <row r="4" spans="1:3" ht="24">
      <c r="A4" s="2" t="s">
        <v>6</v>
      </c>
      <c r="B4" s="7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15</v>
      </c>
      <c r="C8" s="3"/>
    </row>
    <row r="9" spans="1:3" ht="15">
      <c r="A9" s="2" t="s">
        <v>16</v>
      </c>
      <c r="B9" s="6" t="s">
        <v>224</v>
      </c>
      <c r="C9" s="3"/>
    </row>
    <row r="10" spans="1:3" ht="15">
      <c r="A10" s="2" t="s">
        <v>17</v>
      </c>
      <c r="B10" s="6" t="s">
        <v>224</v>
      </c>
      <c r="C10" s="3"/>
    </row>
    <row r="11" spans="1:3" ht="15">
      <c r="A11" s="2" t="s">
        <v>18</v>
      </c>
      <c r="B11" s="6" t="s">
        <v>19</v>
      </c>
      <c r="C11" s="3"/>
    </row>
    <row r="12" spans="1:3" ht="15">
      <c r="A12" s="2" t="s">
        <v>20</v>
      </c>
      <c r="B12" s="6" t="s">
        <v>224</v>
      </c>
      <c r="C12" s="3"/>
    </row>
    <row r="13" spans="1:3" ht="15">
      <c r="A13" s="2" t="s">
        <v>21</v>
      </c>
      <c r="B13" s="6" t="s">
        <v>22</v>
      </c>
      <c r="C13" s="3"/>
    </row>
    <row r="14" spans="1:3" ht="15">
      <c r="A14" s="2" t="s">
        <v>23</v>
      </c>
      <c r="B14" s="6" t="s">
        <v>24</v>
      </c>
      <c r="C14" s="3"/>
    </row>
    <row r="15" spans="1:3" ht="15">
      <c r="A15" s="2" t="s">
        <v>15</v>
      </c>
      <c r="B15" s="8" t="s">
        <v>15</v>
      </c>
      <c r="C15" s="3"/>
    </row>
    <row r="16" spans="1:3" ht="15">
      <c r="A16" s="2" t="s">
        <v>25</v>
      </c>
      <c r="B16" s="9" t="s">
        <v>26</v>
      </c>
      <c r="C16" s="3"/>
    </row>
    <row r="17" spans="1:3" ht="15">
      <c r="A17" s="2" t="s">
        <v>27</v>
      </c>
      <c r="B17" s="9" t="s">
        <v>28</v>
      </c>
      <c r="C17" s="3"/>
    </row>
    <row r="18" spans="1:3" ht="15">
      <c r="A18" s="2" t="s">
        <v>29</v>
      </c>
      <c r="B18" s="9" t="s">
        <v>30</v>
      </c>
      <c r="C18" s="3"/>
    </row>
    <row r="19" spans="1:3" ht="15">
      <c r="A19" s="2" t="s">
        <v>31</v>
      </c>
      <c r="B19" s="9" t="s">
        <v>32</v>
      </c>
      <c r="C19" s="3"/>
    </row>
    <row r="20" spans="1:3" ht="15">
      <c r="A20" s="2" t="s">
        <v>33</v>
      </c>
      <c r="B20" s="9" t="s">
        <v>28</v>
      </c>
      <c r="C20" s="3"/>
    </row>
    <row r="21" spans="1:3" ht="15">
      <c r="A21" s="2" t="s">
        <v>34</v>
      </c>
      <c r="B21" s="9" t="s">
        <v>32</v>
      </c>
      <c r="C21" s="3"/>
    </row>
    <row r="22" spans="1:3" ht="15">
      <c r="A22" s="2" t="s">
        <v>35</v>
      </c>
      <c r="B22" s="9" t="s">
        <v>32</v>
      </c>
      <c r="C22" s="3"/>
    </row>
    <row r="23" spans="1:3" ht="15">
      <c r="A23" s="2" t="s">
        <v>36</v>
      </c>
      <c r="B23" s="9" t="s">
        <v>32</v>
      </c>
      <c r="C23" s="3"/>
    </row>
    <row r="24" spans="1:3" ht="15">
      <c r="A24" s="2" t="s">
        <v>37</v>
      </c>
      <c r="B24" s="9" t="s">
        <v>32</v>
      </c>
      <c r="C24" s="3"/>
    </row>
    <row r="25" spans="1:3" ht="15">
      <c r="A25" s="2" t="s">
        <v>38</v>
      </c>
      <c r="B25" s="9" t="s">
        <v>32</v>
      </c>
      <c r="C25" s="3"/>
    </row>
    <row r="26" spans="1:3" ht="15">
      <c r="A26" s="2" t="s">
        <v>39</v>
      </c>
      <c r="B26" s="9" t="s">
        <v>40</v>
      </c>
      <c r="C26" s="3"/>
    </row>
    <row r="27" spans="1:3" ht="15">
      <c r="A27" s="2" t="s">
        <v>41</v>
      </c>
      <c r="B27" s="9" t="s">
        <v>32</v>
      </c>
      <c r="C27" s="3"/>
    </row>
    <row r="28" spans="1:3" ht="15">
      <c r="A28" s="2" t="s">
        <v>42</v>
      </c>
      <c r="B28" s="9" t="s">
        <v>32</v>
      </c>
      <c r="C28" s="3"/>
    </row>
    <row r="29" spans="1:3" ht="15">
      <c r="A29" s="2" t="s">
        <v>43</v>
      </c>
      <c r="B29" s="9" t="s">
        <v>32</v>
      </c>
      <c r="C29" s="3"/>
    </row>
    <row r="30" spans="1:3" ht="15">
      <c r="A30" s="2" t="s">
        <v>44</v>
      </c>
      <c r="B30" s="9" t="s">
        <v>32</v>
      </c>
      <c r="C30" s="3"/>
    </row>
    <row r="31" spans="1:3" ht="22.5">
      <c r="A31" s="10" t="s">
        <v>45</v>
      </c>
      <c r="B31" s="9" t="s">
        <v>46</v>
      </c>
      <c r="C31" s="3"/>
    </row>
    <row r="32" spans="1:3" ht="15">
      <c r="A32" s="2" t="s">
        <v>47</v>
      </c>
      <c r="B32" s="9" t="s">
        <v>48</v>
      </c>
      <c r="C32" s="3"/>
    </row>
    <row r="33" spans="1:2" ht="15">
      <c r="A33" s="11" t="s">
        <v>49</v>
      </c>
      <c r="B33" s="11">
        <v>5</v>
      </c>
    </row>
  </sheetData>
  <sheetProtection sheet="1" objects="1" scenarios="1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Hajzler</dc:creator>
  <cp:keywords/>
  <dc:description/>
  <cp:lastModifiedBy>markovaa</cp:lastModifiedBy>
  <dcterms:created xsi:type="dcterms:W3CDTF">2017-07-11T06:56:21Z</dcterms:created>
  <dcterms:modified xsi:type="dcterms:W3CDTF">2019-08-28T14:47:01Z</dcterms:modified>
  <cp:category/>
  <cp:version/>
  <cp:contentType/>
  <cp:contentStatus/>
</cp:coreProperties>
</file>