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Vedlejší a ostatní ..." sheetId="2" r:id="rId2"/>
    <sheet name="002 - SO 100 Komunikace" sheetId="3" r:id="rId3"/>
    <sheet name="003 - SO 301 Kanalizace" sheetId="4" r:id="rId4"/>
    <sheet name="004 - SO 302 Vodovod" sheetId="5" r:id="rId5"/>
    <sheet name="005 - SO 400 Veřejné osvě..." sheetId="6" r:id="rId6"/>
    <sheet name="006 - SO 500 Přeložka hor..." sheetId="7" r:id="rId7"/>
  </sheets>
  <definedNames>
    <definedName name="_xlnm.Print_Area" localSheetId="0">'Rekapitulace stavby'!$D$4:$AO$76,'Rekapitulace stavby'!$C$82:$AQ$101</definedName>
    <definedName name="_xlnm._FilterDatabase" localSheetId="1" hidden="1">'001 - Vedlejší a ostatní ...'!$C$120:$K$151</definedName>
    <definedName name="_xlnm.Print_Area" localSheetId="1">'001 - Vedlejší a ostatní ...'!$C$4:$J$76,'001 - Vedlejší a ostatní ...'!$C$82:$J$102,'001 - Vedlejší a ostatní ...'!$C$108:$K$151</definedName>
    <definedName name="_xlnm._FilterDatabase" localSheetId="2" hidden="1">'002 - SO 100 Komunikace'!$C$126:$K$814</definedName>
    <definedName name="_xlnm.Print_Area" localSheetId="2">'002 - SO 100 Komunikace'!$C$4:$J$76,'002 - SO 100 Komunikace'!$C$82:$J$108,'002 - SO 100 Komunikace'!$C$114:$K$814</definedName>
    <definedName name="_xlnm._FilterDatabase" localSheetId="3" hidden="1">'003 - SO 301 Kanalizace'!$C$122:$K$205</definedName>
    <definedName name="_xlnm.Print_Area" localSheetId="3">'003 - SO 301 Kanalizace'!$C$4:$J$76,'003 - SO 301 Kanalizace'!$C$82:$J$104,'003 - SO 301 Kanalizace'!$C$110:$K$205</definedName>
    <definedName name="_xlnm._FilterDatabase" localSheetId="4" hidden="1">'004 - SO 302 Vodovod'!$C$122:$K$205</definedName>
    <definedName name="_xlnm.Print_Area" localSheetId="4">'004 - SO 302 Vodovod'!$C$4:$J$76,'004 - SO 302 Vodovod'!$C$82:$J$104,'004 - SO 302 Vodovod'!$C$110:$K$205</definedName>
    <definedName name="_xlnm._FilterDatabase" localSheetId="5" hidden="1">'005 - SO 400 Veřejné osvě...'!$C$119:$K$201</definedName>
    <definedName name="_xlnm.Print_Area" localSheetId="5">'005 - SO 400 Veřejné osvě...'!$C$4:$J$76,'005 - SO 400 Veřejné osvě...'!$C$82:$J$101,'005 - SO 400 Veřejné osvě...'!$C$107:$K$201</definedName>
    <definedName name="_xlnm._FilterDatabase" localSheetId="6" hidden="1">'006 - SO 500 Přeložka hor...'!$C$123:$K$173</definedName>
    <definedName name="_xlnm.Print_Area" localSheetId="6">'006 - SO 500 Přeložka hor...'!$C$4:$J$76,'006 - SO 500 Přeložka hor...'!$C$82:$J$105,'006 - SO 500 Přeložka hor...'!$C$111:$K$173</definedName>
    <definedName name="_xlnm.Print_Titles" localSheetId="0">'Rekapitulace stavby'!$92:$92</definedName>
    <definedName name="_xlnm.Print_Titles" localSheetId="1">'001 - Vedlejší a ostatní ...'!$120:$120</definedName>
    <definedName name="_xlnm.Print_Titles" localSheetId="2">'002 - SO 100 Komunikace'!$126:$126</definedName>
    <definedName name="_xlnm.Print_Titles" localSheetId="3">'003 - SO 301 Kanalizace'!$122:$122</definedName>
    <definedName name="_xlnm.Print_Titles" localSheetId="4">'004 - SO 302 Vodovod'!$122:$122</definedName>
    <definedName name="_xlnm.Print_Titles" localSheetId="5">'005 - SO 400 Veřejné osvě...'!$119:$119</definedName>
    <definedName name="_xlnm.Print_Titles" localSheetId="6">'006 - SO 500 Přeložka hor...'!$123:$123</definedName>
  </definedNames>
  <calcPr fullCalcOnLoad="1"/>
</workbook>
</file>

<file path=xl/sharedStrings.xml><?xml version="1.0" encoding="utf-8"?>
<sst xmlns="http://schemas.openxmlformats.org/spreadsheetml/2006/main" count="12308" uniqueCount="1827">
  <si>
    <t>Export Komplet</t>
  </si>
  <si>
    <t/>
  </si>
  <si>
    <t>2.0</t>
  </si>
  <si>
    <t>ZAMOK</t>
  </si>
  <si>
    <t>False</t>
  </si>
  <si>
    <t>{b5f252f0-147c-46a0-aa0e-e788398c7a13}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</si>
  <si>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</si>
  <si>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</si>
  <si>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</si>
  <si>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</si>
  <si>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</si>
  <si>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</si>
  <si>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</si>
  <si>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</si>
  <si>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18-49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</si>
  <si>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</si>
  <si>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</si>
  <si>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Dopravní napojení sportovišť města Chrudim</t>
  </si>
  <si>
    <t>KSO:</t>
  </si>
  <si>
    <t>CC-CZ:</t>
  </si>
  <si>
    <t>Místo:</t>
  </si>
  <si>
    <t>Chrudim</t>
  </si>
  <si>
    <t>Datum:</t>
  </si>
  <si>
    <t>15. 8. 2019</t>
  </si>
  <si>
    <t>Zadavatel:</t>
  </si>
  <si>
    <t>IČ:</t>
  </si>
  <si>
    <t>Město Chrudim,Resselovo nám.77, Chrudim</t>
  </si>
  <si>
    <t>DIČ:</t>
  </si>
  <si>
    <t>Uchazeč:</t>
  </si>
  <si>
    <t>Vyplň údaj</t>
  </si>
  <si>
    <t>Projektant:</t>
  </si>
  <si>
    <t>VDI Projekt s.r.o., K Botiči 1453/6, Praha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</si>
  <si>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</si>
  <si>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</si>
  <si>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</si>
  <si>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</si>
  <si>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</si>
  <si>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</si>
  <si>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</si>
  <si>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</si>
  <si>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</si>
  <si>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</si>
  <si>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</si>
  <si>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</si>
  <si>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</si>
  <si>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</si>
  <si>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</si>
  <si>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</si>
  <si>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</si>
  <si>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</si>
  <si>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</si>
  <si>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</si>
  <si>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</si>
  <si>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</si>
  <si>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</si>
  <si>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</si>
  <si>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</si>
  <si>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</si>
  <si>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</si>
  <si>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</si>
  <si>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</si>
  <si>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</si>
  <si>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</si>
  <si>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</si>
  <si>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</si>
  <si>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</si>
  <si>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</si>
  <si>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</si>
  <si>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</si>
  <si>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</si>
  <si>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</si>
  <si>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</si>
  <si>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</si>
  <si>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</si>
  <si>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</si>
  <si>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</si>
  <si>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</si>
  <si>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</si>
  <si>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</si>
  <si>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</si>
  <si>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</si>
  <si>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</si>
  <si>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Vedlejší a ostatní náklady</t>
  </si>
  <si>
    <t>VON</t>
  </si>
  <si>
    <t>1</t>
  </si>
  <si>
    <t>{9726bdaf-befe-4cf7-93b8-a7fe0fd5f2e2}</t>
  </si>
  <si>
    <t>2</t>
  </si>
  <si>
    <t>002</t>
  </si>
  <si>
    <t>SO 100 Komunikace</t>
  </si>
  <si>
    <t>ING</t>
  </si>
  <si>
    <t>{ed141fba-3adc-4ae3-b7db-79d42069a19b}</t>
  </si>
  <si>
    <t>822 25</t>
  </si>
  <si>
    <t>003</t>
  </si>
  <si>
    <t>SO 301 Kanalizace</t>
  </si>
  <si>
    <t>{c3e1d012-185c-40c8-b8c3-e9ff5348ffb0}</t>
  </si>
  <si>
    <t>827 21</t>
  </si>
  <si>
    <t>004</t>
  </si>
  <si>
    <t>SO 302 Vodovod</t>
  </si>
  <si>
    <t>{546706a6-ecbb-4b57-b98d-78479e23e8b2}</t>
  </si>
  <si>
    <t>827 11</t>
  </si>
  <si>
    <t>005</t>
  </si>
  <si>
    <t>SO 400 Veřejné osvětlení</t>
  </si>
  <si>
    <t>STA</t>
  </si>
  <si>
    <t>{56c80e4b-da7d-4ab1-968e-f0c749beedb6}</t>
  </si>
  <si>
    <t>828 75</t>
  </si>
  <si>
    <t>006</t>
  </si>
  <si>
    <t>SO 500 Přeložka horkovodu</t>
  </si>
  <si>
    <t>{938b3cc4-6b11-43d1-85e0-bd220cb0b89c}</t>
  </si>
  <si>
    <t>827 43</t>
  </si>
  <si>
    <t>KRYCÍ LIST SOUPISU PRACÍ</t>
  </si>
  <si>
    <t>Objekt:</t>
  </si>
  <si>
    <t>001 -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</si>
  <si>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</si>
  <si>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</si>
  <si>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</si>
  <si>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</si>
  <si>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</si>
  <si>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</si>
  <si>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</si>
  <si>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</si>
  <si>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</si>
  <si>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</si>
  <si>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</si>
  <si>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</si>
  <si>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</si>
  <si>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</si>
  <si>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</si>
  <si>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</si>
  <si>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</si>
  <si>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</si>
  <si>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</si>
  <si>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</si>
  <si>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</si>
  <si>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</si>
  <si>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</si>
  <si>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</si>
  <si>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</si>
  <si>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</si>
  <si>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</si>
  <si>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</si>
  <si>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</si>
  <si>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</si>
  <si>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</si>
  <si>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 - ručně kopané sondy pro ověření polohy inženýrských sítí vč.zpětného zásypu (předpoklad 14 ks)</t>
  </si>
  <si>
    <t>Kč</t>
  </si>
  <si>
    <t>CS ÚRS 2020 01</t>
  </si>
  <si>
    <t>1024</t>
  </si>
  <si>
    <t>2088211049</t>
  </si>
  <si>
    <t>012103000</t>
  </si>
  <si>
    <t>Geodetické práce před výstavbou - vytýčení inženýrských sítí správci sítí včetně zpětného protokolárního předání sítí správcům sítí</t>
  </si>
  <si>
    <t>1176734211</t>
  </si>
  <si>
    <t>3</t>
  </si>
  <si>
    <t>012203000</t>
  </si>
  <si>
    <t>Geodetické vytýčení stavby v průběhu výstavby výškopisné a polohopisné</t>
  </si>
  <si>
    <t>CS ÚRS 2018 02</t>
  </si>
  <si>
    <t>-486478835</t>
  </si>
  <si>
    <t>4</t>
  </si>
  <si>
    <t>012303000</t>
  </si>
  <si>
    <t>Geodetické práce po výstavbě - geodetické zaměření skutečného provedení stavby výškopisné a polohopisné - 6x tištěná dokumentace, 6x CD</t>
  </si>
  <si>
    <t>-1762613080</t>
  </si>
  <si>
    <t>012303000.R</t>
  </si>
  <si>
    <t>Geodetické práce po výstavbě - geometrický plán skutečného provedení stavby včetně stvrzení příslušným Katastrálním úřadem - 6x tištěná dokumentace, 6x CD)</t>
  </si>
  <si>
    <t>1583782911</t>
  </si>
  <si>
    <t>6</t>
  </si>
  <si>
    <t>013254000</t>
  </si>
  <si>
    <t>Dokumentace skutečného provedení stavby dle SOD včetně návodu na obsluhu a údržbu v českém jazyce stvrzeném uživatelem- 3x tištěná, 3x na CD</t>
  </si>
  <si>
    <t>-349044779</t>
  </si>
  <si>
    <t>7</t>
  </si>
  <si>
    <t>013274000</t>
  </si>
  <si>
    <t xml:space="preserve">Pasportizace objektu před započetím prací - dokumentace všech přilehlých objektů před zahájením prací - fotodokumentace - 3x CD, znalecký posudek </t>
  </si>
  <si>
    <t>-1840775004</t>
  </si>
  <si>
    <t>8</t>
  </si>
  <si>
    <t>013294000</t>
  </si>
  <si>
    <t>Ostatní dokumentace - výrobní dokumentace - svislého dopravního značení - 3x tištěná, 1x na CD</t>
  </si>
  <si>
    <t>1261226015</t>
  </si>
  <si>
    <t>VV</t>
  </si>
  <si>
    <t>"IZ 8a 2ks a IS9b 1ks"1</t>
  </si>
  <si>
    <t>Součet</t>
  </si>
  <si>
    <t>VRN3</t>
  </si>
  <si>
    <t>Zařízení staveniště</t>
  </si>
  <si>
    <t>9</t>
  </si>
  <si>
    <t>030001000</t>
  </si>
  <si>
    <t>1378838855</t>
  </si>
  <si>
    <t>10</t>
  </si>
  <si>
    <t>032903000</t>
  </si>
  <si>
    <t>Náklady na provoz a údržbu vybavení staveniště</t>
  </si>
  <si>
    <t>1025030850</t>
  </si>
  <si>
    <t>11</t>
  </si>
  <si>
    <t>035103001</t>
  </si>
  <si>
    <t>Pronájem ploch - poplatek za zábor komunikace ve správě ŘSD ČR (cca 200m2 cca 30 dnů)</t>
  </si>
  <si>
    <t>-769327531</t>
  </si>
  <si>
    <t>12</t>
  </si>
  <si>
    <t>039103000</t>
  </si>
  <si>
    <t>Rozebrání, bourání a odvoz zařízení staveniště</t>
  </si>
  <si>
    <t>551789433</t>
  </si>
  <si>
    <t>13</t>
  </si>
  <si>
    <t>034403000</t>
  </si>
  <si>
    <t xml:space="preserve">Dopravně inženýrské opatření v průběhu výstavby - osazení dočasného dopr.značení vč.opatření pro zajištění dopravy- zřízení a odstranění, manipulace, pronájmu vč. projektu a zajištění dopr. inženýrského rozhodnutí  </t>
  </si>
  <si>
    <t>113426077</t>
  </si>
  <si>
    <t>"dle TP66  a PD E.2 + řešení napojení u ul.M.Horákové"1</t>
  </si>
  <si>
    <t>14</t>
  </si>
  <si>
    <t>034403001</t>
  </si>
  <si>
    <t xml:space="preserve">Pomocné práce zajištění nebo řízení regulaci a ochranu dopravy - úhrnná částka musí obsahovat veškeré nákl. na dočasné úpravy a regulaci dopr.(i pěší) na staveništi   </t>
  </si>
  <si>
    <t>1029975394</t>
  </si>
  <si>
    <t>"pro zajištění dopravy a přístupu k nemovitostem (např.lávky, nájezdy) a zajištění staveniště dle BOZP (ochranná oplocení, zajištění výkopů a pod..)"1</t>
  </si>
  <si>
    <t>VRN4</t>
  </si>
  <si>
    <t>Inženýrská činnost</t>
  </si>
  <si>
    <t>041903000</t>
  </si>
  <si>
    <t>Dozor jiné osoby - geotechnické posouzení  (10 návštěva stavby)</t>
  </si>
  <si>
    <t>-1943646458</t>
  </si>
  <si>
    <t>16</t>
  </si>
  <si>
    <t>042503000</t>
  </si>
  <si>
    <t>Plán BOZP na staveništi - předání rizik zhotoivtele a subdodavatelů KooBOZP</t>
  </si>
  <si>
    <t>-641333178</t>
  </si>
  <si>
    <t>17</t>
  </si>
  <si>
    <t>042603000</t>
  </si>
  <si>
    <t>Plán zkoušek - vypracování a předání KZP (kontrolního zkušebního plánu) dle SOD</t>
  </si>
  <si>
    <t>1161859978</t>
  </si>
  <si>
    <t>18</t>
  </si>
  <si>
    <t>043134000</t>
  </si>
  <si>
    <t xml:space="preserve">Zkoušky zatěžovací - provedení 12 ks statické zatěžovací zkoušky konstrukčních vrstev akreditovanou zkušebnou zhotovitele   </t>
  </si>
  <si>
    <t>-165608196</t>
  </si>
  <si>
    <t>19</t>
  </si>
  <si>
    <t>043154000</t>
  </si>
  <si>
    <t>Zkoušky hutnicí - provedení 8 ks zkoušek akreditovanou zkušebnou zhotovitele</t>
  </si>
  <si>
    <t>-280953002</t>
  </si>
  <si>
    <t>VRN9</t>
  </si>
  <si>
    <t>Ostatní náklady</t>
  </si>
  <si>
    <t>20</t>
  </si>
  <si>
    <t>094002000</t>
  </si>
  <si>
    <t>Ostatní náklady související s výstavbou - zajištění ochrany inženýrských sítí pro přejezd stavební techniky ocelovými plechy či panely (plocha zpevnění cca 30m2)</t>
  </si>
  <si>
    <t>-494876529</t>
  </si>
  <si>
    <t>002 - SO 100 Komunikace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</si>
  <si>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</si>
  <si>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</si>
  <si>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</si>
  <si>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</si>
  <si>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</si>
  <si>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</si>
  <si>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</si>
  <si>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</si>
  <si>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</si>
  <si>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</si>
  <si>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</si>
  <si>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</si>
  <si>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</si>
  <si>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</si>
  <si>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111111101</t>
  </si>
  <si>
    <t>Odstranění travin v rovině nebo ve svahu do 1:5 ručně vč.likvidace</t>
  </si>
  <si>
    <t>m2</t>
  </si>
  <si>
    <t>1537124926</t>
  </si>
  <si>
    <t>"odstranění vzrostlé trávy"150*3</t>
  </si>
  <si>
    <t>111209111</t>
  </si>
  <si>
    <t>Spálení proutí a klestu</t>
  </si>
  <si>
    <t>-1344450975</t>
  </si>
  <si>
    <t>"dle pol.č.111251203, likvidace mimo stavbu"980</t>
  </si>
  <si>
    <t>111251203</t>
  </si>
  <si>
    <t>Odstranění křovin a stromů průměru kmene do 100 mm i s kořeny sklonu terénu přes 1:5 z celkové plochy přes 500 m2 strojně</t>
  </si>
  <si>
    <t>562739314</t>
  </si>
  <si>
    <t>"dle PD B.2 a inventarizační tabulky"980</t>
  </si>
  <si>
    <t>112101101</t>
  </si>
  <si>
    <t>Odstranění stromů listnatých průměru kmene do 300 mm</t>
  </si>
  <si>
    <t>kus</t>
  </si>
  <si>
    <t>-1787231641</t>
  </si>
  <si>
    <t>"dle PD B.2 a inventarizační tabulky"12</t>
  </si>
  <si>
    <t>112101102</t>
  </si>
  <si>
    <t>Odstranění stromů listnatých průměru kmene do 500 mm</t>
  </si>
  <si>
    <t>210885978</t>
  </si>
  <si>
    <t>"dle PD B.2 a inventarizační tabulky"3</t>
  </si>
  <si>
    <t>112151319</t>
  </si>
  <si>
    <t>Kácení stromu bez postupného spouštění koruny a kmene D do 1,0 m</t>
  </si>
  <si>
    <t>295297060</t>
  </si>
  <si>
    <t>"dle PD B.2 a inventarizační tabulky"</t>
  </si>
  <si>
    <t>"postupné kácení"2</t>
  </si>
  <si>
    <t>112151321</t>
  </si>
  <si>
    <t>Kácení stromu bez postupného spouštění koruny a kmene D do 1,2 m</t>
  </si>
  <si>
    <t>-1081418832</t>
  </si>
  <si>
    <t>"postupné kácení"1</t>
  </si>
  <si>
    <t>111301111</t>
  </si>
  <si>
    <t>Sejmutí drnu tl do 100 mm s přemístěním do 50 m nebo naložením na dopravní prostředek</t>
  </si>
  <si>
    <t>2039792191</t>
  </si>
  <si>
    <t>"dle přílohy B.2  - výpočet zajištěn grafickým programem ACAD"2261</t>
  </si>
  <si>
    <t>112201132</t>
  </si>
  <si>
    <t>Odstranění pařezů D do 0,3 m ve svahu do 1:2 s odklizením do 20 m a zasypáním jámy</t>
  </si>
  <si>
    <t>1649697513</t>
  </si>
  <si>
    <t>112201134</t>
  </si>
  <si>
    <t>Odstranění pařezů D do 0,5 m ve svahu do 1:2 s odklizením do 20 m a zasypáním jámy</t>
  </si>
  <si>
    <t>2016395113</t>
  </si>
  <si>
    <t>112201139</t>
  </si>
  <si>
    <t>Odstranění pařezů D do 1,0 m ve svahu do 1:2 s odklizením do 20 m a zasypáním jámy</t>
  </si>
  <si>
    <t>1025897191</t>
  </si>
  <si>
    <t>"dle PD B.2 a inventarizační tabulky"2</t>
  </si>
  <si>
    <t>112201141</t>
  </si>
  <si>
    <t>Odstranění pařezů D do 1,2 m ve svahu do 1:2 s odklizením do 20 m a zasypáním jámy</t>
  </si>
  <si>
    <t>-2086358264</t>
  </si>
  <si>
    <t>"dle PD B.2 a inventarizační tabulky"1</t>
  </si>
  <si>
    <t>113106121</t>
  </si>
  <si>
    <t>Rozebrání dlažeb z betonových nebo kamenných dlaždic komunikací pro pěší ručně</t>
  </si>
  <si>
    <t>419834505</t>
  </si>
  <si>
    <t>"dle přílohy B.2 u stadionu"10</t>
  </si>
  <si>
    <t>113106123</t>
  </si>
  <si>
    <t>Rozebrání dlažeb ze zámkových dlaždic komunikací pro pěší ručně</t>
  </si>
  <si>
    <t>1121808846</t>
  </si>
  <si>
    <t>"dle přílohy B.2 u stadionu"70</t>
  </si>
  <si>
    <t>"předláždění"4</t>
  </si>
  <si>
    <t>113107111</t>
  </si>
  <si>
    <t>Odstranění podkladu z kameniva těženého tl 100 mm ručně</t>
  </si>
  <si>
    <t>1057494801</t>
  </si>
  <si>
    <t>"dle přílohy B.2 pod dlažbou"70+10</t>
  </si>
  <si>
    <t>"pro DZN"3*0,5*0,5+2*0,8*0,8</t>
  </si>
  <si>
    <t>113107222</t>
  </si>
  <si>
    <t>Odstranění podkladu z kameniva drceného tl 200 mm strojně pl přes 200 m2</t>
  </si>
  <si>
    <t>-745940968</t>
  </si>
  <si>
    <t>"dle přílohy B.2 plocha před halou"1024</t>
  </si>
  <si>
    <t>113154112</t>
  </si>
  <si>
    <t>Frézování živičného krytu tl 40 mm pruh š 0,5 m pl do 500 m2 bez překážek v trase</t>
  </si>
  <si>
    <t>-1980087328</t>
  </si>
  <si>
    <t>"dle přílohy B.2 napojení V Průhonech"6,4</t>
  </si>
  <si>
    <t>113154114</t>
  </si>
  <si>
    <t>Frézování živičného krytu tl 100 mm pruh š 0,5 m pl do 500 m2 bez překážek v trase</t>
  </si>
  <si>
    <t>1024912851</t>
  </si>
  <si>
    <t>"dle přílohy B.2 napojení V Průhonech"3,2</t>
  </si>
  <si>
    <t>113154122</t>
  </si>
  <si>
    <t>Frézování živičného krytu tl 40 mm pruh š 1 m pl do 500 m2 bez překážek v trase</t>
  </si>
  <si>
    <t>-1504103712</t>
  </si>
  <si>
    <t>"dle přílohy B.2 napojení Dr.Milady Horákové"146,9</t>
  </si>
  <si>
    <t>113154124</t>
  </si>
  <si>
    <t>Frézování živičného krytu tl 100 mm pruh š 1 m pl do 500 m2 bez překážek v trase</t>
  </si>
  <si>
    <t>171946325</t>
  </si>
  <si>
    <t>"dle přílohy B.2 napojení Dr.Milady Horákové"132,7</t>
  </si>
  <si>
    <t>113107182</t>
  </si>
  <si>
    <t>Odstranění podkladu živičného tl 100 mm strojně pl přes 50 do 200 m2</t>
  </si>
  <si>
    <t>204127805</t>
  </si>
  <si>
    <t>"dle přílohy B.2 stezka pro pěší"103,5</t>
  </si>
  <si>
    <t>"dle přílohy B.2 stávající konstrukce chodníku a vozovky Dr. Milady Horákové "146,29</t>
  </si>
  <si>
    <t>22</t>
  </si>
  <si>
    <t>113107170</t>
  </si>
  <si>
    <t>Odstranění podkladu z betonu prostého tl 100 mm strojně pl přes 50 do 200 m2</t>
  </si>
  <si>
    <t>-416823874</t>
  </si>
  <si>
    <t>23</t>
  </si>
  <si>
    <t>113202111</t>
  </si>
  <si>
    <t>Vytrhání obrub krajníků obrubníků stojatých</t>
  </si>
  <si>
    <t>m</t>
  </si>
  <si>
    <t>-349134622</t>
  </si>
  <si>
    <t>"chodník podél ul.M.Horákové"2*46</t>
  </si>
  <si>
    <t>"u stadionu"30</t>
  </si>
  <si>
    <t>"napojení v ul. V Průhonech"2</t>
  </si>
  <si>
    <t>24</t>
  </si>
  <si>
    <t>119001402</t>
  </si>
  <si>
    <t>Dočasné zajištění potrubí ocelového nebo litinového DN do 500 mm</t>
  </si>
  <si>
    <t>585451987</t>
  </si>
  <si>
    <t>"horkovodní potrubí - předpoklad"25</t>
  </si>
  <si>
    <t>25</t>
  </si>
  <si>
    <t>119001405</t>
  </si>
  <si>
    <t>Dočasné zajištění potrubí z PE DN do 200 mm</t>
  </si>
  <si>
    <t>132330887</t>
  </si>
  <si>
    <t>"vodovod - dle potřeby"50</t>
  </si>
  <si>
    <t>26</t>
  </si>
  <si>
    <t>119001421</t>
  </si>
  <si>
    <t>Dočasné zajištění kabelů a kabelových tratí ze 3 volně ložených kabelů</t>
  </si>
  <si>
    <t>-1624545933</t>
  </si>
  <si>
    <t>"kabelové vedení - předpoklad"60</t>
  </si>
  <si>
    <t>27</t>
  </si>
  <si>
    <t>122252206</t>
  </si>
  <si>
    <t>Odkopávky a prokopávky nezapažené pro silnice a dálnice v hornině třídy těžitelnosti I objem do 5000 m3 strojně</t>
  </si>
  <si>
    <t>m3</t>
  </si>
  <si>
    <t>-1957700698</t>
  </si>
  <si>
    <t>"dle přílohy B.2 odkopávky vč.konsolidační vrstvy, drenáží a vrstvy v tl.0,10m"1119-(1024*0,20)</t>
  </si>
  <si>
    <t>"sanace 500mm - v místě zářezu při nedodržení Edef2min"(630+188+91)*1,02*0,50</t>
  </si>
  <si>
    <t>"sanace 300mm - v místě zářezu při nedodržení Edef2min"(302+284+45)*0,30</t>
  </si>
  <si>
    <t>28</t>
  </si>
  <si>
    <t>122257204</t>
  </si>
  <si>
    <t>Odkopávky a prokopávky nezapažené pro silnice a dálnice v hornině třídy těžitelnosti I objem přes 100 m3 strojně v omezeném prostoru - svahové stupně</t>
  </si>
  <si>
    <t>1703958769</t>
  </si>
  <si>
    <t>"svahové stupně"1051</t>
  </si>
  <si>
    <t>29</t>
  </si>
  <si>
    <t>129001101</t>
  </si>
  <si>
    <t>Příplatek za ztížení odkopávky nebo prokopávky v blízkosti inženýrských sítí</t>
  </si>
  <si>
    <t>1687581521</t>
  </si>
  <si>
    <t>"dle potřeby"100*0,5*0,5</t>
  </si>
  <si>
    <t>30</t>
  </si>
  <si>
    <t>132251102</t>
  </si>
  <si>
    <t>Hloubení rýh nezapažených  š do 800 mm v hornině třídy těžitelnosti I, skupiny 3 objem do 50 m3 strojně</t>
  </si>
  <si>
    <t>-1824025855</t>
  </si>
  <si>
    <t>"drenáž v zářezu"2*100*0,17</t>
  </si>
  <si>
    <t>31</t>
  </si>
  <si>
    <t>133255103</t>
  </si>
  <si>
    <t>Hloubení šachet zapažených v hornině třídy těžitelnosti I, skupiny 3 objem do 100 m3 v omezeném prostoru</t>
  </si>
  <si>
    <t>1394652650</t>
  </si>
  <si>
    <t>"ul.vpust nová"1,5*1,5*1,5*12</t>
  </si>
  <si>
    <t>"kolem šachet"2*2*1,5*5</t>
  </si>
  <si>
    <t>32</t>
  </si>
  <si>
    <t>161151103</t>
  </si>
  <si>
    <t>Svislé přemístění výkopku z horniny třídy těžitelnosti I, skupiny 1 až 3 hl výkopu přes 4 do 8 m</t>
  </si>
  <si>
    <t>1252801602</t>
  </si>
  <si>
    <t>"dle pol.č.132251102 a 133255103"34+70,5</t>
  </si>
  <si>
    <t>33</t>
  </si>
  <si>
    <t>162201401.R</t>
  </si>
  <si>
    <t>Vodorovné přemístění větví stromů listnatých do 1 km D kmene do 300 mm vč.likvidace</t>
  </si>
  <si>
    <t>2002068970</t>
  </si>
  <si>
    <t>34</t>
  </si>
  <si>
    <t>162201402.R</t>
  </si>
  <si>
    <t>Vodorovné přemístění větví stromů listnatých do 1 km D kmene do 500 mm vč.likvidace</t>
  </si>
  <si>
    <t>-92008510</t>
  </si>
  <si>
    <t>35</t>
  </si>
  <si>
    <t>162201411.R</t>
  </si>
  <si>
    <t>Vodorovné přemístění kmenů stromů listnatých do 1 km D kmene do 300 mm vč.likvidace</t>
  </si>
  <si>
    <t>-614460007</t>
  </si>
  <si>
    <t>36</t>
  </si>
  <si>
    <t>162201412.R</t>
  </si>
  <si>
    <t>Vodorovné přemístění kmenů stromů listnatých do 1 km D kmene do 500 mm vč.likvidace</t>
  </si>
  <si>
    <t>1549499570</t>
  </si>
  <si>
    <t>37</t>
  </si>
  <si>
    <t>162201421.R</t>
  </si>
  <si>
    <t>Vodorovné přemístění pařezů do 1 km D do 300 mm vč.likvidace</t>
  </si>
  <si>
    <t>-1873745719</t>
  </si>
  <si>
    <t>38</t>
  </si>
  <si>
    <t>162201422.R</t>
  </si>
  <si>
    <t>Vodorovné přemístění pařezů do 1 km D do 500 mm vč.likvidace</t>
  </si>
  <si>
    <t>-2075868688</t>
  </si>
  <si>
    <t>39</t>
  </si>
  <si>
    <t>162201500.R</t>
  </si>
  <si>
    <t>Vodorovné přemístění větví stromů listnatých do 1 km D kmene do 1100 mm vč.likvidace</t>
  </si>
  <si>
    <t>-415750803</t>
  </si>
  <si>
    <t>40</t>
  </si>
  <si>
    <t>162201501.R</t>
  </si>
  <si>
    <t>Vodorovné přemístění větví stromů listnatých do 1 km D kmene do 1300 mm vč.likvidace</t>
  </si>
  <si>
    <t>-29923167</t>
  </si>
  <si>
    <t>41</t>
  </si>
  <si>
    <t>162201510.R</t>
  </si>
  <si>
    <t>Vodorovné přemístění kmenů stromů listnatých do 1 km D kmene do 1100 mm vč.likvidace</t>
  </si>
  <si>
    <t>-86949472</t>
  </si>
  <si>
    <t>42</t>
  </si>
  <si>
    <t>162201511.R</t>
  </si>
  <si>
    <t>Vodorovné přemístění kmenů stromů listnatých do 1 km D kmene do 1300 mm vč.likvidace</t>
  </si>
  <si>
    <t>-1163835483</t>
  </si>
  <si>
    <t>43</t>
  </si>
  <si>
    <t>162201520.R</t>
  </si>
  <si>
    <t>Vodorovné přemístění pařezů do 1 km D do 1100 mm vč.likvidace</t>
  </si>
  <si>
    <t>648158258</t>
  </si>
  <si>
    <t>44</t>
  </si>
  <si>
    <t>162201521.R</t>
  </si>
  <si>
    <t>Vodorovné přemístění pařezů do 1 km D do 1300 mm vč.likvidace</t>
  </si>
  <si>
    <t>-415614610</t>
  </si>
  <si>
    <t>45</t>
  </si>
  <si>
    <t>162301501.R</t>
  </si>
  <si>
    <t>Vodorovné přemístění křovin do 5 km D kmene do 100 mm vč.likvidace</t>
  </si>
  <si>
    <t>757817969</t>
  </si>
  <si>
    <t>46</t>
  </si>
  <si>
    <t>162301931</t>
  </si>
  <si>
    <t>Příplatek k vodorovnému přemístění větví stromů listnatých D kmene do 300 mm ZKD 1 km</t>
  </si>
  <si>
    <t>874912063</t>
  </si>
  <si>
    <t>"na skládku do 15km"12*14</t>
  </si>
  <si>
    <t>47</t>
  </si>
  <si>
    <t>162301932</t>
  </si>
  <si>
    <t>Příplatek k vodorovnému přemístění větví stromů listnatých D kmene do 500 mm ZKD 1 km</t>
  </si>
  <si>
    <t>259868938</t>
  </si>
  <si>
    <t>"na skládku do 15km"3*14</t>
  </si>
  <si>
    <t>48</t>
  </si>
  <si>
    <t>162301935</t>
  </si>
  <si>
    <t>Příplatek k vodorovnému přemístění větví stromů listnatých D kmene do 1100 mm ZKD 1 km</t>
  </si>
  <si>
    <t>-326257042</t>
  </si>
  <si>
    <t>"na skládku do 15km"2*14</t>
  </si>
  <si>
    <t>49</t>
  </si>
  <si>
    <t>162301936</t>
  </si>
  <si>
    <t>Příplatek k vodorovnému přemístění větví stromů listnatých D kmene do 1300 mm ZKD 1 km</t>
  </si>
  <si>
    <t>1453490750</t>
  </si>
  <si>
    <t>"na skládku do 15km"1*14</t>
  </si>
  <si>
    <t>50</t>
  </si>
  <si>
    <t>162301951</t>
  </si>
  <si>
    <t>Příplatek k vodorovnému přemístění kmenů stromů listnatých D kmene do 300 mm ZKD 1 km</t>
  </si>
  <si>
    <t>1402662995</t>
  </si>
  <si>
    <t>51</t>
  </si>
  <si>
    <t>162301952</t>
  </si>
  <si>
    <t>Příplatek k vodorovnému přemístění kmenů stromů listnatých D kmene do 500 mm ZKD 1 km</t>
  </si>
  <si>
    <t>565304369</t>
  </si>
  <si>
    <t>52</t>
  </si>
  <si>
    <t>162301955</t>
  </si>
  <si>
    <t>Příplatek k vodorovnému přemístění kmenů stromů listnatých D kmene do 1100 mm ZKD 1 km</t>
  </si>
  <si>
    <t>-1749265162</t>
  </si>
  <si>
    <t>53</t>
  </si>
  <si>
    <t>162301956</t>
  </si>
  <si>
    <t>Příplatek k vodorovnému přemístění kmenů stromů listnatých D kmene do 1300 mm ZKD 1 km</t>
  </si>
  <si>
    <t>1455657335</t>
  </si>
  <si>
    <t>54</t>
  </si>
  <si>
    <t>162301971</t>
  </si>
  <si>
    <t>Příplatek k vodorovnému přemístění pařezů D 300 mm ZKD 1 km</t>
  </si>
  <si>
    <t>-803377825</t>
  </si>
  <si>
    <t>55</t>
  </si>
  <si>
    <t>162301972</t>
  </si>
  <si>
    <t>Příplatek k vodorovnému přemístění pařezů D 500 mm ZKD 1 km</t>
  </si>
  <si>
    <t>1655749434</t>
  </si>
  <si>
    <t>56</t>
  </si>
  <si>
    <t>162301975</t>
  </si>
  <si>
    <t>Příplatek k vodorovnému přemístění pařezů D 1100 mm ZKD 1 km</t>
  </si>
  <si>
    <t>-895992611</t>
  </si>
  <si>
    <t>57</t>
  </si>
  <si>
    <t>162301976</t>
  </si>
  <si>
    <t>Příplatek k vodorovnému přemístění pařezů D 1300 mm ZKD 1 km</t>
  </si>
  <si>
    <t>-2013969603</t>
  </si>
  <si>
    <t>58</t>
  </si>
  <si>
    <t>162751117</t>
  </si>
  <si>
    <t>Vodorovné přemístění do 10000 m výkopku/sypaniny z horniny třídy těžitelnosti I, skupiny 1 až 3</t>
  </si>
  <si>
    <t>1410752080</t>
  </si>
  <si>
    <t>"drn"2261*0,1</t>
  </si>
  <si>
    <t>"dle přílohy B.2 odkopávky"1567,1+1051</t>
  </si>
  <si>
    <t>"pro vpust"70,5</t>
  </si>
  <si>
    <t>"rýhy pro drenáž"34</t>
  </si>
  <si>
    <t>59</t>
  </si>
  <si>
    <t>162751119</t>
  </si>
  <si>
    <t>Příplatek k vodorovnému přemístění výkopku/sypaniny z horniny třídy těžitelnosti I, skupiny 1 až 3 ZKD 1000 m přes 10000 m</t>
  </si>
  <si>
    <t>736753755</t>
  </si>
  <si>
    <t>"drn"2261*0,1*10</t>
  </si>
  <si>
    <t>"dle přílohy B.2 odkopávky"2618,1*10</t>
  </si>
  <si>
    <t>"jámy pro vpust"70,5*10</t>
  </si>
  <si>
    <t>"rýhy pro drenáž"34*10</t>
  </si>
  <si>
    <t>60</t>
  </si>
  <si>
    <t>171151101</t>
  </si>
  <si>
    <t>Hutnění boků násypů pro jakýkoliv sklon a míru zhutnění svahu</t>
  </si>
  <si>
    <t>22536280</t>
  </si>
  <si>
    <t>"dle přílohy B.2  - výpočet zajištěn grafickým programem ACAD"1073</t>
  </si>
  <si>
    <t>61</t>
  </si>
  <si>
    <t>171152111</t>
  </si>
  <si>
    <t>Uložení sypaniny z hornin nesoudržných a sypkých do násypů zhutněných v aktivní zóně silnic a dálnic hutněno po vrstvách max.30cm - parametry hutnění dle PD a požadavku geotechnika na základě druhu zeminy</t>
  </si>
  <si>
    <t>-1612850753</t>
  </si>
  <si>
    <t>"zemina bude schválená geotechnikem stavby"</t>
  </si>
  <si>
    <t>"násyp"1995</t>
  </si>
  <si>
    <t>"svahové stupně"855</t>
  </si>
  <si>
    <t>62</t>
  </si>
  <si>
    <t>M</t>
  </si>
  <si>
    <t>R01</t>
  </si>
  <si>
    <t xml:space="preserve">zemina vhodná do násypu, nestejnozrnná geotypů SW, GW, G-F dle ČSN 73 6133 </t>
  </si>
  <si>
    <t>-1494366593</t>
  </si>
  <si>
    <t>"násyp"1995*1,02</t>
  </si>
  <si>
    <t>"svahové stupně"855*1,02</t>
  </si>
  <si>
    <t>63</t>
  </si>
  <si>
    <t>171152501</t>
  </si>
  <si>
    <t>Zhutnění podloží z hornin soudržných nebo nesoudržných pod násypy</t>
  </si>
  <si>
    <t>1584982961</t>
  </si>
  <si>
    <t>"dle přílohy B.2  - výpočet zajištěn grafickým programem ACAD"2490</t>
  </si>
  <si>
    <t>64</t>
  </si>
  <si>
    <t>171201201</t>
  </si>
  <si>
    <t>Uložení sypaniny na skládky</t>
  </si>
  <si>
    <t>960106601</t>
  </si>
  <si>
    <t>"odkopávky"1567,09+1051</t>
  </si>
  <si>
    <t>"šachty"70,5</t>
  </si>
  <si>
    <t>"rýhy"34</t>
  </si>
  <si>
    <t>65</t>
  </si>
  <si>
    <t>171201211</t>
  </si>
  <si>
    <t>Poplatek za uložení stavebního odpadu - zeminy a kameniva na skládce</t>
  </si>
  <si>
    <t>t</t>
  </si>
  <si>
    <t>-362010863</t>
  </si>
  <si>
    <t>2948,69*1,8</t>
  </si>
  <si>
    <t>66</t>
  </si>
  <si>
    <t>174101101</t>
  </si>
  <si>
    <t>Zásyp jam, šachet rýh nebo kolem objektů sypaninou se zhutněním</t>
  </si>
  <si>
    <t>-124922399</t>
  </si>
  <si>
    <t>"obsyp vpustí"12*1,0</t>
  </si>
  <si>
    <t>"obsyp šachet"1*3,5+4*2,0</t>
  </si>
  <si>
    <t>67</t>
  </si>
  <si>
    <t>58344171</t>
  </si>
  <si>
    <t>štěrkodrť  0/32</t>
  </si>
  <si>
    <t>-260451149</t>
  </si>
  <si>
    <t>23,5*1,9</t>
  </si>
  <si>
    <t>68</t>
  </si>
  <si>
    <t>181152302</t>
  </si>
  <si>
    <t>Úprava pláně pro silnice a dálnice v zářezech se zhutněním</t>
  </si>
  <si>
    <t>1268741612</t>
  </si>
  <si>
    <t>"dle přílohy B.2  - výpočet zajištěn grafickým programem ACAD"1530</t>
  </si>
  <si>
    <t>"konsolidační vrstva"1250</t>
  </si>
  <si>
    <t>69</t>
  </si>
  <si>
    <t>181252305</t>
  </si>
  <si>
    <t>Úprava pláně pro silnice a dálnice na násypech se zhutněním</t>
  </si>
  <si>
    <t>22571478</t>
  </si>
  <si>
    <t>"dle přílohy B.2  - výpočet zajištěn grafickým programem ACAD"1047</t>
  </si>
  <si>
    <t>70</t>
  </si>
  <si>
    <t>182111111</t>
  </si>
  <si>
    <t>Zpevnění svahu jutovou, kokosovou nebo plastovou rohoží do 1:1</t>
  </si>
  <si>
    <t>29701668</t>
  </si>
  <si>
    <t>"dle přílohy B.2  - výpočet zajištěn grafickým programem ACAD"971</t>
  </si>
  <si>
    <t>71</t>
  </si>
  <si>
    <t>69311055</t>
  </si>
  <si>
    <t>tkanina jutová přírodní 305g/m2</t>
  </si>
  <si>
    <t>-2130392738</t>
  </si>
  <si>
    <t>"dle přílohy B.2"971*1,1</t>
  </si>
  <si>
    <t>72</t>
  </si>
  <si>
    <t>182251101</t>
  </si>
  <si>
    <t>Svahování násypů</t>
  </si>
  <si>
    <t>219950838</t>
  </si>
  <si>
    <t>"dle přílohy B.2  - výpočet zajištěn grafickým programem ACAD"1073+72</t>
  </si>
  <si>
    <t>73</t>
  </si>
  <si>
    <t>181411132</t>
  </si>
  <si>
    <t>Založení parkového trávníku výsevem plochy do 1000 m2 ve svahu do 1:2</t>
  </si>
  <si>
    <t>-1505510093</t>
  </si>
  <si>
    <t>74</t>
  </si>
  <si>
    <t>00572410</t>
  </si>
  <si>
    <t>osivo směs travní parková</t>
  </si>
  <si>
    <t>kg</t>
  </si>
  <si>
    <t>-1216169470</t>
  </si>
  <si>
    <t>"dle přílohy B.2"1073*0,015</t>
  </si>
  <si>
    <t>75</t>
  </si>
  <si>
    <t>182351133</t>
  </si>
  <si>
    <t>Rozprostření ornice pl přes 500 m2 ve svahu nad 1:5 tl vrstvy do 200 mm strojně</t>
  </si>
  <si>
    <t>34184603</t>
  </si>
  <si>
    <t>76</t>
  </si>
  <si>
    <t>10364101</t>
  </si>
  <si>
    <t>zemina pro terénní úpravy -  ornice</t>
  </si>
  <si>
    <t>-465488421</t>
  </si>
  <si>
    <t>"dle přílohy B.2"1145*0,1*1,8</t>
  </si>
  <si>
    <t>77</t>
  </si>
  <si>
    <t>184802211</t>
  </si>
  <si>
    <t>Chemické odplevelení před založením kultury nad 20 m2 postřikem na široko ve svahu do 1:2</t>
  </si>
  <si>
    <t>-1600839168</t>
  </si>
  <si>
    <t>78</t>
  </si>
  <si>
    <t>185804312</t>
  </si>
  <si>
    <t>Zalití rostlin vodou</t>
  </si>
  <si>
    <t>-2141425810</t>
  </si>
  <si>
    <t>"dle přílohy B.2"1145*0,005*2</t>
  </si>
  <si>
    <t>79</t>
  </si>
  <si>
    <t>185851001.R</t>
  </si>
  <si>
    <t>Sekání trávníku</t>
  </si>
  <si>
    <t>-489886178</t>
  </si>
  <si>
    <t>"dle pol.č.181411132"1145</t>
  </si>
  <si>
    <t>80</t>
  </si>
  <si>
    <t>185851121</t>
  </si>
  <si>
    <t>Dovoz vody pro zálivku rostlin za vzdálenost do 1000 m</t>
  </si>
  <si>
    <t>868990684</t>
  </si>
  <si>
    <t>"dle pol.č.185804312"11,45</t>
  </si>
  <si>
    <t>81</t>
  </si>
  <si>
    <t>185851129</t>
  </si>
  <si>
    <t>Příplatek k dovozu vody pro zálivku rostlin do 1000 m ZKD 1000 m</t>
  </si>
  <si>
    <t>-1096644932</t>
  </si>
  <si>
    <t>"do 5km"11,45*4</t>
  </si>
  <si>
    <t>45,8*4 'Přepočtené koeficientem množství</t>
  </si>
  <si>
    <t>Zakládání</t>
  </si>
  <si>
    <t>82</t>
  </si>
  <si>
    <t>211521111</t>
  </si>
  <si>
    <t>Výplň odvodňovacích žeber nebo trativodů kamenivem hrubým drceným frakce 63 až 125 mm</t>
  </si>
  <si>
    <t>-846758612</t>
  </si>
  <si>
    <t>"dle přílohy C.1. - výpočet zajištěn grafickým programem ACAD"625</t>
  </si>
  <si>
    <t>83</t>
  </si>
  <si>
    <t>211561001.R</t>
  </si>
  <si>
    <t>Napojení drenáže na stávající kanalizaci, D+M</t>
  </si>
  <si>
    <t>-686263786</t>
  </si>
  <si>
    <t>2+2+2</t>
  </si>
  <si>
    <t>84</t>
  </si>
  <si>
    <t>211971122</t>
  </si>
  <si>
    <t>Zřízení opláštění žeber nebo trativodů geotextilií v rýze nebo zářezu přes 1:2 š přes 2,5 m</t>
  </si>
  <si>
    <t>1787779838</t>
  </si>
  <si>
    <t>"dle přílohy B.2  - výpočet zajištěn grafickým programem ACAD"3100</t>
  </si>
  <si>
    <t>85</t>
  </si>
  <si>
    <t>69311033</t>
  </si>
  <si>
    <t>geotextilie tkaná separační, filtrační, výztužná PP pevnost v tahu 20kN/m</t>
  </si>
  <si>
    <t>-1200596131</t>
  </si>
  <si>
    <t>3100*1,08</t>
  </si>
  <si>
    <t>86</t>
  </si>
  <si>
    <t>212752401</t>
  </si>
  <si>
    <t>Trativod z drenážních trubek korugovaných PE-HD SN 8 perforace 360° včetně lože otevřený výkop DN 100 pro liniové stavby</t>
  </si>
  <si>
    <t>1071748320</t>
  </si>
  <si>
    <t>"dle PD C.1"2*136</t>
  </si>
  <si>
    <t>87</t>
  </si>
  <si>
    <t>69334310</t>
  </si>
  <si>
    <t>geotextilie netkaná separační, ochranná, filtrační, drenážní PP 100g/m2</t>
  </si>
  <si>
    <t>558046845</t>
  </si>
  <si>
    <t>"dle pol.č.212752401"272*1,5</t>
  </si>
  <si>
    <t>88</t>
  </si>
  <si>
    <t>273311124</t>
  </si>
  <si>
    <t>Základové desky z betonu prostého C 12/15</t>
  </si>
  <si>
    <t>-1185479332</t>
  </si>
  <si>
    <t>"pod ul.vp."12*1,5*1,5*0,10</t>
  </si>
  <si>
    <t>89</t>
  </si>
  <si>
    <t>275311127</t>
  </si>
  <si>
    <t>Základové patky a bloky z betonu prostého C 25/30</t>
  </si>
  <si>
    <t>-2115373933</t>
  </si>
  <si>
    <t>"základy pro DZN"15*0,5*0,5*0,8+2*0,8*0,8*1,5</t>
  </si>
  <si>
    <t>"zábradlí"(32+5+33)*0,3*0,3*0,8</t>
  </si>
  <si>
    <t>90</t>
  </si>
  <si>
    <t>275354111</t>
  </si>
  <si>
    <t>Bednění základových patek - zřízení</t>
  </si>
  <si>
    <t>1757130494</t>
  </si>
  <si>
    <t>(32+5+33)*0,3*4*0,8</t>
  </si>
  <si>
    <t>91</t>
  </si>
  <si>
    <t>275354211</t>
  </si>
  <si>
    <t>Bednění základových patek - odstranění</t>
  </si>
  <si>
    <t>1629722866</t>
  </si>
  <si>
    <t>Svislé a kompletní konstrukce</t>
  </si>
  <si>
    <t>92</t>
  </si>
  <si>
    <t>339921131</t>
  </si>
  <si>
    <t>Osazování betonových palisád do betonového základu v řadě výšky prvku do 0,5 m do bet. C20/25 nXF3</t>
  </si>
  <si>
    <t>1088329650</t>
  </si>
  <si>
    <t>"dle přílohy B.2"3</t>
  </si>
  <si>
    <t>93</t>
  </si>
  <si>
    <t>59228418</t>
  </si>
  <si>
    <t>palisáda tyčová hranatá betonová barevná 11x11x40 cm</t>
  </si>
  <si>
    <t>810154253</t>
  </si>
  <si>
    <t>3/0,11*1,05</t>
  </si>
  <si>
    <t>Komunikace pozemní</t>
  </si>
  <si>
    <t>94</t>
  </si>
  <si>
    <t>56485111.R</t>
  </si>
  <si>
    <t>Podklad ze štěrkodrtě ŠD tl 150 mm 0-63</t>
  </si>
  <si>
    <t>-1828304748</t>
  </si>
  <si>
    <t>"dle přílohy C.1.2.4.3. skladba 1"1229,71*1,05+45*1,0</t>
  </si>
  <si>
    <t>95</t>
  </si>
  <si>
    <t>564851111</t>
  </si>
  <si>
    <t>Podklad ze štěrkodrtě ŠD tl 150 mm 0-32</t>
  </si>
  <si>
    <t>-845972341</t>
  </si>
  <si>
    <t>"dle přílohy C.1.2.4.3. skladba 1"1229,71+45*1,5</t>
  </si>
  <si>
    <t>"dle přílohy C.1.2.4.3. skladba 3"187,95</t>
  </si>
  <si>
    <t>"dle přílohy C.1.2.4.3. skladba 5"(768+25,51)*1,05</t>
  </si>
  <si>
    <t>"drenážní vrstva km 0,000-0,065 + vyrovnání sklonu"2*65*2+2*65*2*0,5</t>
  </si>
  <si>
    <t>96</t>
  </si>
  <si>
    <t>564861111</t>
  </si>
  <si>
    <t>Podklad ze štěrkodrtě ŠD tl 200 mm 0-32</t>
  </si>
  <si>
    <t>-1975187475</t>
  </si>
  <si>
    <t>"dle přílohy C.1.2.4.3. skladba 2"44,2</t>
  </si>
  <si>
    <t>"dle přílohy C.1.2.4.3. skladba 4"91,05*1,05</t>
  </si>
  <si>
    <t>97</t>
  </si>
  <si>
    <t>564871111</t>
  </si>
  <si>
    <t>Podklad ze štěrkodrtě ŠD 0-63 tl. 250 mm sanace</t>
  </si>
  <si>
    <t>-1506956713</t>
  </si>
  <si>
    <t>"tl. 500mm ve dvou vrstvách"(630+188+91)*1,02*2</t>
  </si>
  <si>
    <t>98</t>
  </si>
  <si>
    <t>564871116</t>
  </si>
  <si>
    <t>Podklad ze štěrkodrtě ŠD 0-63 tl. 300 mm sanace</t>
  </si>
  <si>
    <t>92197579</t>
  </si>
  <si>
    <t>"tl. 300 mm"302+284+45</t>
  </si>
  <si>
    <t>99</t>
  </si>
  <si>
    <t>567142111</t>
  </si>
  <si>
    <t>Podklad ze směsi stmelené cementem SC C 8/10 (KSC I) tl 210 mm</t>
  </si>
  <si>
    <t>892408505</t>
  </si>
  <si>
    <t>"skladba 4"91,1</t>
  </si>
  <si>
    <t>100</t>
  </si>
  <si>
    <t>573191111</t>
  </si>
  <si>
    <t>Postřik infiltrační kationaktivní emulzí v množství do 1 kg/m2</t>
  </si>
  <si>
    <t>290112876</t>
  </si>
  <si>
    <t>"dle přílohy C.1.2.4.3. skladba 1"1229,71</t>
  </si>
  <si>
    <t>"napojení na stávající vozovku"3,2+132,7</t>
  </si>
  <si>
    <t>101</t>
  </si>
  <si>
    <t>565155111</t>
  </si>
  <si>
    <t>Asfaltový beton vrstva podkladní ACP 16 (obalované kamenivo OKS) tl 70 mm š do 3 m</t>
  </si>
  <si>
    <t>597582204</t>
  </si>
  <si>
    <t>102</t>
  </si>
  <si>
    <t>573231106</t>
  </si>
  <si>
    <t>Postřik živičný spojovací ze silniční emulze v množství 0,30 kg/m2</t>
  </si>
  <si>
    <t>-199419850</t>
  </si>
  <si>
    <t>"napojení na stávající vozovku"6,4+146,9</t>
  </si>
  <si>
    <t>"úpravy na asf.chodníku"40</t>
  </si>
  <si>
    <t>103</t>
  </si>
  <si>
    <t>577134111</t>
  </si>
  <si>
    <t>Asfaltový beton vrstva obrusná ACO 11 (ABS) tř. I tl 40 mm š do 3 m</t>
  </si>
  <si>
    <t>648795347</t>
  </si>
  <si>
    <t>"dle přílohy C.1.2.4.3. skladba 1"1229,71+6,4</t>
  </si>
  <si>
    <t>"napojení na stávající vozovku"146,9</t>
  </si>
  <si>
    <t>104</t>
  </si>
  <si>
    <t>591211111</t>
  </si>
  <si>
    <t>Kladení dlažby z kostek drobných z kamene do lože z kameniva tl 50 mm</t>
  </si>
  <si>
    <t>1612941197</t>
  </si>
  <si>
    <t>"dle přílohy C.1.2.4.3. skladba 2 - K10"42,2</t>
  </si>
  <si>
    <t>"dle přílohy C.1.2.4.3. skladba 2 bílá"2</t>
  </si>
  <si>
    <t>"dle přílohy C.1.2.4.3. skladba 4"91,05</t>
  </si>
  <si>
    <t>105</t>
  </si>
  <si>
    <t>58381007</t>
  </si>
  <si>
    <t>kostka dlažební žula drobná 8/10</t>
  </si>
  <si>
    <t>-901979334</t>
  </si>
  <si>
    <t>"dle přílohy C.1.2.4.3. skladba 2 - K10"42,2*1,05</t>
  </si>
  <si>
    <t>"dle přílohy C.1.2.4.3. skladba 4"91,05*1,02</t>
  </si>
  <si>
    <t>106</t>
  </si>
  <si>
    <t>583810.R</t>
  </si>
  <si>
    <t>kostka dlažební žula drobná 8/10 bílá vč.řezání</t>
  </si>
  <si>
    <t>1094668897</t>
  </si>
  <si>
    <t>"dle přílohy C.1.2.4.3. skladba 2 bílá"2*1,1</t>
  </si>
  <si>
    <t>107</t>
  </si>
  <si>
    <t>596211113</t>
  </si>
  <si>
    <t>Kladení zámkové dlažby komunikací pro pěší tl 60 mm skupiny A pl přes 300 m2</t>
  </si>
  <si>
    <t>-1961056934</t>
  </si>
  <si>
    <t>"dle přílohy C.1.2.4.3. skladba 5"768</t>
  </si>
  <si>
    <t>"dle přílohy C.1.2.4.3. skladba 5 reliéfní"25,51</t>
  </si>
  <si>
    <t>"dle přílohy B.2 předláždění stávající"4,0</t>
  </si>
  <si>
    <t>108</t>
  </si>
  <si>
    <t>59245212</t>
  </si>
  <si>
    <t>dlažba skladebná betonová 10x20x6 cm, barva přírodní</t>
  </si>
  <si>
    <t>715858095</t>
  </si>
  <si>
    <t>"dle přílohy C.1.2.4.3. skladba 5"768*1,02</t>
  </si>
  <si>
    <t>109</t>
  </si>
  <si>
    <t>59245006</t>
  </si>
  <si>
    <t>dlažba skladebná betonová pro nevidomé 10x20x6 cm, barva červená</t>
  </si>
  <si>
    <t>1041198396</t>
  </si>
  <si>
    <t>110</t>
  </si>
  <si>
    <t>596212212</t>
  </si>
  <si>
    <t>Kladení zámkové dlažby pozemních komunikací tl 80 mm skupiny A pl do 300 m2</t>
  </si>
  <si>
    <t>1585835980</t>
  </si>
  <si>
    <t>111</t>
  </si>
  <si>
    <t>59245213</t>
  </si>
  <si>
    <t>dlažba skladebná betonová 10x20x8 cm, barva přírodní</t>
  </si>
  <si>
    <t>-1803735038</t>
  </si>
  <si>
    <t>"dle přílohy C.1.2.4.3. skladba 3"187,95*1,03</t>
  </si>
  <si>
    <t>112</t>
  </si>
  <si>
    <t>597661111</t>
  </si>
  <si>
    <t>Rigol dlážděný do lože z betonu C20/25 nXF3 tl 100 mm z dlažebních kostek drobných</t>
  </si>
  <si>
    <t>2002448738</t>
  </si>
  <si>
    <t>"dle PD B.2"</t>
  </si>
  <si>
    <t>"linka 2x K10"19*0,22+(16+11)*0,22</t>
  </si>
  <si>
    <t>Trubní vedení</t>
  </si>
  <si>
    <t>113</t>
  </si>
  <si>
    <t>894211131.R</t>
  </si>
  <si>
    <t>Šachty kanalizační kruhové z prostého betonu na potrubí DN 350 nebo 400 dno beton tř. C 25/30 -  výšková úprava do nové nivelety vč. kónusů, skruží, prstenců a poklopu</t>
  </si>
  <si>
    <t>1910076324</t>
  </si>
  <si>
    <t>"výšková úprava stávajících šachet  ŠD ST6"1</t>
  </si>
  <si>
    <t>114</t>
  </si>
  <si>
    <t>894221116.R</t>
  </si>
  <si>
    <t>Šachty kanalizační z bet se zvýš nároky C 25/30 na stokách kruhových DN 600 dno beton tř. C 25/30  výšková úprava do nové nivelety vč.kónusů, skruží, prstenců a poklopu v.do 3,0m</t>
  </si>
  <si>
    <t>-1226075968</t>
  </si>
  <si>
    <t>"výšková úprava stávajících šachet na zú Š. ST 6"1</t>
  </si>
  <si>
    <t>115</t>
  </si>
  <si>
    <t>895941111</t>
  </si>
  <si>
    <t>Zřízení vpusti kanalizační uliční</t>
  </si>
  <si>
    <t>650776474</t>
  </si>
  <si>
    <t>"dle PD B.2"12</t>
  </si>
  <si>
    <t>116</t>
  </si>
  <si>
    <t>59223852.BTL</t>
  </si>
  <si>
    <t>dno betonové pro uliční vpusť s kalovou prohlubní TBV-Q 450/300/2a 45x30x5 cm</t>
  </si>
  <si>
    <t>-48170690</t>
  </si>
  <si>
    <t>117</t>
  </si>
  <si>
    <t>59223854.BTL</t>
  </si>
  <si>
    <t>skruž betonová pro uliční vpusťs výtokovým otvorem PVC TBV-Q 450/350/3a, 45x35x5 cm</t>
  </si>
  <si>
    <t>-639069433</t>
  </si>
  <si>
    <t>118</t>
  </si>
  <si>
    <t>59223858.BTL</t>
  </si>
  <si>
    <t>skruž betonová pro uliční vpusť horní TBV-Q 450/570/5d, 45x57x5 cm</t>
  </si>
  <si>
    <t>29561185</t>
  </si>
  <si>
    <t>119</t>
  </si>
  <si>
    <t>59223864.BTL</t>
  </si>
  <si>
    <t>prstenec betonový pro uliční vpusť vyrovnávací TBV-Q 390/60/10a, 39x6x13 cm</t>
  </si>
  <si>
    <t>-495838602</t>
  </si>
  <si>
    <t>120</t>
  </si>
  <si>
    <t>28661816</t>
  </si>
  <si>
    <t>koš kalový pro silniční vpusť 315mm</t>
  </si>
  <si>
    <t>291369470</t>
  </si>
  <si>
    <t>121</t>
  </si>
  <si>
    <t>899204112</t>
  </si>
  <si>
    <t>Osazení mříží litinových včetně rámů a košů na bahno pro třídu zatížení D400, E600</t>
  </si>
  <si>
    <t>337818691</t>
  </si>
  <si>
    <t>122</t>
  </si>
  <si>
    <t>2866193.R</t>
  </si>
  <si>
    <t>mříž litinová 500x500 D400</t>
  </si>
  <si>
    <t>675001024</t>
  </si>
  <si>
    <t>123</t>
  </si>
  <si>
    <t>899331111.R</t>
  </si>
  <si>
    <t>Výšková úprava uličního vstupu nebo vpusti do 200 mm zvýšením poklopu - výšková úprava do nové nivelety vč. kónusů, skruží, prstenců a poklopu</t>
  </si>
  <si>
    <t>1483670736</t>
  </si>
  <si>
    <t>"výšková úprava stávajících šachet na kú Š ST1 A Š ST2"2</t>
  </si>
  <si>
    <t>"ŠD ST1, ŠD ST2, ŠD ST4"3</t>
  </si>
  <si>
    <t>124</t>
  </si>
  <si>
    <t>899431111</t>
  </si>
  <si>
    <t>Výšková úprava uličního vstupu nebo vpusti do 200 mm zvýšením krycího hrnce, šoupěte nebo hydrantu</t>
  </si>
  <si>
    <t>444798474</t>
  </si>
  <si>
    <t>"dle potřeby"3</t>
  </si>
  <si>
    <t>Ostatní konstrukce a práce, bourání</t>
  </si>
  <si>
    <t>125</t>
  </si>
  <si>
    <t>911121111</t>
  </si>
  <si>
    <t>Montáž zábradlí ocelového přichyceného vruty do betonového podkladu</t>
  </si>
  <si>
    <t>-1470514085</t>
  </si>
  <si>
    <t>"dle PD C.1.2.7"62+62+9,8</t>
  </si>
  <si>
    <t>126</t>
  </si>
  <si>
    <t>R03</t>
  </si>
  <si>
    <t>dvoumadlové ocelové trubkové zábradlí s vodorovnou výplní v.1,1m, tr.60,3x2,9mm - atyp díly vč.spoj.materiálu vč. PKO specifikace dle PD přílohy C.1.2.7</t>
  </si>
  <si>
    <t>1487190802</t>
  </si>
  <si>
    <t>127</t>
  </si>
  <si>
    <t>914111111</t>
  </si>
  <si>
    <t>Montáž svislé dopravní značky do velikosti 1 m2 objímkami na sloupek nebo konzolu</t>
  </si>
  <si>
    <t>440672182</t>
  </si>
  <si>
    <t>128</t>
  </si>
  <si>
    <t>40444230</t>
  </si>
  <si>
    <t>značka dopravní svislá FeZn 500 x 500 mm, retroreflexní tř.2</t>
  </si>
  <si>
    <t>-1983970995</t>
  </si>
  <si>
    <t>"P2"2</t>
  </si>
  <si>
    <t>129</t>
  </si>
  <si>
    <t>40444110</t>
  </si>
  <si>
    <t>značka dopravní svislá zákazová B FeZn JAC 700 mm, retroreflexní tř.2</t>
  </si>
  <si>
    <t>-890430211</t>
  </si>
  <si>
    <t>"C4a"1</t>
  </si>
  <si>
    <t>"B4"1</t>
  </si>
  <si>
    <t>130</t>
  </si>
  <si>
    <t>40444010</t>
  </si>
  <si>
    <t>značka dopravní svislá výstražná FeZn A1-A30 P1,P4 900mm, retroreflexní tř.2</t>
  </si>
  <si>
    <t>81746036</t>
  </si>
  <si>
    <t>"P4"1</t>
  </si>
  <si>
    <t>131</t>
  </si>
  <si>
    <t>40445414</t>
  </si>
  <si>
    <t>značka dopravní svislá nereflexní FeZn prolis 500x300mm, retroreflexní tř.2</t>
  </si>
  <si>
    <t>-548267344</t>
  </si>
  <si>
    <t>"E13"1+1</t>
  </si>
  <si>
    <t>132</t>
  </si>
  <si>
    <t>40444256</t>
  </si>
  <si>
    <t>značka dopravní svislá FeZn 500 x 700 mm, retroreflexní tř.2</t>
  </si>
  <si>
    <t>-1526234108</t>
  </si>
  <si>
    <t>"IP11a"1</t>
  </si>
  <si>
    <t>"IP11c"1</t>
  </si>
  <si>
    <t>133</t>
  </si>
  <si>
    <t>40444052</t>
  </si>
  <si>
    <t>značka dopravní svislá STOP FeZn NK P6 700mm, retroreflexní tř.2</t>
  </si>
  <si>
    <t>1326046759</t>
  </si>
  <si>
    <t>"P6"1</t>
  </si>
  <si>
    <t>134</t>
  </si>
  <si>
    <t>914111121</t>
  </si>
  <si>
    <t>Montáž svislé dopravní značky do velikosti 2 m2 objímkami na sloupek nebo konzolu</t>
  </si>
  <si>
    <t>-329985868</t>
  </si>
  <si>
    <t>"dle PD C.1.2.6"4</t>
  </si>
  <si>
    <t>135</t>
  </si>
  <si>
    <t>40444270</t>
  </si>
  <si>
    <t>značka dopravní svislá FeZn NK 1000 x 1500 mm, retroreflexní tř.2</t>
  </si>
  <si>
    <t>-1768750492</t>
  </si>
  <si>
    <t>"IZ8a"1</t>
  </si>
  <si>
    <t>"IZ8b"1</t>
  </si>
  <si>
    <t>"IP19"1</t>
  </si>
  <si>
    <t>"IP18a"1</t>
  </si>
  <si>
    <t>136</t>
  </si>
  <si>
    <t>914211112</t>
  </si>
  <si>
    <t>Montáž svislé dopravní značky velkoplošné velikosti do 12 m2</t>
  </si>
  <si>
    <t>1948694866</t>
  </si>
  <si>
    <t>"dle PD C.1.2.6"1</t>
  </si>
  <si>
    <t>137</t>
  </si>
  <si>
    <t>4044555.R</t>
  </si>
  <si>
    <t>značka dopravní svislá do 12m2, IS 9b, retroreflexní tř.2</t>
  </si>
  <si>
    <t>-1718645386</t>
  </si>
  <si>
    <t>"IS9b"1</t>
  </si>
  <si>
    <t>138</t>
  </si>
  <si>
    <t>914431112</t>
  </si>
  <si>
    <t>Montáž dopravního zrcadla o velikosti do 1m2 na sloupek nebo konzolu</t>
  </si>
  <si>
    <t>530377997</t>
  </si>
  <si>
    <t>139</t>
  </si>
  <si>
    <t>40445203</t>
  </si>
  <si>
    <t>zrcadlo dopravní čtvercové 600 x 800 mm</t>
  </si>
  <si>
    <t>-1619810870</t>
  </si>
  <si>
    <t>140</t>
  </si>
  <si>
    <t>914511111.R</t>
  </si>
  <si>
    <t>Montáž příhradové konstrukce velkoplošných dopravních značek s betonovým základem</t>
  </si>
  <si>
    <t>-1643411901</t>
  </si>
  <si>
    <t>1+1</t>
  </si>
  <si>
    <t>141</t>
  </si>
  <si>
    <t>R04</t>
  </si>
  <si>
    <t>příhradová konstrukce pro velkoplošnou dopravní značku</t>
  </si>
  <si>
    <t>1471035202</t>
  </si>
  <si>
    <t>142</t>
  </si>
  <si>
    <t>914511112</t>
  </si>
  <si>
    <t>Montáž sloupku dopravních značek délky do 3,5 m s betonovým základem a patkou</t>
  </si>
  <si>
    <t>856755037</t>
  </si>
  <si>
    <t>"dle PD C.1.2.6"14+1+2</t>
  </si>
  <si>
    <t>143</t>
  </si>
  <si>
    <t>40445225</t>
  </si>
  <si>
    <t>sloupek Zn pro dopravní značku D 60mm v 3,5m</t>
  </si>
  <si>
    <t>-1384356138</t>
  </si>
  <si>
    <t>14+2</t>
  </si>
  <si>
    <t>144</t>
  </si>
  <si>
    <t>40445230</t>
  </si>
  <si>
    <t>sloupek pro dopravní značku Zn D 70mm v 3,5m</t>
  </si>
  <si>
    <t>-65789512</t>
  </si>
  <si>
    <t>"dopr. zrcadlo"1</t>
  </si>
  <si>
    <t>145</t>
  </si>
  <si>
    <t>40445240</t>
  </si>
  <si>
    <t>patka hliníková pro sloupek D 60 mm</t>
  </si>
  <si>
    <t>29508393</t>
  </si>
  <si>
    <t>146</t>
  </si>
  <si>
    <t>40445241</t>
  </si>
  <si>
    <t>patka pro sloupek Al D 70mm</t>
  </si>
  <si>
    <t>2105410186</t>
  </si>
  <si>
    <t>147</t>
  </si>
  <si>
    <t>40445257</t>
  </si>
  <si>
    <t>svorka upínací na sloupek D 70mm</t>
  </si>
  <si>
    <t>-608586637</t>
  </si>
  <si>
    <t>148</t>
  </si>
  <si>
    <t>40445254</t>
  </si>
  <si>
    <t>víčko plastové na sloupek D 70mm</t>
  </si>
  <si>
    <t>513604483</t>
  </si>
  <si>
    <t>149</t>
  </si>
  <si>
    <t>40445253</t>
  </si>
  <si>
    <t>víčko plastové na sloupek D 60mm</t>
  </si>
  <si>
    <t>1835873562</t>
  </si>
  <si>
    <t>150</t>
  </si>
  <si>
    <t>40445256</t>
  </si>
  <si>
    <t>svorka upínací na sloupek dopravní značky D 60mm</t>
  </si>
  <si>
    <t>-1038982209</t>
  </si>
  <si>
    <t>32+4</t>
  </si>
  <si>
    <t>151</t>
  </si>
  <si>
    <t>915111112</t>
  </si>
  <si>
    <t>Vodorovné dopravní značení dělící čáry souvislé š 125 mm retroreflexní bílá barva</t>
  </si>
  <si>
    <t>1763223986</t>
  </si>
  <si>
    <t>"V1a"30</t>
  </si>
  <si>
    <t>152</t>
  </si>
  <si>
    <t>915111122</t>
  </si>
  <si>
    <t>Vodorovné dopravní značení dělící čáry přerušované š 125 mm retroreflexní bílá barva</t>
  </si>
  <si>
    <t>25841796</t>
  </si>
  <si>
    <t>"V2b"187,3</t>
  </si>
  <si>
    <t>153</t>
  </si>
  <si>
    <t>915121112</t>
  </si>
  <si>
    <t>Vodorovné dopravní značení vodící čáry souvislé š 250 mm retroreflexní bílá barva</t>
  </si>
  <si>
    <t>1526216573</t>
  </si>
  <si>
    <t>"V4"203,5+20,6+12,8+4,6+8,2+11,7+15,2+20,2+22,6+29,3+9,6+26,3</t>
  </si>
  <si>
    <t>154</t>
  </si>
  <si>
    <t>915121122</t>
  </si>
  <si>
    <t>Vodorovné dopravní značení vodící čáry přerušované š 250 mm retroreflexní bílá barva</t>
  </si>
  <si>
    <t>-227836029</t>
  </si>
  <si>
    <t>"V2b"40,3+57,3</t>
  </si>
  <si>
    <t>155</t>
  </si>
  <si>
    <t>915131112</t>
  </si>
  <si>
    <t>Vodorovné dopravní značení přechody pro chodce, šipky, symboly retroreflexní bílá barva</t>
  </si>
  <si>
    <t>1891776700</t>
  </si>
  <si>
    <t>"obnova plastem"</t>
  </si>
  <si>
    <t>"V7"24,5</t>
  </si>
  <si>
    <t>"V13"0,125*67,4+20*0,5</t>
  </si>
  <si>
    <t>"šipky"9*1,2</t>
  </si>
  <si>
    <t>156</t>
  </si>
  <si>
    <t>915211112</t>
  </si>
  <si>
    <t>Vodorovné dopravní značení dělící čáry souvislé š 125 mm retroreflexní bílý plast</t>
  </si>
  <si>
    <t>-94805259</t>
  </si>
  <si>
    <t>157</t>
  </si>
  <si>
    <t>915211122</t>
  </si>
  <si>
    <t>Vodorovné dopravní značení dělící čáry přerušované š 125 mm retroreflexní bílý plast</t>
  </si>
  <si>
    <t>469108218</t>
  </si>
  <si>
    <t>158</t>
  </si>
  <si>
    <t>915221112</t>
  </si>
  <si>
    <t>Vodorovné dopravní značení vodící čáry souvislé š 250 mm retroreflexní bílý plast</t>
  </si>
  <si>
    <t>-638602657</t>
  </si>
  <si>
    <t>159</t>
  </si>
  <si>
    <t>915221122</t>
  </si>
  <si>
    <t>Vodorovné dopravní značení vodící čáry přerušované š 250 mm retroreflexní bílý plast</t>
  </si>
  <si>
    <t>-570036068</t>
  </si>
  <si>
    <t>160</t>
  </si>
  <si>
    <t>915231112</t>
  </si>
  <si>
    <t>Vodorovné dopravní značení přechody pro chodce, šipky, symboly retroreflexní bílý plast</t>
  </si>
  <si>
    <t>400951888</t>
  </si>
  <si>
    <t>161</t>
  </si>
  <si>
    <t>915491211</t>
  </si>
  <si>
    <t>Osazení vodícího proužku z betonových desek do betonového lože  tl do 100 mm š proužku 250 mm do betonu z C20/25nXF3</t>
  </si>
  <si>
    <t>2061777651</t>
  </si>
  <si>
    <t>"dle přílohy B.2"</t>
  </si>
  <si>
    <t>8,5+2,8+2,5+10,8+38,7+4,95+9,6+17,87+12,36+29,5+22,5+1,5+9,1+14,8+1+9,7+19,09+4,9+12,5+18,86+20,5</t>
  </si>
  <si>
    <t>162</t>
  </si>
  <si>
    <t>59218002</t>
  </si>
  <si>
    <t>krajník betonový silniční 500x250x100mm</t>
  </si>
  <si>
    <t>-1287010262</t>
  </si>
  <si>
    <t>"dle přílohy B.2"272,03*1,02</t>
  </si>
  <si>
    <t>163</t>
  </si>
  <si>
    <t>915611111</t>
  </si>
  <si>
    <t>Předznačení vodorovného liniového značení</t>
  </si>
  <si>
    <t>1200754002</t>
  </si>
  <si>
    <t>30+187,3+384,6+97,6</t>
  </si>
  <si>
    <t>164</t>
  </si>
  <si>
    <t>915621111</t>
  </si>
  <si>
    <t>Předznačení vodorovného plošného značení</t>
  </si>
  <si>
    <t>-1584441925</t>
  </si>
  <si>
    <t>53,725</t>
  </si>
  <si>
    <t>165</t>
  </si>
  <si>
    <t>916131112</t>
  </si>
  <si>
    <t>Osazení silničního obrubníku betonového ležatého bez boční opěry do lože z betonu prostého C20/25nXF3</t>
  </si>
  <si>
    <t>990398040</t>
  </si>
  <si>
    <t>"dle přílohy B.2 přechodový"8+8</t>
  </si>
  <si>
    <t>"dle přílohy B.2 nájezdový"28</t>
  </si>
  <si>
    <t>166</t>
  </si>
  <si>
    <t>59217030</t>
  </si>
  <si>
    <t>obrubník betonový silniční přechodový 100x15x15-25 cm</t>
  </si>
  <si>
    <t>-934954546</t>
  </si>
  <si>
    <t>"dle přílohy B.2 přechodový"(8+8)*1,1</t>
  </si>
  <si>
    <t>167</t>
  </si>
  <si>
    <t>59217029</t>
  </si>
  <si>
    <t>obrubník betonový silniční nájezdový 100x15x15 cm</t>
  </si>
  <si>
    <t>-2072618532</t>
  </si>
  <si>
    <t>"dle přílohy B.2 nájezdový"28*1,1</t>
  </si>
  <si>
    <t>168</t>
  </si>
  <si>
    <t>916131213</t>
  </si>
  <si>
    <t>Osazení silničního obrubníku betonového stojatého s boční opěrou do lože z betonu prostého C20/25nXF3</t>
  </si>
  <si>
    <t>-1893418060</t>
  </si>
  <si>
    <t>"dle přílohy B.2 přímý"336,35</t>
  </si>
  <si>
    <t>"dle přílohy B.2 obloukový R0,5"3</t>
  </si>
  <si>
    <t>169</t>
  </si>
  <si>
    <t>59217023</t>
  </si>
  <si>
    <t>obrubník betonový chodníkový 100x15x25cm</t>
  </si>
  <si>
    <t>1649331178</t>
  </si>
  <si>
    <t>"dle přílohy B.2 přímý"336,35*1,02</t>
  </si>
  <si>
    <t>170</t>
  </si>
  <si>
    <t>59217035</t>
  </si>
  <si>
    <t>obrubník betonový obloukový vnější R0,5 x 15 x 25cm</t>
  </si>
  <si>
    <t>1883947484</t>
  </si>
  <si>
    <t>171</t>
  </si>
  <si>
    <t>916231213</t>
  </si>
  <si>
    <t>Osazení chodníkového obrubníku betonového stojatého s boční opěrou do lože z betonu prostého C20/25nXF3</t>
  </si>
  <si>
    <t>548752826</t>
  </si>
  <si>
    <t>5,5+12,21+40,77+32,06+3+9,77+1,6+41,23+19,33+3,7+0,7+1,7+23,04+29,13+7+2,12+33,4+2,9+3,7+3,4+18,6+4,55+12,7+5,56+3,7</t>
  </si>
  <si>
    <t>172</t>
  </si>
  <si>
    <t>59217002</t>
  </si>
  <si>
    <t>obrubník betonový zahradní  šedý 50 x 5 x 20 cm</t>
  </si>
  <si>
    <t>434124365</t>
  </si>
  <si>
    <t>"dle přílohy B.2"321,37*1,02</t>
  </si>
  <si>
    <t>173</t>
  </si>
  <si>
    <t>916241113</t>
  </si>
  <si>
    <t xml:space="preserve">Osazení obrubníku kamenného ležatého s boční opěrou do lože z betonu prostého C20/25 n XF3 </t>
  </si>
  <si>
    <t>605635340</t>
  </si>
  <si>
    <t>"dle přílohy B.2"28,81</t>
  </si>
  <si>
    <t>174</t>
  </si>
  <si>
    <t>5838037.R</t>
  </si>
  <si>
    <t>žulový krajník KS2 160/200/500</t>
  </si>
  <si>
    <t>-520799646</t>
  </si>
  <si>
    <t>"dle přílohy B.2"28,81*1,05</t>
  </si>
  <si>
    <t>175</t>
  </si>
  <si>
    <t>916431111</t>
  </si>
  <si>
    <t>Osazení bezbariérového betonového obrubníku do betonového lože tl 150 mm C20/25 n XF3</t>
  </si>
  <si>
    <t>-164676177</t>
  </si>
  <si>
    <t>"dle přílohy B.2 přímý"15</t>
  </si>
  <si>
    <t>"dle přílohy B.2 náběhový"2</t>
  </si>
  <si>
    <t>176</t>
  </si>
  <si>
    <t>59217041</t>
  </si>
  <si>
    <t>obrubník bezbariérový betonový přímý, 400/290/1006mm</t>
  </si>
  <si>
    <t>1632409920</t>
  </si>
  <si>
    <t>"dle přílohy B.2 přímý"15*1,05</t>
  </si>
  <si>
    <t>15,75*1,01 'Přepočtené koeficientem množství</t>
  </si>
  <si>
    <t>177</t>
  </si>
  <si>
    <t>59217040.R</t>
  </si>
  <si>
    <t>obrubník bezbariérový betonový náběhový, 400-150/290/1006mm</t>
  </si>
  <si>
    <t>578200901</t>
  </si>
  <si>
    <t>"dle přílohy B.2 náběhový"1</t>
  </si>
  <si>
    <t>178</t>
  </si>
  <si>
    <t>59217041.R</t>
  </si>
  <si>
    <t>obrubník bezbariérový betonový náběhový, 150-400/290/1006mm</t>
  </si>
  <si>
    <t>116484621</t>
  </si>
  <si>
    <t xml:space="preserve">"dle přílohy B.2 náběhový"1 </t>
  </si>
  <si>
    <t>179</t>
  </si>
  <si>
    <t>916991121.R</t>
  </si>
  <si>
    <t>Lože pod obrubníky, krajníky nebo obruby z dlažebních kostek z betonu prostého C20/25 n XF3</t>
  </si>
  <si>
    <t>521764126</t>
  </si>
  <si>
    <t>"bezbariérová obruba"17*0,7*0,2</t>
  </si>
  <si>
    <t>180</t>
  </si>
  <si>
    <t>919735111</t>
  </si>
  <si>
    <t>Řezání stávajícího živičného krytu hl do 50 mm</t>
  </si>
  <si>
    <t>-349305587</t>
  </si>
  <si>
    <t>54,5+13,8</t>
  </si>
  <si>
    <t>181</t>
  </si>
  <si>
    <t>919735112</t>
  </si>
  <si>
    <t>Řezání stávajícího živičného krytu hl do 100 mm</t>
  </si>
  <si>
    <t>1061130051</t>
  </si>
  <si>
    <t>2*2+50+13</t>
  </si>
  <si>
    <t>182</t>
  </si>
  <si>
    <t>919112213</t>
  </si>
  <si>
    <t>Řezání spár pro vytvoření komůrky š 10 mm hl 25 mm pro těsnící zálivku v živičném krytu</t>
  </si>
  <si>
    <t>1543100916</t>
  </si>
  <si>
    <t>183</t>
  </si>
  <si>
    <t>919122112</t>
  </si>
  <si>
    <t>Těsnění spár zálivkou za tepla pro komůrky š 10 mm hl 25 mm s těsnicím profilem</t>
  </si>
  <si>
    <t>277204270</t>
  </si>
  <si>
    <t>184</t>
  </si>
  <si>
    <t>938909331</t>
  </si>
  <si>
    <t>Čištění vozovek metením ručně podkladu nebo krytu betonového nebo živičného</t>
  </si>
  <si>
    <t>1486406438</t>
  </si>
  <si>
    <t>"dle přílohy B.2"6,4+146,9</t>
  </si>
  <si>
    <t>185</t>
  </si>
  <si>
    <t>966005311</t>
  </si>
  <si>
    <t>Rozebrání a odstranění silničního svodidla s jednou pásnicí</t>
  </si>
  <si>
    <t>-2073653589</t>
  </si>
  <si>
    <t>"dle PD B.2 - podél chodníku ul.M.Horákové"3,5</t>
  </si>
  <si>
    <t>186</t>
  </si>
  <si>
    <t>966006132</t>
  </si>
  <si>
    <t>Odstranění značek dopravních nebo orientačních se sloupky s betonovými patkami</t>
  </si>
  <si>
    <t>-100653788</t>
  </si>
  <si>
    <t>"dle PD C.1.2.6"</t>
  </si>
  <si>
    <t>"dzn zákl.velikost"2</t>
  </si>
  <si>
    <t>187</t>
  </si>
  <si>
    <t>966006132.R</t>
  </si>
  <si>
    <t>Odstranění značek dopravních nebo orientačních se sloupky s betonovými patkami - velkoformátová DZN vč. konzolí</t>
  </si>
  <si>
    <t>1974276462</t>
  </si>
  <si>
    <t>"IS 9b"1</t>
  </si>
  <si>
    <t>188</t>
  </si>
  <si>
    <t>966007123</t>
  </si>
  <si>
    <t>Odstranění vodorovného značení frézováním plastu z plochy</t>
  </si>
  <si>
    <t>1878336504</t>
  </si>
  <si>
    <t>"stávající VDZ"2*200*0,25+150*0,125+80</t>
  </si>
  <si>
    <t>189</t>
  </si>
  <si>
    <t>966071822.R</t>
  </si>
  <si>
    <t>Rozebrání oplocení z drátěného pletiva se čtvercovými oky výšky do 2,0 m vč.sloupků a základů</t>
  </si>
  <si>
    <t>975455652</t>
  </si>
  <si>
    <t>"dle PD B.2"16,5+26,5+5</t>
  </si>
  <si>
    <t>190</t>
  </si>
  <si>
    <t>979054441.R</t>
  </si>
  <si>
    <t>Očištění vybouraných z desek nebo dlaždic s původním spárováním z kameniva těženého vč.urovnání na dřevěné palety vč.dodání palet</t>
  </si>
  <si>
    <t>766971491</t>
  </si>
  <si>
    <t>191</t>
  </si>
  <si>
    <t>979054451.R</t>
  </si>
  <si>
    <t>Očištění vybouraných zámkových dlaždic s původním spárováním z kameniva těženého č.urovnání na dřevěné palety vč.dodání palet</t>
  </si>
  <si>
    <t>-956855660</t>
  </si>
  <si>
    <t>"zámk.dl."74</t>
  </si>
  <si>
    <t>997</t>
  </si>
  <si>
    <t>Přesun sutě</t>
  </si>
  <si>
    <t>192</t>
  </si>
  <si>
    <t>997013871</t>
  </si>
  <si>
    <t>Poplatek za uložení stavebního odpadu na recyklační skládce (skládkovné) směsného stavebního a demoličního kód odpadu  17 09 04</t>
  </si>
  <si>
    <t>1425425241</t>
  </si>
  <si>
    <t>0,147+0,119+0,400+0,164</t>
  </si>
  <si>
    <t>193</t>
  </si>
  <si>
    <t>997221551</t>
  </si>
  <si>
    <t>Vodorovná doprava suti ze sypkých materiálů do 1 km</t>
  </si>
  <si>
    <t>-1880860185</t>
  </si>
  <si>
    <t>"kamenivo"14,765+296,96</t>
  </si>
  <si>
    <t>"vyfréz.mat."0,659+0,819+15,131+33,971</t>
  </si>
  <si>
    <t>"čištění voz."3,066</t>
  </si>
  <si>
    <t>194</t>
  </si>
  <si>
    <t>997221559</t>
  </si>
  <si>
    <t>Příplatek ZKD 1 km u vodorovné dopravy suti ze sypkých materiálů</t>
  </si>
  <si>
    <t>1720410143</t>
  </si>
  <si>
    <t>"do 20 km"365,371*19</t>
  </si>
  <si>
    <t>195</t>
  </si>
  <si>
    <t>997221571</t>
  </si>
  <si>
    <t>Vodorovná doprava vybouraných hmot do 1 km</t>
  </si>
  <si>
    <t>2125537456</t>
  </si>
  <si>
    <t>"asfalt"55,4</t>
  </si>
  <si>
    <t>"beton"60,437</t>
  </si>
  <si>
    <t>"obrubníky"25,42</t>
  </si>
  <si>
    <t>"dlažba"2,55+19,24</t>
  </si>
  <si>
    <t>"svodidlo"0,147</t>
  </si>
  <si>
    <t>"oplocení"0,119</t>
  </si>
  <si>
    <t>"dzn"0,164+0,400</t>
  </si>
  <si>
    <t>196</t>
  </si>
  <si>
    <t>997221579</t>
  </si>
  <si>
    <t>Příplatek ZKD 1 km u vodorovné dopravy vybouraných hmot</t>
  </si>
  <si>
    <t>-1526821968</t>
  </si>
  <si>
    <t>"na skl.investora do 5 km"19,24*4</t>
  </si>
  <si>
    <t>"na skl.do 20km"(2,55+55,4+60,437+25,42+0,147+0,119+0,164+0,400)*19</t>
  </si>
  <si>
    <t>197</t>
  </si>
  <si>
    <t>997013801</t>
  </si>
  <si>
    <t>Poplatek za uložení na skládce (skládkovné) stavebního odpadu betonového kód odpadu 170 101</t>
  </si>
  <si>
    <t>925563443</t>
  </si>
  <si>
    <t>"dlažba"2,55</t>
  </si>
  <si>
    <t>198</t>
  </si>
  <si>
    <t>997221612</t>
  </si>
  <si>
    <t>Nakládání vybouraných hmot na dopravní prostředky pro vodorovnou dopravu</t>
  </si>
  <si>
    <t>-1689123706</t>
  </si>
  <si>
    <t>"dlažba"19,24</t>
  </si>
  <si>
    <t>199</t>
  </si>
  <si>
    <t>997221845</t>
  </si>
  <si>
    <t>Poplatek za uložení na skládce (skládkovné) odpadu asfaltového bez dehtu kód odpadu 170 302</t>
  </si>
  <si>
    <t>-1412748980</t>
  </si>
  <si>
    <t>200</t>
  </si>
  <si>
    <t>997223855</t>
  </si>
  <si>
    <t>Poplatek za uložení na skládce (skládkovné) zeminy a kameniva kód odpadu 170 504</t>
  </si>
  <si>
    <t>-2146166527</t>
  </si>
  <si>
    <t>"kamenivo"(14,765+296,96)</t>
  </si>
  <si>
    <t>998</t>
  </si>
  <si>
    <t>Přesun hmot</t>
  </si>
  <si>
    <t>201</t>
  </si>
  <si>
    <t>998225111</t>
  </si>
  <si>
    <t>Přesun hmot pro pozemní komunikace s krytem z kamene, monolitickým betonovým nebo živičným</t>
  </si>
  <si>
    <t>-1567635481</t>
  </si>
  <si>
    <t>PSV</t>
  </si>
  <si>
    <t>Práce a dodávky PSV</t>
  </si>
  <si>
    <t>711</t>
  </si>
  <si>
    <t>Izolace proti vodě, vlhkosti a plynům</t>
  </si>
  <si>
    <t>202</t>
  </si>
  <si>
    <t>711491273</t>
  </si>
  <si>
    <t>Provedení izolace proti tlakové vodě svislé z nopové folie</t>
  </si>
  <si>
    <t>893682304</t>
  </si>
  <si>
    <t>17,3*1</t>
  </si>
  <si>
    <t>203</t>
  </si>
  <si>
    <t>28323010</t>
  </si>
  <si>
    <t>fólie drenážní nopová v 20mm tl 1mm š 2,0m</t>
  </si>
  <si>
    <t>1679642252</t>
  </si>
  <si>
    <t>17,3*1*1,15</t>
  </si>
  <si>
    <t>204</t>
  </si>
  <si>
    <t>998711101</t>
  </si>
  <si>
    <t>Přesun hmot tonážní pro izolace proti vodě, vlhkosti a plynům v objektech výšky do 6 m</t>
  </si>
  <si>
    <t>-2097875255</t>
  </si>
  <si>
    <t>003 - SO 301 Kanalizace</t>
  </si>
  <si>
    <t>131201202</t>
  </si>
  <si>
    <t>Hloubení jam zapažených v hornině tř. 3 objemu do 1000 m3</t>
  </si>
  <si>
    <t>-1905028421</t>
  </si>
  <si>
    <t>"šachty"9</t>
  </si>
  <si>
    <t>131203102</t>
  </si>
  <si>
    <t>Hloubení jam ručním nebo pneum nářadím v nesoudržných horninách tř. 3</t>
  </si>
  <si>
    <t>2146855844</t>
  </si>
  <si>
    <t>"šachty"1</t>
  </si>
  <si>
    <t>132201202</t>
  </si>
  <si>
    <t>Hloubení rýh š do 2000 mm v hornině tř. 3 objemu do 1000 m3</t>
  </si>
  <si>
    <t>281882503</t>
  </si>
  <si>
    <t>"stoka a přípojky"139,27</t>
  </si>
  <si>
    <t>132212202</t>
  </si>
  <si>
    <t>Hloubení rýh š přes 600 do 2000 mm ručním nebo pneum nářadím v nesoudržných horninách tř. 3</t>
  </si>
  <si>
    <t>-375945053</t>
  </si>
  <si>
    <t>"stoka a přípojky"15,47</t>
  </si>
  <si>
    <t>151101101</t>
  </si>
  <si>
    <t>Zřízení příložného pažení a rozepření stěn rýh hl do 2 m</t>
  </si>
  <si>
    <t>247573633</t>
  </si>
  <si>
    <t>82,25</t>
  </si>
  <si>
    <t>151101111</t>
  </si>
  <si>
    <t>Odstranění příložného pažení a rozepření stěn rýh hl do 2 m</t>
  </si>
  <si>
    <t>901014782</t>
  </si>
  <si>
    <t>161101101</t>
  </si>
  <si>
    <t>Svislé přemístění výkopku z horniny tř. 1 až 4 hl výkopu do 2,5 m</t>
  </si>
  <si>
    <t>917364574</t>
  </si>
  <si>
    <t>"rýhy"(139,27+15,47)</t>
  </si>
  <si>
    <t>"jámy"(9+1)</t>
  </si>
  <si>
    <t>162701105</t>
  </si>
  <si>
    <t>Vodorovné přemístění do 10000 m výkopku/sypaniny z horniny tř. 1 až 4</t>
  </si>
  <si>
    <t>-986960618</t>
  </si>
  <si>
    <t>162701109</t>
  </si>
  <si>
    <t>Příplatek k vodorovnému přemístění výkopku/sypaniny z horniny tř. 1 až 4 ZKD 1000 m přes 10000 m</t>
  </si>
  <si>
    <t>-445491443</t>
  </si>
  <si>
    <t>"rýhy"(139,27+15,47)*10</t>
  </si>
  <si>
    <t>"jámy"(9+1)*10</t>
  </si>
  <si>
    <t>-702951211</t>
  </si>
  <si>
    <t>-1153856561</t>
  </si>
  <si>
    <t>"rýhy"(139,27+15,47)*1,83</t>
  </si>
  <si>
    <t>"jámy"(9+1)*1,83</t>
  </si>
  <si>
    <t>-1914887413</t>
  </si>
  <si>
    <t>"šachty"8,04</t>
  </si>
  <si>
    <t>"potrubí"79,69</t>
  </si>
  <si>
    <t>štěrkodrť frakce 0-32</t>
  </si>
  <si>
    <t>561203828</t>
  </si>
  <si>
    <t>87,73*2 'Přepočtené koeficientem množství</t>
  </si>
  <si>
    <t>175151101</t>
  </si>
  <si>
    <t>Obsypání potrubí strojně sypaninou bez prohození, uloženou do 3 m</t>
  </si>
  <si>
    <t>34799094</t>
  </si>
  <si>
    <t>"potrubí"56,59</t>
  </si>
  <si>
    <t>58337331</t>
  </si>
  <si>
    <t>štěrkopísek frakce 0/22</t>
  </si>
  <si>
    <t>-1895097298</t>
  </si>
  <si>
    <t>56,59*2 'Přepočtené koeficientem množství</t>
  </si>
  <si>
    <t>644348528</t>
  </si>
  <si>
    <t>212755214</t>
  </si>
  <si>
    <t>Trativody z drenážních trubek plastových flexibilních D 100 mm bez lože</t>
  </si>
  <si>
    <t>1403000590</t>
  </si>
  <si>
    <t>"stoky DA a DP10-1"22,2+18,7</t>
  </si>
  <si>
    <t>271572211</t>
  </si>
  <si>
    <t>Podsyp se zhutněním z netříděného štěrkopísku</t>
  </si>
  <si>
    <t>-1175469471</t>
  </si>
  <si>
    <t>"šachty"2*0,1*1,3*1,3</t>
  </si>
  <si>
    <t>451572111</t>
  </si>
  <si>
    <t>Lože pod potrubí otevřený výkop z kameniva drobného těženého</t>
  </si>
  <si>
    <t>1371385382</t>
  </si>
  <si>
    <t>14,06</t>
  </si>
  <si>
    <t>871315241</t>
  </si>
  <si>
    <t>Kanalizační potrubí z tvrdého PVC SN12 DN 150 vč. tvarovek, prořezu</t>
  </si>
  <si>
    <t>-757867787</t>
  </si>
  <si>
    <t>1,5+16+1,6+5,3+4,9+2,8+6,9+3,8+3,9+8,3+3,2+2,7</t>
  </si>
  <si>
    <t>871375241</t>
  </si>
  <si>
    <t>Kanalizační potrubí z tvrdého PVC SN12 DN 300 vč. tvarovek, prořezu</t>
  </si>
  <si>
    <t>-1916760764</t>
  </si>
  <si>
    <t>892372121</t>
  </si>
  <si>
    <t>Tlaková zkouška vzduchem potrubí DN 300 těsnícím vakem ucpávkovým</t>
  </si>
  <si>
    <t>úsek</t>
  </si>
  <si>
    <t>709426467</t>
  </si>
  <si>
    <t>894211130.R</t>
  </si>
  <si>
    <t xml:space="preserve">Šachty kanalizační kruhové z prostého betonu na potrubí DN 300 dno beton tř. C 25/30 -  nová šachta vč. kónusů, skruží, prstenců, dna a poklopu </t>
  </si>
  <si>
    <t>-1467014797</t>
  </si>
  <si>
    <t>"výměna za stávající"1</t>
  </si>
  <si>
    <t>894221115.R</t>
  </si>
  <si>
    <t>Šachty kanalizační z bet na potr. DN300, D+M včetně vložek a poklopu</t>
  </si>
  <si>
    <t>-83968328</t>
  </si>
  <si>
    <t>"nové + výměna"2+1</t>
  </si>
  <si>
    <t>87126503.R</t>
  </si>
  <si>
    <t>Napojení na stávající kanalizaci</t>
  </si>
  <si>
    <t>soubor</t>
  </si>
  <si>
    <t>253406385</t>
  </si>
  <si>
    <t>359901211</t>
  </si>
  <si>
    <t>Monitoring stoky jakékoli výšky na nové kanalizaci</t>
  </si>
  <si>
    <t>1034722984</t>
  </si>
  <si>
    <t>998276101</t>
  </si>
  <si>
    <t>Přesun hmot pro trubní vedení z trub z plastických hmot otevřený výkop</t>
  </si>
  <si>
    <t>524929232</t>
  </si>
  <si>
    <t>998276124</t>
  </si>
  <si>
    <t>Příplatek k přesunu hmot pro trubní vedení z trub z plastických hmot za zvětšený přesun do 500 m</t>
  </si>
  <si>
    <t>974720932</t>
  </si>
  <si>
    <t>711112001</t>
  </si>
  <si>
    <t>Provedení izolace proti zemní vlhkosti svislé za studena nátěrem penetračním</t>
  </si>
  <si>
    <t>-243210577</t>
  </si>
  <si>
    <t>"izolace šachet"3,14*(1,7+1,5)</t>
  </si>
  <si>
    <t>11163150</t>
  </si>
  <si>
    <t>lak asfaltový penetrační</t>
  </si>
  <si>
    <t>-949220681</t>
  </si>
  <si>
    <t>10,048*0,00035 'Přepočtené koeficientem množství</t>
  </si>
  <si>
    <t>711112002</t>
  </si>
  <si>
    <t>Provedení izolace proti zemní vlhkosti svislé za studena lakem asfaltovým</t>
  </si>
  <si>
    <t>-346513147</t>
  </si>
  <si>
    <t>"izolace šachet"3,14*(1,7+1,5)*2</t>
  </si>
  <si>
    <t>11163152</t>
  </si>
  <si>
    <t>lak asfaltový izolační</t>
  </si>
  <si>
    <t>438929394</t>
  </si>
  <si>
    <t>20,096*0,00045 'Přepočtené koeficientem množství</t>
  </si>
  <si>
    <t>004 - SO 302 Vodovod</t>
  </si>
  <si>
    <t xml:space="preserve">    4 - Vodorovné konstrukce</t>
  </si>
  <si>
    <t>-171643673</t>
  </si>
  <si>
    <t>"dle přílohy C.2.2."(36+39)*1,1</t>
  </si>
  <si>
    <t>1152014.R</t>
  </si>
  <si>
    <t>Demontáž potrubí DN 150 vč.odvozu na skládku a poplatků</t>
  </si>
  <si>
    <t>340421681</t>
  </si>
  <si>
    <t>" v místě napojení nového"2*2+10</t>
  </si>
  <si>
    <t>-1541913356</t>
  </si>
  <si>
    <t>"dle přílohy C2.5, šířka 1,1m"1,1*2*(95,5)</t>
  </si>
  <si>
    <t>132201209</t>
  </si>
  <si>
    <t>Příplatek za lepivost k hloubení rýh š do 2000 mm v hornině tř. 3</t>
  </si>
  <si>
    <t>-35309411</t>
  </si>
  <si>
    <t>210,1*0,3</t>
  </si>
  <si>
    <t>63,03*0,3 'Přepočtené koeficientem množství</t>
  </si>
  <si>
    <t>-1762174227</t>
  </si>
  <si>
    <t>2*2*95,5</t>
  </si>
  <si>
    <t>1614667478</t>
  </si>
  <si>
    <t>-113500141</t>
  </si>
  <si>
    <t>210,1</t>
  </si>
  <si>
    <t>1805103299</t>
  </si>
  <si>
    <t>"rýhy"210,1</t>
  </si>
  <si>
    <t>1950897263</t>
  </si>
  <si>
    <t>"rýhy"210,1*10</t>
  </si>
  <si>
    <t>1655295527</t>
  </si>
  <si>
    <t>1785729404</t>
  </si>
  <si>
    <t>"rýhy"210,1*1,83</t>
  </si>
  <si>
    <t>416424044</t>
  </si>
  <si>
    <t>1,4*1,1*95,5</t>
  </si>
  <si>
    <t>-464665538</t>
  </si>
  <si>
    <t>147,07*2 'Přepočtené koeficientem množství</t>
  </si>
  <si>
    <t>239949044</t>
  </si>
  <si>
    <t>1,1*0,45*95,5</t>
  </si>
  <si>
    <t>466399810</t>
  </si>
  <si>
    <t>47,273*2 'Přepočtené koeficientem množství</t>
  </si>
  <si>
    <t>181301101</t>
  </si>
  <si>
    <t>Rozprostření ornice tl vrstvy do 100 mm pl do 500 m2 v rovině nebo ve svahu do 1:5</t>
  </si>
  <si>
    <t>2022040894</t>
  </si>
  <si>
    <t>82,5</t>
  </si>
  <si>
    <t>-498363076</t>
  </si>
  <si>
    <t>82,5*0,1*1,8</t>
  </si>
  <si>
    <t>661415170</t>
  </si>
  <si>
    <t>Vodorovné konstrukce</t>
  </si>
  <si>
    <t>Lože pod potrubí otevřený výkop z kameniva</t>
  </si>
  <si>
    <t>-1829695847</t>
  </si>
  <si>
    <t>1*0,1*(95,5)</t>
  </si>
  <si>
    <t>452313121</t>
  </si>
  <si>
    <t>Podkladní bloky z betonu prostého otevřený výkop</t>
  </si>
  <si>
    <t>-1777464838</t>
  </si>
  <si>
    <t>"lomy potrubí a armatury"11*0,05</t>
  </si>
  <si>
    <t>891311821</t>
  </si>
  <si>
    <t>Demontáž vodovodních armatur v šachtách DN 150</t>
  </si>
  <si>
    <t>172296288</t>
  </si>
  <si>
    <t>899101211</t>
  </si>
  <si>
    <t>Demontáž poklopů litinových nebo ocelových včetně rámů hmotnosti do 50 kg</t>
  </si>
  <si>
    <t>-476662276</t>
  </si>
  <si>
    <t>871311101</t>
  </si>
  <si>
    <t>Montáž potrubí z PVC SDR 11 těsněných gumovým kroužkem otevřený výkop D 160 vč. tvarovek a přechodů</t>
  </si>
  <si>
    <t>1346154454</t>
  </si>
  <si>
    <t>95,6</t>
  </si>
  <si>
    <t>28610003</t>
  </si>
  <si>
    <t>trubka PVC tlaková hrdlovaná vodovodní DN 150  vč. tvarovek a přechodů</t>
  </si>
  <si>
    <t>1056665429</t>
  </si>
  <si>
    <t>95,6*1,1 'Přepočtené koeficientem množství</t>
  </si>
  <si>
    <t>891241112</t>
  </si>
  <si>
    <t>Montáž vodovodních šoupátek otevřený výkop DN 80</t>
  </si>
  <si>
    <t>1945289009</t>
  </si>
  <si>
    <t>42221303</t>
  </si>
  <si>
    <t>šoupátko pitná voda, litina, krátká stavební délka, PN10/16 DN 80 x 180 mm</t>
  </si>
  <si>
    <t>503690265</t>
  </si>
  <si>
    <t>42291079</t>
  </si>
  <si>
    <t>souprava zemní pro šoupátka DN 65-80 mm, Rd do 2,0 m - teleskopická,  teleskopická vč.uličního poklopu a podkl.desky</t>
  </si>
  <si>
    <t>-1117449713</t>
  </si>
  <si>
    <t>891311112</t>
  </si>
  <si>
    <t>Montáž vodovodních šoupátek otevřený výkop DN 150</t>
  </si>
  <si>
    <t>63481870</t>
  </si>
  <si>
    <t>42221306</t>
  </si>
  <si>
    <t>šoupátko pitná voda, litina, krátká stavební délka, PN10/16 DN 150 x 210 mm</t>
  </si>
  <si>
    <t>72273182</t>
  </si>
  <si>
    <t>42291080.R</t>
  </si>
  <si>
    <t>souprava zemní pro šoupátka DN 100-150 mm, Rd do 2,0 m, teleskopická vč.uličního poklopu a podkl.desky</t>
  </si>
  <si>
    <t>-614241760</t>
  </si>
  <si>
    <t>891247111</t>
  </si>
  <si>
    <t>Montáž hydrantů podzemních DN 80</t>
  </si>
  <si>
    <t>-1037142667</t>
  </si>
  <si>
    <t>42273591</t>
  </si>
  <si>
    <t>hydrant podzemní DN80 PN16 jednoduchý uzávěr, krycí výška 1500 mm</t>
  </si>
  <si>
    <t>-570787161</t>
  </si>
  <si>
    <t>422735.R</t>
  </si>
  <si>
    <t>drenážní blok pro hydrant</t>
  </si>
  <si>
    <t>-1318753052</t>
  </si>
  <si>
    <t>891319951</t>
  </si>
  <si>
    <t>Montáž potrubních spojek na potrubí z jakýchkoli trub DN 150</t>
  </si>
  <si>
    <t>-514033228</t>
  </si>
  <si>
    <t>31951006</t>
  </si>
  <si>
    <t>Potrubní spojka jištěná proti posuvu hrdlo-příruba  DN 150</t>
  </si>
  <si>
    <t>2004462610</t>
  </si>
  <si>
    <t>892351111</t>
  </si>
  <si>
    <t>Tlaková zkouška vodou potrubí DN 150 nebo 200</t>
  </si>
  <si>
    <t>-523629693</t>
  </si>
  <si>
    <t>892353122</t>
  </si>
  <si>
    <t>Proplach a dezinfekce vodovodního potrubí DN 150 nebo 200</t>
  </si>
  <si>
    <t>-860784810</t>
  </si>
  <si>
    <t>899401112</t>
  </si>
  <si>
    <t>Osazení poklopů litinových šoupátkových</t>
  </si>
  <si>
    <t>-1732069433</t>
  </si>
  <si>
    <t>42291352</t>
  </si>
  <si>
    <t>poklop litinový šoupátkový pro zemní soupravy osazení do terénu a do vozovky vč. fix.podl.</t>
  </si>
  <si>
    <t>1409094751</t>
  </si>
  <si>
    <t>899401113</t>
  </si>
  <si>
    <t>Osazení poklopů litinových hydrantových</t>
  </si>
  <si>
    <t>-991614598</t>
  </si>
  <si>
    <t>42291452</t>
  </si>
  <si>
    <t>poklop litinový - hydrantový DN 80 vč. fix.podl.</t>
  </si>
  <si>
    <t>-761885909</t>
  </si>
  <si>
    <t>45231113.R</t>
  </si>
  <si>
    <t>Podkladní desky z betonu pod poklop, D+M</t>
  </si>
  <si>
    <t>797768665</t>
  </si>
  <si>
    <t>899721111</t>
  </si>
  <si>
    <t>Signalizační vodič DN do 150 mm na potrubí</t>
  </si>
  <si>
    <t>1920415640</t>
  </si>
  <si>
    <t>899722112</t>
  </si>
  <si>
    <t>Krytí potrubí z plastů výstražnou fólií z PVC 25 cm</t>
  </si>
  <si>
    <t>2068853807</t>
  </si>
  <si>
    <t>936311112.R</t>
  </si>
  <si>
    <t>Sanace stávajícího potrubí a šachty - zafoukání popílkobetonem vč.odstranění stávajících armatur a jejich likvidace</t>
  </si>
  <si>
    <t>877762897</t>
  </si>
  <si>
    <t>"odhad"(35,2+36)*0,136</t>
  </si>
  <si>
    <t>-1007934921</t>
  </si>
  <si>
    <t>005 - SO 400 Veřejné osvětlení</t>
  </si>
  <si>
    <t>Ing.Srba T.</t>
  </si>
  <si>
    <t>000 - Vedlejší a ostatní náklady</t>
  </si>
  <si>
    <t>M21 - Elektromontáže</t>
  </si>
  <si>
    <t>M46 - Zemní práce při montážích</t>
  </si>
  <si>
    <t>VN - Vedlejší náklady</t>
  </si>
  <si>
    <t>000</t>
  </si>
  <si>
    <t>101R00</t>
  </si>
  <si>
    <t>Rozměření světelných bodů</t>
  </si>
  <si>
    <t>ks</t>
  </si>
  <si>
    <t>-1787175488</t>
  </si>
  <si>
    <t>102R00</t>
  </si>
  <si>
    <t>Vytyčení stávajících inženýrských sítí</t>
  </si>
  <si>
    <t>582652887</t>
  </si>
  <si>
    <t>103R00</t>
  </si>
  <si>
    <t>Vypnutí a opětovné zapnutí vedení</t>
  </si>
  <si>
    <t>hod</t>
  </si>
  <si>
    <t>432262110</t>
  </si>
  <si>
    <t>104R00</t>
  </si>
  <si>
    <t>Úprava stávajícího rozvodu veřejného osvětlení, a veřejného rozhlasu</t>
  </si>
  <si>
    <t>2106021824</t>
  </si>
  <si>
    <t>105R00</t>
  </si>
  <si>
    <t>Dozory provozovatele veřejného osvětlení</t>
  </si>
  <si>
    <t>-631776711</t>
  </si>
  <si>
    <t>106R00</t>
  </si>
  <si>
    <t>Úklid stavby</t>
  </si>
  <si>
    <t>-1906910163</t>
  </si>
  <si>
    <t>107R00</t>
  </si>
  <si>
    <t>Součinnost s provozovatelem veřejného osvětlení</t>
  </si>
  <si>
    <t>952472208</t>
  </si>
  <si>
    <t>108R00</t>
  </si>
  <si>
    <t>Ekologická likvidace odpadu</t>
  </si>
  <si>
    <t>-1129498181</t>
  </si>
  <si>
    <t>109R00</t>
  </si>
  <si>
    <t>Zjištění stávajícího stavu</t>
  </si>
  <si>
    <t>-538115975</t>
  </si>
  <si>
    <t>110R00</t>
  </si>
  <si>
    <t>Koordinace s provozovateli ostatních sítí</t>
  </si>
  <si>
    <t>1973879218</t>
  </si>
  <si>
    <t>111R00</t>
  </si>
  <si>
    <t>Montážní pološina MP10do 10m výšky, vč přesunu</t>
  </si>
  <si>
    <t>-1943478444</t>
  </si>
  <si>
    <t>112R00</t>
  </si>
  <si>
    <t>Pomocné práce</t>
  </si>
  <si>
    <t>1430950464</t>
  </si>
  <si>
    <t>113R00</t>
  </si>
  <si>
    <t>Nákladní auto 5t</t>
  </si>
  <si>
    <t>-1364131250</t>
  </si>
  <si>
    <t>114R00</t>
  </si>
  <si>
    <t>Dokumentace skutečného provedení stavby, 4x tištěná a 1x na CD</t>
  </si>
  <si>
    <t>-1735737938</t>
  </si>
  <si>
    <t>M21</t>
  </si>
  <si>
    <t>Elektromontáže</t>
  </si>
  <si>
    <t>000000.11</t>
  </si>
  <si>
    <t>Stožárová svorkovnice na DIN, průchozí, např. SR482-VL Z/Cu, včetně pojistky E27 2x6A</t>
  </si>
  <si>
    <t>-1881385982</t>
  </si>
  <si>
    <t>000000.12</t>
  </si>
  <si>
    <t>Stožárová svorkovnice na DIN, SR482-VL Z/Cu, včetně pojistky E27 2x6A, odbočná</t>
  </si>
  <si>
    <t>-1161012725</t>
  </si>
  <si>
    <t>0000000.06</t>
  </si>
  <si>
    <t>Výložník jednoramenný přechodový na průměr 114mm,  vyložení do 3m</t>
  </si>
  <si>
    <t>1767036652</t>
  </si>
  <si>
    <t>0000000.07</t>
  </si>
  <si>
    <t>Výložník jednoramennýoblouková na průměr 89mm, dle výkr.dok., vyložení 2m, výška 1,8m</t>
  </si>
  <si>
    <t>1121387213</t>
  </si>
  <si>
    <t>0000000.08</t>
  </si>
  <si>
    <t>Stožár přechodový STP6-C 159/133/114, žárově zinkovaný</t>
  </si>
  <si>
    <t>-799265444</t>
  </si>
  <si>
    <t>0000000.09</t>
  </si>
  <si>
    <t>Stožár silniční 159/108/89, nadzemní výška 8,2m, žárově zinkovaný</t>
  </si>
  <si>
    <t>586988983</t>
  </si>
  <si>
    <t>0000000.10</t>
  </si>
  <si>
    <t>Stožár sadový 133/89/60, nadzemní výška 5m, žárově zinkovaný</t>
  </si>
  <si>
    <t>923201337</t>
  </si>
  <si>
    <t>0000000.13</t>
  </si>
  <si>
    <t>Ochranná manžeta stožáru pr.133</t>
  </si>
  <si>
    <t>-511106982</t>
  </si>
  <si>
    <t>0000000.14</t>
  </si>
  <si>
    <t>Ochranná manžeta stožáru pr.159</t>
  </si>
  <si>
    <t>1824448461</t>
  </si>
  <si>
    <t>000-0000.15</t>
  </si>
  <si>
    <t>Stožárové pouzdro plast  300/1400, včetně dodávky pouzdra</t>
  </si>
  <si>
    <t>1034843650</t>
  </si>
  <si>
    <t>000-0000.16</t>
  </si>
  <si>
    <t>Stožárové pouzdro plast  250/950, včetně dodávky pouzdra</t>
  </si>
  <si>
    <t>67877760</t>
  </si>
  <si>
    <t>000-0000.17</t>
  </si>
  <si>
    <t>Kabelová spojka na kabely AYKY 4x25, příp. 4x35</t>
  </si>
  <si>
    <t>1799053178</t>
  </si>
  <si>
    <t>00000000.01</t>
  </si>
  <si>
    <t>Svítidlo přechodové DPR1/757 5028lm, 5700K,33,5W, IP66, 230V</t>
  </si>
  <si>
    <t>1463677307</t>
  </si>
  <si>
    <t>00000000.02</t>
  </si>
  <si>
    <t>Svítidlo přechodové DPR1/757 10148lm, 5700K, 72W, IP66, 230V</t>
  </si>
  <si>
    <t>-1951421053</t>
  </si>
  <si>
    <t>00000000.03</t>
  </si>
  <si>
    <t>Svítidlo T25 DM12/740 9367lm, 65W, IP66, 230V</t>
  </si>
  <si>
    <t>-1264710518</t>
  </si>
  <si>
    <t>00000000.04</t>
  </si>
  <si>
    <t>Svítidlo T25 DX10/740 5313lm, 37W, IP66, 230V</t>
  </si>
  <si>
    <t>-399594699</t>
  </si>
  <si>
    <t>00000000.05</t>
  </si>
  <si>
    <t>Svítidlo T25 DM10/740 3606lm, 25W, IP66, 230V</t>
  </si>
  <si>
    <t>-2013307115</t>
  </si>
  <si>
    <t>210100001R00</t>
  </si>
  <si>
    <t>Ukončení vodičů  + zapojení do 2,5 mm2</t>
  </si>
  <si>
    <t>1988397843</t>
  </si>
  <si>
    <t>210100003R00</t>
  </si>
  <si>
    <t>Ukončení vodičů + zapojení do 16 mm2</t>
  </si>
  <si>
    <t>400390436</t>
  </si>
  <si>
    <t>210202011R01</t>
  </si>
  <si>
    <t>Svítidlo venkovní LED, umístění na stožár/výložník</t>
  </si>
  <si>
    <t>1218507673</t>
  </si>
  <si>
    <t>210204011R00</t>
  </si>
  <si>
    <t>Stožár osvětlovací ocelový délky do 12 m</t>
  </si>
  <si>
    <t>-204699667</t>
  </si>
  <si>
    <t>210204103RS2</t>
  </si>
  <si>
    <t>Výložník ocelový 1ramenný do 35 kg, včetně nákladů na montážní plošinu</t>
  </si>
  <si>
    <t>1106635658</t>
  </si>
  <si>
    <t>210204202R00</t>
  </si>
  <si>
    <t>Elektrovýzbroj stožáru</t>
  </si>
  <si>
    <t>-1224776986</t>
  </si>
  <si>
    <t>210205310R00</t>
  </si>
  <si>
    <t>Osazení manžety na stožár</t>
  </si>
  <si>
    <t>1606109802</t>
  </si>
  <si>
    <t>210220021RT1</t>
  </si>
  <si>
    <t>Vedení uzemňovací v zemi FeZn do 120 mm2, včetně drátu FeZn D=10mm</t>
  </si>
  <si>
    <t>-150927706</t>
  </si>
  <si>
    <t>210220301RT2</t>
  </si>
  <si>
    <t>Svorka hromosvodová do 2 šroubů /SS, SZ, SO/, včetně dodávky svorky SS</t>
  </si>
  <si>
    <t>1788796234</t>
  </si>
  <si>
    <t>210220302RT6</t>
  </si>
  <si>
    <t>Svorka hromosvodová nad 2 šrouby /ST, SJ, SR, atd/, včetně dodávky svorky SP1</t>
  </si>
  <si>
    <t>1603079</t>
  </si>
  <si>
    <t>210810005RT1</t>
  </si>
  <si>
    <t>Kabel CYKY-J  3 x 1,5 mm2 , včetně dodávky kabelu</t>
  </si>
  <si>
    <t>1447170628</t>
  </si>
  <si>
    <t>210810014RT1</t>
  </si>
  <si>
    <t>Kabel CYKY-J 4 x 16 mm2 volně uložený, včetně dodávky kabelu</t>
  </si>
  <si>
    <t>1113115560</t>
  </si>
  <si>
    <t>210901071RT1</t>
  </si>
  <si>
    <t>Kabel silový AYKY-J 4 x 35 mm2 volně uložený, včetně dodávky kabelu AYKY 4x35</t>
  </si>
  <si>
    <t>212222202</t>
  </si>
  <si>
    <t>212100108R00</t>
  </si>
  <si>
    <t>Opatření vodiče smršťovací bužírkou</t>
  </si>
  <si>
    <t>-378839777</t>
  </si>
  <si>
    <t>212100109R00</t>
  </si>
  <si>
    <t>Ochrana svorek v zemi proti korozi</t>
  </si>
  <si>
    <t>2031150480</t>
  </si>
  <si>
    <t>56288050.A</t>
  </si>
  <si>
    <t>Štítek na označení kabel. vývodu z PVC, vč. osazení</t>
  </si>
  <si>
    <t>-123632317</t>
  </si>
  <si>
    <t>56288051.A</t>
  </si>
  <si>
    <t>Štítek označovací na stožár, vč. osazení</t>
  </si>
  <si>
    <t>-252643291</t>
  </si>
  <si>
    <t>56288999.1007</t>
  </si>
  <si>
    <t>Trubice smršťovací d 25 x 1000 m, zž</t>
  </si>
  <si>
    <t>-907282107</t>
  </si>
  <si>
    <t>M46</t>
  </si>
  <si>
    <t>Zemní práce při montážích</t>
  </si>
  <si>
    <t>0000000.08.1</t>
  </si>
  <si>
    <t>Chránička korugovaná kopoflex, vel. 110</t>
  </si>
  <si>
    <t>-968086699</t>
  </si>
  <si>
    <t>000-0000.18</t>
  </si>
  <si>
    <t>Rozbourání asfaltového povrchu chodníku</t>
  </si>
  <si>
    <t>-1459552517</t>
  </si>
  <si>
    <t>000-0000.19</t>
  </si>
  <si>
    <t>Odvoz a ekologická likvidace asfalt. odpadu</t>
  </si>
  <si>
    <t>-362622647</t>
  </si>
  <si>
    <t>230191017R00</t>
  </si>
  <si>
    <t>Uložení chráničky ve výkopu</t>
  </si>
  <si>
    <t>1315935286</t>
  </si>
  <si>
    <t>460010024RT2</t>
  </si>
  <si>
    <t>Vytýčení kabelové trasy v zastavěném prostoru, délka trasy do 500 m</t>
  </si>
  <si>
    <t>km</t>
  </si>
  <si>
    <t>-1058864017</t>
  </si>
  <si>
    <t>460030081R00</t>
  </si>
  <si>
    <t>Řezání spáry v asfaltu nebo betonu</t>
  </si>
  <si>
    <t>2050542358</t>
  </si>
  <si>
    <t>460050703R00</t>
  </si>
  <si>
    <t>Jáma do 2 m3 pro stožár veřejného osvětlení, hor.3</t>
  </si>
  <si>
    <t>-1596783480</t>
  </si>
  <si>
    <t>460120002RT1</t>
  </si>
  <si>
    <t>Zához jámy, hornina třídy 3 - 4, upěchování a úprava povrchu</t>
  </si>
  <si>
    <t>83865249</t>
  </si>
  <si>
    <t>460200133R00</t>
  </si>
  <si>
    <t>Výkop kabelové rýhy 35/50 cm  hor.3</t>
  </si>
  <si>
    <t>-1537036464</t>
  </si>
  <si>
    <t>460200173RT2</t>
  </si>
  <si>
    <t>Výkop kabelové rýhy 35/90 cm  hor.3, ruční výkop rýhy</t>
  </si>
  <si>
    <t>1731972067</t>
  </si>
  <si>
    <t>460200303R00</t>
  </si>
  <si>
    <t>Výkop kabelové rýhy 50/120 cm hor.3</t>
  </si>
  <si>
    <t>416092874</t>
  </si>
  <si>
    <t>460420022RT3</t>
  </si>
  <si>
    <t>Zřízení kabelového lože v rýze š. do 65 cm z písku, lože tloušťky 20 cm</t>
  </si>
  <si>
    <t>672171256</t>
  </si>
  <si>
    <t>460490012R00</t>
  </si>
  <si>
    <t>Fólie výstražná z PVC, šířka 33 cm</t>
  </si>
  <si>
    <t>-690529906</t>
  </si>
  <si>
    <t>460570133R00</t>
  </si>
  <si>
    <t>Zához rýhy 35/50 cm, hornina třídy 3, se zhutněním</t>
  </si>
  <si>
    <t>-2014415430</t>
  </si>
  <si>
    <t>460570173R00</t>
  </si>
  <si>
    <t>Zához rýhy 35/90 cm, hornina třídy 3, se zhutněním</t>
  </si>
  <si>
    <t>-672433400</t>
  </si>
  <si>
    <t>460570303R00</t>
  </si>
  <si>
    <t>Zához rýhy 50/120 cm, hornina tř. 3, se zhutněním</t>
  </si>
  <si>
    <t>-751294220</t>
  </si>
  <si>
    <t>460600001RT8</t>
  </si>
  <si>
    <t>Naložení a odvoz zeminy, odvoz na vzdálenost 10000 m</t>
  </si>
  <si>
    <t>300596994</t>
  </si>
  <si>
    <t>460620001R00</t>
  </si>
  <si>
    <t>Položení drnu</t>
  </si>
  <si>
    <t>-1897796569</t>
  </si>
  <si>
    <t>578100010RA0</t>
  </si>
  <si>
    <t>Chodník z litého asfaltu</t>
  </si>
  <si>
    <t>-2075845826</t>
  </si>
  <si>
    <t>58152180</t>
  </si>
  <si>
    <t>Písek kopaný ZPM</t>
  </si>
  <si>
    <t>T</t>
  </si>
  <si>
    <t>-2024904438</t>
  </si>
  <si>
    <t>58511110</t>
  </si>
  <si>
    <t>Beton B13,5</t>
  </si>
  <si>
    <t>1863404707</t>
  </si>
  <si>
    <t>VN</t>
  </si>
  <si>
    <t>Vedlejší náklady</t>
  </si>
  <si>
    <t>Autorský dozor</t>
  </si>
  <si>
    <t>842416968</t>
  </si>
  <si>
    <t>VRN2</t>
  </si>
  <si>
    <t>Komplexní zkoušky</t>
  </si>
  <si>
    <t>-1666078680</t>
  </si>
  <si>
    <t>Podíl přidružených výkonů pro elektromontáže</t>
  </si>
  <si>
    <t>1179424555</t>
  </si>
  <si>
    <t>Podíl přidružených výkonů pro zemní práce</t>
  </si>
  <si>
    <t>429246153</t>
  </si>
  <si>
    <t>VRN5</t>
  </si>
  <si>
    <t>Přirážka za podružný materiál</t>
  </si>
  <si>
    <t>-154166336</t>
  </si>
  <si>
    <t>VRN6</t>
  </si>
  <si>
    <t>Přirážka za prořez kabelů</t>
  </si>
  <si>
    <t>-258883838</t>
  </si>
  <si>
    <t>VRN7</t>
  </si>
  <si>
    <t>Revize</t>
  </si>
  <si>
    <t>-1729252751</t>
  </si>
  <si>
    <t>006 - SO 500 Přeložka horkovodu</t>
  </si>
  <si>
    <t>133202011</t>
  </si>
  <si>
    <t>Hloubení šachet ručním nebo pneum nářadím v soudržných horninách tř. 3, plocha výkopu do 4 m2</t>
  </si>
  <si>
    <t>548905765</t>
  </si>
  <si>
    <t>1,5*1,5*0,5</t>
  </si>
  <si>
    <t>-2019681079</t>
  </si>
  <si>
    <t>1133823192</t>
  </si>
  <si>
    <t>-883687689</t>
  </si>
  <si>
    <t>1045501641</t>
  </si>
  <si>
    <t>1,125*1,83</t>
  </si>
  <si>
    <t>-193109086</t>
  </si>
  <si>
    <t>"obsyp"1,5*1,5*0,5-0,8*0,35</t>
  </si>
  <si>
    <t>"zásyp potrubí a armatur odhad"0,5</t>
  </si>
  <si>
    <t>72610955</t>
  </si>
  <si>
    <t>"obsyp"(1,5*1,5*0,5-0,8*0,35)*2</t>
  </si>
  <si>
    <t>58331351</t>
  </si>
  <si>
    <t>kamenivo těžené drobné frakce 0-4</t>
  </si>
  <si>
    <t>-1920003258</t>
  </si>
  <si>
    <t>"zásyp potrubí a armatur odhad"0,5*2</t>
  </si>
  <si>
    <t>358315114</t>
  </si>
  <si>
    <t>Bourání šachty, rozebrání skruží</t>
  </si>
  <si>
    <t>147690767</t>
  </si>
  <si>
    <t>894411311</t>
  </si>
  <si>
    <t>Osazení železobetonových dílců pro šachty skruží rovných</t>
  </si>
  <si>
    <t>-1289911016</t>
  </si>
  <si>
    <t>59224065</t>
  </si>
  <si>
    <t>skruž betonová DN 1000x250, 100x25x12 cm</t>
  </si>
  <si>
    <t>-1084978641</t>
  </si>
  <si>
    <t>894414211</t>
  </si>
  <si>
    <t>Osazení železobetonových dílců pro šachty desek zákrytových</t>
  </si>
  <si>
    <t>1677890738</t>
  </si>
  <si>
    <t>59224315</t>
  </si>
  <si>
    <t>deska betonová zákrytová pro kruhové šachty 100/62,5 x 12 cm</t>
  </si>
  <si>
    <t>-253242563</t>
  </si>
  <si>
    <t>899102211</t>
  </si>
  <si>
    <t>Demontáž poklopů ocelových včetně rámů - horkovod</t>
  </si>
  <si>
    <t>-284561431</t>
  </si>
  <si>
    <t>899104112</t>
  </si>
  <si>
    <t>Osazení poklopů litinových nebo ocelových včetně rámů pro třídu zatížení D400, E600</t>
  </si>
  <si>
    <t>998205812</t>
  </si>
  <si>
    <t>28661935</t>
  </si>
  <si>
    <t>poklop šachtový litinový dno DN 600 pro třídu zatížení D400, uzamykatelný</t>
  </si>
  <si>
    <t>1833072274</t>
  </si>
  <si>
    <t>899620.R</t>
  </si>
  <si>
    <t>Podmazání vyrovnávacách prstenců šachet betonem, D+M</t>
  </si>
  <si>
    <t>-886122586</t>
  </si>
  <si>
    <t>985131311</t>
  </si>
  <si>
    <t>Ruční dočištění ploch stěn, rubu kleneb a podlah ocelových kartáči</t>
  </si>
  <si>
    <t>1355828098</t>
  </si>
  <si>
    <t>"odhad"0,25*(1,3*4)+3,6*0,2+4*1,3*0,2</t>
  </si>
  <si>
    <t>985139111</t>
  </si>
  <si>
    <t>Příplatek k očištění ploch za práci ve stísněném prostoru</t>
  </si>
  <si>
    <t>-1501380216</t>
  </si>
  <si>
    <t>3,06</t>
  </si>
  <si>
    <t>985139112</t>
  </si>
  <si>
    <t>Příplatek k očištění ploch za plochu do 10 m2 jednotlivě</t>
  </si>
  <si>
    <t>20434001</t>
  </si>
  <si>
    <t>985311112</t>
  </si>
  <si>
    <t>Reprofilace stěn cementovými sanačními maltami tl 20 mm</t>
  </si>
  <si>
    <t>-150867348</t>
  </si>
  <si>
    <t>998271301</t>
  </si>
  <si>
    <t>Přesun hmot pro kanalizace hloubené z betonu otevřený výkop</t>
  </si>
  <si>
    <t>1429401037</t>
  </si>
  <si>
    <t>-632657401</t>
  </si>
  <si>
    <t>"izolace šachty"3,14*1,1</t>
  </si>
  <si>
    <t>-1532077466</t>
  </si>
  <si>
    <t>3,454*0,00035 'Přepočtené koeficientem množství</t>
  </si>
  <si>
    <t>-1856848802</t>
  </si>
  <si>
    <t>-1807372575</t>
  </si>
  <si>
    <t>3,454*0,00045 'Přepočtené koeficientem množství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</si>
</sst>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18-49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Dopravní napojení sportovišť města Chrudim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Chrudim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15. 8. 2019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Chrudim,Resselovo nám.77, Chrudim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VDI Projekt s.r.o., K Botiči 1453/6, Praha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ROUND(SUM(AG95:AG100),2)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ROUND(SUM(AS95:AS100),2)</f>
        <v>0</v>
      </c>
      <c r="AT94" s="114">
        <f>ROUND(SUM(AV94:AW94),2)</f>
        <v>0</v>
      </c>
      <c r="AU94" s="115">
        <f>ROUND(SUM(AU95:AU100),5)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ROUND(SUM(AZ95:AZ100),2)</f>
        <v>0</v>
      </c>
      <c r="BA94" s="114">
        <f>ROUND(SUM(BA95:BA100),2)</f>
        <v>0</v>
      </c>
      <c r="BB94" s="114">
        <f>ROUND(SUM(BB95:BB100),2)</f>
        <v>0</v>
      </c>
      <c r="BC94" s="114">
        <f>ROUND(SUM(BC95:BC100),2)</f>
        <v>0</v>
      </c>
      <c r="BD94" s="116">
        <f>ROUND(SUM(BD95:BD100),2)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Vedlejší a ostatní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'001 - Vedlejší a ostatní ...'!P121</f>
        <v>0</v>
      </c>
      <c r="AV95" s="128">
        <f>'001 - Vedlejší a ostatní ...'!J33</f>
        <v>0</v>
      </c>
      <c r="AW95" s="128">
        <f>'001 - Vedlejší a ostatní ...'!J34</f>
        <v>0</v>
      </c>
      <c r="AX95" s="128">
        <f>'001 - Vedlejší a ostatní ...'!J35</f>
        <v>0</v>
      </c>
      <c r="AY95" s="128">
        <f>'001 - Vedlejší a ostatní ...'!J36</f>
        <v>0</v>
      </c>
      <c r="AZ95" s="128">
        <f>'001 - Vedlejší a ostatní ...'!F33</f>
        <v>0</v>
      </c>
      <c r="BA95" s="128">
        <f>'001 - Vedlejší a ostatní ...'!F34</f>
        <v>0</v>
      </c>
      <c r="BB95" s="128">
        <f>'001 - Vedlejší a ostatní ...'!F35</f>
        <v>0</v>
      </c>
      <c r="BC95" s="128">
        <f>'001 - Vedlejší a ostatní ...'!F36</f>
        <v>0</v>
      </c>
      <c r="BD95" s="130">
        <f>'001 - Vedlejší a ostatní 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'002 - SO 100 Komunikace'!J30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'002 - SO 100 Komunikace'!P127</f>
        <v>0</v>
      </c>
      <c r="AV96" s="128">
        <f>'002 - SO 100 Komunikace'!J33</f>
        <v>0</v>
      </c>
      <c r="AW96" s="128">
        <f>'002 - SO 100 Komunikace'!J34</f>
        <v>0</v>
      </c>
      <c r="AX96" s="128">
        <f>'002 - SO 100 Komunikace'!J35</f>
        <v>0</v>
      </c>
      <c r="AY96" s="128">
        <f>'002 - SO 100 Komunikace'!J36</f>
        <v>0</v>
      </c>
      <c r="AZ96" s="128">
        <f>'002 - SO 100 Komunikace'!F33</f>
        <v>0</v>
      </c>
      <c r="BA96" s="128">
        <f>'002 - SO 100 Komunikace'!F34</f>
        <v>0</v>
      </c>
      <c r="BB96" s="128">
        <f>'002 - SO 100 Komunikace'!F35</f>
        <v>0</v>
      </c>
      <c r="BC96" s="128">
        <f>'002 - SO 100 Komunikace'!F36</f>
        <v>0</v>
      </c>
      <c r="BD96" s="130">
        <f>'002 - SO 100 Komunikace'!F37</f>
        <v>0</v>
      </c>
      <c r="BE96" s="7"/>
      <c r="BT96" s="131" t="s">
        <v>84</v>
      </c>
      <c r="BV96" s="131" t="s">
        <v>78</v>
      </c>
      <c r="BW96" s="131" t="s">
        <v>90</v>
      </c>
      <c r="BX96" s="131" t="s">
        <v>5</v>
      </c>
      <c r="CL96" s="131" t="s">
        <v>91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'003 - SO 301 Kanalizace'!J30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27">
        <v>0</v>
      </c>
      <c r="AT97" s="128">
        <f>ROUND(SUM(AV97:AW97),2)</f>
        <v>0</v>
      </c>
      <c r="AU97" s="129">
        <f>'003 - SO 301 Kanalizace'!P123</f>
        <v>0</v>
      </c>
      <c r="AV97" s="128">
        <f>'003 - SO 301 Kanalizace'!J33</f>
        <v>0</v>
      </c>
      <c r="AW97" s="128">
        <f>'003 - SO 301 Kanalizace'!J34</f>
        <v>0</v>
      </c>
      <c r="AX97" s="128">
        <f>'003 - SO 301 Kanalizace'!J35</f>
        <v>0</v>
      </c>
      <c r="AY97" s="128">
        <f>'003 - SO 301 Kanalizace'!J36</f>
        <v>0</v>
      </c>
      <c r="AZ97" s="128">
        <f>'003 - SO 301 Kanalizace'!F33</f>
        <v>0</v>
      </c>
      <c r="BA97" s="128">
        <f>'003 - SO 301 Kanalizace'!F34</f>
        <v>0</v>
      </c>
      <c r="BB97" s="128">
        <f>'003 - SO 301 Kanalizace'!F35</f>
        <v>0</v>
      </c>
      <c r="BC97" s="128">
        <f>'003 - SO 301 Kanalizace'!F36</f>
        <v>0</v>
      </c>
      <c r="BD97" s="130">
        <f>'003 - SO 301 Kanalizace'!F37</f>
        <v>0</v>
      </c>
      <c r="BE97" s="7"/>
      <c r="BT97" s="131" t="s">
        <v>84</v>
      </c>
      <c r="BV97" s="131" t="s">
        <v>78</v>
      </c>
      <c r="BW97" s="131" t="s">
        <v>94</v>
      </c>
      <c r="BX97" s="131" t="s">
        <v>5</v>
      </c>
      <c r="CL97" s="131" t="s">
        <v>95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96</v>
      </c>
      <c r="E98" s="122"/>
      <c r="F98" s="122"/>
      <c r="G98" s="122"/>
      <c r="H98" s="122"/>
      <c r="I98" s="123"/>
      <c r="J98" s="122" t="s">
        <v>97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'004 - SO 302 Vodovod'!J30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89</v>
      </c>
      <c r="AR98" s="126"/>
      <c r="AS98" s="127">
        <v>0</v>
      </c>
      <c r="AT98" s="128">
        <f>ROUND(SUM(AV98:AW98),2)</f>
        <v>0</v>
      </c>
      <c r="AU98" s="129">
        <f>'004 - SO 302 Vodovod'!P123</f>
        <v>0</v>
      </c>
      <c r="AV98" s="128">
        <f>'004 - SO 302 Vodovod'!J33</f>
        <v>0</v>
      </c>
      <c r="AW98" s="128">
        <f>'004 - SO 302 Vodovod'!J34</f>
        <v>0</v>
      </c>
      <c r="AX98" s="128">
        <f>'004 - SO 302 Vodovod'!J35</f>
        <v>0</v>
      </c>
      <c r="AY98" s="128">
        <f>'004 - SO 302 Vodovod'!J36</f>
        <v>0</v>
      </c>
      <c r="AZ98" s="128">
        <f>'004 - SO 302 Vodovod'!F33</f>
        <v>0</v>
      </c>
      <c r="BA98" s="128">
        <f>'004 - SO 302 Vodovod'!F34</f>
        <v>0</v>
      </c>
      <c r="BB98" s="128">
        <f>'004 - SO 302 Vodovod'!F35</f>
        <v>0</v>
      </c>
      <c r="BC98" s="128">
        <f>'004 - SO 302 Vodovod'!F36</f>
        <v>0</v>
      </c>
      <c r="BD98" s="130">
        <f>'004 - SO 302 Vodovod'!F37</f>
        <v>0</v>
      </c>
      <c r="BE98" s="7"/>
      <c r="BT98" s="131" t="s">
        <v>84</v>
      </c>
      <c r="BV98" s="131" t="s">
        <v>78</v>
      </c>
      <c r="BW98" s="131" t="s">
        <v>98</v>
      </c>
      <c r="BX98" s="131" t="s">
        <v>5</v>
      </c>
      <c r="CL98" s="131" t="s">
        <v>99</v>
      </c>
      <c r="CM98" s="131" t="s">
        <v>86</v>
      </c>
    </row>
    <row r="99" spans="1:91" s="7" customFormat="1" ht="16.5" customHeight="1">
      <c r="A99" s="119" t="s">
        <v>80</v>
      </c>
      <c r="B99" s="120"/>
      <c r="C99" s="121"/>
      <c r="D99" s="122" t="s">
        <v>100</v>
      </c>
      <c r="E99" s="122"/>
      <c r="F99" s="122"/>
      <c r="G99" s="122"/>
      <c r="H99" s="122"/>
      <c r="I99" s="123"/>
      <c r="J99" s="122" t="s">
        <v>101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'005 - SO 400 Veřejné osvě...'!J30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102</v>
      </c>
      <c r="AR99" s="126"/>
      <c r="AS99" s="127">
        <v>0</v>
      </c>
      <c r="AT99" s="128">
        <f>ROUND(SUM(AV99:AW99),2)</f>
        <v>0</v>
      </c>
      <c r="AU99" s="129">
        <f>'005 - SO 400 Veřejné osvě...'!P120</f>
        <v>0</v>
      </c>
      <c r="AV99" s="128">
        <f>'005 - SO 400 Veřejné osvě...'!J33</f>
        <v>0</v>
      </c>
      <c r="AW99" s="128">
        <f>'005 - SO 400 Veřejné osvě...'!J34</f>
        <v>0</v>
      </c>
      <c r="AX99" s="128">
        <f>'005 - SO 400 Veřejné osvě...'!J35</f>
        <v>0</v>
      </c>
      <c r="AY99" s="128">
        <f>'005 - SO 400 Veřejné osvě...'!J36</f>
        <v>0</v>
      </c>
      <c r="AZ99" s="128">
        <f>'005 - SO 400 Veřejné osvě...'!F33</f>
        <v>0</v>
      </c>
      <c r="BA99" s="128">
        <f>'005 - SO 400 Veřejné osvě...'!F34</f>
        <v>0</v>
      </c>
      <c r="BB99" s="128">
        <f>'005 - SO 400 Veřejné osvě...'!F35</f>
        <v>0</v>
      </c>
      <c r="BC99" s="128">
        <f>'005 - SO 400 Veřejné osvě...'!F36</f>
        <v>0</v>
      </c>
      <c r="BD99" s="130">
        <f>'005 - SO 400 Veřejné osvě...'!F37</f>
        <v>0</v>
      </c>
      <c r="BE99" s="7"/>
      <c r="BT99" s="131" t="s">
        <v>84</v>
      </c>
      <c r="BV99" s="131" t="s">
        <v>78</v>
      </c>
      <c r="BW99" s="131" t="s">
        <v>103</v>
      </c>
      <c r="BX99" s="131" t="s">
        <v>5</v>
      </c>
      <c r="CL99" s="131" t="s">
        <v>104</v>
      </c>
      <c r="CM99" s="131" t="s">
        <v>86</v>
      </c>
    </row>
    <row r="100" spans="1:91" s="7" customFormat="1" ht="16.5" customHeight="1">
      <c r="A100" s="119" t="s">
        <v>80</v>
      </c>
      <c r="B100" s="120"/>
      <c r="C100" s="121"/>
      <c r="D100" s="122" t="s">
        <v>105</v>
      </c>
      <c r="E100" s="122"/>
      <c r="F100" s="122"/>
      <c r="G100" s="122"/>
      <c r="H100" s="122"/>
      <c r="I100" s="123"/>
      <c r="J100" s="122" t="s">
        <v>106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'006 - SO 500 Přeložka hor...'!J30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89</v>
      </c>
      <c r="AR100" s="126"/>
      <c r="AS100" s="132">
        <v>0</v>
      </c>
      <c r="AT100" s="133">
        <f>ROUND(SUM(AV100:AW100),2)</f>
        <v>0</v>
      </c>
      <c r="AU100" s="134">
        <f>'006 - SO 500 Přeložka hor...'!P124</f>
        <v>0</v>
      </c>
      <c r="AV100" s="133">
        <f>'006 - SO 500 Přeložka hor...'!J33</f>
        <v>0</v>
      </c>
      <c r="AW100" s="133">
        <f>'006 - SO 500 Přeložka hor...'!J34</f>
        <v>0</v>
      </c>
      <c r="AX100" s="133">
        <f>'006 - SO 500 Přeložka hor...'!J35</f>
        <v>0</v>
      </c>
      <c r="AY100" s="133">
        <f>'006 - SO 500 Přeložka hor...'!J36</f>
        <v>0</v>
      </c>
      <c r="AZ100" s="133">
        <f>'006 - SO 500 Přeložka hor...'!F33</f>
        <v>0</v>
      </c>
      <c r="BA100" s="133">
        <f>'006 - SO 500 Přeložka hor...'!F34</f>
        <v>0</v>
      </c>
      <c r="BB100" s="133">
        <f>'006 - SO 500 Přeložka hor...'!F35</f>
        <v>0</v>
      </c>
      <c r="BC100" s="133">
        <f>'006 - SO 500 Přeložka hor...'!F36</f>
        <v>0</v>
      </c>
      <c r="BD100" s="135">
        <f>'006 - SO 500 Přeložka hor...'!F37</f>
        <v>0</v>
      </c>
      <c r="BE100" s="7"/>
      <c r="BT100" s="131" t="s">
        <v>84</v>
      </c>
      <c r="BV100" s="131" t="s">
        <v>78</v>
      </c>
      <c r="BW100" s="131" t="s">
        <v>107</v>
      </c>
      <c r="BX100" s="131" t="s">
        <v>5</v>
      </c>
      <c r="CL100" s="131" t="s">
        <v>108</v>
      </c>
      <c r="CM100" s="131" t="s">
        <v>86</v>
      </c>
    </row>
    <row r="101" spans="1:57" s="2" customFormat="1" ht="30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Vedlejší a ostatní ...'!C2" display="/"/>
    <hyperlink ref="A96" location="'002 - SO 100 Komunikace'!C2" display="/"/>
    <hyperlink ref="A97" location="'003 - SO 301 Kanalizace'!C2" display="/"/>
    <hyperlink ref="A98" location="'004 - SO 302 Vodovod'!C2" display="/"/>
    <hyperlink ref="A99" location="'005 - SO 400 Veřejné osvě...'!C2" display="/"/>
    <hyperlink ref="A100" location="'006 - SO 500 Přeložka ho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111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tr">
        <f>IF('Rekapitulace stavby'!E20="","",'Rekapitulace stavby'!E20)</f>
        <v xml:space="preserve"> </v>
      </c>
      <c r="F24" s="38"/>
      <c r="G24" s="38"/>
      <c r="H24" s="38"/>
      <c r="I24" s="147" t="s">
        <v>27</v>
      </c>
      <c r="J24" s="146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ROUND((SUM(BE121:BE151)),2)</f>
        <v>0</v>
      </c>
      <c r="G33" s="38"/>
      <c r="H33" s="38"/>
      <c r="I33" s="162">
        <v>0.21</v>
      </c>
      <c r="J33" s="161">
        <f>ROUND(((SUM(BE121:BE151))*I33),2)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ROUND((SUM(BF121:BF151)),2)</f>
        <v>0</v>
      </c>
      <c r="G34" s="38"/>
      <c r="H34" s="38"/>
      <c r="I34" s="162">
        <v>0.15</v>
      </c>
      <c r="J34" s="161">
        <f>ROUND(((SUM(BF121:BF151))*I34),2)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ROUND((SUM(BG121:BG151)),2)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ROUND((SUM(BH121:BH151)),2)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ROUND((SUM(BI121:BI151)),2)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Vedlejší a ostatní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VDI Projekt s.r.o., K Botiči 1453/6,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117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118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119</v>
      </c>
      <c r="E99" s="203"/>
      <c r="F99" s="203"/>
      <c r="G99" s="203"/>
      <c r="H99" s="203"/>
      <c r="I99" s="204"/>
      <c r="J99" s="205">
        <f>J134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120</v>
      </c>
      <c r="E100" s="203"/>
      <c r="F100" s="203"/>
      <c r="G100" s="203"/>
      <c r="H100" s="203"/>
      <c r="I100" s="204"/>
      <c r="J100" s="205">
        <f>J144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121</v>
      </c>
      <c r="E101" s="203"/>
      <c r="F101" s="203"/>
      <c r="G101" s="203"/>
      <c r="H101" s="203"/>
      <c r="I101" s="204"/>
      <c r="J101" s="205">
        <f>J150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122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7" t="str">
        <f>E7</f>
        <v>Dopravní napojení sportovišť města Chrudim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110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001 - Vedlejší a ostatní náklady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Chrudim</v>
      </c>
      <c r="G115" s="40"/>
      <c r="H115" s="40"/>
      <c r="I115" s="147" t="s">
        <v>22</v>
      </c>
      <c r="J115" s="79" t="str">
        <f>IF(J12="","",J12)</f>
        <v>15. 8. 2019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40.05" customHeight="1">
      <c r="A117" s="38"/>
      <c r="B117" s="39"/>
      <c r="C117" s="32" t="s">
        <v>24</v>
      </c>
      <c r="D117" s="40"/>
      <c r="E117" s="40"/>
      <c r="F117" s="27" t="str">
        <f>E15</f>
        <v>Město Chrudim,Resselovo nám.77, Chrudim</v>
      </c>
      <c r="G117" s="40"/>
      <c r="H117" s="40"/>
      <c r="I117" s="147" t="s">
        <v>30</v>
      </c>
      <c r="J117" s="36" t="str">
        <f>E21</f>
        <v>VDI Projekt s.r.o., K Botiči 1453/6, Praha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147" t="s">
        <v>33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07"/>
      <c r="B120" s="208"/>
      <c r="C120" s="209" t="s">
        <v>123</v>
      </c>
      <c r="D120" s="210" t="s">
        <v>61</v>
      </c>
      <c r="E120" s="210" t="s">
        <v>57</v>
      </c>
      <c r="F120" s="210" t="s">
        <v>58</v>
      </c>
      <c r="G120" s="210" t="s">
        <v>124</v>
      </c>
      <c r="H120" s="210" t="s">
        <v>125</v>
      </c>
      <c r="I120" s="211" t="s">
        <v>126</v>
      </c>
      <c r="J120" s="210" t="s">
        <v>114</v>
      </c>
      <c r="K120" s="212" t="s">
        <v>127</v>
      </c>
      <c r="L120" s="213"/>
      <c r="M120" s="100" t="s">
        <v>1</v>
      </c>
      <c r="N120" s="101" t="s">
        <v>40</v>
      </c>
      <c r="O120" s="101" t="s">
        <v>128</v>
      </c>
      <c r="P120" s="101" t="s">
        <v>129</v>
      </c>
      <c r="Q120" s="101" t="s">
        <v>130</v>
      </c>
      <c r="R120" s="101" t="s">
        <v>131</v>
      </c>
      <c r="S120" s="101" t="s">
        <v>132</v>
      </c>
      <c r="T120" s="102" t="s">
        <v>133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pans="1:63" s="2" customFormat="1" ht="22.8" customHeight="1">
      <c r="A121" s="38"/>
      <c r="B121" s="39"/>
      <c r="C121" s="107" t="s">
        <v>134</v>
      </c>
      <c r="D121" s="40"/>
      <c r="E121" s="40"/>
      <c r="F121" s="40"/>
      <c r="G121" s="40"/>
      <c r="H121" s="40"/>
      <c r="I121" s="144"/>
      <c r="J121" s="214">
        <f>BK121</f>
        <v>0</v>
      </c>
      <c r="K121" s="40"/>
      <c r="L121" s="44"/>
      <c r="M121" s="103"/>
      <c r="N121" s="215"/>
      <c r="O121" s="104"/>
      <c r="P121" s="216">
        <f>P122</f>
        <v>0</v>
      </c>
      <c r="Q121" s="104"/>
      <c r="R121" s="216">
        <f>R122</f>
        <v>0</v>
      </c>
      <c r="S121" s="104"/>
      <c r="T121" s="217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75</v>
      </c>
      <c r="AU121" s="17" t="s">
        <v>116</v>
      </c>
      <c r="BK121" s="218">
        <f>BK122</f>
        <v>0</v>
      </c>
    </row>
    <row r="122" spans="1:63" s="12" customFormat="1" ht="25.9" customHeight="1">
      <c r="A122" s="12"/>
      <c r="B122" s="219"/>
      <c r="C122" s="220"/>
      <c r="D122" s="221" t="s">
        <v>75</v>
      </c>
      <c r="E122" s="222" t="s">
        <v>135</v>
      </c>
      <c r="F122" s="222" t="s">
        <v>136</v>
      </c>
      <c r="G122" s="220"/>
      <c r="H122" s="220"/>
      <c r="I122" s="223"/>
      <c r="J122" s="224">
        <f>BK122</f>
        <v>0</v>
      </c>
      <c r="K122" s="220"/>
      <c r="L122" s="225"/>
      <c r="M122" s="226"/>
      <c r="N122" s="227"/>
      <c r="O122" s="227"/>
      <c r="P122" s="228">
        <f>P123+P134+P144+P150</f>
        <v>0</v>
      </c>
      <c r="Q122" s="227"/>
      <c r="R122" s="228">
        <f>R123+R134+R144+R150</f>
        <v>0</v>
      </c>
      <c r="S122" s="227"/>
      <c r="T122" s="229">
        <f>T123+T134+T144+T150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0" t="s">
        <v>137</v>
      </c>
      <c r="AT122" s="231" t="s">
        <v>75</v>
      </c>
      <c r="AU122" s="231" t="s">
        <v>76</v>
      </c>
      <c r="AY122" s="230" t="s">
        <v>138</v>
      </c>
      <c r="BK122" s="232">
        <f>BK123+BK134+BK144+BK150</f>
        <v>0</v>
      </c>
    </row>
    <row r="123" spans="1:63" s="12" customFormat="1" ht="22.8" customHeight="1">
      <c r="A123" s="12"/>
      <c r="B123" s="219"/>
      <c r="C123" s="220"/>
      <c r="D123" s="221" t="s">
        <v>75</v>
      </c>
      <c r="E123" s="233" t="s">
        <v>139</v>
      </c>
      <c r="F123" s="233" t="s">
        <v>140</v>
      </c>
      <c r="G123" s="220"/>
      <c r="H123" s="220"/>
      <c r="I123" s="223"/>
      <c r="J123" s="234">
        <f>BK123</f>
        <v>0</v>
      </c>
      <c r="K123" s="220"/>
      <c r="L123" s="225"/>
      <c r="M123" s="226"/>
      <c r="N123" s="227"/>
      <c r="O123" s="227"/>
      <c r="P123" s="228">
        <f>SUM(P124:P133)</f>
        <v>0</v>
      </c>
      <c r="Q123" s="227"/>
      <c r="R123" s="228">
        <f>SUM(R124:R133)</f>
        <v>0</v>
      </c>
      <c r="S123" s="227"/>
      <c r="T123" s="229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0" t="s">
        <v>137</v>
      </c>
      <c r="AT123" s="231" t="s">
        <v>75</v>
      </c>
      <c r="AU123" s="231" t="s">
        <v>84</v>
      </c>
      <c r="AY123" s="230" t="s">
        <v>138</v>
      </c>
      <c r="BK123" s="232">
        <f>SUM(BK124:BK133)</f>
        <v>0</v>
      </c>
    </row>
    <row r="124" spans="1:65" s="2" customFormat="1" ht="33" customHeight="1">
      <c r="A124" s="38"/>
      <c r="B124" s="39"/>
      <c r="C124" s="235" t="s">
        <v>84</v>
      </c>
      <c r="D124" s="235" t="s">
        <v>141</v>
      </c>
      <c r="E124" s="236" t="s">
        <v>142</v>
      </c>
      <c r="F124" s="237" t="s">
        <v>143</v>
      </c>
      <c r="G124" s="238" t="s">
        <v>144</v>
      </c>
      <c r="H124" s="239">
        <v>1</v>
      </c>
      <c r="I124" s="240"/>
      <c r="J124" s="241">
        <f>ROUND(I124*H124,2)</f>
        <v>0</v>
      </c>
      <c r="K124" s="237" t="s">
        <v>145</v>
      </c>
      <c r="L124" s="44"/>
      <c r="M124" s="242" t="s">
        <v>1</v>
      </c>
      <c r="N124" s="243" t="s">
        <v>41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146</v>
      </c>
      <c r="AT124" s="246" t="s">
        <v>141</v>
      </c>
      <c r="AU124" s="246" t="s">
        <v>86</v>
      </c>
      <c r="AY124" s="17" t="s">
        <v>138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84</v>
      </c>
      <c r="BK124" s="247">
        <f>ROUND(I124*H124,2)</f>
        <v>0</v>
      </c>
      <c r="BL124" s="17" t="s">
        <v>146</v>
      </c>
      <c r="BM124" s="246" t="s">
        <v>147</v>
      </c>
    </row>
    <row r="125" spans="1:65" s="2" customFormat="1" ht="33" customHeight="1">
      <c r="A125" s="38"/>
      <c r="B125" s="39"/>
      <c r="C125" s="235" t="s">
        <v>86</v>
      </c>
      <c r="D125" s="235" t="s">
        <v>141</v>
      </c>
      <c r="E125" s="236" t="s">
        <v>148</v>
      </c>
      <c r="F125" s="237" t="s">
        <v>149</v>
      </c>
      <c r="G125" s="238" t="s">
        <v>144</v>
      </c>
      <c r="H125" s="239">
        <v>1</v>
      </c>
      <c r="I125" s="240"/>
      <c r="J125" s="241">
        <f>ROUND(I125*H125,2)</f>
        <v>0</v>
      </c>
      <c r="K125" s="237" t="s">
        <v>145</v>
      </c>
      <c r="L125" s="44"/>
      <c r="M125" s="242" t="s">
        <v>1</v>
      </c>
      <c r="N125" s="243" t="s">
        <v>41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146</v>
      </c>
      <c r="AT125" s="246" t="s">
        <v>141</v>
      </c>
      <c r="AU125" s="246" t="s">
        <v>86</v>
      </c>
      <c r="AY125" s="17" t="s">
        <v>138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84</v>
      </c>
      <c r="BK125" s="247">
        <f>ROUND(I125*H125,2)</f>
        <v>0</v>
      </c>
      <c r="BL125" s="17" t="s">
        <v>146</v>
      </c>
      <c r="BM125" s="246" t="s">
        <v>150</v>
      </c>
    </row>
    <row r="126" spans="1:65" s="2" customFormat="1" ht="21.75" customHeight="1">
      <c r="A126" s="38"/>
      <c r="B126" s="39"/>
      <c r="C126" s="235" t="s">
        <v>151</v>
      </c>
      <c r="D126" s="235" t="s">
        <v>141</v>
      </c>
      <c r="E126" s="236" t="s">
        <v>152</v>
      </c>
      <c r="F126" s="237" t="s">
        <v>153</v>
      </c>
      <c r="G126" s="238" t="s">
        <v>144</v>
      </c>
      <c r="H126" s="239">
        <v>1</v>
      </c>
      <c r="I126" s="240"/>
      <c r="J126" s="241">
        <f>ROUND(I126*H126,2)</f>
        <v>0</v>
      </c>
      <c r="K126" s="237" t="s">
        <v>154</v>
      </c>
      <c r="L126" s="44"/>
      <c r="M126" s="242" t="s">
        <v>1</v>
      </c>
      <c r="N126" s="243" t="s">
        <v>41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146</v>
      </c>
      <c r="AT126" s="246" t="s">
        <v>141</v>
      </c>
      <c r="AU126" s="246" t="s">
        <v>86</v>
      </c>
      <c r="AY126" s="17" t="s">
        <v>138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84</v>
      </c>
      <c r="BK126" s="247">
        <f>ROUND(I126*H126,2)</f>
        <v>0</v>
      </c>
      <c r="BL126" s="17" t="s">
        <v>146</v>
      </c>
      <c r="BM126" s="246" t="s">
        <v>155</v>
      </c>
    </row>
    <row r="127" spans="1:65" s="2" customFormat="1" ht="33" customHeight="1">
      <c r="A127" s="38"/>
      <c r="B127" s="39"/>
      <c r="C127" s="235" t="s">
        <v>156</v>
      </c>
      <c r="D127" s="235" t="s">
        <v>141</v>
      </c>
      <c r="E127" s="236" t="s">
        <v>157</v>
      </c>
      <c r="F127" s="237" t="s">
        <v>158</v>
      </c>
      <c r="G127" s="238" t="s">
        <v>144</v>
      </c>
      <c r="H127" s="239">
        <v>1</v>
      </c>
      <c r="I127" s="240"/>
      <c r="J127" s="241">
        <f>ROUND(I127*H127,2)</f>
        <v>0</v>
      </c>
      <c r="K127" s="237" t="s">
        <v>145</v>
      </c>
      <c r="L127" s="44"/>
      <c r="M127" s="242" t="s">
        <v>1</v>
      </c>
      <c r="N127" s="243" t="s">
        <v>41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146</v>
      </c>
      <c r="AT127" s="246" t="s">
        <v>141</v>
      </c>
      <c r="AU127" s="246" t="s">
        <v>86</v>
      </c>
      <c r="AY127" s="17" t="s">
        <v>138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84</v>
      </c>
      <c r="BK127" s="247">
        <f>ROUND(I127*H127,2)</f>
        <v>0</v>
      </c>
      <c r="BL127" s="17" t="s">
        <v>146</v>
      </c>
      <c r="BM127" s="246" t="s">
        <v>159</v>
      </c>
    </row>
    <row r="128" spans="1:65" s="2" customFormat="1" ht="44.25" customHeight="1">
      <c r="A128" s="38"/>
      <c r="B128" s="39"/>
      <c r="C128" s="235" t="s">
        <v>137</v>
      </c>
      <c r="D128" s="235" t="s">
        <v>141</v>
      </c>
      <c r="E128" s="236" t="s">
        <v>160</v>
      </c>
      <c r="F128" s="237" t="s">
        <v>161</v>
      </c>
      <c r="G128" s="238" t="s">
        <v>144</v>
      </c>
      <c r="H128" s="239">
        <v>1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41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146</v>
      </c>
      <c r="AT128" s="246" t="s">
        <v>141</v>
      </c>
      <c r="AU128" s="246" t="s">
        <v>86</v>
      </c>
      <c r="AY128" s="17" t="s">
        <v>138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84</v>
      </c>
      <c r="BK128" s="247">
        <f>ROUND(I128*H128,2)</f>
        <v>0</v>
      </c>
      <c r="BL128" s="17" t="s">
        <v>146</v>
      </c>
      <c r="BM128" s="246" t="s">
        <v>162</v>
      </c>
    </row>
    <row r="129" spans="1:65" s="2" customFormat="1" ht="33" customHeight="1">
      <c r="A129" s="38"/>
      <c r="B129" s="39"/>
      <c r="C129" s="235" t="s">
        <v>163</v>
      </c>
      <c r="D129" s="235" t="s">
        <v>141</v>
      </c>
      <c r="E129" s="236" t="s">
        <v>164</v>
      </c>
      <c r="F129" s="237" t="s">
        <v>165</v>
      </c>
      <c r="G129" s="238" t="s">
        <v>144</v>
      </c>
      <c r="H129" s="239">
        <v>1</v>
      </c>
      <c r="I129" s="240"/>
      <c r="J129" s="241">
        <f>ROUND(I129*H129,2)</f>
        <v>0</v>
      </c>
      <c r="K129" s="237" t="s">
        <v>154</v>
      </c>
      <c r="L129" s="44"/>
      <c r="M129" s="242" t="s">
        <v>1</v>
      </c>
      <c r="N129" s="243" t="s">
        <v>41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146</v>
      </c>
      <c r="AT129" s="246" t="s">
        <v>141</v>
      </c>
      <c r="AU129" s="246" t="s">
        <v>86</v>
      </c>
      <c r="AY129" s="17" t="s">
        <v>138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84</v>
      </c>
      <c r="BK129" s="247">
        <f>ROUND(I129*H129,2)</f>
        <v>0</v>
      </c>
      <c r="BL129" s="17" t="s">
        <v>146</v>
      </c>
      <c r="BM129" s="246" t="s">
        <v>166</v>
      </c>
    </row>
    <row r="130" spans="1:65" s="2" customFormat="1" ht="33" customHeight="1">
      <c r="A130" s="38"/>
      <c r="B130" s="39"/>
      <c r="C130" s="235" t="s">
        <v>167</v>
      </c>
      <c r="D130" s="235" t="s">
        <v>141</v>
      </c>
      <c r="E130" s="236" t="s">
        <v>168</v>
      </c>
      <c r="F130" s="237" t="s">
        <v>169</v>
      </c>
      <c r="G130" s="238" t="s">
        <v>144</v>
      </c>
      <c r="H130" s="239">
        <v>1</v>
      </c>
      <c r="I130" s="240"/>
      <c r="J130" s="241">
        <f>ROUND(I130*H130,2)</f>
        <v>0</v>
      </c>
      <c r="K130" s="237" t="s">
        <v>145</v>
      </c>
      <c r="L130" s="44"/>
      <c r="M130" s="242" t="s">
        <v>1</v>
      </c>
      <c r="N130" s="243" t="s">
        <v>41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146</v>
      </c>
      <c r="AT130" s="246" t="s">
        <v>141</v>
      </c>
      <c r="AU130" s="246" t="s">
        <v>86</v>
      </c>
      <c r="AY130" s="17" t="s">
        <v>138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84</v>
      </c>
      <c r="BK130" s="247">
        <f>ROUND(I130*H130,2)</f>
        <v>0</v>
      </c>
      <c r="BL130" s="17" t="s">
        <v>146</v>
      </c>
      <c r="BM130" s="246" t="s">
        <v>170</v>
      </c>
    </row>
    <row r="131" spans="1:65" s="2" customFormat="1" ht="21.75" customHeight="1">
      <c r="A131" s="38"/>
      <c r="B131" s="39"/>
      <c r="C131" s="235" t="s">
        <v>171</v>
      </c>
      <c r="D131" s="235" t="s">
        <v>141</v>
      </c>
      <c r="E131" s="236" t="s">
        <v>172</v>
      </c>
      <c r="F131" s="237" t="s">
        <v>173</v>
      </c>
      <c r="G131" s="238" t="s">
        <v>144</v>
      </c>
      <c r="H131" s="239">
        <v>1</v>
      </c>
      <c r="I131" s="240"/>
      <c r="J131" s="241">
        <f>ROUND(I131*H131,2)</f>
        <v>0</v>
      </c>
      <c r="K131" s="237" t="s">
        <v>145</v>
      </c>
      <c r="L131" s="44"/>
      <c r="M131" s="242" t="s">
        <v>1</v>
      </c>
      <c r="N131" s="243" t="s">
        <v>41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146</v>
      </c>
      <c r="AT131" s="246" t="s">
        <v>141</v>
      </c>
      <c r="AU131" s="246" t="s">
        <v>86</v>
      </c>
      <c r="AY131" s="17" t="s">
        <v>138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84</v>
      </c>
      <c r="BK131" s="247">
        <f>ROUND(I131*H131,2)</f>
        <v>0</v>
      </c>
      <c r="BL131" s="17" t="s">
        <v>146</v>
      </c>
      <c r="BM131" s="246" t="s">
        <v>174</v>
      </c>
    </row>
    <row r="132" spans="1:51" s="13" customFormat="1" ht="12">
      <c r="A132" s="13"/>
      <c r="B132" s="248"/>
      <c r="C132" s="249"/>
      <c r="D132" s="250" t="s">
        <v>175</v>
      </c>
      <c r="E132" s="251" t="s">
        <v>1</v>
      </c>
      <c r="F132" s="252" t="s">
        <v>176</v>
      </c>
      <c r="G132" s="249"/>
      <c r="H132" s="253">
        <v>1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175</v>
      </c>
      <c r="AU132" s="259" t="s">
        <v>86</v>
      </c>
      <c r="AV132" s="13" t="s">
        <v>86</v>
      </c>
      <c r="AW132" s="13" t="s">
        <v>32</v>
      </c>
      <c r="AX132" s="13" t="s">
        <v>76</v>
      </c>
      <c r="AY132" s="259" t="s">
        <v>138</v>
      </c>
    </row>
    <row r="133" spans="1:51" s="14" customFormat="1" ht="12">
      <c r="A133" s="14"/>
      <c r="B133" s="260"/>
      <c r="C133" s="261"/>
      <c r="D133" s="250" t="s">
        <v>175</v>
      </c>
      <c r="E133" s="262" t="s">
        <v>1</v>
      </c>
      <c r="F133" s="263" t="s">
        <v>177</v>
      </c>
      <c r="G133" s="261"/>
      <c r="H133" s="264">
        <v>1</v>
      </c>
      <c r="I133" s="265"/>
      <c r="J133" s="261"/>
      <c r="K133" s="261"/>
      <c r="L133" s="266"/>
      <c r="M133" s="267"/>
      <c r="N133" s="268"/>
      <c r="O133" s="268"/>
      <c r="P133" s="268"/>
      <c r="Q133" s="268"/>
      <c r="R133" s="268"/>
      <c r="S133" s="268"/>
      <c r="T133" s="269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0" t="s">
        <v>175</v>
      </c>
      <c r="AU133" s="270" t="s">
        <v>86</v>
      </c>
      <c r="AV133" s="14" t="s">
        <v>156</v>
      </c>
      <c r="AW133" s="14" t="s">
        <v>32</v>
      </c>
      <c r="AX133" s="14" t="s">
        <v>84</v>
      </c>
      <c r="AY133" s="270" t="s">
        <v>138</v>
      </c>
    </row>
    <row r="134" spans="1:63" s="12" customFormat="1" ht="22.8" customHeight="1">
      <c r="A134" s="12"/>
      <c r="B134" s="219"/>
      <c r="C134" s="220"/>
      <c r="D134" s="221" t="s">
        <v>75</v>
      </c>
      <c r="E134" s="233" t="s">
        <v>178</v>
      </c>
      <c r="F134" s="233" t="s">
        <v>179</v>
      </c>
      <c r="G134" s="220"/>
      <c r="H134" s="220"/>
      <c r="I134" s="223"/>
      <c r="J134" s="234">
        <f>BK134</f>
        <v>0</v>
      </c>
      <c r="K134" s="220"/>
      <c r="L134" s="225"/>
      <c r="M134" s="226"/>
      <c r="N134" s="227"/>
      <c r="O134" s="227"/>
      <c r="P134" s="228">
        <f>SUM(P135:P143)</f>
        <v>0</v>
      </c>
      <c r="Q134" s="227"/>
      <c r="R134" s="228">
        <f>SUM(R135:R143)</f>
        <v>0</v>
      </c>
      <c r="S134" s="227"/>
      <c r="T134" s="229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0" t="s">
        <v>137</v>
      </c>
      <c r="AT134" s="231" t="s">
        <v>75</v>
      </c>
      <c r="AU134" s="231" t="s">
        <v>84</v>
      </c>
      <c r="AY134" s="230" t="s">
        <v>138</v>
      </c>
      <c r="BK134" s="232">
        <f>SUM(BK135:BK143)</f>
        <v>0</v>
      </c>
    </row>
    <row r="135" spans="1:65" s="2" customFormat="1" ht="16.5" customHeight="1">
      <c r="A135" s="38"/>
      <c r="B135" s="39"/>
      <c r="C135" s="235" t="s">
        <v>180</v>
      </c>
      <c r="D135" s="235" t="s">
        <v>141</v>
      </c>
      <c r="E135" s="236" t="s">
        <v>181</v>
      </c>
      <c r="F135" s="237" t="s">
        <v>179</v>
      </c>
      <c r="G135" s="238" t="s">
        <v>144</v>
      </c>
      <c r="H135" s="239">
        <v>1</v>
      </c>
      <c r="I135" s="240"/>
      <c r="J135" s="241">
        <f>ROUND(I135*H135,2)</f>
        <v>0</v>
      </c>
      <c r="K135" s="237" t="s">
        <v>154</v>
      </c>
      <c r="L135" s="44"/>
      <c r="M135" s="242" t="s">
        <v>1</v>
      </c>
      <c r="N135" s="243" t="s">
        <v>41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146</v>
      </c>
      <c r="AT135" s="246" t="s">
        <v>141</v>
      </c>
      <c r="AU135" s="246" t="s">
        <v>86</v>
      </c>
      <c r="AY135" s="17" t="s">
        <v>138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84</v>
      </c>
      <c r="BK135" s="247">
        <f>ROUND(I135*H135,2)</f>
        <v>0</v>
      </c>
      <c r="BL135" s="17" t="s">
        <v>146</v>
      </c>
      <c r="BM135" s="246" t="s">
        <v>182</v>
      </c>
    </row>
    <row r="136" spans="1:65" s="2" customFormat="1" ht="16.5" customHeight="1">
      <c r="A136" s="38"/>
      <c r="B136" s="39"/>
      <c r="C136" s="235" t="s">
        <v>183</v>
      </c>
      <c r="D136" s="235" t="s">
        <v>141</v>
      </c>
      <c r="E136" s="236" t="s">
        <v>184</v>
      </c>
      <c r="F136" s="237" t="s">
        <v>185</v>
      </c>
      <c r="G136" s="238" t="s">
        <v>144</v>
      </c>
      <c r="H136" s="239">
        <v>1</v>
      </c>
      <c r="I136" s="240"/>
      <c r="J136" s="241">
        <f>ROUND(I136*H136,2)</f>
        <v>0</v>
      </c>
      <c r="K136" s="237" t="s">
        <v>154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146</v>
      </c>
      <c r="AT136" s="246" t="s">
        <v>141</v>
      </c>
      <c r="AU136" s="246" t="s">
        <v>86</v>
      </c>
      <c r="AY136" s="17" t="s">
        <v>138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146</v>
      </c>
      <c r="BM136" s="246" t="s">
        <v>186</v>
      </c>
    </row>
    <row r="137" spans="1:65" s="2" customFormat="1" ht="21.75" customHeight="1">
      <c r="A137" s="38"/>
      <c r="B137" s="39"/>
      <c r="C137" s="235" t="s">
        <v>187</v>
      </c>
      <c r="D137" s="235" t="s">
        <v>141</v>
      </c>
      <c r="E137" s="236" t="s">
        <v>188</v>
      </c>
      <c r="F137" s="237" t="s">
        <v>189</v>
      </c>
      <c r="G137" s="238" t="s">
        <v>144</v>
      </c>
      <c r="H137" s="239">
        <v>1</v>
      </c>
      <c r="I137" s="240"/>
      <c r="J137" s="241">
        <f>ROUND(I137*H137,2)</f>
        <v>0</v>
      </c>
      <c r="K137" s="237" t="s">
        <v>145</v>
      </c>
      <c r="L137" s="44"/>
      <c r="M137" s="242" t="s">
        <v>1</v>
      </c>
      <c r="N137" s="243" t="s">
        <v>41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146</v>
      </c>
      <c r="AT137" s="246" t="s">
        <v>141</v>
      </c>
      <c r="AU137" s="246" t="s">
        <v>86</v>
      </c>
      <c r="AY137" s="17" t="s">
        <v>138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84</v>
      </c>
      <c r="BK137" s="247">
        <f>ROUND(I137*H137,2)</f>
        <v>0</v>
      </c>
      <c r="BL137" s="17" t="s">
        <v>146</v>
      </c>
      <c r="BM137" s="246" t="s">
        <v>190</v>
      </c>
    </row>
    <row r="138" spans="1:65" s="2" customFormat="1" ht="16.5" customHeight="1">
      <c r="A138" s="38"/>
      <c r="B138" s="39"/>
      <c r="C138" s="235" t="s">
        <v>191</v>
      </c>
      <c r="D138" s="235" t="s">
        <v>141</v>
      </c>
      <c r="E138" s="236" t="s">
        <v>192</v>
      </c>
      <c r="F138" s="237" t="s">
        <v>193</v>
      </c>
      <c r="G138" s="238" t="s">
        <v>144</v>
      </c>
      <c r="H138" s="239">
        <v>1</v>
      </c>
      <c r="I138" s="240"/>
      <c r="J138" s="241">
        <f>ROUND(I138*H138,2)</f>
        <v>0</v>
      </c>
      <c r="K138" s="237" t="s">
        <v>154</v>
      </c>
      <c r="L138" s="44"/>
      <c r="M138" s="242" t="s">
        <v>1</v>
      </c>
      <c r="N138" s="243" t="s">
        <v>41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146</v>
      </c>
      <c r="AT138" s="246" t="s">
        <v>141</v>
      </c>
      <c r="AU138" s="246" t="s">
        <v>86</v>
      </c>
      <c r="AY138" s="17" t="s">
        <v>138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146</v>
      </c>
      <c r="BM138" s="246" t="s">
        <v>194</v>
      </c>
    </row>
    <row r="139" spans="1:65" s="2" customFormat="1" ht="55.5" customHeight="1">
      <c r="A139" s="38"/>
      <c r="B139" s="39"/>
      <c r="C139" s="235" t="s">
        <v>195</v>
      </c>
      <c r="D139" s="235" t="s">
        <v>141</v>
      </c>
      <c r="E139" s="236" t="s">
        <v>196</v>
      </c>
      <c r="F139" s="237" t="s">
        <v>197</v>
      </c>
      <c r="G139" s="238" t="s">
        <v>144</v>
      </c>
      <c r="H139" s="239">
        <v>1</v>
      </c>
      <c r="I139" s="240"/>
      <c r="J139" s="241">
        <f>ROUND(I139*H139,2)</f>
        <v>0</v>
      </c>
      <c r="K139" s="237" t="s">
        <v>154</v>
      </c>
      <c r="L139" s="44"/>
      <c r="M139" s="242" t="s">
        <v>1</v>
      </c>
      <c r="N139" s="243" t="s">
        <v>41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146</v>
      </c>
      <c r="AT139" s="246" t="s">
        <v>141</v>
      </c>
      <c r="AU139" s="246" t="s">
        <v>86</v>
      </c>
      <c r="AY139" s="17" t="s">
        <v>138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84</v>
      </c>
      <c r="BK139" s="247">
        <f>ROUND(I139*H139,2)</f>
        <v>0</v>
      </c>
      <c r="BL139" s="17" t="s">
        <v>146</v>
      </c>
      <c r="BM139" s="246" t="s">
        <v>198</v>
      </c>
    </row>
    <row r="140" spans="1:51" s="13" customFormat="1" ht="12">
      <c r="A140" s="13"/>
      <c r="B140" s="248"/>
      <c r="C140" s="249"/>
      <c r="D140" s="250" t="s">
        <v>175</v>
      </c>
      <c r="E140" s="251" t="s">
        <v>1</v>
      </c>
      <c r="F140" s="252" t="s">
        <v>199</v>
      </c>
      <c r="G140" s="249"/>
      <c r="H140" s="253">
        <v>1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175</v>
      </c>
      <c r="AU140" s="259" t="s">
        <v>86</v>
      </c>
      <c r="AV140" s="13" t="s">
        <v>86</v>
      </c>
      <c r="AW140" s="13" t="s">
        <v>32</v>
      </c>
      <c r="AX140" s="13" t="s">
        <v>76</v>
      </c>
      <c r="AY140" s="259" t="s">
        <v>138</v>
      </c>
    </row>
    <row r="141" spans="1:51" s="14" customFormat="1" ht="12">
      <c r="A141" s="14"/>
      <c r="B141" s="260"/>
      <c r="C141" s="261"/>
      <c r="D141" s="250" t="s">
        <v>175</v>
      </c>
      <c r="E141" s="262" t="s">
        <v>1</v>
      </c>
      <c r="F141" s="263" t="s">
        <v>177</v>
      </c>
      <c r="G141" s="261"/>
      <c r="H141" s="264">
        <v>1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175</v>
      </c>
      <c r="AU141" s="270" t="s">
        <v>86</v>
      </c>
      <c r="AV141" s="14" t="s">
        <v>156</v>
      </c>
      <c r="AW141" s="14" t="s">
        <v>32</v>
      </c>
      <c r="AX141" s="14" t="s">
        <v>84</v>
      </c>
      <c r="AY141" s="270" t="s">
        <v>138</v>
      </c>
    </row>
    <row r="142" spans="1:65" s="2" customFormat="1" ht="44.25" customHeight="1">
      <c r="A142" s="38"/>
      <c r="B142" s="39"/>
      <c r="C142" s="235" t="s">
        <v>200</v>
      </c>
      <c r="D142" s="235" t="s">
        <v>141</v>
      </c>
      <c r="E142" s="236" t="s">
        <v>201</v>
      </c>
      <c r="F142" s="237" t="s">
        <v>202</v>
      </c>
      <c r="G142" s="238" t="s">
        <v>144</v>
      </c>
      <c r="H142" s="239">
        <v>1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41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146</v>
      </c>
      <c r="AT142" s="246" t="s">
        <v>141</v>
      </c>
      <c r="AU142" s="246" t="s">
        <v>86</v>
      </c>
      <c r="AY142" s="17" t="s">
        <v>138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84</v>
      </c>
      <c r="BK142" s="247">
        <f>ROUND(I142*H142,2)</f>
        <v>0</v>
      </c>
      <c r="BL142" s="17" t="s">
        <v>146</v>
      </c>
      <c r="BM142" s="246" t="s">
        <v>203</v>
      </c>
    </row>
    <row r="143" spans="1:51" s="13" customFormat="1" ht="12">
      <c r="A143" s="13"/>
      <c r="B143" s="248"/>
      <c r="C143" s="249"/>
      <c r="D143" s="250" t="s">
        <v>175</v>
      </c>
      <c r="E143" s="251" t="s">
        <v>1</v>
      </c>
      <c r="F143" s="252" t="s">
        <v>204</v>
      </c>
      <c r="G143" s="249"/>
      <c r="H143" s="253">
        <v>1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175</v>
      </c>
      <c r="AU143" s="259" t="s">
        <v>86</v>
      </c>
      <c r="AV143" s="13" t="s">
        <v>86</v>
      </c>
      <c r="AW143" s="13" t="s">
        <v>32</v>
      </c>
      <c r="AX143" s="13" t="s">
        <v>84</v>
      </c>
      <c r="AY143" s="259" t="s">
        <v>138</v>
      </c>
    </row>
    <row r="144" spans="1:63" s="12" customFormat="1" ht="22.8" customHeight="1">
      <c r="A144" s="12"/>
      <c r="B144" s="219"/>
      <c r="C144" s="220"/>
      <c r="D144" s="221" t="s">
        <v>75</v>
      </c>
      <c r="E144" s="233" t="s">
        <v>205</v>
      </c>
      <c r="F144" s="233" t="s">
        <v>206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SUM(P145:P149)</f>
        <v>0</v>
      </c>
      <c r="Q144" s="227"/>
      <c r="R144" s="228">
        <f>SUM(R145:R149)</f>
        <v>0</v>
      </c>
      <c r="S144" s="227"/>
      <c r="T144" s="229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137</v>
      </c>
      <c r="AT144" s="231" t="s">
        <v>75</v>
      </c>
      <c r="AU144" s="231" t="s">
        <v>84</v>
      </c>
      <c r="AY144" s="230" t="s">
        <v>138</v>
      </c>
      <c r="BK144" s="232">
        <f>SUM(BK145:BK149)</f>
        <v>0</v>
      </c>
    </row>
    <row r="145" spans="1:65" s="2" customFormat="1" ht="21.75" customHeight="1">
      <c r="A145" s="38"/>
      <c r="B145" s="39"/>
      <c r="C145" s="235" t="s">
        <v>8</v>
      </c>
      <c r="D145" s="235" t="s">
        <v>141</v>
      </c>
      <c r="E145" s="236" t="s">
        <v>207</v>
      </c>
      <c r="F145" s="237" t="s">
        <v>208</v>
      </c>
      <c r="G145" s="238" t="s">
        <v>144</v>
      </c>
      <c r="H145" s="239">
        <v>1</v>
      </c>
      <c r="I145" s="240"/>
      <c r="J145" s="241">
        <f>ROUND(I145*H145,2)</f>
        <v>0</v>
      </c>
      <c r="K145" s="237" t="s">
        <v>154</v>
      </c>
      <c r="L145" s="44"/>
      <c r="M145" s="242" t="s">
        <v>1</v>
      </c>
      <c r="N145" s="243" t="s">
        <v>41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146</v>
      </c>
      <c r="AT145" s="246" t="s">
        <v>141</v>
      </c>
      <c r="AU145" s="246" t="s">
        <v>86</v>
      </c>
      <c r="AY145" s="17" t="s">
        <v>138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84</v>
      </c>
      <c r="BK145" s="247">
        <f>ROUND(I145*H145,2)</f>
        <v>0</v>
      </c>
      <c r="BL145" s="17" t="s">
        <v>146</v>
      </c>
      <c r="BM145" s="246" t="s">
        <v>209</v>
      </c>
    </row>
    <row r="146" spans="1:65" s="2" customFormat="1" ht="21.75" customHeight="1">
      <c r="A146" s="38"/>
      <c r="B146" s="39"/>
      <c r="C146" s="235" t="s">
        <v>210</v>
      </c>
      <c r="D146" s="235" t="s">
        <v>141</v>
      </c>
      <c r="E146" s="236" t="s">
        <v>211</v>
      </c>
      <c r="F146" s="237" t="s">
        <v>212</v>
      </c>
      <c r="G146" s="238" t="s">
        <v>144</v>
      </c>
      <c r="H146" s="239">
        <v>1</v>
      </c>
      <c r="I146" s="240"/>
      <c r="J146" s="241">
        <f>ROUND(I146*H146,2)</f>
        <v>0</v>
      </c>
      <c r="K146" s="237" t="s">
        <v>145</v>
      </c>
      <c r="L146" s="44"/>
      <c r="M146" s="242" t="s">
        <v>1</v>
      </c>
      <c r="N146" s="243" t="s">
        <v>41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146</v>
      </c>
      <c r="AT146" s="246" t="s">
        <v>141</v>
      </c>
      <c r="AU146" s="246" t="s">
        <v>86</v>
      </c>
      <c r="AY146" s="17" t="s">
        <v>138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146</v>
      </c>
      <c r="BM146" s="246" t="s">
        <v>213</v>
      </c>
    </row>
    <row r="147" spans="1:65" s="2" customFormat="1" ht="21.75" customHeight="1">
      <c r="A147" s="38"/>
      <c r="B147" s="39"/>
      <c r="C147" s="235" t="s">
        <v>214</v>
      </c>
      <c r="D147" s="235" t="s">
        <v>141</v>
      </c>
      <c r="E147" s="236" t="s">
        <v>215</v>
      </c>
      <c r="F147" s="237" t="s">
        <v>216</v>
      </c>
      <c r="G147" s="238" t="s">
        <v>144</v>
      </c>
      <c r="H147" s="239">
        <v>1</v>
      </c>
      <c r="I147" s="240"/>
      <c r="J147" s="241">
        <f>ROUND(I147*H147,2)</f>
        <v>0</v>
      </c>
      <c r="K147" s="237" t="s">
        <v>145</v>
      </c>
      <c r="L147" s="44"/>
      <c r="M147" s="242" t="s">
        <v>1</v>
      </c>
      <c r="N147" s="243" t="s">
        <v>41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146</v>
      </c>
      <c r="AT147" s="246" t="s">
        <v>141</v>
      </c>
      <c r="AU147" s="246" t="s">
        <v>86</v>
      </c>
      <c r="AY147" s="17" t="s">
        <v>138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84</v>
      </c>
      <c r="BK147" s="247">
        <f>ROUND(I147*H147,2)</f>
        <v>0</v>
      </c>
      <c r="BL147" s="17" t="s">
        <v>146</v>
      </c>
      <c r="BM147" s="246" t="s">
        <v>217</v>
      </c>
    </row>
    <row r="148" spans="1:65" s="2" customFormat="1" ht="33" customHeight="1">
      <c r="A148" s="38"/>
      <c r="B148" s="39"/>
      <c r="C148" s="235" t="s">
        <v>218</v>
      </c>
      <c r="D148" s="235" t="s">
        <v>141</v>
      </c>
      <c r="E148" s="236" t="s">
        <v>219</v>
      </c>
      <c r="F148" s="237" t="s">
        <v>220</v>
      </c>
      <c r="G148" s="238" t="s">
        <v>144</v>
      </c>
      <c r="H148" s="239">
        <v>1</v>
      </c>
      <c r="I148" s="240"/>
      <c r="J148" s="241">
        <f>ROUND(I148*H148,2)</f>
        <v>0</v>
      </c>
      <c r="K148" s="237" t="s">
        <v>154</v>
      </c>
      <c r="L148" s="44"/>
      <c r="M148" s="242" t="s">
        <v>1</v>
      </c>
      <c r="N148" s="243" t="s">
        <v>41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146</v>
      </c>
      <c r="AT148" s="246" t="s">
        <v>141</v>
      </c>
      <c r="AU148" s="246" t="s">
        <v>86</v>
      </c>
      <c r="AY148" s="17" t="s">
        <v>138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84</v>
      </c>
      <c r="BK148" s="247">
        <f>ROUND(I148*H148,2)</f>
        <v>0</v>
      </c>
      <c r="BL148" s="17" t="s">
        <v>146</v>
      </c>
      <c r="BM148" s="246" t="s">
        <v>221</v>
      </c>
    </row>
    <row r="149" spans="1:65" s="2" customFormat="1" ht="21.75" customHeight="1">
      <c r="A149" s="38"/>
      <c r="B149" s="39"/>
      <c r="C149" s="235" t="s">
        <v>222</v>
      </c>
      <c r="D149" s="235" t="s">
        <v>141</v>
      </c>
      <c r="E149" s="236" t="s">
        <v>223</v>
      </c>
      <c r="F149" s="237" t="s">
        <v>224</v>
      </c>
      <c r="G149" s="238" t="s">
        <v>144</v>
      </c>
      <c r="H149" s="239">
        <v>1</v>
      </c>
      <c r="I149" s="240"/>
      <c r="J149" s="241">
        <f>ROUND(I149*H149,2)</f>
        <v>0</v>
      </c>
      <c r="K149" s="237" t="s">
        <v>145</v>
      </c>
      <c r="L149" s="44"/>
      <c r="M149" s="242" t="s">
        <v>1</v>
      </c>
      <c r="N149" s="243" t="s">
        <v>41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146</v>
      </c>
      <c r="AT149" s="246" t="s">
        <v>141</v>
      </c>
      <c r="AU149" s="246" t="s">
        <v>86</v>
      </c>
      <c r="AY149" s="17" t="s">
        <v>138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84</v>
      </c>
      <c r="BK149" s="247">
        <f>ROUND(I149*H149,2)</f>
        <v>0</v>
      </c>
      <c r="BL149" s="17" t="s">
        <v>146</v>
      </c>
      <c r="BM149" s="246" t="s">
        <v>225</v>
      </c>
    </row>
    <row r="150" spans="1:63" s="12" customFormat="1" ht="22.8" customHeight="1">
      <c r="A150" s="12"/>
      <c r="B150" s="219"/>
      <c r="C150" s="220"/>
      <c r="D150" s="221" t="s">
        <v>75</v>
      </c>
      <c r="E150" s="233" t="s">
        <v>226</v>
      </c>
      <c r="F150" s="233" t="s">
        <v>227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137</v>
      </c>
      <c r="AT150" s="231" t="s">
        <v>75</v>
      </c>
      <c r="AU150" s="231" t="s">
        <v>84</v>
      </c>
      <c r="AY150" s="230" t="s">
        <v>138</v>
      </c>
      <c r="BK150" s="232">
        <f>BK151</f>
        <v>0</v>
      </c>
    </row>
    <row r="151" spans="1:65" s="2" customFormat="1" ht="33" customHeight="1">
      <c r="A151" s="38"/>
      <c r="B151" s="39"/>
      <c r="C151" s="235" t="s">
        <v>228</v>
      </c>
      <c r="D151" s="235" t="s">
        <v>141</v>
      </c>
      <c r="E151" s="236" t="s">
        <v>229</v>
      </c>
      <c r="F151" s="237" t="s">
        <v>230</v>
      </c>
      <c r="G151" s="238" t="s">
        <v>144</v>
      </c>
      <c r="H151" s="239">
        <v>1</v>
      </c>
      <c r="I151" s="240"/>
      <c r="J151" s="241">
        <f>ROUND(I151*H151,2)</f>
        <v>0</v>
      </c>
      <c r="K151" s="237" t="s">
        <v>145</v>
      </c>
      <c r="L151" s="44"/>
      <c r="M151" s="271" t="s">
        <v>1</v>
      </c>
      <c r="N151" s="272" t="s">
        <v>41</v>
      </c>
      <c r="O151" s="273"/>
      <c r="P151" s="274">
        <f>O151*H151</f>
        <v>0</v>
      </c>
      <c r="Q151" s="274">
        <v>0</v>
      </c>
      <c r="R151" s="274">
        <f>Q151*H151</f>
        <v>0</v>
      </c>
      <c r="S151" s="274">
        <v>0</v>
      </c>
      <c r="T151" s="27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146</v>
      </c>
      <c r="AT151" s="246" t="s">
        <v>141</v>
      </c>
      <c r="AU151" s="246" t="s">
        <v>86</v>
      </c>
      <c r="AY151" s="17" t="s">
        <v>138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84</v>
      </c>
      <c r="BK151" s="247">
        <f>ROUND(I151*H151,2)</f>
        <v>0</v>
      </c>
      <c r="BL151" s="17" t="s">
        <v>146</v>
      </c>
      <c r="BM151" s="246" t="s">
        <v>231</v>
      </c>
    </row>
    <row r="152" spans="1:31" s="2" customFormat="1" ht="6.95" customHeight="1">
      <c r="A152" s="38"/>
      <c r="B152" s="66"/>
      <c r="C152" s="67"/>
      <c r="D152" s="67"/>
      <c r="E152" s="67"/>
      <c r="F152" s="67"/>
      <c r="G152" s="67"/>
      <c r="H152" s="67"/>
      <c r="I152" s="183"/>
      <c r="J152" s="67"/>
      <c r="K152" s="67"/>
      <c r="L152" s="44"/>
      <c r="M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</sheetData>
  <sheetProtection password="CC35" sheet="1" objects="1" scenarios="1" formatColumns="0" formatRows="0" autoFilter="0"/>
  <autoFilter ref="C120:K15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232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91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ROUND((SUM(BE127:BE814)),2)</f>
        <v>0</v>
      </c>
      <c r="G33" s="38"/>
      <c r="H33" s="38"/>
      <c r="I33" s="162">
        <v>0.21</v>
      </c>
      <c r="J33" s="161">
        <f>ROUND(((SUM(BE127:BE814))*I33),2)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ROUND((SUM(BF127:BF814)),2)</f>
        <v>0</v>
      </c>
      <c r="G34" s="38"/>
      <c r="H34" s="38"/>
      <c r="I34" s="162">
        <v>0.15</v>
      </c>
      <c r="J34" s="161">
        <f>ROUND(((SUM(BF127:BF814))*I34),2)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ROUND((SUM(BG127:BG814)),2)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ROUND((SUM(BH127:BH814)),2)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ROUND((SUM(BI127:BI814)),2)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002 - SO 100 Komunikace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VDI Projekt s.r.o., K Botiči 1453/6,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Město Chrudim,Resselovo nám.77, Chrudim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233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234</v>
      </c>
      <c r="E98" s="203"/>
      <c r="F98" s="203"/>
      <c r="G98" s="203"/>
      <c r="H98" s="203"/>
      <c r="I98" s="204"/>
      <c r="J98" s="205">
        <f>J129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235</v>
      </c>
      <c r="E99" s="203"/>
      <c r="F99" s="203"/>
      <c r="G99" s="203"/>
      <c r="H99" s="203"/>
      <c r="I99" s="204"/>
      <c r="J99" s="205">
        <f>J400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236</v>
      </c>
      <c r="E100" s="203"/>
      <c r="F100" s="203"/>
      <c r="G100" s="203"/>
      <c r="H100" s="203"/>
      <c r="I100" s="204"/>
      <c r="J100" s="205">
        <f>J432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237</v>
      </c>
      <c r="E101" s="203"/>
      <c r="F101" s="203"/>
      <c r="G101" s="203"/>
      <c r="H101" s="203"/>
      <c r="I101" s="204"/>
      <c r="J101" s="205">
        <f>J438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238</v>
      </c>
      <c r="E102" s="203"/>
      <c r="F102" s="203"/>
      <c r="G102" s="203"/>
      <c r="H102" s="203"/>
      <c r="I102" s="204"/>
      <c r="J102" s="205">
        <f>J511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239</v>
      </c>
      <c r="E103" s="203"/>
      <c r="F103" s="203"/>
      <c r="G103" s="203"/>
      <c r="H103" s="203"/>
      <c r="I103" s="204"/>
      <c r="J103" s="205">
        <f>J549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240</v>
      </c>
      <c r="E104" s="203"/>
      <c r="F104" s="203"/>
      <c r="G104" s="203"/>
      <c r="H104" s="203"/>
      <c r="I104" s="204"/>
      <c r="J104" s="205">
        <f>J766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0"/>
      <c r="C105" s="201"/>
      <c r="D105" s="202" t="s">
        <v>241</v>
      </c>
      <c r="E105" s="203"/>
      <c r="F105" s="203"/>
      <c r="G105" s="203"/>
      <c r="H105" s="203"/>
      <c r="I105" s="204"/>
      <c r="J105" s="205">
        <f>J806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3"/>
      <c r="C106" s="194"/>
      <c r="D106" s="195" t="s">
        <v>242</v>
      </c>
      <c r="E106" s="196"/>
      <c r="F106" s="196"/>
      <c r="G106" s="196"/>
      <c r="H106" s="196"/>
      <c r="I106" s="197"/>
      <c r="J106" s="198">
        <f>J808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0"/>
      <c r="C107" s="201"/>
      <c r="D107" s="202" t="s">
        <v>243</v>
      </c>
      <c r="E107" s="203"/>
      <c r="F107" s="203"/>
      <c r="G107" s="203"/>
      <c r="H107" s="203"/>
      <c r="I107" s="204"/>
      <c r="J107" s="205">
        <f>J809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122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Dopravní napojení sportovišť města Chrudim</v>
      </c>
      <c r="F117" s="32"/>
      <c r="G117" s="32"/>
      <c r="H117" s="32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110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002 - SO 100 Komunikace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Chrudim</v>
      </c>
      <c r="G121" s="40"/>
      <c r="H121" s="40"/>
      <c r="I121" s="147" t="s">
        <v>22</v>
      </c>
      <c r="J121" s="79" t="str">
        <f>IF(J12="","",J12)</f>
        <v>15. 8. 2019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0.05" customHeight="1">
      <c r="A123" s="38"/>
      <c r="B123" s="39"/>
      <c r="C123" s="32" t="s">
        <v>24</v>
      </c>
      <c r="D123" s="40"/>
      <c r="E123" s="40"/>
      <c r="F123" s="27" t="str">
        <f>E15</f>
        <v>Město Chrudim,Resselovo nám.77, Chrudim</v>
      </c>
      <c r="G123" s="40"/>
      <c r="H123" s="40"/>
      <c r="I123" s="147" t="s">
        <v>30</v>
      </c>
      <c r="J123" s="36" t="str">
        <f>E21</f>
        <v>VDI Projekt s.r.o., K Botiči 1453/6, Praha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147" t="s">
        <v>33</v>
      </c>
      <c r="J124" s="36" t="str">
        <f>E24</f>
        <v>Město Chrudim,Resselovo nám.77, Chrudim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123</v>
      </c>
      <c r="D126" s="210" t="s">
        <v>61</v>
      </c>
      <c r="E126" s="210" t="s">
        <v>57</v>
      </c>
      <c r="F126" s="210" t="s">
        <v>58</v>
      </c>
      <c r="G126" s="210" t="s">
        <v>124</v>
      </c>
      <c r="H126" s="210" t="s">
        <v>125</v>
      </c>
      <c r="I126" s="211" t="s">
        <v>126</v>
      </c>
      <c r="J126" s="210" t="s">
        <v>114</v>
      </c>
      <c r="K126" s="212" t="s">
        <v>127</v>
      </c>
      <c r="L126" s="213"/>
      <c r="M126" s="100" t="s">
        <v>1</v>
      </c>
      <c r="N126" s="101" t="s">
        <v>40</v>
      </c>
      <c r="O126" s="101" t="s">
        <v>128</v>
      </c>
      <c r="P126" s="101" t="s">
        <v>129</v>
      </c>
      <c r="Q126" s="101" t="s">
        <v>130</v>
      </c>
      <c r="R126" s="101" t="s">
        <v>131</v>
      </c>
      <c r="S126" s="101" t="s">
        <v>132</v>
      </c>
      <c r="T126" s="102" t="s">
        <v>133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134</v>
      </c>
      <c r="D127" s="40"/>
      <c r="E127" s="40"/>
      <c r="F127" s="40"/>
      <c r="G127" s="40"/>
      <c r="H127" s="40"/>
      <c r="I127" s="144"/>
      <c r="J127" s="214">
        <f>BK127</f>
        <v>0</v>
      </c>
      <c r="K127" s="40"/>
      <c r="L127" s="44"/>
      <c r="M127" s="103"/>
      <c r="N127" s="215"/>
      <c r="O127" s="104"/>
      <c r="P127" s="216">
        <f>P128+P808</f>
        <v>0</v>
      </c>
      <c r="Q127" s="104"/>
      <c r="R127" s="216">
        <f>R128+R808</f>
        <v>835.23449165</v>
      </c>
      <c r="S127" s="104"/>
      <c r="T127" s="217">
        <f>T128+T808</f>
        <v>529.24894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116</v>
      </c>
      <c r="BK127" s="218">
        <f>BK128+BK808</f>
        <v>0</v>
      </c>
    </row>
    <row r="128" spans="1:63" s="12" customFormat="1" ht="25.9" customHeight="1">
      <c r="A128" s="12"/>
      <c r="B128" s="219"/>
      <c r="C128" s="220"/>
      <c r="D128" s="221" t="s">
        <v>75</v>
      </c>
      <c r="E128" s="222" t="s">
        <v>244</v>
      </c>
      <c r="F128" s="222" t="s">
        <v>245</v>
      </c>
      <c r="G128" s="220"/>
      <c r="H128" s="220"/>
      <c r="I128" s="223"/>
      <c r="J128" s="224">
        <f>BK128</f>
        <v>0</v>
      </c>
      <c r="K128" s="220"/>
      <c r="L128" s="225"/>
      <c r="M128" s="226"/>
      <c r="N128" s="227"/>
      <c r="O128" s="227"/>
      <c r="P128" s="228">
        <f>P129+P400+P432+P438+P511+P549+P766+P806</f>
        <v>0</v>
      </c>
      <c r="Q128" s="227"/>
      <c r="R128" s="228">
        <f>R129+R400+R432+R438+R511+R549+R766+R806</f>
        <v>835.2208679</v>
      </c>
      <c r="S128" s="227"/>
      <c r="T128" s="229">
        <f>T129+T400+T432+T438+T511+T549+T766+T806</f>
        <v>529.24894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0" t="s">
        <v>84</v>
      </c>
      <c r="AT128" s="231" t="s">
        <v>75</v>
      </c>
      <c r="AU128" s="231" t="s">
        <v>76</v>
      </c>
      <c r="AY128" s="230" t="s">
        <v>138</v>
      </c>
      <c r="BK128" s="232">
        <f>BK129+BK400+BK432+BK438+BK511+BK549+BK766+BK806</f>
        <v>0</v>
      </c>
    </row>
    <row r="129" spans="1:63" s="12" customFormat="1" ht="22.8" customHeight="1">
      <c r="A129" s="12"/>
      <c r="B129" s="219"/>
      <c r="C129" s="220"/>
      <c r="D129" s="221" t="s">
        <v>75</v>
      </c>
      <c r="E129" s="233" t="s">
        <v>84</v>
      </c>
      <c r="F129" s="233" t="s">
        <v>246</v>
      </c>
      <c r="G129" s="220"/>
      <c r="H129" s="220"/>
      <c r="I129" s="223"/>
      <c r="J129" s="234">
        <f>BK129</f>
        <v>0</v>
      </c>
      <c r="K129" s="220"/>
      <c r="L129" s="225"/>
      <c r="M129" s="226"/>
      <c r="N129" s="227"/>
      <c r="O129" s="227"/>
      <c r="P129" s="228">
        <f>SUM(P130:P399)</f>
        <v>0</v>
      </c>
      <c r="Q129" s="227"/>
      <c r="R129" s="228">
        <f>SUM(R130:R399)</f>
        <v>255.510442</v>
      </c>
      <c r="S129" s="227"/>
      <c r="T129" s="229">
        <f>SUM(T130:T399)</f>
        <v>525.3529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84</v>
      </c>
      <c r="AT129" s="231" t="s">
        <v>75</v>
      </c>
      <c r="AU129" s="231" t="s">
        <v>84</v>
      </c>
      <c r="AY129" s="230" t="s">
        <v>138</v>
      </c>
      <c r="BK129" s="232">
        <f>SUM(BK130:BK399)</f>
        <v>0</v>
      </c>
    </row>
    <row r="130" spans="1:65" s="2" customFormat="1" ht="21.75" customHeight="1">
      <c r="A130" s="38"/>
      <c r="B130" s="39"/>
      <c r="C130" s="235" t="s">
        <v>84</v>
      </c>
      <c r="D130" s="235" t="s">
        <v>141</v>
      </c>
      <c r="E130" s="236" t="s">
        <v>247</v>
      </c>
      <c r="F130" s="237" t="s">
        <v>248</v>
      </c>
      <c r="G130" s="238" t="s">
        <v>249</v>
      </c>
      <c r="H130" s="239">
        <v>450</v>
      </c>
      <c r="I130" s="240"/>
      <c r="J130" s="241">
        <f>ROUND(I130*H130,2)</f>
        <v>0</v>
      </c>
      <c r="K130" s="237" t="s">
        <v>145</v>
      </c>
      <c r="L130" s="44"/>
      <c r="M130" s="242" t="s">
        <v>1</v>
      </c>
      <c r="N130" s="243" t="s">
        <v>41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156</v>
      </c>
      <c r="AT130" s="246" t="s">
        <v>141</v>
      </c>
      <c r="AU130" s="246" t="s">
        <v>86</v>
      </c>
      <c r="AY130" s="17" t="s">
        <v>138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84</v>
      </c>
      <c r="BK130" s="247">
        <f>ROUND(I130*H130,2)</f>
        <v>0</v>
      </c>
      <c r="BL130" s="17" t="s">
        <v>156</v>
      </c>
      <c r="BM130" s="246" t="s">
        <v>250</v>
      </c>
    </row>
    <row r="131" spans="1:51" s="13" customFormat="1" ht="12">
      <c r="A131" s="13"/>
      <c r="B131" s="248"/>
      <c r="C131" s="249"/>
      <c r="D131" s="250" t="s">
        <v>175</v>
      </c>
      <c r="E131" s="251" t="s">
        <v>1</v>
      </c>
      <c r="F131" s="252" t="s">
        <v>251</v>
      </c>
      <c r="G131" s="249"/>
      <c r="H131" s="253">
        <v>450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175</v>
      </c>
      <c r="AU131" s="259" t="s">
        <v>86</v>
      </c>
      <c r="AV131" s="13" t="s">
        <v>86</v>
      </c>
      <c r="AW131" s="13" t="s">
        <v>32</v>
      </c>
      <c r="AX131" s="13" t="s">
        <v>76</v>
      </c>
      <c r="AY131" s="259" t="s">
        <v>138</v>
      </c>
    </row>
    <row r="132" spans="1:51" s="14" customFormat="1" ht="12">
      <c r="A132" s="14"/>
      <c r="B132" s="260"/>
      <c r="C132" s="261"/>
      <c r="D132" s="250" t="s">
        <v>175</v>
      </c>
      <c r="E132" s="262" t="s">
        <v>1</v>
      </c>
      <c r="F132" s="263" t="s">
        <v>177</v>
      </c>
      <c r="G132" s="261"/>
      <c r="H132" s="264">
        <v>450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175</v>
      </c>
      <c r="AU132" s="270" t="s">
        <v>86</v>
      </c>
      <c r="AV132" s="14" t="s">
        <v>156</v>
      </c>
      <c r="AW132" s="14" t="s">
        <v>32</v>
      </c>
      <c r="AX132" s="14" t="s">
        <v>84</v>
      </c>
      <c r="AY132" s="270" t="s">
        <v>138</v>
      </c>
    </row>
    <row r="133" spans="1:65" s="2" customFormat="1" ht="16.5" customHeight="1">
      <c r="A133" s="38"/>
      <c r="B133" s="39"/>
      <c r="C133" s="235" t="s">
        <v>86</v>
      </c>
      <c r="D133" s="235" t="s">
        <v>141</v>
      </c>
      <c r="E133" s="236" t="s">
        <v>252</v>
      </c>
      <c r="F133" s="237" t="s">
        <v>253</v>
      </c>
      <c r="G133" s="238" t="s">
        <v>249</v>
      </c>
      <c r="H133" s="239">
        <v>980</v>
      </c>
      <c r="I133" s="240"/>
      <c r="J133" s="241">
        <f>ROUND(I133*H133,2)</f>
        <v>0</v>
      </c>
      <c r="K133" s="237" t="s">
        <v>145</v>
      </c>
      <c r="L133" s="44"/>
      <c r="M133" s="242" t="s">
        <v>1</v>
      </c>
      <c r="N133" s="243" t="s">
        <v>41</v>
      </c>
      <c r="O133" s="91"/>
      <c r="P133" s="244">
        <f>O133*H133</f>
        <v>0</v>
      </c>
      <c r="Q133" s="244">
        <v>3E-05</v>
      </c>
      <c r="R133" s="244">
        <f>Q133*H133</f>
        <v>0.0294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156</v>
      </c>
      <c r="AT133" s="246" t="s">
        <v>141</v>
      </c>
      <c r="AU133" s="246" t="s">
        <v>86</v>
      </c>
      <c r="AY133" s="17" t="s">
        <v>138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84</v>
      </c>
      <c r="BK133" s="247">
        <f>ROUND(I133*H133,2)</f>
        <v>0</v>
      </c>
      <c r="BL133" s="17" t="s">
        <v>156</v>
      </c>
      <c r="BM133" s="246" t="s">
        <v>254</v>
      </c>
    </row>
    <row r="134" spans="1:51" s="13" customFormat="1" ht="12">
      <c r="A134" s="13"/>
      <c r="B134" s="248"/>
      <c r="C134" s="249"/>
      <c r="D134" s="250" t="s">
        <v>175</v>
      </c>
      <c r="E134" s="251" t="s">
        <v>1</v>
      </c>
      <c r="F134" s="252" t="s">
        <v>255</v>
      </c>
      <c r="G134" s="249"/>
      <c r="H134" s="253">
        <v>980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175</v>
      </c>
      <c r="AU134" s="259" t="s">
        <v>86</v>
      </c>
      <c r="AV134" s="13" t="s">
        <v>86</v>
      </c>
      <c r="AW134" s="13" t="s">
        <v>32</v>
      </c>
      <c r="AX134" s="13" t="s">
        <v>76</v>
      </c>
      <c r="AY134" s="259" t="s">
        <v>138</v>
      </c>
    </row>
    <row r="135" spans="1:51" s="14" customFormat="1" ht="12">
      <c r="A135" s="14"/>
      <c r="B135" s="260"/>
      <c r="C135" s="261"/>
      <c r="D135" s="250" t="s">
        <v>175</v>
      </c>
      <c r="E135" s="262" t="s">
        <v>1</v>
      </c>
      <c r="F135" s="263" t="s">
        <v>177</v>
      </c>
      <c r="G135" s="261"/>
      <c r="H135" s="264">
        <v>980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175</v>
      </c>
      <c r="AU135" s="270" t="s">
        <v>86</v>
      </c>
      <c r="AV135" s="14" t="s">
        <v>156</v>
      </c>
      <c r="AW135" s="14" t="s">
        <v>32</v>
      </c>
      <c r="AX135" s="14" t="s">
        <v>84</v>
      </c>
      <c r="AY135" s="270" t="s">
        <v>138</v>
      </c>
    </row>
    <row r="136" spans="1:65" s="2" customFormat="1" ht="33" customHeight="1">
      <c r="A136" s="38"/>
      <c r="B136" s="39"/>
      <c r="C136" s="235" t="s">
        <v>151</v>
      </c>
      <c r="D136" s="235" t="s">
        <v>141</v>
      </c>
      <c r="E136" s="236" t="s">
        <v>256</v>
      </c>
      <c r="F136" s="237" t="s">
        <v>257</v>
      </c>
      <c r="G136" s="238" t="s">
        <v>249</v>
      </c>
      <c r="H136" s="239">
        <v>980</v>
      </c>
      <c r="I136" s="240"/>
      <c r="J136" s="241">
        <f>ROUND(I136*H136,2)</f>
        <v>0</v>
      </c>
      <c r="K136" s="237" t="s">
        <v>145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156</v>
      </c>
      <c r="AT136" s="246" t="s">
        <v>141</v>
      </c>
      <c r="AU136" s="246" t="s">
        <v>86</v>
      </c>
      <c r="AY136" s="17" t="s">
        <v>138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156</v>
      </c>
      <c r="BM136" s="246" t="s">
        <v>258</v>
      </c>
    </row>
    <row r="137" spans="1:51" s="13" customFormat="1" ht="12">
      <c r="A137" s="13"/>
      <c r="B137" s="248"/>
      <c r="C137" s="249"/>
      <c r="D137" s="250" t="s">
        <v>175</v>
      </c>
      <c r="E137" s="251" t="s">
        <v>1</v>
      </c>
      <c r="F137" s="252" t="s">
        <v>259</v>
      </c>
      <c r="G137" s="249"/>
      <c r="H137" s="253">
        <v>980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175</v>
      </c>
      <c r="AU137" s="259" t="s">
        <v>86</v>
      </c>
      <c r="AV137" s="13" t="s">
        <v>86</v>
      </c>
      <c r="AW137" s="13" t="s">
        <v>32</v>
      </c>
      <c r="AX137" s="13" t="s">
        <v>76</v>
      </c>
      <c r="AY137" s="259" t="s">
        <v>138</v>
      </c>
    </row>
    <row r="138" spans="1:51" s="14" customFormat="1" ht="12">
      <c r="A138" s="14"/>
      <c r="B138" s="260"/>
      <c r="C138" s="261"/>
      <c r="D138" s="250" t="s">
        <v>175</v>
      </c>
      <c r="E138" s="262" t="s">
        <v>1</v>
      </c>
      <c r="F138" s="263" t="s">
        <v>177</v>
      </c>
      <c r="G138" s="261"/>
      <c r="H138" s="264">
        <v>980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175</v>
      </c>
      <c r="AU138" s="270" t="s">
        <v>86</v>
      </c>
      <c r="AV138" s="14" t="s">
        <v>156</v>
      </c>
      <c r="AW138" s="14" t="s">
        <v>32</v>
      </c>
      <c r="AX138" s="14" t="s">
        <v>84</v>
      </c>
      <c r="AY138" s="270" t="s">
        <v>138</v>
      </c>
    </row>
    <row r="139" spans="1:65" s="2" customFormat="1" ht="21.75" customHeight="1">
      <c r="A139" s="38"/>
      <c r="B139" s="39"/>
      <c r="C139" s="235" t="s">
        <v>156</v>
      </c>
      <c r="D139" s="235" t="s">
        <v>141</v>
      </c>
      <c r="E139" s="236" t="s">
        <v>260</v>
      </c>
      <c r="F139" s="237" t="s">
        <v>261</v>
      </c>
      <c r="G139" s="238" t="s">
        <v>262</v>
      </c>
      <c r="H139" s="239">
        <v>12</v>
      </c>
      <c r="I139" s="240"/>
      <c r="J139" s="241">
        <f>ROUND(I139*H139,2)</f>
        <v>0</v>
      </c>
      <c r="K139" s="237" t="s">
        <v>154</v>
      </c>
      <c r="L139" s="44"/>
      <c r="M139" s="242" t="s">
        <v>1</v>
      </c>
      <c r="N139" s="243" t="s">
        <v>41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156</v>
      </c>
      <c r="AT139" s="246" t="s">
        <v>141</v>
      </c>
      <c r="AU139" s="246" t="s">
        <v>86</v>
      </c>
      <c r="AY139" s="17" t="s">
        <v>138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84</v>
      </c>
      <c r="BK139" s="247">
        <f>ROUND(I139*H139,2)</f>
        <v>0</v>
      </c>
      <c r="BL139" s="17" t="s">
        <v>156</v>
      </c>
      <c r="BM139" s="246" t="s">
        <v>263</v>
      </c>
    </row>
    <row r="140" spans="1:51" s="13" customFormat="1" ht="12">
      <c r="A140" s="13"/>
      <c r="B140" s="248"/>
      <c r="C140" s="249"/>
      <c r="D140" s="250" t="s">
        <v>175</v>
      </c>
      <c r="E140" s="251" t="s">
        <v>1</v>
      </c>
      <c r="F140" s="252" t="s">
        <v>264</v>
      </c>
      <c r="G140" s="249"/>
      <c r="H140" s="253">
        <v>12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175</v>
      </c>
      <c r="AU140" s="259" t="s">
        <v>86</v>
      </c>
      <c r="AV140" s="13" t="s">
        <v>86</v>
      </c>
      <c r="AW140" s="13" t="s">
        <v>32</v>
      </c>
      <c r="AX140" s="13" t="s">
        <v>76</v>
      </c>
      <c r="AY140" s="259" t="s">
        <v>138</v>
      </c>
    </row>
    <row r="141" spans="1:51" s="14" customFormat="1" ht="12">
      <c r="A141" s="14"/>
      <c r="B141" s="260"/>
      <c r="C141" s="261"/>
      <c r="D141" s="250" t="s">
        <v>175</v>
      </c>
      <c r="E141" s="262" t="s">
        <v>1</v>
      </c>
      <c r="F141" s="263" t="s">
        <v>177</v>
      </c>
      <c r="G141" s="261"/>
      <c r="H141" s="264">
        <v>12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175</v>
      </c>
      <c r="AU141" s="270" t="s">
        <v>86</v>
      </c>
      <c r="AV141" s="14" t="s">
        <v>156</v>
      </c>
      <c r="AW141" s="14" t="s">
        <v>32</v>
      </c>
      <c r="AX141" s="14" t="s">
        <v>84</v>
      </c>
      <c r="AY141" s="270" t="s">
        <v>138</v>
      </c>
    </row>
    <row r="142" spans="1:65" s="2" customFormat="1" ht="21.75" customHeight="1">
      <c r="A142" s="38"/>
      <c r="B142" s="39"/>
      <c r="C142" s="235" t="s">
        <v>137</v>
      </c>
      <c r="D142" s="235" t="s">
        <v>141</v>
      </c>
      <c r="E142" s="236" t="s">
        <v>265</v>
      </c>
      <c r="F142" s="237" t="s">
        <v>266</v>
      </c>
      <c r="G142" s="238" t="s">
        <v>262</v>
      </c>
      <c r="H142" s="239">
        <v>3</v>
      </c>
      <c r="I142" s="240"/>
      <c r="J142" s="241">
        <f>ROUND(I142*H142,2)</f>
        <v>0</v>
      </c>
      <c r="K142" s="237" t="s">
        <v>154</v>
      </c>
      <c r="L142" s="44"/>
      <c r="M142" s="242" t="s">
        <v>1</v>
      </c>
      <c r="N142" s="243" t="s">
        <v>41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156</v>
      </c>
      <c r="AT142" s="246" t="s">
        <v>141</v>
      </c>
      <c r="AU142" s="246" t="s">
        <v>86</v>
      </c>
      <c r="AY142" s="17" t="s">
        <v>138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84</v>
      </c>
      <c r="BK142" s="247">
        <f>ROUND(I142*H142,2)</f>
        <v>0</v>
      </c>
      <c r="BL142" s="17" t="s">
        <v>156</v>
      </c>
      <c r="BM142" s="246" t="s">
        <v>267</v>
      </c>
    </row>
    <row r="143" spans="1:51" s="13" customFormat="1" ht="12">
      <c r="A143" s="13"/>
      <c r="B143" s="248"/>
      <c r="C143" s="249"/>
      <c r="D143" s="250" t="s">
        <v>175</v>
      </c>
      <c r="E143" s="251" t="s">
        <v>1</v>
      </c>
      <c r="F143" s="252" t="s">
        <v>268</v>
      </c>
      <c r="G143" s="249"/>
      <c r="H143" s="253">
        <v>3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175</v>
      </c>
      <c r="AU143" s="259" t="s">
        <v>86</v>
      </c>
      <c r="AV143" s="13" t="s">
        <v>86</v>
      </c>
      <c r="AW143" s="13" t="s">
        <v>32</v>
      </c>
      <c r="AX143" s="13" t="s">
        <v>76</v>
      </c>
      <c r="AY143" s="259" t="s">
        <v>138</v>
      </c>
    </row>
    <row r="144" spans="1:51" s="14" customFormat="1" ht="12">
      <c r="A144" s="14"/>
      <c r="B144" s="260"/>
      <c r="C144" s="261"/>
      <c r="D144" s="250" t="s">
        <v>175</v>
      </c>
      <c r="E144" s="262" t="s">
        <v>1</v>
      </c>
      <c r="F144" s="263" t="s">
        <v>177</v>
      </c>
      <c r="G144" s="261"/>
      <c r="H144" s="264">
        <v>3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175</v>
      </c>
      <c r="AU144" s="270" t="s">
        <v>86</v>
      </c>
      <c r="AV144" s="14" t="s">
        <v>156</v>
      </c>
      <c r="AW144" s="14" t="s">
        <v>32</v>
      </c>
      <c r="AX144" s="14" t="s">
        <v>84</v>
      </c>
      <c r="AY144" s="270" t="s">
        <v>138</v>
      </c>
    </row>
    <row r="145" spans="1:65" s="2" customFormat="1" ht="21.75" customHeight="1">
      <c r="A145" s="38"/>
      <c r="B145" s="39"/>
      <c r="C145" s="235" t="s">
        <v>163</v>
      </c>
      <c r="D145" s="235" t="s">
        <v>141</v>
      </c>
      <c r="E145" s="236" t="s">
        <v>269</v>
      </c>
      <c r="F145" s="237" t="s">
        <v>270</v>
      </c>
      <c r="G145" s="238" t="s">
        <v>262</v>
      </c>
      <c r="H145" s="239">
        <v>2</v>
      </c>
      <c r="I145" s="240"/>
      <c r="J145" s="241">
        <f>ROUND(I145*H145,2)</f>
        <v>0</v>
      </c>
      <c r="K145" s="237" t="s">
        <v>145</v>
      </c>
      <c r="L145" s="44"/>
      <c r="M145" s="242" t="s">
        <v>1</v>
      </c>
      <c r="N145" s="243" t="s">
        <v>41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156</v>
      </c>
      <c r="AT145" s="246" t="s">
        <v>141</v>
      </c>
      <c r="AU145" s="246" t="s">
        <v>86</v>
      </c>
      <c r="AY145" s="17" t="s">
        <v>138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84</v>
      </c>
      <c r="BK145" s="247">
        <f>ROUND(I145*H145,2)</f>
        <v>0</v>
      </c>
      <c r="BL145" s="17" t="s">
        <v>156</v>
      </c>
      <c r="BM145" s="246" t="s">
        <v>271</v>
      </c>
    </row>
    <row r="146" spans="1:51" s="15" customFormat="1" ht="12">
      <c r="A146" s="15"/>
      <c r="B146" s="276"/>
      <c r="C146" s="277"/>
      <c r="D146" s="250" t="s">
        <v>175</v>
      </c>
      <c r="E146" s="278" t="s">
        <v>1</v>
      </c>
      <c r="F146" s="279" t="s">
        <v>272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5" t="s">
        <v>175</v>
      </c>
      <c r="AU146" s="285" t="s">
        <v>86</v>
      </c>
      <c r="AV146" s="15" t="s">
        <v>84</v>
      </c>
      <c r="AW146" s="15" t="s">
        <v>32</v>
      </c>
      <c r="AX146" s="15" t="s">
        <v>76</v>
      </c>
      <c r="AY146" s="285" t="s">
        <v>138</v>
      </c>
    </row>
    <row r="147" spans="1:51" s="13" customFormat="1" ht="12">
      <c r="A147" s="13"/>
      <c r="B147" s="248"/>
      <c r="C147" s="249"/>
      <c r="D147" s="250" t="s">
        <v>175</v>
      </c>
      <c r="E147" s="251" t="s">
        <v>1</v>
      </c>
      <c r="F147" s="252" t="s">
        <v>273</v>
      </c>
      <c r="G147" s="249"/>
      <c r="H147" s="253">
        <v>2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175</v>
      </c>
      <c r="AU147" s="259" t="s">
        <v>86</v>
      </c>
      <c r="AV147" s="13" t="s">
        <v>86</v>
      </c>
      <c r="AW147" s="13" t="s">
        <v>32</v>
      </c>
      <c r="AX147" s="13" t="s">
        <v>76</v>
      </c>
      <c r="AY147" s="259" t="s">
        <v>138</v>
      </c>
    </row>
    <row r="148" spans="1:51" s="14" customFormat="1" ht="12">
      <c r="A148" s="14"/>
      <c r="B148" s="260"/>
      <c r="C148" s="261"/>
      <c r="D148" s="250" t="s">
        <v>175</v>
      </c>
      <c r="E148" s="262" t="s">
        <v>1</v>
      </c>
      <c r="F148" s="263" t="s">
        <v>177</v>
      </c>
      <c r="G148" s="261"/>
      <c r="H148" s="264">
        <v>2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175</v>
      </c>
      <c r="AU148" s="270" t="s">
        <v>86</v>
      </c>
      <c r="AV148" s="14" t="s">
        <v>156</v>
      </c>
      <c r="AW148" s="14" t="s">
        <v>32</v>
      </c>
      <c r="AX148" s="14" t="s">
        <v>84</v>
      </c>
      <c r="AY148" s="270" t="s">
        <v>138</v>
      </c>
    </row>
    <row r="149" spans="1:65" s="2" customFormat="1" ht="21.75" customHeight="1">
      <c r="A149" s="38"/>
      <c r="B149" s="39"/>
      <c r="C149" s="235" t="s">
        <v>167</v>
      </c>
      <c r="D149" s="235" t="s">
        <v>141</v>
      </c>
      <c r="E149" s="236" t="s">
        <v>274</v>
      </c>
      <c r="F149" s="237" t="s">
        <v>275</v>
      </c>
      <c r="G149" s="238" t="s">
        <v>262</v>
      </c>
      <c r="H149" s="239">
        <v>1</v>
      </c>
      <c r="I149" s="240"/>
      <c r="J149" s="241">
        <f>ROUND(I149*H149,2)</f>
        <v>0</v>
      </c>
      <c r="K149" s="237" t="s">
        <v>145</v>
      </c>
      <c r="L149" s="44"/>
      <c r="M149" s="242" t="s">
        <v>1</v>
      </c>
      <c r="N149" s="243" t="s">
        <v>41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156</v>
      </c>
      <c r="AT149" s="246" t="s">
        <v>141</v>
      </c>
      <c r="AU149" s="246" t="s">
        <v>86</v>
      </c>
      <c r="AY149" s="17" t="s">
        <v>138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84</v>
      </c>
      <c r="BK149" s="247">
        <f>ROUND(I149*H149,2)</f>
        <v>0</v>
      </c>
      <c r="BL149" s="17" t="s">
        <v>156</v>
      </c>
      <c r="BM149" s="246" t="s">
        <v>276</v>
      </c>
    </row>
    <row r="150" spans="1:51" s="15" customFormat="1" ht="12">
      <c r="A150" s="15"/>
      <c r="B150" s="276"/>
      <c r="C150" s="277"/>
      <c r="D150" s="250" t="s">
        <v>175</v>
      </c>
      <c r="E150" s="278" t="s">
        <v>1</v>
      </c>
      <c r="F150" s="279" t="s">
        <v>272</v>
      </c>
      <c r="G150" s="277"/>
      <c r="H150" s="278" t="s">
        <v>1</v>
      </c>
      <c r="I150" s="280"/>
      <c r="J150" s="277"/>
      <c r="K150" s="277"/>
      <c r="L150" s="281"/>
      <c r="M150" s="282"/>
      <c r="N150" s="283"/>
      <c r="O150" s="283"/>
      <c r="P150" s="283"/>
      <c r="Q150" s="283"/>
      <c r="R150" s="283"/>
      <c r="S150" s="283"/>
      <c r="T150" s="28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5" t="s">
        <v>175</v>
      </c>
      <c r="AU150" s="285" t="s">
        <v>86</v>
      </c>
      <c r="AV150" s="15" t="s">
        <v>84</v>
      </c>
      <c r="AW150" s="15" t="s">
        <v>32</v>
      </c>
      <c r="AX150" s="15" t="s">
        <v>76</v>
      </c>
      <c r="AY150" s="285" t="s">
        <v>138</v>
      </c>
    </row>
    <row r="151" spans="1:51" s="13" customFormat="1" ht="12">
      <c r="A151" s="13"/>
      <c r="B151" s="248"/>
      <c r="C151" s="249"/>
      <c r="D151" s="250" t="s">
        <v>175</v>
      </c>
      <c r="E151" s="251" t="s">
        <v>1</v>
      </c>
      <c r="F151" s="252" t="s">
        <v>277</v>
      </c>
      <c r="G151" s="249"/>
      <c r="H151" s="253">
        <v>1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175</v>
      </c>
      <c r="AU151" s="259" t="s">
        <v>86</v>
      </c>
      <c r="AV151" s="13" t="s">
        <v>86</v>
      </c>
      <c r="AW151" s="13" t="s">
        <v>32</v>
      </c>
      <c r="AX151" s="13" t="s">
        <v>76</v>
      </c>
      <c r="AY151" s="259" t="s">
        <v>138</v>
      </c>
    </row>
    <row r="152" spans="1:51" s="14" customFormat="1" ht="12">
      <c r="A152" s="14"/>
      <c r="B152" s="260"/>
      <c r="C152" s="261"/>
      <c r="D152" s="250" t="s">
        <v>175</v>
      </c>
      <c r="E152" s="262" t="s">
        <v>1</v>
      </c>
      <c r="F152" s="263" t="s">
        <v>177</v>
      </c>
      <c r="G152" s="261"/>
      <c r="H152" s="264">
        <v>1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0" t="s">
        <v>175</v>
      </c>
      <c r="AU152" s="270" t="s">
        <v>86</v>
      </c>
      <c r="AV152" s="14" t="s">
        <v>156</v>
      </c>
      <c r="AW152" s="14" t="s">
        <v>32</v>
      </c>
      <c r="AX152" s="14" t="s">
        <v>84</v>
      </c>
      <c r="AY152" s="270" t="s">
        <v>138</v>
      </c>
    </row>
    <row r="153" spans="1:65" s="2" customFormat="1" ht="21.75" customHeight="1">
      <c r="A153" s="38"/>
      <c r="B153" s="39"/>
      <c r="C153" s="235" t="s">
        <v>171</v>
      </c>
      <c r="D153" s="235" t="s">
        <v>141</v>
      </c>
      <c r="E153" s="236" t="s">
        <v>278</v>
      </c>
      <c r="F153" s="237" t="s">
        <v>279</v>
      </c>
      <c r="G153" s="238" t="s">
        <v>249</v>
      </c>
      <c r="H153" s="239">
        <v>2261</v>
      </c>
      <c r="I153" s="240"/>
      <c r="J153" s="241">
        <f>ROUND(I153*H153,2)</f>
        <v>0</v>
      </c>
      <c r="K153" s="237" t="s">
        <v>154</v>
      </c>
      <c r="L153" s="44"/>
      <c r="M153" s="242" t="s">
        <v>1</v>
      </c>
      <c r="N153" s="243" t="s">
        <v>41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156</v>
      </c>
      <c r="AT153" s="246" t="s">
        <v>141</v>
      </c>
      <c r="AU153" s="246" t="s">
        <v>86</v>
      </c>
      <c r="AY153" s="17" t="s">
        <v>138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84</v>
      </c>
      <c r="BK153" s="247">
        <f>ROUND(I153*H153,2)</f>
        <v>0</v>
      </c>
      <c r="BL153" s="17" t="s">
        <v>156</v>
      </c>
      <c r="BM153" s="246" t="s">
        <v>280</v>
      </c>
    </row>
    <row r="154" spans="1:51" s="13" customFormat="1" ht="12">
      <c r="A154" s="13"/>
      <c r="B154" s="248"/>
      <c r="C154" s="249"/>
      <c r="D154" s="250" t="s">
        <v>175</v>
      </c>
      <c r="E154" s="251" t="s">
        <v>1</v>
      </c>
      <c r="F154" s="252" t="s">
        <v>281</v>
      </c>
      <c r="G154" s="249"/>
      <c r="H154" s="253">
        <v>2261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175</v>
      </c>
      <c r="AU154" s="259" t="s">
        <v>86</v>
      </c>
      <c r="AV154" s="13" t="s">
        <v>86</v>
      </c>
      <c r="AW154" s="13" t="s">
        <v>32</v>
      </c>
      <c r="AX154" s="13" t="s">
        <v>76</v>
      </c>
      <c r="AY154" s="259" t="s">
        <v>138</v>
      </c>
    </row>
    <row r="155" spans="1:51" s="14" customFormat="1" ht="12">
      <c r="A155" s="14"/>
      <c r="B155" s="260"/>
      <c r="C155" s="261"/>
      <c r="D155" s="250" t="s">
        <v>175</v>
      </c>
      <c r="E155" s="262" t="s">
        <v>1</v>
      </c>
      <c r="F155" s="263" t="s">
        <v>177</v>
      </c>
      <c r="G155" s="261"/>
      <c r="H155" s="264">
        <v>2261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175</v>
      </c>
      <c r="AU155" s="270" t="s">
        <v>86</v>
      </c>
      <c r="AV155" s="14" t="s">
        <v>156</v>
      </c>
      <c r="AW155" s="14" t="s">
        <v>32</v>
      </c>
      <c r="AX155" s="14" t="s">
        <v>84</v>
      </c>
      <c r="AY155" s="270" t="s">
        <v>138</v>
      </c>
    </row>
    <row r="156" spans="1:65" s="2" customFormat="1" ht="21.75" customHeight="1">
      <c r="A156" s="38"/>
      <c r="B156" s="39"/>
      <c r="C156" s="235" t="s">
        <v>180</v>
      </c>
      <c r="D156" s="235" t="s">
        <v>141</v>
      </c>
      <c r="E156" s="236" t="s">
        <v>282</v>
      </c>
      <c r="F156" s="237" t="s">
        <v>283</v>
      </c>
      <c r="G156" s="238" t="s">
        <v>262</v>
      </c>
      <c r="H156" s="239">
        <v>12</v>
      </c>
      <c r="I156" s="240"/>
      <c r="J156" s="241">
        <f>ROUND(I156*H156,2)</f>
        <v>0</v>
      </c>
      <c r="K156" s="237" t="s">
        <v>145</v>
      </c>
      <c r="L156" s="44"/>
      <c r="M156" s="242" t="s">
        <v>1</v>
      </c>
      <c r="N156" s="243" t="s">
        <v>41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156</v>
      </c>
      <c r="AT156" s="246" t="s">
        <v>141</v>
      </c>
      <c r="AU156" s="246" t="s">
        <v>86</v>
      </c>
      <c r="AY156" s="17" t="s">
        <v>138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84</v>
      </c>
      <c r="BK156" s="247">
        <f>ROUND(I156*H156,2)</f>
        <v>0</v>
      </c>
      <c r="BL156" s="17" t="s">
        <v>156</v>
      </c>
      <c r="BM156" s="246" t="s">
        <v>284</v>
      </c>
    </row>
    <row r="157" spans="1:51" s="13" customFormat="1" ht="12">
      <c r="A157" s="13"/>
      <c r="B157" s="248"/>
      <c r="C157" s="249"/>
      <c r="D157" s="250" t="s">
        <v>175</v>
      </c>
      <c r="E157" s="251" t="s">
        <v>1</v>
      </c>
      <c r="F157" s="252" t="s">
        <v>264</v>
      </c>
      <c r="G157" s="249"/>
      <c r="H157" s="253">
        <v>12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175</v>
      </c>
      <c r="AU157" s="259" t="s">
        <v>86</v>
      </c>
      <c r="AV157" s="13" t="s">
        <v>86</v>
      </c>
      <c r="AW157" s="13" t="s">
        <v>32</v>
      </c>
      <c r="AX157" s="13" t="s">
        <v>76</v>
      </c>
      <c r="AY157" s="259" t="s">
        <v>138</v>
      </c>
    </row>
    <row r="158" spans="1:51" s="14" customFormat="1" ht="12">
      <c r="A158" s="14"/>
      <c r="B158" s="260"/>
      <c r="C158" s="261"/>
      <c r="D158" s="250" t="s">
        <v>175</v>
      </c>
      <c r="E158" s="262" t="s">
        <v>1</v>
      </c>
      <c r="F158" s="263" t="s">
        <v>177</v>
      </c>
      <c r="G158" s="261"/>
      <c r="H158" s="264">
        <v>12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175</v>
      </c>
      <c r="AU158" s="270" t="s">
        <v>86</v>
      </c>
      <c r="AV158" s="14" t="s">
        <v>156</v>
      </c>
      <c r="AW158" s="14" t="s">
        <v>32</v>
      </c>
      <c r="AX158" s="14" t="s">
        <v>84</v>
      </c>
      <c r="AY158" s="270" t="s">
        <v>138</v>
      </c>
    </row>
    <row r="159" spans="1:65" s="2" customFormat="1" ht="21.75" customHeight="1">
      <c r="A159" s="38"/>
      <c r="B159" s="39"/>
      <c r="C159" s="235" t="s">
        <v>183</v>
      </c>
      <c r="D159" s="235" t="s">
        <v>141</v>
      </c>
      <c r="E159" s="236" t="s">
        <v>285</v>
      </c>
      <c r="F159" s="237" t="s">
        <v>286</v>
      </c>
      <c r="G159" s="238" t="s">
        <v>262</v>
      </c>
      <c r="H159" s="239">
        <v>3</v>
      </c>
      <c r="I159" s="240"/>
      <c r="J159" s="241">
        <f>ROUND(I159*H159,2)</f>
        <v>0</v>
      </c>
      <c r="K159" s="237" t="s">
        <v>145</v>
      </c>
      <c r="L159" s="44"/>
      <c r="M159" s="242" t="s">
        <v>1</v>
      </c>
      <c r="N159" s="243" t="s">
        <v>41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156</v>
      </c>
      <c r="AT159" s="246" t="s">
        <v>141</v>
      </c>
      <c r="AU159" s="246" t="s">
        <v>86</v>
      </c>
      <c r="AY159" s="17" t="s">
        <v>138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84</v>
      </c>
      <c r="BK159" s="247">
        <f>ROUND(I159*H159,2)</f>
        <v>0</v>
      </c>
      <c r="BL159" s="17" t="s">
        <v>156</v>
      </c>
      <c r="BM159" s="246" t="s">
        <v>287</v>
      </c>
    </row>
    <row r="160" spans="1:51" s="13" customFormat="1" ht="12">
      <c r="A160" s="13"/>
      <c r="B160" s="248"/>
      <c r="C160" s="249"/>
      <c r="D160" s="250" t="s">
        <v>175</v>
      </c>
      <c r="E160" s="251" t="s">
        <v>1</v>
      </c>
      <c r="F160" s="252" t="s">
        <v>268</v>
      </c>
      <c r="G160" s="249"/>
      <c r="H160" s="253">
        <v>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175</v>
      </c>
      <c r="AU160" s="259" t="s">
        <v>86</v>
      </c>
      <c r="AV160" s="13" t="s">
        <v>86</v>
      </c>
      <c r="AW160" s="13" t="s">
        <v>32</v>
      </c>
      <c r="AX160" s="13" t="s">
        <v>76</v>
      </c>
      <c r="AY160" s="259" t="s">
        <v>138</v>
      </c>
    </row>
    <row r="161" spans="1:51" s="14" customFormat="1" ht="12">
      <c r="A161" s="14"/>
      <c r="B161" s="260"/>
      <c r="C161" s="261"/>
      <c r="D161" s="250" t="s">
        <v>175</v>
      </c>
      <c r="E161" s="262" t="s">
        <v>1</v>
      </c>
      <c r="F161" s="263" t="s">
        <v>177</v>
      </c>
      <c r="G161" s="261"/>
      <c r="H161" s="264">
        <v>3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175</v>
      </c>
      <c r="AU161" s="270" t="s">
        <v>86</v>
      </c>
      <c r="AV161" s="14" t="s">
        <v>156</v>
      </c>
      <c r="AW161" s="14" t="s">
        <v>32</v>
      </c>
      <c r="AX161" s="14" t="s">
        <v>84</v>
      </c>
      <c r="AY161" s="270" t="s">
        <v>138</v>
      </c>
    </row>
    <row r="162" spans="1:65" s="2" customFormat="1" ht="21.75" customHeight="1">
      <c r="A162" s="38"/>
      <c r="B162" s="39"/>
      <c r="C162" s="235" t="s">
        <v>187</v>
      </c>
      <c r="D162" s="235" t="s">
        <v>141</v>
      </c>
      <c r="E162" s="236" t="s">
        <v>288</v>
      </c>
      <c r="F162" s="237" t="s">
        <v>289</v>
      </c>
      <c r="G162" s="238" t="s">
        <v>262</v>
      </c>
      <c r="H162" s="239">
        <v>2</v>
      </c>
      <c r="I162" s="240"/>
      <c r="J162" s="241">
        <f>ROUND(I162*H162,2)</f>
        <v>0</v>
      </c>
      <c r="K162" s="237" t="s">
        <v>145</v>
      </c>
      <c r="L162" s="44"/>
      <c r="M162" s="242" t="s">
        <v>1</v>
      </c>
      <c r="N162" s="243" t="s">
        <v>41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156</v>
      </c>
      <c r="AT162" s="246" t="s">
        <v>141</v>
      </c>
      <c r="AU162" s="246" t="s">
        <v>86</v>
      </c>
      <c r="AY162" s="17" t="s">
        <v>138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84</v>
      </c>
      <c r="BK162" s="247">
        <f>ROUND(I162*H162,2)</f>
        <v>0</v>
      </c>
      <c r="BL162" s="17" t="s">
        <v>156</v>
      </c>
      <c r="BM162" s="246" t="s">
        <v>290</v>
      </c>
    </row>
    <row r="163" spans="1:51" s="13" customFormat="1" ht="12">
      <c r="A163" s="13"/>
      <c r="B163" s="248"/>
      <c r="C163" s="249"/>
      <c r="D163" s="250" t="s">
        <v>175</v>
      </c>
      <c r="E163" s="251" t="s">
        <v>1</v>
      </c>
      <c r="F163" s="252" t="s">
        <v>291</v>
      </c>
      <c r="G163" s="249"/>
      <c r="H163" s="253">
        <v>2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175</v>
      </c>
      <c r="AU163" s="259" t="s">
        <v>86</v>
      </c>
      <c r="AV163" s="13" t="s">
        <v>86</v>
      </c>
      <c r="AW163" s="13" t="s">
        <v>32</v>
      </c>
      <c r="AX163" s="13" t="s">
        <v>76</v>
      </c>
      <c r="AY163" s="259" t="s">
        <v>138</v>
      </c>
    </row>
    <row r="164" spans="1:51" s="14" customFormat="1" ht="12">
      <c r="A164" s="14"/>
      <c r="B164" s="260"/>
      <c r="C164" s="261"/>
      <c r="D164" s="250" t="s">
        <v>175</v>
      </c>
      <c r="E164" s="262" t="s">
        <v>1</v>
      </c>
      <c r="F164" s="263" t="s">
        <v>177</v>
      </c>
      <c r="G164" s="261"/>
      <c r="H164" s="264">
        <v>2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0" t="s">
        <v>175</v>
      </c>
      <c r="AU164" s="270" t="s">
        <v>86</v>
      </c>
      <c r="AV164" s="14" t="s">
        <v>156</v>
      </c>
      <c r="AW164" s="14" t="s">
        <v>32</v>
      </c>
      <c r="AX164" s="14" t="s">
        <v>84</v>
      </c>
      <c r="AY164" s="270" t="s">
        <v>138</v>
      </c>
    </row>
    <row r="165" spans="1:65" s="2" customFormat="1" ht="21.75" customHeight="1">
      <c r="A165" s="38"/>
      <c r="B165" s="39"/>
      <c r="C165" s="235" t="s">
        <v>191</v>
      </c>
      <c r="D165" s="235" t="s">
        <v>141</v>
      </c>
      <c r="E165" s="236" t="s">
        <v>292</v>
      </c>
      <c r="F165" s="237" t="s">
        <v>293</v>
      </c>
      <c r="G165" s="238" t="s">
        <v>262</v>
      </c>
      <c r="H165" s="239">
        <v>1</v>
      </c>
      <c r="I165" s="240"/>
      <c r="J165" s="241">
        <f>ROUND(I165*H165,2)</f>
        <v>0</v>
      </c>
      <c r="K165" s="237" t="s">
        <v>145</v>
      </c>
      <c r="L165" s="44"/>
      <c r="M165" s="242" t="s">
        <v>1</v>
      </c>
      <c r="N165" s="243" t="s">
        <v>41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156</v>
      </c>
      <c r="AT165" s="246" t="s">
        <v>141</v>
      </c>
      <c r="AU165" s="246" t="s">
        <v>86</v>
      </c>
      <c r="AY165" s="17" t="s">
        <v>138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84</v>
      </c>
      <c r="BK165" s="247">
        <f>ROUND(I165*H165,2)</f>
        <v>0</v>
      </c>
      <c r="BL165" s="17" t="s">
        <v>156</v>
      </c>
      <c r="BM165" s="246" t="s">
        <v>294</v>
      </c>
    </row>
    <row r="166" spans="1:51" s="13" customFormat="1" ht="12">
      <c r="A166" s="13"/>
      <c r="B166" s="248"/>
      <c r="C166" s="249"/>
      <c r="D166" s="250" t="s">
        <v>175</v>
      </c>
      <c r="E166" s="251" t="s">
        <v>1</v>
      </c>
      <c r="F166" s="252" t="s">
        <v>295</v>
      </c>
      <c r="G166" s="249"/>
      <c r="H166" s="253">
        <v>1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9" t="s">
        <v>175</v>
      </c>
      <c r="AU166" s="259" t="s">
        <v>86</v>
      </c>
      <c r="AV166" s="13" t="s">
        <v>86</v>
      </c>
      <c r="AW166" s="13" t="s">
        <v>32</v>
      </c>
      <c r="AX166" s="13" t="s">
        <v>76</v>
      </c>
      <c r="AY166" s="259" t="s">
        <v>138</v>
      </c>
    </row>
    <row r="167" spans="1:51" s="14" customFormat="1" ht="12">
      <c r="A167" s="14"/>
      <c r="B167" s="260"/>
      <c r="C167" s="261"/>
      <c r="D167" s="250" t="s">
        <v>175</v>
      </c>
      <c r="E167" s="262" t="s">
        <v>1</v>
      </c>
      <c r="F167" s="263" t="s">
        <v>177</v>
      </c>
      <c r="G167" s="261"/>
      <c r="H167" s="264">
        <v>1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175</v>
      </c>
      <c r="AU167" s="270" t="s">
        <v>86</v>
      </c>
      <c r="AV167" s="14" t="s">
        <v>156</v>
      </c>
      <c r="AW167" s="14" t="s">
        <v>32</v>
      </c>
      <c r="AX167" s="14" t="s">
        <v>84</v>
      </c>
      <c r="AY167" s="270" t="s">
        <v>138</v>
      </c>
    </row>
    <row r="168" spans="1:65" s="2" customFormat="1" ht="21.75" customHeight="1">
      <c r="A168" s="38"/>
      <c r="B168" s="39"/>
      <c r="C168" s="235" t="s">
        <v>195</v>
      </c>
      <c r="D168" s="235" t="s">
        <v>141</v>
      </c>
      <c r="E168" s="236" t="s">
        <v>296</v>
      </c>
      <c r="F168" s="237" t="s">
        <v>297</v>
      </c>
      <c r="G168" s="238" t="s">
        <v>249</v>
      </c>
      <c r="H168" s="239">
        <v>10</v>
      </c>
      <c r="I168" s="240"/>
      <c r="J168" s="241">
        <f>ROUND(I168*H168,2)</f>
        <v>0</v>
      </c>
      <c r="K168" s="237" t="s">
        <v>154</v>
      </c>
      <c r="L168" s="44"/>
      <c r="M168" s="242" t="s">
        <v>1</v>
      </c>
      <c r="N168" s="243" t="s">
        <v>41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0.255</v>
      </c>
      <c r="T168" s="245">
        <f>S168*H168</f>
        <v>2.55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156</v>
      </c>
      <c r="AT168" s="246" t="s">
        <v>141</v>
      </c>
      <c r="AU168" s="246" t="s">
        <v>86</v>
      </c>
      <c r="AY168" s="17" t="s">
        <v>138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84</v>
      </c>
      <c r="BK168" s="247">
        <f>ROUND(I168*H168,2)</f>
        <v>0</v>
      </c>
      <c r="BL168" s="17" t="s">
        <v>156</v>
      </c>
      <c r="BM168" s="246" t="s">
        <v>298</v>
      </c>
    </row>
    <row r="169" spans="1:51" s="13" customFormat="1" ht="12">
      <c r="A169" s="13"/>
      <c r="B169" s="248"/>
      <c r="C169" s="249"/>
      <c r="D169" s="250" t="s">
        <v>175</v>
      </c>
      <c r="E169" s="251" t="s">
        <v>1</v>
      </c>
      <c r="F169" s="252" t="s">
        <v>299</v>
      </c>
      <c r="G169" s="249"/>
      <c r="H169" s="253">
        <v>10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175</v>
      </c>
      <c r="AU169" s="259" t="s">
        <v>86</v>
      </c>
      <c r="AV169" s="13" t="s">
        <v>86</v>
      </c>
      <c r="AW169" s="13" t="s">
        <v>32</v>
      </c>
      <c r="AX169" s="13" t="s">
        <v>76</v>
      </c>
      <c r="AY169" s="259" t="s">
        <v>138</v>
      </c>
    </row>
    <row r="170" spans="1:51" s="14" customFormat="1" ht="12">
      <c r="A170" s="14"/>
      <c r="B170" s="260"/>
      <c r="C170" s="261"/>
      <c r="D170" s="250" t="s">
        <v>175</v>
      </c>
      <c r="E170" s="262" t="s">
        <v>1</v>
      </c>
      <c r="F170" s="263" t="s">
        <v>177</v>
      </c>
      <c r="G170" s="261"/>
      <c r="H170" s="264">
        <v>10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0" t="s">
        <v>175</v>
      </c>
      <c r="AU170" s="270" t="s">
        <v>86</v>
      </c>
      <c r="AV170" s="14" t="s">
        <v>156</v>
      </c>
      <c r="AW170" s="14" t="s">
        <v>32</v>
      </c>
      <c r="AX170" s="14" t="s">
        <v>84</v>
      </c>
      <c r="AY170" s="270" t="s">
        <v>138</v>
      </c>
    </row>
    <row r="171" spans="1:65" s="2" customFormat="1" ht="21.75" customHeight="1">
      <c r="A171" s="38"/>
      <c r="B171" s="39"/>
      <c r="C171" s="235" t="s">
        <v>200</v>
      </c>
      <c r="D171" s="235" t="s">
        <v>141</v>
      </c>
      <c r="E171" s="236" t="s">
        <v>300</v>
      </c>
      <c r="F171" s="237" t="s">
        <v>301</v>
      </c>
      <c r="G171" s="238" t="s">
        <v>249</v>
      </c>
      <c r="H171" s="239">
        <v>74</v>
      </c>
      <c r="I171" s="240"/>
      <c r="J171" s="241">
        <f>ROUND(I171*H171,2)</f>
        <v>0</v>
      </c>
      <c r="K171" s="237" t="s">
        <v>154</v>
      </c>
      <c r="L171" s="44"/>
      <c r="M171" s="242" t="s">
        <v>1</v>
      </c>
      <c r="N171" s="243" t="s">
        <v>41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0.26</v>
      </c>
      <c r="T171" s="245">
        <f>S171*H171</f>
        <v>19.240000000000002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156</v>
      </c>
      <c r="AT171" s="246" t="s">
        <v>141</v>
      </c>
      <c r="AU171" s="246" t="s">
        <v>86</v>
      </c>
      <c r="AY171" s="17" t="s">
        <v>138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84</v>
      </c>
      <c r="BK171" s="247">
        <f>ROUND(I171*H171,2)</f>
        <v>0</v>
      </c>
      <c r="BL171" s="17" t="s">
        <v>156</v>
      </c>
      <c r="BM171" s="246" t="s">
        <v>302</v>
      </c>
    </row>
    <row r="172" spans="1:51" s="13" customFormat="1" ht="12">
      <c r="A172" s="13"/>
      <c r="B172" s="248"/>
      <c r="C172" s="249"/>
      <c r="D172" s="250" t="s">
        <v>175</v>
      </c>
      <c r="E172" s="251" t="s">
        <v>1</v>
      </c>
      <c r="F172" s="252" t="s">
        <v>303</v>
      </c>
      <c r="G172" s="249"/>
      <c r="H172" s="253">
        <v>70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9" t="s">
        <v>175</v>
      </c>
      <c r="AU172" s="259" t="s">
        <v>86</v>
      </c>
      <c r="AV172" s="13" t="s">
        <v>86</v>
      </c>
      <c r="AW172" s="13" t="s">
        <v>32</v>
      </c>
      <c r="AX172" s="13" t="s">
        <v>76</v>
      </c>
      <c r="AY172" s="259" t="s">
        <v>138</v>
      </c>
    </row>
    <row r="173" spans="1:51" s="13" customFormat="1" ht="12">
      <c r="A173" s="13"/>
      <c r="B173" s="248"/>
      <c r="C173" s="249"/>
      <c r="D173" s="250" t="s">
        <v>175</v>
      </c>
      <c r="E173" s="251" t="s">
        <v>1</v>
      </c>
      <c r="F173" s="252" t="s">
        <v>304</v>
      </c>
      <c r="G173" s="249"/>
      <c r="H173" s="253">
        <v>4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175</v>
      </c>
      <c r="AU173" s="259" t="s">
        <v>86</v>
      </c>
      <c r="AV173" s="13" t="s">
        <v>86</v>
      </c>
      <c r="AW173" s="13" t="s">
        <v>32</v>
      </c>
      <c r="AX173" s="13" t="s">
        <v>76</v>
      </c>
      <c r="AY173" s="259" t="s">
        <v>138</v>
      </c>
    </row>
    <row r="174" spans="1:51" s="14" customFormat="1" ht="12">
      <c r="A174" s="14"/>
      <c r="B174" s="260"/>
      <c r="C174" s="261"/>
      <c r="D174" s="250" t="s">
        <v>175</v>
      </c>
      <c r="E174" s="262" t="s">
        <v>1</v>
      </c>
      <c r="F174" s="263" t="s">
        <v>177</v>
      </c>
      <c r="G174" s="261"/>
      <c r="H174" s="264">
        <v>74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0" t="s">
        <v>175</v>
      </c>
      <c r="AU174" s="270" t="s">
        <v>86</v>
      </c>
      <c r="AV174" s="14" t="s">
        <v>156</v>
      </c>
      <c r="AW174" s="14" t="s">
        <v>32</v>
      </c>
      <c r="AX174" s="14" t="s">
        <v>84</v>
      </c>
      <c r="AY174" s="270" t="s">
        <v>138</v>
      </c>
    </row>
    <row r="175" spans="1:65" s="2" customFormat="1" ht="21.75" customHeight="1">
      <c r="A175" s="38"/>
      <c r="B175" s="39"/>
      <c r="C175" s="235" t="s">
        <v>8</v>
      </c>
      <c r="D175" s="235" t="s">
        <v>141</v>
      </c>
      <c r="E175" s="236" t="s">
        <v>305</v>
      </c>
      <c r="F175" s="237" t="s">
        <v>306</v>
      </c>
      <c r="G175" s="238" t="s">
        <v>249</v>
      </c>
      <c r="H175" s="239">
        <v>82.03</v>
      </c>
      <c r="I175" s="240"/>
      <c r="J175" s="241">
        <f>ROUND(I175*H175,2)</f>
        <v>0</v>
      </c>
      <c r="K175" s="237" t="s">
        <v>154</v>
      </c>
      <c r="L175" s="44"/>
      <c r="M175" s="242" t="s">
        <v>1</v>
      </c>
      <c r="N175" s="243" t="s">
        <v>41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0.18</v>
      </c>
      <c r="T175" s="245">
        <f>S175*H175</f>
        <v>14.7654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156</v>
      </c>
      <c r="AT175" s="246" t="s">
        <v>141</v>
      </c>
      <c r="AU175" s="246" t="s">
        <v>86</v>
      </c>
      <c r="AY175" s="17" t="s">
        <v>138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156</v>
      </c>
      <c r="BM175" s="246" t="s">
        <v>307</v>
      </c>
    </row>
    <row r="176" spans="1:51" s="13" customFormat="1" ht="12">
      <c r="A176" s="13"/>
      <c r="B176" s="248"/>
      <c r="C176" s="249"/>
      <c r="D176" s="250" t="s">
        <v>175</v>
      </c>
      <c r="E176" s="251" t="s">
        <v>1</v>
      </c>
      <c r="F176" s="252" t="s">
        <v>308</v>
      </c>
      <c r="G176" s="249"/>
      <c r="H176" s="253">
        <v>80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175</v>
      </c>
      <c r="AU176" s="259" t="s">
        <v>86</v>
      </c>
      <c r="AV176" s="13" t="s">
        <v>86</v>
      </c>
      <c r="AW176" s="13" t="s">
        <v>32</v>
      </c>
      <c r="AX176" s="13" t="s">
        <v>76</v>
      </c>
      <c r="AY176" s="259" t="s">
        <v>138</v>
      </c>
    </row>
    <row r="177" spans="1:51" s="13" customFormat="1" ht="12">
      <c r="A177" s="13"/>
      <c r="B177" s="248"/>
      <c r="C177" s="249"/>
      <c r="D177" s="250" t="s">
        <v>175</v>
      </c>
      <c r="E177" s="251" t="s">
        <v>1</v>
      </c>
      <c r="F177" s="252" t="s">
        <v>309</v>
      </c>
      <c r="G177" s="249"/>
      <c r="H177" s="253">
        <v>2.03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9" t="s">
        <v>175</v>
      </c>
      <c r="AU177" s="259" t="s">
        <v>86</v>
      </c>
      <c r="AV177" s="13" t="s">
        <v>86</v>
      </c>
      <c r="AW177" s="13" t="s">
        <v>32</v>
      </c>
      <c r="AX177" s="13" t="s">
        <v>76</v>
      </c>
      <c r="AY177" s="259" t="s">
        <v>138</v>
      </c>
    </row>
    <row r="178" spans="1:51" s="14" customFormat="1" ht="12">
      <c r="A178" s="14"/>
      <c r="B178" s="260"/>
      <c r="C178" s="261"/>
      <c r="D178" s="250" t="s">
        <v>175</v>
      </c>
      <c r="E178" s="262" t="s">
        <v>1</v>
      </c>
      <c r="F178" s="263" t="s">
        <v>177</v>
      </c>
      <c r="G178" s="261"/>
      <c r="H178" s="264">
        <v>82.03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175</v>
      </c>
      <c r="AU178" s="270" t="s">
        <v>86</v>
      </c>
      <c r="AV178" s="14" t="s">
        <v>156</v>
      </c>
      <c r="AW178" s="14" t="s">
        <v>32</v>
      </c>
      <c r="AX178" s="14" t="s">
        <v>84</v>
      </c>
      <c r="AY178" s="270" t="s">
        <v>138</v>
      </c>
    </row>
    <row r="179" spans="1:65" s="2" customFormat="1" ht="21.75" customHeight="1">
      <c r="A179" s="38"/>
      <c r="B179" s="39"/>
      <c r="C179" s="235" t="s">
        <v>210</v>
      </c>
      <c r="D179" s="235" t="s">
        <v>141</v>
      </c>
      <c r="E179" s="236" t="s">
        <v>310</v>
      </c>
      <c r="F179" s="237" t="s">
        <v>311</v>
      </c>
      <c r="G179" s="238" t="s">
        <v>249</v>
      </c>
      <c r="H179" s="239">
        <v>1024</v>
      </c>
      <c r="I179" s="240"/>
      <c r="J179" s="241">
        <f>ROUND(I179*H179,2)</f>
        <v>0</v>
      </c>
      <c r="K179" s="237" t="s">
        <v>154</v>
      </c>
      <c r="L179" s="44"/>
      <c r="M179" s="242" t="s">
        <v>1</v>
      </c>
      <c r="N179" s="243" t="s">
        <v>41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0.29</v>
      </c>
      <c r="T179" s="245">
        <f>S179*H179</f>
        <v>296.96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156</v>
      </c>
      <c r="AT179" s="246" t="s">
        <v>141</v>
      </c>
      <c r="AU179" s="246" t="s">
        <v>86</v>
      </c>
      <c r="AY179" s="17" t="s">
        <v>138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84</v>
      </c>
      <c r="BK179" s="247">
        <f>ROUND(I179*H179,2)</f>
        <v>0</v>
      </c>
      <c r="BL179" s="17" t="s">
        <v>156</v>
      </c>
      <c r="BM179" s="246" t="s">
        <v>312</v>
      </c>
    </row>
    <row r="180" spans="1:51" s="13" customFormat="1" ht="12">
      <c r="A180" s="13"/>
      <c r="B180" s="248"/>
      <c r="C180" s="249"/>
      <c r="D180" s="250" t="s">
        <v>175</v>
      </c>
      <c r="E180" s="251" t="s">
        <v>1</v>
      </c>
      <c r="F180" s="252" t="s">
        <v>313</v>
      </c>
      <c r="G180" s="249"/>
      <c r="H180" s="253">
        <v>1024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175</v>
      </c>
      <c r="AU180" s="259" t="s">
        <v>86</v>
      </c>
      <c r="AV180" s="13" t="s">
        <v>86</v>
      </c>
      <c r="AW180" s="13" t="s">
        <v>32</v>
      </c>
      <c r="AX180" s="13" t="s">
        <v>76</v>
      </c>
      <c r="AY180" s="259" t="s">
        <v>138</v>
      </c>
    </row>
    <row r="181" spans="1:51" s="14" customFormat="1" ht="12">
      <c r="A181" s="14"/>
      <c r="B181" s="260"/>
      <c r="C181" s="261"/>
      <c r="D181" s="250" t="s">
        <v>175</v>
      </c>
      <c r="E181" s="262" t="s">
        <v>1</v>
      </c>
      <c r="F181" s="263" t="s">
        <v>177</v>
      </c>
      <c r="G181" s="261"/>
      <c r="H181" s="264">
        <v>1024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0" t="s">
        <v>175</v>
      </c>
      <c r="AU181" s="270" t="s">
        <v>86</v>
      </c>
      <c r="AV181" s="14" t="s">
        <v>156</v>
      </c>
      <c r="AW181" s="14" t="s">
        <v>32</v>
      </c>
      <c r="AX181" s="14" t="s">
        <v>84</v>
      </c>
      <c r="AY181" s="270" t="s">
        <v>138</v>
      </c>
    </row>
    <row r="182" spans="1:65" s="2" customFormat="1" ht="21.75" customHeight="1">
      <c r="A182" s="38"/>
      <c r="B182" s="39"/>
      <c r="C182" s="235" t="s">
        <v>214</v>
      </c>
      <c r="D182" s="235" t="s">
        <v>141</v>
      </c>
      <c r="E182" s="236" t="s">
        <v>314</v>
      </c>
      <c r="F182" s="237" t="s">
        <v>315</v>
      </c>
      <c r="G182" s="238" t="s">
        <v>249</v>
      </c>
      <c r="H182" s="239">
        <v>6.4</v>
      </c>
      <c r="I182" s="240"/>
      <c r="J182" s="241">
        <f>ROUND(I182*H182,2)</f>
        <v>0</v>
      </c>
      <c r="K182" s="237" t="s">
        <v>145</v>
      </c>
      <c r="L182" s="44"/>
      <c r="M182" s="242" t="s">
        <v>1</v>
      </c>
      <c r="N182" s="243" t="s">
        <v>41</v>
      </c>
      <c r="O182" s="91"/>
      <c r="P182" s="244">
        <f>O182*H182</f>
        <v>0</v>
      </c>
      <c r="Q182" s="244">
        <v>3E-05</v>
      </c>
      <c r="R182" s="244">
        <f>Q182*H182</f>
        <v>0.000192</v>
      </c>
      <c r="S182" s="244">
        <v>0.103</v>
      </c>
      <c r="T182" s="245">
        <f>S182*H182</f>
        <v>0.6592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156</v>
      </c>
      <c r="AT182" s="246" t="s">
        <v>141</v>
      </c>
      <c r="AU182" s="246" t="s">
        <v>86</v>
      </c>
      <c r="AY182" s="17" t="s">
        <v>138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84</v>
      </c>
      <c r="BK182" s="247">
        <f>ROUND(I182*H182,2)</f>
        <v>0</v>
      </c>
      <c r="BL182" s="17" t="s">
        <v>156</v>
      </c>
      <c r="BM182" s="246" t="s">
        <v>316</v>
      </c>
    </row>
    <row r="183" spans="1:51" s="13" customFormat="1" ht="12">
      <c r="A183" s="13"/>
      <c r="B183" s="248"/>
      <c r="C183" s="249"/>
      <c r="D183" s="250" t="s">
        <v>175</v>
      </c>
      <c r="E183" s="251" t="s">
        <v>1</v>
      </c>
      <c r="F183" s="252" t="s">
        <v>317</v>
      </c>
      <c r="G183" s="249"/>
      <c r="H183" s="253">
        <v>6.4</v>
      </c>
      <c r="I183" s="254"/>
      <c r="J183" s="249"/>
      <c r="K183" s="249"/>
      <c r="L183" s="255"/>
      <c r="M183" s="256"/>
      <c r="N183" s="257"/>
      <c r="O183" s="257"/>
      <c r="P183" s="257"/>
      <c r="Q183" s="257"/>
      <c r="R183" s="257"/>
      <c r="S183" s="257"/>
      <c r="T183" s="25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9" t="s">
        <v>175</v>
      </c>
      <c r="AU183" s="259" t="s">
        <v>86</v>
      </c>
      <c r="AV183" s="13" t="s">
        <v>86</v>
      </c>
      <c r="AW183" s="13" t="s">
        <v>32</v>
      </c>
      <c r="AX183" s="13" t="s">
        <v>76</v>
      </c>
      <c r="AY183" s="259" t="s">
        <v>138</v>
      </c>
    </row>
    <row r="184" spans="1:51" s="14" customFormat="1" ht="12">
      <c r="A184" s="14"/>
      <c r="B184" s="260"/>
      <c r="C184" s="261"/>
      <c r="D184" s="250" t="s">
        <v>175</v>
      </c>
      <c r="E184" s="262" t="s">
        <v>1</v>
      </c>
      <c r="F184" s="263" t="s">
        <v>177</v>
      </c>
      <c r="G184" s="261"/>
      <c r="H184" s="264">
        <v>6.4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0" t="s">
        <v>175</v>
      </c>
      <c r="AU184" s="270" t="s">
        <v>86</v>
      </c>
      <c r="AV184" s="14" t="s">
        <v>156</v>
      </c>
      <c r="AW184" s="14" t="s">
        <v>32</v>
      </c>
      <c r="AX184" s="14" t="s">
        <v>84</v>
      </c>
      <c r="AY184" s="270" t="s">
        <v>138</v>
      </c>
    </row>
    <row r="185" spans="1:65" s="2" customFormat="1" ht="21.75" customHeight="1">
      <c r="A185" s="38"/>
      <c r="B185" s="39"/>
      <c r="C185" s="235" t="s">
        <v>218</v>
      </c>
      <c r="D185" s="235" t="s">
        <v>141</v>
      </c>
      <c r="E185" s="236" t="s">
        <v>318</v>
      </c>
      <c r="F185" s="237" t="s">
        <v>319</v>
      </c>
      <c r="G185" s="238" t="s">
        <v>249</v>
      </c>
      <c r="H185" s="239">
        <v>3.2</v>
      </c>
      <c r="I185" s="240"/>
      <c r="J185" s="241">
        <f>ROUND(I185*H185,2)</f>
        <v>0</v>
      </c>
      <c r="K185" s="237" t="s">
        <v>154</v>
      </c>
      <c r="L185" s="44"/>
      <c r="M185" s="242" t="s">
        <v>1</v>
      </c>
      <c r="N185" s="243" t="s">
        <v>41</v>
      </c>
      <c r="O185" s="91"/>
      <c r="P185" s="244">
        <f>O185*H185</f>
        <v>0</v>
      </c>
      <c r="Q185" s="244">
        <v>8E-05</v>
      </c>
      <c r="R185" s="244">
        <f>Q185*H185</f>
        <v>0.00025600000000000004</v>
      </c>
      <c r="S185" s="244">
        <v>0.256</v>
      </c>
      <c r="T185" s="245">
        <f>S185*H185</f>
        <v>0.8192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156</v>
      </c>
      <c r="AT185" s="246" t="s">
        <v>141</v>
      </c>
      <c r="AU185" s="246" t="s">
        <v>86</v>
      </c>
      <c r="AY185" s="17" t="s">
        <v>138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84</v>
      </c>
      <c r="BK185" s="247">
        <f>ROUND(I185*H185,2)</f>
        <v>0</v>
      </c>
      <c r="BL185" s="17" t="s">
        <v>156</v>
      </c>
      <c r="BM185" s="246" t="s">
        <v>320</v>
      </c>
    </row>
    <row r="186" spans="1:51" s="13" customFormat="1" ht="12">
      <c r="A186" s="13"/>
      <c r="B186" s="248"/>
      <c r="C186" s="249"/>
      <c r="D186" s="250" t="s">
        <v>175</v>
      </c>
      <c r="E186" s="251" t="s">
        <v>1</v>
      </c>
      <c r="F186" s="252" t="s">
        <v>321</v>
      </c>
      <c r="G186" s="249"/>
      <c r="H186" s="253">
        <v>3.2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9" t="s">
        <v>175</v>
      </c>
      <c r="AU186" s="259" t="s">
        <v>86</v>
      </c>
      <c r="AV186" s="13" t="s">
        <v>86</v>
      </c>
      <c r="AW186" s="13" t="s">
        <v>32</v>
      </c>
      <c r="AX186" s="13" t="s">
        <v>84</v>
      </c>
      <c r="AY186" s="259" t="s">
        <v>138</v>
      </c>
    </row>
    <row r="187" spans="1:65" s="2" customFormat="1" ht="21.75" customHeight="1">
      <c r="A187" s="38"/>
      <c r="B187" s="39"/>
      <c r="C187" s="235" t="s">
        <v>222</v>
      </c>
      <c r="D187" s="235" t="s">
        <v>141</v>
      </c>
      <c r="E187" s="236" t="s">
        <v>322</v>
      </c>
      <c r="F187" s="237" t="s">
        <v>323</v>
      </c>
      <c r="G187" s="238" t="s">
        <v>249</v>
      </c>
      <c r="H187" s="239">
        <v>146.9</v>
      </c>
      <c r="I187" s="240"/>
      <c r="J187" s="241">
        <f>ROUND(I187*H187,2)</f>
        <v>0</v>
      </c>
      <c r="K187" s="237" t="s">
        <v>154</v>
      </c>
      <c r="L187" s="44"/>
      <c r="M187" s="242" t="s">
        <v>1</v>
      </c>
      <c r="N187" s="243" t="s">
        <v>41</v>
      </c>
      <c r="O187" s="91"/>
      <c r="P187" s="244">
        <f>O187*H187</f>
        <v>0</v>
      </c>
      <c r="Q187" s="244">
        <v>4E-05</v>
      </c>
      <c r="R187" s="244">
        <f>Q187*H187</f>
        <v>0.005876000000000001</v>
      </c>
      <c r="S187" s="244">
        <v>0.103</v>
      </c>
      <c r="T187" s="245">
        <f>S187*H187</f>
        <v>15.1307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156</v>
      </c>
      <c r="AT187" s="246" t="s">
        <v>141</v>
      </c>
      <c r="AU187" s="246" t="s">
        <v>86</v>
      </c>
      <c r="AY187" s="17" t="s">
        <v>138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84</v>
      </c>
      <c r="BK187" s="247">
        <f>ROUND(I187*H187,2)</f>
        <v>0</v>
      </c>
      <c r="BL187" s="17" t="s">
        <v>156</v>
      </c>
      <c r="BM187" s="246" t="s">
        <v>324</v>
      </c>
    </row>
    <row r="188" spans="1:51" s="13" customFormat="1" ht="12">
      <c r="A188" s="13"/>
      <c r="B188" s="248"/>
      <c r="C188" s="249"/>
      <c r="D188" s="250" t="s">
        <v>175</v>
      </c>
      <c r="E188" s="251" t="s">
        <v>1</v>
      </c>
      <c r="F188" s="252" t="s">
        <v>325</v>
      </c>
      <c r="G188" s="249"/>
      <c r="H188" s="253">
        <v>146.9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175</v>
      </c>
      <c r="AU188" s="259" t="s">
        <v>86</v>
      </c>
      <c r="AV188" s="13" t="s">
        <v>86</v>
      </c>
      <c r="AW188" s="13" t="s">
        <v>32</v>
      </c>
      <c r="AX188" s="13" t="s">
        <v>84</v>
      </c>
      <c r="AY188" s="259" t="s">
        <v>138</v>
      </c>
    </row>
    <row r="189" spans="1:65" s="2" customFormat="1" ht="21.75" customHeight="1">
      <c r="A189" s="38"/>
      <c r="B189" s="39"/>
      <c r="C189" s="235" t="s">
        <v>228</v>
      </c>
      <c r="D189" s="235" t="s">
        <v>141</v>
      </c>
      <c r="E189" s="236" t="s">
        <v>326</v>
      </c>
      <c r="F189" s="237" t="s">
        <v>327</v>
      </c>
      <c r="G189" s="238" t="s">
        <v>249</v>
      </c>
      <c r="H189" s="239">
        <v>132.7</v>
      </c>
      <c r="I189" s="240"/>
      <c r="J189" s="241">
        <f>ROUND(I189*H189,2)</f>
        <v>0</v>
      </c>
      <c r="K189" s="237" t="s">
        <v>154</v>
      </c>
      <c r="L189" s="44"/>
      <c r="M189" s="242" t="s">
        <v>1</v>
      </c>
      <c r="N189" s="243" t="s">
        <v>41</v>
      </c>
      <c r="O189" s="91"/>
      <c r="P189" s="244">
        <f>O189*H189</f>
        <v>0</v>
      </c>
      <c r="Q189" s="244">
        <v>9E-05</v>
      </c>
      <c r="R189" s="244">
        <f>Q189*H189</f>
        <v>0.011943</v>
      </c>
      <c r="S189" s="244">
        <v>0.256</v>
      </c>
      <c r="T189" s="245">
        <f>S189*H189</f>
        <v>33.971199999999996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156</v>
      </c>
      <c r="AT189" s="246" t="s">
        <v>141</v>
      </c>
      <c r="AU189" s="246" t="s">
        <v>86</v>
      </c>
      <c r="AY189" s="17" t="s">
        <v>138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84</v>
      </c>
      <c r="BK189" s="247">
        <f>ROUND(I189*H189,2)</f>
        <v>0</v>
      </c>
      <c r="BL189" s="17" t="s">
        <v>156</v>
      </c>
      <c r="BM189" s="246" t="s">
        <v>328</v>
      </c>
    </row>
    <row r="190" spans="1:51" s="13" customFormat="1" ht="12">
      <c r="A190" s="13"/>
      <c r="B190" s="248"/>
      <c r="C190" s="249"/>
      <c r="D190" s="250" t="s">
        <v>175</v>
      </c>
      <c r="E190" s="251" t="s">
        <v>1</v>
      </c>
      <c r="F190" s="252" t="s">
        <v>329</v>
      </c>
      <c r="G190" s="249"/>
      <c r="H190" s="253">
        <v>132.7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175</v>
      </c>
      <c r="AU190" s="259" t="s">
        <v>86</v>
      </c>
      <c r="AV190" s="13" t="s">
        <v>86</v>
      </c>
      <c r="AW190" s="13" t="s">
        <v>32</v>
      </c>
      <c r="AX190" s="13" t="s">
        <v>76</v>
      </c>
      <c r="AY190" s="259" t="s">
        <v>138</v>
      </c>
    </row>
    <row r="191" spans="1:51" s="14" customFormat="1" ht="12">
      <c r="A191" s="14"/>
      <c r="B191" s="260"/>
      <c r="C191" s="261"/>
      <c r="D191" s="250" t="s">
        <v>175</v>
      </c>
      <c r="E191" s="262" t="s">
        <v>1</v>
      </c>
      <c r="F191" s="263" t="s">
        <v>177</v>
      </c>
      <c r="G191" s="261"/>
      <c r="H191" s="264">
        <v>132.7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0" t="s">
        <v>175</v>
      </c>
      <c r="AU191" s="270" t="s">
        <v>86</v>
      </c>
      <c r="AV191" s="14" t="s">
        <v>156</v>
      </c>
      <c r="AW191" s="14" t="s">
        <v>32</v>
      </c>
      <c r="AX191" s="14" t="s">
        <v>84</v>
      </c>
      <c r="AY191" s="270" t="s">
        <v>138</v>
      </c>
    </row>
    <row r="192" spans="1:65" s="2" customFormat="1" ht="21.75" customHeight="1">
      <c r="A192" s="38"/>
      <c r="B192" s="39"/>
      <c r="C192" s="235" t="s">
        <v>7</v>
      </c>
      <c r="D192" s="235" t="s">
        <v>141</v>
      </c>
      <c r="E192" s="236" t="s">
        <v>330</v>
      </c>
      <c r="F192" s="237" t="s">
        <v>331</v>
      </c>
      <c r="G192" s="238" t="s">
        <v>249</v>
      </c>
      <c r="H192" s="239">
        <v>251.82</v>
      </c>
      <c r="I192" s="240"/>
      <c r="J192" s="241">
        <f>ROUND(I192*H192,2)</f>
        <v>0</v>
      </c>
      <c r="K192" s="237" t="s">
        <v>154</v>
      </c>
      <c r="L192" s="44"/>
      <c r="M192" s="242" t="s">
        <v>1</v>
      </c>
      <c r="N192" s="243" t="s">
        <v>41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0.22</v>
      </c>
      <c r="T192" s="245">
        <f>S192*H192</f>
        <v>55.4004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156</v>
      </c>
      <c r="AT192" s="246" t="s">
        <v>141</v>
      </c>
      <c r="AU192" s="246" t="s">
        <v>86</v>
      </c>
      <c r="AY192" s="17" t="s">
        <v>138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84</v>
      </c>
      <c r="BK192" s="247">
        <f>ROUND(I192*H192,2)</f>
        <v>0</v>
      </c>
      <c r="BL192" s="17" t="s">
        <v>156</v>
      </c>
      <c r="BM192" s="246" t="s">
        <v>332</v>
      </c>
    </row>
    <row r="193" spans="1:51" s="13" customFormat="1" ht="12">
      <c r="A193" s="13"/>
      <c r="B193" s="248"/>
      <c r="C193" s="249"/>
      <c r="D193" s="250" t="s">
        <v>175</v>
      </c>
      <c r="E193" s="251" t="s">
        <v>1</v>
      </c>
      <c r="F193" s="252" t="s">
        <v>333</v>
      </c>
      <c r="G193" s="249"/>
      <c r="H193" s="253">
        <v>103.5</v>
      </c>
      <c r="I193" s="254"/>
      <c r="J193" s="249"/>
      <c r="K193" s="249"/>
      <c r="L193" s="255"/>
      <c r="M193" s="256"/>
      <c r="N193" s="257"/>
      <c r="O193" s="257"/>
      <c r="P193" s="257"/>
      <c r="Q193" s="257"/>
      <c r="R193" s="257"/>
      <c r="S193" s="257"/>
      <c r="T193" s="25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9" t="s">
        <v>175</v>
      </c>
      <c r="AU193" s="259" t="s">
        <v>86</v>
      </c>
      <c r="AV193" s="13" t="s">
        <v>86</v>
      </c>
      <c r="AW193" s="13" t="s">
        <v>32</v>
      </c>
      <c r="AX193" s="13" t="s">
        <v>76</v>
      </c>
      <c r="AY193" s="259" t="s">
        <v>138</v>
      </c>
    </row>
    <row r="194" spans="1:51" s="13" customFormat="1" ht="12">
      <c r="A194" s="13"/>
      <c r="B194" s="248"/>
      <c r="C194" s="249"/>
      <c r="D194" s="250" t="s">
        <v>175</v>
      </c>
      <c r="E194" s="251" t="s">
        <v>1</v>
      </c>
      <c r="F194" s="252" t="s">
        <v>334</v>
      </c>
      <c r="G194" s="249"/>
      <c r="H194" s="253">
        <v>146.29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9" t="s">
        <v>175</v>
      </c>
      <c r="AU194" s="259" t="s">
        <v>86</v>
      </c>
      <c r="AV194" s="13" t="s">
        <v>86</v>
      </c>
      <c r="AW194" s="13" t="s">
        <v>32</v>
      </c>
      <c r="AX194" s="13" t="s">
        <v>76</v>
      </c>
      <c r="AY194" s="259" t="s">
        <v>138</v>
      </c>
    </row>
    <row r="195" spans="1:51" s="13" customFormat="1" ht="12">
      <c r="A195" s="13"/>
      <c r="B195" s="248"/>
      <c r="C195" s="249"/>
      <c r="D195" s="250" t="s">
        <v>175</v>
      </c>
      <c r="E195" s="251" t="s">
        <v>1</v>
      </c>
      <c r="F195" s="252" t="s">
        <v>309</v>
      </c>
      <c r="G195" s="249"/>
      <c r="H195" s="253">
        <v>2.03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9" t="s">
        <v>175</v>
      </c>
      <c r="AU195" s="259" t="s">
        <v>86</v>
      </c>
      <c r="AV195" s="13" t="s">
        <v>86</v>
      </c>
      <c r="AW195" s="13" t="s">
        <v>32</v>
      </c>
      <c r="AX195" s="13" t="s">
        <v>76</v>
      </c>
      <c r="AY195" s="259" t="s">
        <v>138</v>
      </c>
    </row>
    <row r="196" spans="1:51" s="14" customFormat="1" ht="12">
      <c r="A196" s="14"/>
      <c r="B196" s="260"/>
      <c r="C196" s="261"/>
      <c r="D196" s="250" t="s">
        <v>175</v>
      </c>
      <c r="E196" s="262" t="s">
        <v>1</v>
      </c>
      <c r="F196" s="263" t="s">
        <v>177</v>
      </c>
      <c r="G196" s="261"/>
      <c r="H196" s="264">
        <v>251.82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0" t="s">
        <v>175</v>
      </c>
      <c r="AU196" s="270" t="s">
        <v>86</v>
      </c>
      <c r="AV196" s="14" t="s">
        <v>156</v>
      </c>
      <c r="AW196" s="14" t="s">
        <v>32</v>
      </c>
      <c r="AX196" s="14" t="s">
        <v>84</v>
      </c>
      <c r="AY196" s="270" t="s">
        <v>138</v>
      </c>
    </row>
    <row r="197" spans="1:65" s="2" customFormat="1" ht="21.75" customHeight="1">
      <c r="A197" s="38"/>
      <c r="B197" s="39"/>
      <c r="C197" s="235" t="s">
        <v>335</v>
      </c>
      <c r="D197" s="235" t="s">
        <v>141</v>
      </c>
      <c r="E197" s="236" t="s">
        <v>336</v>
      </c>
      <c r="F197" s="237" t="s">
        <v>337</v>
      </c>
      <c r="G197" s="238" t="s">
        <v>249</v>
      </c>
      <c r="H197" s="239">
        <v>251.82</v>
      </c>
      <c r="I197" s="240"/>
      <c r="J197" s="241">
        <f>ROUND(I197*H197,2)</f>
        <v>0</v>
      </c>
      <c r="K197" s="237" t="s">
        <v>154</v>
      </c>
      <c r="L197" s="44"/>
      <c r="M197" s="242" t="s">
        <v>1</v>
      </c>
      <c r="N197" s="243" t="s">
        <v>41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0.24</v>
      </c>
      <c r="T197" s="245">
        <f>S197*H197</f>
        <v>60.4368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156</v>
      </c>
      <c r="AT197" s="246" t="s">
        <v>141</v>
      </c>
      <c r="AU197" s="246" t="s">
        <v>86</v>
      </c>
      <c r="AY197" s="17" t="s">
        <v>138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84</v>
      </c>
      <c r="BK197" s="247">
        <f>ROUND(I197*H197,2)</f>
        <v>0</v>
      </c>
      <c r="BL197" s="17" t="s">
        <v>156</v>
      </c>
      <c r="BM197" s="246" t="s">
        <v>338</v>
      </c>
    </row>
    <row r="198" spans="1:51" s="13" customFormat="1" ht="12">
      <c r="A198" s="13"/>
      <c r="B198" s="248"/>
      <c r="C198" s="249"/>
      <c r="D198" s="250" t="s">
        <v>175</v>
      </c>
      <c r="E198" s="251" t="s">
        <v>1</v>
      </c>
      <c r="F198" s="252" t="s">
        <v>333</v>
      </c>
      <c r="G198" s="249"/>
      <c r="H198" s="253">
        <v>103.5</v>
      </c>
      <c r="I198" s="254"/>
      <c r="J198" s="249"/>
      <c r="K198" s="249"/>
      <c r="L198" s="255"/>
      <c r="M198" s="256"/>
      <c r="N198" s="257"/>
      <c r="O198" s="257"/>
      <c r="P198" s="257"/>
      <c r="Q198" s="257"/>
      <c r="R198" s="257"/>
      <c r="S198" s="257"/>
      <c r="T198" s="25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9" t="s">
        <v>175</v>
      </c>
      <c r="AU198" s="259" t="s">
        <v>86</v>
      </c>
      <c r="AV198" s="13" t="s">
        <v>86</v>
      </c>
      <c r="AW198" s="13" t="s">
        <v>32</v>
      </c>
      <c r="AX198" s="13" t="s">
        <v>76</v>
      </c>
      <c r="AY198" s="259" t="s">
        <v>138</v>
      </c>
    </row>
    <row r="199" spans="1:51" s="13" customFormat="1" ht="12">
      <c r="A199" s="13"/>
      <c r="B199" s="248"/>
      <c r="C199" s="249"/>
      <c r="D199" s="250" t="s">
        <v>175</v>
      </c>
      <c r="E199" s="251" t="s">
        <v>1</v>
      </c>
      <c r="F199" s="252" t="s">
        <v>334</v>
      </c>
      <c r="G199" s="249"/>
      <c r="H199" s="253">
        <v>146.29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175</v>
      </c>
      <c r="AU199" s="259" t="s">
        <v>86</v>
      </c>
      <c r="AV199" s="13" t="s">
        <v>86</v>
      </c>
      <c r="AW199" s="13" t="s">
        <v>32</v>
      </c>
      <c r="AX199" s="13" t="s">
        <v>76</v>
      </c>
      <c r="AY199" s="259" t="s">
        <v>138</v>
      </c>
    </row>
    <row r="200" spans="1:51" s="13" customFormat="1" ht="12">
      <c r="A200" s="13"/>
      <c r="B200" s="248"/>
      <c r="C200" s="249"/>
      <c r="D200" s="250" t="s">
        <v>175</v>
      </c>
      <c r="E200" s="251" t="s">
        <v>1</v>
      </c>
      <c r="F200" s="252" t="s">
        <v>309</v>
      </c>
      <c r="G200" s="249"/>
      <c r="H200" s="253">
        <v>2.03</v>
      </c>
      <c r="I200" s="254"/>
      <c r="J200" s="249"/>
      <c r="K200" s="249"/>
      <c r="L200" s="255"/>
      <c r="M200" s="256"/>
      <c r="N200" s="257"/>
      <c r="O200" s="257"/>
      <c r="P200" s="257"/>
      <c r="Q200" s="257"/>
      <c r="R200" s="257"/>
      <c r="S200" s="257"/>
      <c r="T200" s="25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9" t="s">
        <v>175</v>
      </c>
      <c r="AU200" s="259" t="s">
        <v>86</v>
      </c>
      <c r="AV200" s="13" t="s">
        <v>86</v>
      </c>
      <c r="AW200" s="13" t="s">
        <v>32</v>
      </c>
      <c r="AX200" s="13" t="s">
        <v>76</v>
      </c>
      <c r="AY200" s="259" t="s">
        <v>138</v>
      </c>
    </row>
    <row r="201" spans="1:51" s="14" customFormat="1" ht="12">
      <c r="A201" s="14"/>
      <c r="B201" s="260"/>
      <c r="C201" s="261"/>
      <c r="D201" s="250" t="s">
        <v>175</v>
      </c>
      <c r="E201" s="262" t="s">
        <v>1</v>
      </c>
      <c r="F201" s="263" t="s">
        <v>177</v>
      </c>
      <c r="G201" s="261"/>
      <c r="H201" s="264">
        <v>251.82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0" t="s">
        <v>175</v>
      </c>
      <c r="AU201" s="270" t="s">
        <v>86</v>
      </c>
      <c r="AV201" s="14" t="s">
        <v>156</v>
      </c>
      <c r="AW201" s="14" t="s">
        <v>32</v>
      </c>
      <c r="AX201" s="14" t="s">
        <v>84</v>
      </c>
      <c r="AY201" s="270" t="s">
        <v>138</v>
      </c>
    </row>
    <row r="202" spans="1:65" s="2" customFormat="1" ht="16.5" customHeight="1">
      <c r="A202" s="38"/>
      <c r="B202" s="39"/>
      <c r="C202" s="235" t="s">
        <v>339</v>
      </c>
      <c r="D202" s="235" t="s">
        <v>141</v>
      </c>
      <c r="E202" s="236" t="s">
        <v>340</v>
      </c>
      <c r="F202" s="237" t="s">
        <v>341</v>
      </c>
      <c r="G202" s="238" t="s">
        <v>342</v>
      </c>
      <c r="H202" s="239">
        <v>124</v>
      </c>
      <c r="I202" s="240"/>
      <c r="J202" s="241">
        <f>ROUND(I202*H202,2)</f>
        <v>0</v>
      </c>
      <c r="K202" s="237" t="s">
        <v>154</v>
      </c>
      <c r="L202" s="44"/>
      <c r="M202" s="242" t="s">
        <v>1</v>
      </c>
      <c r="N202" s="243" t="s">
        <v>41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0.205</v>
      </c>
      <c r="T202" s="245">
        <f>S202*H202</f>
        <v>25.419999999999998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156</v>
      </c>
      <c r="AT202" s="246" t="s">
        <v>141</v>
      </c>
      <c r="AU202" s="246" t="s">
        <v>86</v>
      </c>
      <c r="AY202" s="17" t="s">
        <v>138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84</v>
      </c>
      <c r="BK202" s="247">
        <f>ROUND(I202*H202,2)</f>
        <v>0</v>
      </c>
      <c r="BL202" s="17" t="s">
        <v>156</v>
      </c>
      <c r="BM202" s="246" t="s">
        <v>343</v>
      </c>
    </row>
    <row r="203" spans="1:51" s="13" customFormat="1" ht="12">
      <c r="A203" s="13"/>
      <c r="B203" s="248"/>
      <c r="C203" s="249"/>
      <c r="D203" s="250" t="s">
        <v>175</v>
      </c>
      <c r="E203" s="251" t="s">
        <v>1</v>
      </c>
      <c r="F203" s="252" t="s">
        <v>344</v>
      </c>
      <c r="G203" s="249"/>
      <c r="H203" s="253">
        <v>92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175</v>
      </c>
      <c r="AU203" s="259" t="s">
        <v>86</v>
      </c>
      <c r="AV203" s="13" t="s">
        <v>86</v>
      </c>
      <c r="AW203" s="13" t="s">
        <v>32</v>
      </c>
      <c r="AX203" s="13" t="s">
        <v>76</v>
      </c>
      <c r="AY203" s="259" t="s">
        <v>138</v>
      </c>
    </row>
    <row r="204" spans="1:51" s="13" customFormat="1" ht="12">
      <c r="A204" s="13"/>
      <c r="B204" s="248"/>
      <c r="C204" s="249"/>
      <c r="D204" s="250" t="s">
        <v>175</v>
      </c>
      <c r="E204" s="251" t="s">
        <v>1</v>
      </c>
      <c r="F204" s="252" t="s">
        <v>345</v>
      </c>
      <c r="G204" s="249"/>
      <c r="H204" s="253">
        <v>30</v>
      </c>
      <c r="I204" s="254"/>
      <c r="J204" s="249"/>
      <c r="K204" s="249"/>
      <c r="L204" s="255"/>
      <c r="M204" s="256"/>
      <c r="N204" s="257"/>
      <c r="O204" s="257"/>
      <c r="P204" s="257"/>
      <c r="Q204" s="257"/>
      <c r="R204" s="257"/>
      <c r="S204" s="257"/>
      <c r="T204" s="25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9" t="s">
        <v>175</v>
      </c>
      <c r="AU204" s="259" t="s">
        <v>86</v>
      </c>
      <c r="AV204" s="13" t="s">
        <v>86</v>
      </c>
      <c r="AW204" s="13" t="s">
        <v>32</v>
      </c>
      <c r="AX204" s="13" t="s">
        <v>76</v>
      </c>
      <c r="AY204" s="259" t="s">
        <v>138</v>
      </c>
    </row>
    <row r="205" spans="1:51" s="13" customFormat="1" ht="12">
      <c r="A205" s="13"/>
      <c r="B205" s="248"/>
      <c r="C205" s="249"/>
      <c r="D205" s="250" t="s">
        <v>175</v>
      </c>
      <c r="E205" s="251" t="s">
        <v>1</v>
      </c>
      <c r="F205" s="252" t="s">
        <v>346</v>
      </c>
      <c r="G205" s="249"/>
      <c r="H205" s="253">
        <v>2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175</v>
      </c>
      <c r="AU205" s="259" t="s">
        <v>86</v>
      </c>
      <c r="AV205" s="13" t="s">
        <v>86</v>
      </c>
      <c r="AW205" s="13" t="s">
        <v>32</v>
      </c>
      <c r="AX205" s="13" t="s">
        <v>76</v>
      </c>
      <c r="AY205" s="259" t="s">
        <v>138</v>
      </c>
    </row>
    <row r="206" spans="1:51" s="14" customFormat="1" ht="12">
      <c r="A206" s="14"/>
      <c r="B206" s="260"/>
      <c r="C206" s="261"/>
      <c r="D206" s="250" t="s">
        <v>175</v>
      </c>
      <c r="E206" s="262" t="s">
        <v>1</v>
      </c>
      <c r="F206" s="263" t="s">
        <v>177</v>
      </c>
      <c r="G206" s="261"/>
      <c r="H206" s="264">
        <v>124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0" t="s">
        <v>175</v>
      </c>
      <c r="AU206" s="270" t="s">
        <v>86</v>
      </c>
      <c r="AV206" s="14" t="s">
        <v>156</v>
      </c>
      <c r="AW206" s="14" t="s">
        <v>32</v>
      </c>
      <c r="AX206" s="14" t="s">
        <v>84</v>
      </c>
      <c r="AY206" s="270" t="s">
        <v>138</v>
      </c>
    </row>
    <row r="207" spans="1:65" s="2" customFormat="1" ht="21.75" customHeight="1">
      <c r="A207" s="38"/>
      <c r="B207" s="39"/>
      <c r="C207" s="235" t="s">
        <v>347</v>
      </c>
      <c r="D207" s="235" t="s">
        <v>141</v>
      </c>
      <c r="E207" s="236" t="s">
        <v>348</v>
      </c>
      <c r="F207" s="237" t="s">
        <v>349</v>
      </c>
      <c r="G207" s="238" t="s">
        <v>342</v>
      </c>
      <c r="H207" s="239">
        <v>25</v>
      </c>
      <c r="I207" s="240"/>
      <c r="J207" s="241">
        <f>ROUND(I207*H207,2)</f>
        <v>0</v>
      </c>
      <c r="K207" s="237" t="s">
        <v>145</v>
      </c>
      <c r="L207" s="44"/>
      <c r="M207" s="242" t="s">
        <v>1</v>
      </c>
      <c r="N207" s="243" t="s">
        <v>41</v>
      </c>
      <c r="O207" s="91"/>
      <c r="P207" s="244">
        <f>O207*H207</f>
        <v>0</v>
      </c>
      <c r="Q207" s="244">
        <v>0.01269</v>
      </c>
      <c r="R207" s="244">
        <f>Q207*H207</f>
        <v>0.31725</v>
      </c>
      <c r="S207" s="244">
        <v>0</v>
      </c>
      <c r="T207" s="24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6" t="s">
        <v>156</v>
      </c>
      <c r="AT207" s="246" t="s">
        <v>141</v>
      </c>
      <c r="AU207" s="246" t="s">
        <v>86</v>
      </c>
      <c r="AY207" s="17" t="s">
        <v>138</v>
      </c>
      <c r="BE207" s="247">
        <f>IF(N207="základní",J207,0)</f>
        <v>0</v>
      </c>
      <c r="BF207" s="247">
        <f>IF(N207="snížená",J207,0)</f>
        <v>0</v>
      </c>
      <c r="BG207" s="247">
        <f>IF(N207="zákl. přenesená",J207,0)</f>
        <v>0</v>
      </c>
      <c r="BH207" s="247">
        <f>IF(N207="sníž. přenesená",J207,0)</f>
        <v>0</v>
      </c>
      <c r="BI207" s="247">
        <f>IF(N207="nulová",J207,0)</f>
        <v>0</v>
      </c>
      <c r="BJ207" s="17" t="s">
        <v>84</v>
      </c>
      <c r="BK207" s="247">
        <f>ROUND(I207*H207,2)</f>
        <v>0</v>
      </c>
      <c r="BL207" s="17" t="s">
        <v>156</v>
      </c>
      <c r="BM207" s="246" t="s">
        <v>350</v>
      </c>
    </row>
    <row r="208" spans="1:51" s="13" customFormat="1" ht="12">
      <c r="A208" s="13"/>
      <c r="B208" s="248"/>
      <c r="C208" s="249"/>
      <c r="D208" s="250" t="s">
        <v>175</v>
      </c>
      <c r="E208" s="251" t="s">
        <v>1</v>
      </c>
      <c r="F208" s="252" t="s">
        <v>351</v>
      </c>
      <c r="G208" s="249"/>
      <c r="H208" s="253">
        <v>25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9" t="s">
        <v>175</v>
      </c>
      <c r="AU208" s="259" t="s">
        <v>86</v>
      </c>
      <c r="AV208" s="13" t="s">
        <v>86</v>
      </c>
      <c r="AW208" s="13" t="s">
        <v>32</v>
      </c>
      <c r="AX208" s="13" t="s">
        <v>76</v>
      </c>
      <c r="AY208" s="259" t="s">
        <v>138</v>
      </c>
    </row>
    <row r="209" spans="1:51" s="14" customFormat="1" ht="12">
      <c r="A209" s="14"/>
      <c r="B209" s="260"/>
      <c r="C209" s="261"/>
      <c r="D209" s="250" t="s">
        <v>175</v>
      </c>
      <c r="E209" s="262" t="s">
        <v>1</v>
      </c>
      <c r="F209" s="263" t="s">
        <v>177</v>
      </c>
      <c r="G209" s="261"/>
      <c r="H209" s="264">
        <v>25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0" t="s">
        <v>175</v>
      </c>
      <c r="AU209" s="270" t="s">
        <v>86</v>
      </c>
      <c r="AV209" s="14" t="s">
        <v>156</v>
      </c>
      <c r="AW209" s="14" t="s">
        <v>32</v>
      </c>
      <c r="AX209" s="14" t="s">
        <v>84</v>
      </c>
      <c r="AY209" s="270" t="s">
        <v>138</v>
      </c>
    </row>
    <row r="210" spans="1:65" s="2" customFormat="1" ht="16.5" customHeight="1">
      <c r="A210" s="38"/>
      <c r="B210" s="39"/>
      <c r="C210" s="235" t="s">
        <v>352</v>
      </c>
      <c r="D210" s="235" t="s">
        <v>141</v>
      </c>
      <c r="E210" s="236" t="s">
        <v>353</v>
      </c>
      <c r="F210" s="237" t="s">
        <v>354</v>
      </c>
      <c r="G210" s="238" t="s">
        <v>342</v>
      </c>
      <c r="H210" s="239">
        <v>50</v>
      </c>
      <c r="I210" s="240"/>
      <c r="J210" s="241">
        <f>ROUND(I210*H210,2)</f>
        <v>0</v>
      </c>
      <c r="K210" s="237" t="s">
        <v>145</v>
      </c>
      <c r="L210" s="44"/>
      <c r="M210" s="242" t="s">
        <v>1</v>
      </c>
      <c r="N210" s="243" t="s">
        <v>41</v>
      </c>
      <c r="O210" s="91"/>
      <c r="P210" s="244">
        <f>O210*H210</f>
        <v>0</v>
      </c>
      <c r="Q210" s="244">
        <v>0.0369</v>
      </c>
      <c r="R210" s="244">
        <f>Q210*H210</f>
        <v>1.8450000000000002</v>
      </c>
      <c r="S210" s="244">
        <v>0</v>
      </c>
      <c r="T210" s="24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6" t="s">
        <v>156</v>
      </c>
      <c r="AT210" s="246" t="s">
        <v>141</v>
      </c>
      <c r="AU210" s="246" t="s">
        <v>86</v>
      </c>
      <c r="AY210" s="17" t="s">
        <v>138</v>
      </c>
      <c r="BE210" s="247">
        <f>IF(N210="základní",J210,0)</f>
        <v>0</v>
      </c>
      <c r="BF210" s="247">
        <f>IF(N210="snížená",J210,0)</f>
        <v>0</v>
      </c>
      <c r="BG210" s="247">
        <f>IF(N210="zákl. přenesená",J210,0)</f>
        <v>0</v>
      </c>
      <c r="BH210" s="247">
        <f>IF(N210="sníž. přenesená",J210,0)</f>
        <v>0</v>
      </c>
      <c r="BI210" s="247">
        <f>IF(N210="nulová",J210,0)</f>
        <v>0</v>
      </c>
      <c r="BJ210" s="17" t="s">
        <v>84</v>
      </c>
      <c r="BK210" s="247">
        <f>ROUND(I210*H210,2)</f>
        <v>0</v>
      </c>
      <c r="BL210" s="17" t="s">
        <v>156</v>
      </c>
      <c r="BM210" s="246" t="s">
        <v>355</v>
      </c>
    </row>
    <row r="211" spans="1:51" s="13" customFormat="1" ht="12">
      <c r="A211" s="13"/>
      <c r="B211" s="248"/>
      <c r="C211" s="249"/>
      <c r="D211" s="250" t="s">
        <v>175</v>
      </c>
      <c r="E211" s="251" t="s">
        <v>1</v>
      </c>
      <c r="F211" s="252" t="s">
        <v>356</v>
      </c>
      <c r="G211" s="249"/>
      <c r="H211" s="253">
        <v>50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9" t="s">
        <v>175</v>
      </c>
      <c r="AU211" s="259" t="s">
        <v>86</v>
      </c>
      <c r="AV211" s="13" t="s">
        <v>86</v>
      </c>
      <c r="AW211" s="13" t="s">
        <v>32</v>
      </c>
      <c r="AX211" s="13" t="s">
        <v>76</v>
      </c>
      <c r="AY211" s="259" t="s">
        <v>138</v>
      </c>
    </row>
    <row r="212" spans="1:51" s="14" customFormat="1" ht="12">
      <c r="A212" s="14"/>
      <c r="B212" s="260"/>
      <c r="C212" s="261"/>
      <c r="D212" s="250" t="s">
        <v>175</v>
      </c>
      <c r="E212" s="262" t="s">
        <v>1</v>
      </c>
      <c r="F212" s="263" t="s">
        <v>177</v>
      </c>
      <c r="G212" s="261"/>
      <c r="H212" s="264">
        <v>50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0" t="s">
        <v>175</v>
      </c>
      <c r="AU212" s="270" t="s">
        <v>86</v>
      </c>
      <c r="AV212" s="14" t="s">
        <v>156</v>
      </c>
      <c r="AW212" s="14" t="s">
        <v>32</v>
      </c>
      <c r="AX212" s="14" t="s">
        <v>84</v>
      </c>
      <c r="AY212" s="270" t="s">
        <v>138</v>
      </c>
    </row>
    <row r="213" spans="1:65" s="2" customFormat="1" ht="21.75" customHeight="1">
      <c r="A213" s="38"/>
      <c r="B213" s="39"/>
      <c r="C213" s="235" t="s">
        <v>357</v>
      </c>
      <c r="D213" s="235" t="s">
        <v>141</v>
      </c>
      <c r="E213" s="236" t="s">
        <v>358</v>
      </c>
      <c r="F213" s="237" t="s">
        <v>359</v>
      </c>
      <c r="G213" s="238" t="s">
        <v>342</v>
      </c>
      <c r="H213" s="239">
        <v>60</v>
      </c>
      <c r="I213" s="240"/>
      <c r="J213" s="241">
        <f>ROUND(I213*H213,2)</f>
        <v>0</v>
      </c>
      <c r="K213" s="237" t="s">
        <v>145</v>
      </c>
      <c r="L213" s="44"/>
      <c r="M213" s="242" t="s">
        <v>1</v>
      </c>
      <c r="N213" s="243" t="s">
        <v>41</v>
      </c>
      <c r="O213" s="91"/>
      <c r="P213" s="244">
        <f>O213*H213</f>
        <v>0</v>
      </c>
      <c r="Q213" s="244">
        <v>0.0369</v>
      </c>
      <c r="R213" s="244">
        <f>Q213*H213</f>
        <v>2.214</v>
      </c>
      <c r="S213" s="244">
        <v>0</v>
      </c>
      <c r="T213" s="24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6" t="s">
        <v>156</v>
      </c>
      <c r="AT213" s="246" t="s">
        <v>141</v>
      </c>
      <c r="AU213" s="246" t="s">
        <v>86</v>
      </c>
      <c r="AY213" s="17" t="s">
        <v>138</v>
      </c>
      <c r="BE213" s="247">
        <f>IF(N213="základní",J213,0)</f>
        <v>0</v>
      </c>
      <c r="BF213" s="247">
        <f>IF(N213="snížená",J213,0)</f>
        <v>0</v>
      </c>
      <c r="BG213" s="247">
        <f>IF(N213="zákl. přenesená",J213,0)</f>
        <v>0</v>
      </c>
      <c r="BH213" s="247">
        <f>IF(N213="sníž. přenesená",J213,0)</f>
        <v>0</v>
      </c>
      <c r="BI213" s="247">
        <f>IF(N213="nulová",J213,0)</f>
        <v>0</v>
      </c>
      <c r="BJ213" s="17" t="s">
        <v>84</v>
      </c>
      <c r="BK213" s="247">
        <f>ROUND(I213*H213,2)</f>
        <v>0</v>
      </c>
      <c r="BL213" s="17" t="s">
        <v>156</v>
      </c>
      <c r="BM213" s="246" t="s">
        <v>360</v>
      </c>
    </row>
    <row r="214" spans="1:51" s="13" customFormat="1" ht="12">
      <c r="A214" s="13"/>
      <c r="B214" s="248"/>
      <c r="C214" s="249"/>
      <c r="D214" s="250" t="s">
        <v>175</v>
      </c>
      <c r="E214" s="251" t="s">
        <v>1</v>
      </c>
      <c r="F214" s="252" t="s">
        <v>361</v>
      </c>
      <c r="G214" s="249"/>
      <c r="H214" s="253">
        <v>60</v>
      </c>
      <c r="I214" s="254"/>
      <c r="J214" s="249"/>
      <c r="K214" s="249"/>
      <c r="L214" s="255"/>
      <c r="M214" s="256"/>
      <c r="N214" s="257"/>
      <c r="O214" s="257"/>
      <c r="P214" s="257"/>
      <c r="Q214" s="257"/>
      <c r="R214" s="257"/>
      <c r="S214" s="257"/>
      <c r="T214" s="25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9" t="s">
        <v>175</v>
      </c>
      <c r="AU214" s="259" t="s">
        <v>86</v>
      </c>
      <c r="AV214" s="13" t="s">
        <v>86</v>
      </c>
      <c r="AW214" s="13" t="s">
        <v>32</v>
      </c>
      <c r="AX214" s="13" t="s">
        <v>76</v>
      </c>
      <c r="AY214" s="259" t="s">
        <v>138</v>
      </c>
    </row>
    <row r="215" spans="1:51" s="14" customFormat="1" ht="12">
      <c r="A215" s="14"/>
      <c r="B215" s="260"/>
      <c r="C215" s="261"/>
      <c r="D215" s="250" t="s">
        <v>175</v>
      </c>
      <c r="E215" s="262" t="s">
        <v>1</v>
      </c>
      <c r="F215" s="263" t="s">
        <v>177</v>
      </c>
      <c r="G215" s="261"/>
      <c r="H215" s="264">
        <v>60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0" t="s">
        <v>175</v>
      </c>
      <c r="AU215" s="270" t="s">
        <v>86</v>
      </c>
      <c r="AV215" s="14" t="s">
        <v>156</v>
      </c>
      <c r="AW215" s="14" t="s">
        <v>32</v>
      </c>
      <c r="AX215" s="14" t="s">
        <v>84</v>
      </c>
      <c r="AY215" s="270" t="s">
        <v>138</v>
      </c>
    </row>
    <row r="216" spans="1:65" s="2" customFormat="1" ht="33" customHeight="1">
      <c r="A216" s="38"/>
      <c r="B216" s="39"/>
      <c r="C216" s="235" t="s">
        <v>362</v>
      </c>
      <c r="D216" s="235" t="s">
        <v>141</v>
      </c>
      <c r="E216" s="236" t="s">
        <v>363</v>
      </c>
      <c r="F216" s="237" t="s">
        <v>364</v>
      </c>
      <c r="G216" s="238" t="s">
        <v>365</v>
      </c>
      <c r="H216" s="239">
        <v>1567.09</v>
      </c>
      <c r="I216" s="240"/>
      <c r="J216" s="241">
        <f>ROUND(I216*H216,2)</f>
        <v>0</v>
      </c>
      <c r="K216" s="237" t="s">
        <v>145</v>
      </c>
      <c r="L216" s="44"/>
      <c r="M216" s="242" t="s">
        <v>1</v>
      </c>
      <c r="N216" s="243" t="s">
        <v>41</v>
      </c>
      <c r="O216" s="91"/>
      <c r="P216" s="244">
        <f>O216*H216</f>
        <v>0</v>
      </c>
      <c r="Q216" s="244">
        <v>0</v>
      </c>
      <c r="R216" s="244">
        <f>Q216*H216</f>
        <v>0</v>
      </c>
      <c r="S216" s="244">
        <v>0</v>
      </c>
      <c r="T216" s="245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6" t="s">
        <v>156</v>
      </c>
      <c r="AT216" s="246" t="s">
        <v>141</v>
      </c>
      <c r="AU216" s="246" t="s">
        <v>86</v>
      </c>
      <c r="AY216" s="17" t="s">
        <v>138</v>
      </c>
      <c r="BE216" s="247">
        <f>IF(N216="základní",J216,0)</f>
        <v>0</v>
      </c>
      <c r="BF216" s="247">
        <f>IF(N216="snížená",J216,0)</f>
        <v>0</v>
      </c>
      <c r="BG216" s="247">
        <f>IF(N216="zákl. přenesená",J216,0)</f>
        <v>0</v>
      </c>
      <c r="BH216" s="247">
        <f>IF(N216="sníž. přenesená",J216,0)</f>
        <v>0</v>
      </c>
      <c r="BI216" s="247">
        <f>IF(N216="nulová",J216,0)</f>
        <v>0</v>
      </c>
      <c r="BJ216" s="17" t="s">
        <v>84</v>
      </c>
      <c r="BK216" s="247">
        <f>ROUND(I216*H216,2)</f>
        <v>0</v>
      </c>
      <c r="BL216" s="17" t="s">
        <v>156</v>
      </c>
      <c r="BM216" s="246" t="s">
        <v>366</v>
      </c>
    </row>
    <row r="217" spans="1:51" s="13" customFormat="1" ht="12">
      <c r="A217" s="13"/>
      <c r="B217" s="248"/>
      <c r="C217" s="249"/>
      <c r="D217" s="250" t="s">
        <v>175</v>
      </c>
      <c r="E217" s="251" t="s">
        <v>1</v>
      </c>
      <c r="F217" s="252" t="s">
        <v>367</v>
      </c>
      <c r="G217" s="249"/>
      <c r="H217" s="253">
        <v>914.2</v>
      </c>
      <c r="I217" s="254"/>
      <c r="J217" s="249"/>
      <c r="K217" s="249"/>
      <c r="L217" s="255"/>
      <c r="M217" s="256"/>
      <c r="N217" s="257"/>
      <c r="O217" s="257"/>
      <c r="P217" s="257"/>
      <c r="Q217" s="257"/>
      <c r="R217" s="257"/>
      <c r="S217" s="257"/>
      <c r="T217" s="25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9" t="s">
        <v>175</v>
      </c>
      <c r="AU217" s="259" t="s">
        <v>86</v>
      </c>
      <c r="AV217" s="13" t="s">
        <v>86</v>
      </c>
      <c r="AW217" s="13" t="s">
        <v>32</v>
      </c>
      <c r="AX217" s="13" t="s">
        <v>76</v>
      </c>
      <c r="AY217" s="259" t="s">
        <v>138</v>
      </c>
    </row>
    <row r="218" spans="1:51" s="13" customFormat="1" ht="12">
      <c r="A218" s="13"/>
      <c r="B218" s="248"/>
      <c r="C218" s="249"/>
      <c r="D218" s="250" t="s">
        <v>175</v>
      </c>
      <c r="E218" s="251" t="s">
        <v>1</v>
      </c>
      <c r="F218" s="252" t="s">
        <v>368</v>
      </c>
      <c r="G218" s="249"/>
      <c r="H218" s="253">
        <v>463.59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9" t="s">
        <v>175</v>
      </c>
      <c r="AU218" s="259" t="s">
        <v>86</v>
      </c>
      <c r="AV218" s="13" t="s">
        <v>86</v>
      </c>
      <c r="AW218" s="13" t="s">
        <v>32</v>
      </c>
      <c r="AX218" s="13" t="s">
        <v>76</v>
      </c>
      <c r="AY218" s="259" t="s">
        <v>138</v>
      </c>
    </row>
    <row r="219" spans="1:51" s="13" customFormat="1" ht="12">
      <c r="A219" s="13"/>
      <c r="B219" s="248"/>
      <c r="C219" s="249"/>
      <c r="D219" s="250" t="s">
        <v>175</v>
      </c>
      <c r="E219" s="251" t="s">
        <v>1</v>
      </c>
      <c r="F219" s="252" t="s">
        <v>369</v>
      </c>
      <c r="G219" s="249"/>
      <c r="H219" s="253">
        <v>189.3</v>
      </c>
      <c r="I219" s="254"/>
      <c r="J219" s="249"/>
      <c r="K219" s="249"/>
      <c r="L219" s="255"/>
      <c r="M219" s="256"/>
      <c r="N219" s="257"/>
      <c r="O219" s="257"/>
      <c r="P219" s="257"/>
      <c r="Q219" s="257"/>
      <c r="R219" s="257"/>
      <c r="S219" s="257"/>
      <c r="T219" s="25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9" t="s">
        <v>175</v>
      </c>
      <c r="AU219" s="259" t="s">
        <v>86</v>
      </c>
      <c r="AV219" s="13" t="s">
        <v>86</v>
      </c>
      <c r="AW219" s="13" t="s">
        <v>32</v>
      </c>
      <c r="AX219" s="13" t="s">
        <v>76</v>
      </c>
      <c r="AY219" s="259" t="s">
        <v>138</v>
      </c>
    </row>
    <row r="220" spans="1:51" s="14" customFormat="1" ht="12">
      <c r="A220" s="14"/>
      <c r="B220" s="260"/>
      <c r="C220" s="261"/>
      <c r="D220" s="250" t="s">
        <v>175</v>
      </c>
      <c r="E220" s="262" t="s">
        <v>1</v>
      </c>
      <c r="F220" s="263" t="s">
        <v>177</v>
      </c>
      <c r="G220" s="261"/>
      <c r="H220" s="264">
        <v>1567.09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0" t="s">
        <v>175</v>
      </c>
      <c r="AU220" s="270" t="s">
        <v>86</v>
      </c>
      <c r="AV220" s="14" t="s">
        <v>156</v>
      </c>
      <c r="AW220" s="14" t="s">
        <v>32</v>
      </c>
      <c r="AX220" s="14" t="s">
        <v>84</v>
      </c>
      <c r="AY220" s="270" t="s">
        <v>138</v>
      </c>
    </row>
    <row r="221" spans="1:65" s="2" customFormat="1" ht="33" customHeight="1">
      <c r="A221" s="38"/>
      <c r="B221" s="39"/>
      <c r="C221" s="235" t="s">
        <v>370</v>
      </c>
      <c r="D221" s="235" t="s">
        <v>141</v>
      </c>
      <c r="E221" s="236" t="s">
        <v>371</v>
      </c>
      <c r="F221" s="237" t="s">
        <v>372</v>
      </c>
      <c r="G221" s="238" t="s">
        <v>365</v>
      </c>
      <c r="H221" s="239">
        <v>1051</v>
      </c>
      <c r="I221" s="240"/>
      <c r="J221" s="241">
        <f>ROUND(I221*H221,2)</f>
        <v>0</v>
      </c>
      <c r="K221" s="237" t="s">
        <v>145</v>
      </c>
      <c r="L221" s="44"/>
      <c r="M221" s="242" t="s">
        <v>1</v>
      </c>
      <c r="N221" s="243" t="s">
        <v>41</v>
      </c>
      <c r="O221" s="91"/>
      <c r="P221" s="244">
        <f>O221*H221</f>
        <v>0</v>
      </c>
      <c r="Q221" s="244">
        <v>0</v>
      </c>
      <c r="R221" s="244">
        <f>Q221*H221</f>
        <v>0</v>
      </c>
      <c r="S221" s="244">
        <v>0</v>
      </c>
      <c r="T221" s="24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6" t="s">
        <v>156</v>
      </c>
      <c r="AT221" s="246" t="s">
        <v>141</v>
      </c>
      <c r="AU221" s="246" t="s">
        <v>86</v>
      </c>
      <c r="AY221" s="17" t="s">
        <v>138</v>
      </c>
      <c r="BE221" s="247">
        <f>IF(N221="základní",J221,0)</f>
        <v>0</v>
      </c>
      <c r="BF221" s="247">
        <f>IF(N221="snížená",J221,0)</f>
        <v>0</v>
      </c>
      <c r="BG221" s="247">
        <f>IF(N221="zákl. přenesená",J221,0)</f>
        <v>0</v>
      </c>
      <c r="BH221" s="247">
        <f>IF(N221="sníž. přenesená",J221,0)</f>
        <v>0</v>
      </c>
      <c r="BI221" s="247">
        <f>IF(N221="nulová",J221,0)</f>
        <v>0</v>
      </c>
      <c r="BJ221" s="17" t="s">
        <v>84</v>
      </c>
      <c r="BK221" s="247">
        <f>ROUND(I221*H221,2)</f>
        <v>0</v>
      </c>
      <c r="BL221" s="17" t="s">
        <v>156</v>
      </c>
      <c r="BM221" s="246" t="s">
        <v>373</v>
      </c>
    </row>
    <row r="222" spans="1:51" s="13" customFormat="1" ht="12">
      <c r="A222" s="13"/>
      <c r="B222" s="248"/>
      <c r="C222" s="249"/>
      <c r="D222" s="250" t="s">
        <v>175</v>
      </c>
      <c r="E222" s="251" t="s">
        <v>1</v>
      </c>
      <c r="F222" s="252" t="s">
        <v>374</v>
      </c>
      <c r="G222" s="249"/>
      <c r="H222" s="253">
        <v>1051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9" t="s">
        <v>175</v>
      </c>
      <c r="AU222" s="259" t="s">
        <v>86</v>
      </c>
      <c r="AV222" s="13" t="s">
        <v>86</v>
      </c>
      <c r="AW222" s="13" t="s">
        <v>32</v>
      </c>
      <c r="AX222" s="13" t="s">
        <v>76</v>
      </c>
      <c r="AY222" s="259" t="s">
        <v>138</v>
      </c>
    </row>
    <row r="223" spans="1:51" s="14" customFormat="1" ht="12">
      <c r="A223" s="14"/>
      <c r="B223" s="260"/>
      <c r="C223" s="261"/>
      <c r="D223" s="250" t="s">
        <v>175</v>
      </c>
      <c r="E223" s="262" t="s">
        <v>1</v>
      </c>
      <c r="F223" s="263" t="s">
        <v>177</v>
      </c>
      <c r="G223" s="261"/>
      <c r="H223" s="264">
        <v>1051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175</v>
      </c>
      <c r="AU223" s="270" t="s">
        <v>86</v>
      </c>
      <c r="AV223" s="14" t="s">
        <v>156</v>
      </c>
      <c r="AW223" s="14" t="s">
        <v>32</v>
      </c>
      <c r="AX223" s="14" t="s">
        <v>84</v>
      </c>
      <c r="AY223" s="270" t="s">
        <v>138</v>
      </c>
    </row>
    <row r="224" spans="1:65" s="2" customFormat="1" ht="21.75" customHeight="1">
      <c r="A224" s="38"/>
      <c r="B224" s="39"/>
      <c r="C224" s="235" t="s">
        <v>375</v>
      </c>
      <c r="D224" s="235" t="s">
        <v>141</v>
      </c>
      <c r="E224" s="236" t="s">
        <v>376</v>
      </c>
      <c r="F224" s="237" t="s">
        <v>377</v>
      </c>
      <c r="G224" s="238" t="s">
        <v>365</v>
      </c>
      <c r="H224" s="239">
        <v>25</v>
      </c>
      <c r="I224" s="240"/>
      <c r="J224" s="241">
        <f>ROUND(I224*H224,2)</f>
        <v>0</v>
      </c>
      <c r="K224" s="237" t="s">
        <v>145</v>
      </c>
      <c r="L224" s="44"/>
      <c r="M224" s="242" t="s">
        <v>1</v>
      </c>
      <c r="N224" s="243" t="s">
        <v>41</v>
      </c>
      <c r="O224" s="91"/>
      <c r="P224" s="244">
        <f>O224*H224</f>
        <v>0</v>
      </c>
      <c r="Q224" s="244">
        <v>0</v>
      </c>
      <c r="R224" s="244">
        <f>Q224*H224</f>
        <v>0</v>
      </c>
      <c r="S224" s="244">
        <v>0</v>
      </c>
      <c r="T224" s="24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6" t="s">
        <v>156</v>
      </c>
      <c r="AT224" s="246" t="s">
        <v>141</v>
      </c>
      <c r="AU224" s="246" t="s">
        <v>86</v>
      </c>
      <c r="AY224" s="17" t="s">
        <v>138</v>
      </c>
      <c r="BE224" s="247">
        <f>IF(N224="základní",J224,0)</f>
        <v>0</v>
      </c>
      <c r="BF224" s="247">
        <f>IF(N224="snížená",J224,0)</f>
        <v>0</v>
      </c>
      <c r="BG224" s="247">
        <f>IF(N224="zákl. přenesená",J224,0)</f>
        <v>0</v>
      </c>
      <c r="BH224" s="247">
        <f>IF(N224="sníž. přenesená",J224,0)</f>
        <v>0</v>
      </c>
      <c r="BI224" s="247">
        <f>IF(N224="nulová",J224,0)</f>
        <v>0</v>
      </c>
      <c r="BJ224" s="17" t="s">
        <v>84</v>
      </c>
      <c r="BK224" s="247">
        <f>ROUND(I224*H224,2)</f>
        <v>0</v>
      </c>
      <c r="BL224" s="17" t="s">
        <v>156</v>
      </c>
      <c r="BM224" s="246" t="s">
        <v>378</v>
      </c>
    </row>
    <row r="225" spans="1:51" s="13" customFormat="1" ht="12">
      <c r="A225" s="13"/>
      <c r="B225" s="248"/>
      <c r="C225" s="249"/>
      <c r="D225" s="250" t="s">
        <v>175</v>
      </c>
      <c r="E225" s="251" t="s">
        <v>1</v>
      </c>
      <c r="F225" s="252" t="s">
        <v>379</v>
      </c>
      <c r="G225" s="249"/>
      <c r="H225" s="253">
        <v>25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9" t="s">
        <v>175</v>
      </c>
      <c r="AU225" s="259" t="s">
        <v>86</v>
      </c>
      <c r="AV225" s="13" t="s">
        <v>86</v>
      </c>
      <c r="AW225" s="13" t="s">
        <v>32</v>
      </c>
      <c r="AX225" s="13" t="s">
        <v>76</v>
      </c>
      <c r="AY225" s="259" t="s">
        <v>138</v>
      </c>
    </row>
    <row r="226" spans="1:51" s="14" customFormat="1" ht="12">
      <c r="A226" s="14"/>
      <c r="B226" s="260"/>
      <c r="C226" s="261"/>
      <c r="D226" s="250" t="s">
        <v>175</v>
      </c>
      <c r="E226" s="262" t="s">
        <v>1</v>
      </c>
      <c r="F226" s="263" t="s">
        <v>177</v>
      </c>
      <c r="G226" s="261"/>
      <c r="H226" s="264">
        <v>25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0" t="s">
        <v>175</v>
      </c>
      <c r="AU226" s="270" t="s">
        <v>86</v>
      </c>
      <c r="AV226" s="14" t="s">
        <v>156</v>
      </c>
      <c r="AW226" s="14" t="s">
        <v>32</v>
      </c>
      <c r="AX226" s="14" t="s">
        <v>84</v>
      </c>
      <c r="AY226" s="270" t="s">
        <v>138</v>
      </c>
    </row>
    <row r="227" spans="1:65" s="2" customFormat="1" ht="21.75" customHeight="1">
      <c r="A227" s="38"/>
      <c r="B227" s="39"/>
      <c r="C227" s="235" t="s">
        <v>380</v>
      </c>
      <c r="D227" s="235" t="s">
        <v>141</v>
      </c>
      <c r="E227" s="236" t="s">
        <v>381</v>
      </c>
      <c r="F227" s="237" t="s">
        <v>382</v>
      </c>
      <c r="G227" s="238" t="s">
        <v>365</v>
      </c>
      <c r="H227" s="239">
        <v>34</v>
      </c>
      <c r="I227" s="240"/>
      <c r="J227" s="241">
        <f>ROUND(I227*H227,2)</f>
        <v>0</v>
      </c>
      <c r="K227" s="237" t="s">
        <v>145</v>
      </c>
      <c r="L227" s="44"/>
      <c r="M227" s="242" t="s">
        <v>1</v>
      </c>
      <c r="N227" s="243" t="s">
        <v>41</v>
      </c>
      <c r="O227" s="91"/>
      <c r="P227" s="244">
        <f>O227*H227</f>
        <v>0</v>
      </c>
      <c r="Q227" s="244">
        <v>0</v>
      </c>
      <c r="R227" s="244">
        <f>Q227*H227</f>
        <v>0</v>
      </c>
      <c r="S227" s="244">
        <v>0</v>
      </c>
      <c r="T227" s="24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6" t="s">
        <v>156</v>
      </c>
      <c r="AT227" s="246" t="s">
        <v>141</v>
      </c>
      <c r="AU227" s="246" t="s">
        <v>86</v>
      </c>
      <c r="AY227" s="17" t="s">
        <v>138</v>
      </c>
      <c r="BE227" s="247">
        <f>IF(N227="základní",J227,0)</f>
        <v>0</v>
      </c>
      <c r="BF227" s="247">
        <f>IF(N227="snížená",J227,0)</f>
        <v>0</v>
      </c>
      <c r="BG227" s="247">
        <f>IF(N227="zákl. přenesená",J227,0)</f>
        <v>0</v>
      </c>
      <c r="BH227" s="247">
        <f>IF(N227="sníž. přenesená",J227,0)</f>
        <v>0</v>
      </c>
      <c r="BI227" s="247">
        <f>IF(N227="nulová",J227,0)</f>
        <v>0</v>
      </c>
      <c r="BJ227" s="17" t="s">
        <v>84</v>
      </c>
      <c r="BK227" s="247">
        <f>ROUND(I227*H227,2)</f>
        <v>0</v>
      </c>
      <c r="BL227" s="17" t="s">
        <v>156</v>
      </c>
      <c r="BM227" s="246" t="s">
        <v>383</v>
      </c>
    </row>
    <row r="228" spans="1:51" s="13" customFormat="1" ht="12">
      <c r="A228" s="13"/>
      <c r="B228" s="248"/>
      <c r="C228" s="249"/>
      <c r="D228" s="250" t="s">
        <v>175</v>
      </c>
      <c r="E228" s="251" t="s">
        <v>1</v>
      </c>
      <c r="F228" s="252" t="s">
        <v>384</v>
      </c>
      <c r="G228" s="249"/>
      <c r="H228" s="253">
        <v>34</v>
      </c>
      <c r="I228" s="254"/>
      <c r="J228" s="249"/>
      <c r="K228" s="249"/>
      <c r="L228" s="255"/>
      <c r="M228" s="256"/>
      <c r="N228" s="257"/>
      <c r="O228" s="257"/>
      <c r="P228" s="257"/>
      <c r="Q228" s="257"/>
      <c r="R228" s="257"/>
      <c r="S228" s="257"/>
      <c r="T228" s="25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9" t="s">
        <v>175</v>
      </c>
      <c r="AU228" s="259" t="s">
        <v>86</v>
      </c>
      <c r="AV228" s="13" t="s">
        <v>86</v>
      </c>
      <c r="AW228" s="13" t="s">
        <v>32</v>
      </c>
      <c r="AX228" s="13" t="s">
        <v>76</v>
      </c>
      <c r="AY228" s="259" t="s">
        <v>138</v>
      </c>
    </row>
    <row r="229" spans="1:51" s="14" customFormat="1" ht="12">
      <c r="A229" s="14"/>
      <c r="B229" s="260"/>
      <c r="C229" s="261"/>
      <c r="D229" s="250" t="s">
        <v>175</v>
      </c>
      <c r="E229" s="262" t="s">
        <v>1</v>
      </c>
      <c r="F229" s="263" t="s">
        <v>177</v>
      </c>
      <c r="G229" s="261"/>
      <c r="H229" s="264">
        <v>34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0" t="s">
        <v>175</v>
      </c>
      <c r="AU229" s="270" t="s">
        <v>86</v>
      </c>
      <c r="AV229" s="14" t="s">
        <v>156</v>
      </c>
      <c r="AW229" s="14" t="s">
        <v>32</v>
      </c>
      <c r="AX229" s="14" t="s">
        <v>84</v>
      </c>
      <c r="AY229" s="270" t="s">
        <v>138</v>
      </c>
    </row>
    <row r="230" spans="1:65" s="2" customFormat="1" ht="21.75" customHeight="1">
      <c r="A230" s="38"/>
      <c r="B230" s="39"/>
      <c r="C230" s="235" t="s">
        <v>385</v>
      </c>
      <c r="D230" s="235" t="s">
        <v>141</v>
      </c>
      <c r="E230" s="236" t="s">
        <v>386</v>
      </c>
      <c r="F230" s="237" t="s">
        <v>387</v>
      </c>
      <c r="G230" s="238" t="s">
        <v>365</v>
      </c>
      <c r="H230" s="239">
        <v>70.5</v>
      </c>
      <c r="I230" s="240"/>
      <c r="J230" s="241">
        <f>ROUND(I230*H230,2)</f>
        <v>0</v>
      </c>
      <c r="K230" s="237" t="s">
        <v>145</v>
      </c>
      <c r="L230" s="44"/>
      <c r="M230" s="242" t="s">
        <v>1</v>
      </c>
      <c r="N230" s="243" t="s">
        <v>41</v>
      </c>
      <c r="O230" s="91"/>
      <c r="P230" s="244">
        <f>O230*H230</f>
        <v>0</v>
      </c>
      <c r="Q230" s="244">
        <v>0</v>
      </c>
      <c r="R230" s="244">
        <f>Q230*H230</f>
        <v>0</v>
      </c>
      <c r="S230" s="244">
        <v>0</v>
      </c>
      <c r="T230" s="245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6" t="s">
        <v>156</v>
      </c>
      <c r="AT230" s="246" t="s">
        <v>141</v>
      </c>
      <c r="AU230" s="246" t="s">
        <v>86</v>
      </c>
      <c r="AY230" s="17" t="s">
        <v>138</v>
      </c>
      <c r="BE230" s="247">
        <f>IF(N230="základní",J230,0)</f>
        <v>0</v>
      </c>
      <c r="BF230" s="247">
        <f>IF(N230="snížená",J230,0)</f>
        <v>0</v>
      </c>
      <c r="BG230" s="247">
        <f>IF(N230="zákl. přenesená",J230,0)</f>
        <v>0</v>
      </c>
      <c r="BH230" s="247">
        <f>IF(N230="sníž. přenesená",J230,0)</f>
        <v>0</v>
      </c>
      <c r="BI230" s="247">
        <f>IF(N230="nulová",J230,0)</f>
        <v>0</v>
      </c>
      <c r="BJ230" s="17" t="s">
        <v>84</v>
      </c>
      <c r="BK230" s="247">
        <f>ROUND(I230*H230,2)</f>
        <v>0</v>
      </c>
      <c r="BL230" s="17" t="s">
        <v>156</v>
      </c>
      <c r="BM230" s="246" t="s">
        <v>388</v>
      </c>
    </row>
    <row r="231" spans="1:51" s="13" customFormat="1" ht="12">
      <c r="A231" s="13"/>
      <c r="B231" s="248"/>
      <c r="C231" s="249"/>
      <c r="D231" s="250" t="s">
        <v>175</v>
      </c>
      <c r="E231" s="251" t="s">
        <v>1</v>
      </c>
      <c r="F231" s="252" t="s">
        <v>389</v>
      </c>
      <c r="G231" s="249"/>
      <c r="H231" s="253">
        <v>40.5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9" t="s">
        <v>175</v>
      </c>
      <c r="AU231" s="259" t="s">
        <v>86</v>
      </c>
      <c r="AV231" s="13" t="s">
        <v>86</v>
      </c>
      <c r="AW231" s="13" t="s">
        <v>32</v>
      </c>
      <c r="AX231" s="13" t="s">
        <v>76</v>
      </c>
      <c r="AY231" s="259" t="s">
        <v>138</v>
      </c>
    </row>
    <row r="232" spans="1:51" s="13" customFormat="1" ht="12">
      <c r="A232" s="13"/>
      <c r="B232" s="248"/>
      <c r="C232" s="249"/>
      <c r="D232" s="250" t="s">
        <v>175</v>
      </c>
      <c r="E232" s="251" t="s">
        <v>1</v>
      </c>
      <c r="F232" s="252" t="s">
        <v>390</v>
      </c>
      <c r="G232" s="249"/>
      <c r="H232" s="253">
        <v>30</v>
      </c>
      <c r="I232" s="254"/>
      <c r="J232" s="249"/>
      <c r="K232" s="249"/>
      <c r="L232" s="255"/>
      <c r="M232" s="256"/>
      <c r="N232" s="257"/>
      <c r="O232" s="257"/>
      <c r="P232" s="257"/>
      <c r="Q232" s="257"/>
      <c r="R232" s="257"/>
      <c r="S232" s="257"/>
      <c r="T232" s="25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9" t="s">
        <v>175</v>
      </c>
      <c r="AU232" s="259" t="s">
        <v>86</v>
      </c>
      <c r="AV232" s="13" t="s">
        <v>86</v>
      </c>
      <c r="AW232" s="13" t="s">
        <v>32</v>
      </c>
      <c r="AX232" s="13" t="s">
        <v>76</v>
      </c>
      <c r="AY232" s="259" t="s">
        <v>138</v>
      </c>
    </row>
    <row r="233" spans="1:51" s="14" customFormat="1" ht="12">
      <c r="A233" s="14"/>
      <c r="B233" s="260"/>
      <c r="C233" s="261"/>
      <c r="D233" s="250" t="s">
        <v>175</v>
      </c>
      <c r="E233" s="262" t="s">
        <v>1</v>
      </c>
      <c r="F233" s="263" t="s">
        <v>177</v>
      </c>
      <c r="G233" s="261"/>
      <c r="H233" s="264">
        <v>70.5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0" t="s">
        <v>175</v>
      </c>
      <c r="AU233" s="270" t="s">
        <v>86</v>
      </c>
      <c r="AV233" s="14" t="s">
        <v>156</v>
      </c>
      <c r="AW233" s="14" t="s">
        <v>32</v>
      </c>
      <c r="AX233" s="14" t="s">
        <v>84</v>
      </c>
      <c r="AY233" s="270" t="s">
        <v>138</v>
      </c>
    </row>
    <row r="234" spans="1:65" s="2" customFormat="1" ht="21.75" customHeight="1">
      <c r="A234" s="38"/>
      <c r="B234" s="39"/>
      <c r="C234" s="235" t="s">
        <v>391</v>
      </c>
      <c r="D234" s="235" t="s">
        <v>141</v>
      </c>
      <c r="E234" s="236" t="s">
        <v>392</v>
      </c>
      <c r="F234" s="237" t="s">
        <v>393</v>
      </c>
      <c r="G234" s="238" t="s">
        <v>365</v>
      </c>
      <c r="H234" s="239">
        <v>104.5</v>
      </c>
      <c r="I234" s="240"/>
      <c r="J234" s="241">
        <f>ROUND(I234*H234,2)</f>
        <v>0</v>
      </c>
      <c r="K234" s="237" t="s">
        <v>145</v>
      </c>
      <c r="L234" s="44"/>
      <c r="M234" s="242" t="s">
        <v>1</v>
      </c>
      <c r="N234" s="243" t="s">
        <v>41</v>
      </c>
      <c r="O234" s="91"/>
      <c r="P234" s="244">
        <f>O234*H234</f>
        <v>0</v>
      </c>
      <c r="Q234" s="244">
        <v>0</v>
      </c>
      <c r="R234" s="244">
        <f>Q234*H234</f>
        <v>0</v>
      </c>
      <c r="S234" s="244">
        <v>0</v>
      </c>
      <c r="T234" s="24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6" t="s">
        <v>156</v>
      </c>
      <c r="AT234" s="246" t="s">
        <v>141</v>
      </c>
      <c r="AU234" s="246" t="s">
        <v>86</v>
      </c>
      <c r="AY234" s="17" t="s">
        <v>138</v>
      </c>
      <c r="BE234" s="247">
        <f>IF(N234="základní",J234,0)</f>
        <v>0</v>
      </c>
      <c r="BF234" s="247">
        <f>IF(N234="snížená",J234,0)</f>
        <v>0</v>
      </c>
      <c r="BG234" s="247">
        <f>IF(N234="zákl. přenesená",J234,0)</f>
        <v>0</v>
      </c>
      <c r="BH234" s="247">
        <f>IF(N234="sníž. přenesená",J234,0)</f>
        <v>0</v>
      </c>
      <c r="BI234" s="247">
        <f>IF(N234="nulová",J234,0)</f>
        <v>0</v>
      </c>
      <c r="BJ234" s="17" t="s">
        <v>84</v>
      </c>
      <c r="BK234" s="247">
        <f>ROUND(I234*H234,2)</f>
        <v>0</v>
      </c>
      <c r="BL234" s="17" t="s">
        <v>156</v>
      </c>
      <c r="BM234" s="246" t="s">
        <v>394</v>
      </c>
    </row>
    <row r="235" spans="1:51" s="13" customFormat="1" ht="12">
      <c r="A235" s="13"/>
      <c r="B235" s="248"/>
      <c r="C235" s="249"/>
      <c r="D235" s="250" t="s">
        <v>175</v>
      </c>
      <c r="E235" s="251" t="s">
        <v>1</v>
      </c>
      <c r="F235" s="252" t="s">
        <v>395</v>
      </c>
      <c r="G235" s="249"/>
      <c r="H235" s="253">
        <v>104.5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9" t="s">
        <v>175</v>
      </c>
      <c r="AU235" s="259" t="s">
        <v>86</v>
      </c>
      <c r="AV235" s="13" t="s">
        <v>86</v>
      </c>
      <c r="AW235" s="13" t="s">
        <v>32</v>
      </c>
      <c r="AX235" s="13" t="s">
        <v>76</v>
      </c>
      <c r="AY235" s="259" t="s">
        <v>138</v>
      </c>
    </row>
    <row r="236" spans="1:51" s="14" customFormat="1" ht="12">
      <c r="A236" s="14"/>
      <c r="B236" s="260"/>
      <c r="C236" s="261"/>
      <c r="D236" s="250" t="s">
        <v>175</v>
      </c>
      <c r="E236" s="262" t="s">
        <v>1</v>
      </c>
      <c r="F236" s="263" t="s">
        <v>177</v>
      </c>
      <c r="G236" s="261"/>
      <c r="H236" s="264">
        <v>104.5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0" t="s">
        <v>175</v>
      </c>
      <c r="AU236" s="270" t="s">
        <v>86</v>
      </c>
      <c r="AV236" s="14" t="s">
        <v>156</v>
      </c>
      <c r="AW236" s="14" t="s">
        <v>32</v>
      </c>
      <c r="AX236" s="14" t="s">
        <v>84</v>
      </c>
      <c r="AY236" s="270" t="s">
        <v>138</v>
      </c>
    </row>
    <row r="237" spans="1:65" s="2" customFormat="1" ht="21.75" customHeight="1">
      <c r="A237" s="38"/>
      <c r="B237" s="39"/>
      <c r="C237" s="235" t="s">
        <v>396</v>
      </c>
      <c r="D237" s="235" t="s">
        <v>141</v>
      </c>
      <c r="E237" s="236" t="s">
        <v>397</v>
      </c>
      <c r="F237" s="237" t="s">
        <v>398</v>
      </c>
      <c r="G237" s="238" t="s">
        <v>262</v>
      </c>
      <c r="H237" s="239">
        <v>12</v>
      </c>
      <c r="I237" s="240"/>
      <c r="J237" s="241">
        <f>ROUND(I237*H237,2)</f>
        <v>0</v>
      </c>
      <c r="K237" s="237" t="s">
        <v>1</v>
      </c>
      <c r="L237" s="44"/>
      <c r="M237" s="242" t="s">
        <v>1</v>
      </c>
      <c r="N237" s="243" t="s">
        <v>41</v>
      </c>
      <c r="O237" s="91"/>
      <c r="P237" s="244">
        <f>O237*H237</f>
        <v>0</v>
      </c>
      <c r="Q237" s="244">
        <v>0</v>
      </c>
      <c r="R237" s="244">
        <f>Q237*H237</f>
        <v>0</v>
      </c>
      <c r="S237" s="244">
        <v>0</v>
      </c>
      <c r="T237" s="24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6" t="s">
        <v>156</v>
      </c>
      <c r="AT237" s="246" t="s">
        <v>141</v>
      </c>
      <c r="AU237" s="246" t="s">
        <v>86</v>
      </c>
      <c r="AY237" s="17" t="s">
        <v>138</v>
      </c>
      <c r="BE237" s="247">
        <f>IF(N237="základní",J237,0)</f>
        <v>0</v>
      </c>
      <c r="BF237" s="247">
        <f>IF(N237="snížená",J237,0)</f>
        <v>0</v>
      </c>
      <c r="BG237" s="247">
        <f>IF(N237="zákl. přenesená",J237,0)</f>
        <v>0</v>
      </c>
      <c r="BH237" s="247">
        <f>IF(N237="sníž. přenesená",J237,0)</f>
        <v>0</v>
      </c>
      <c r="BI237" s="247">
        <f>IF(N237="nulová",J237,0)</f>
        <v>0</v>
      </c>
      <c r="BJ237" s="17" t="s">
        <v>84</v>
      </c>
      <c r="BK237" s="247">
        <f>ROUND(I237*H237,2)</f>
        <v>0</v>
      </c>
      <c r="BL237" s="17" t="s">
        <v>156</v>
      </c>
      <c r="BM237" s="246" t="s">
        <v>399</v>
      </c>
    </row>
    <row r="238" spans="1:51" s="13" customFormat="1" ht="12">
      <c r="A238" s="13"/>
      <c r="B238" s="248"/>
      <c r="C238" s="249"/>
      <c r="D238" s="250" t="s">
        <v>175</v>
      </c>
      <c r="E238" s="251" t="s">
        <v>1</v>
      </c>
      <c r="F238" s="252" t="s">
        <v>264</v>
      </c>
      <c r="G238" s="249"/>
      <c r="H238" s="253">
        <v>12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9" t="s">
        <v>175</v>
      </c>
      <c r="AU238" s="259" t="s">
        <v>86</v>
      </c>
      <c r="AV238" s="13" t="s">
        <v>86</v>
      </c>
      <c r="AW238" s="13" t="s">
        <v>32</v>
      </c>
      <c r="AX238" s="13" t="s">
        <v>76</v>
      </c>
      <c r="AY238" s="259" t="s">
        <v>138</v>
      </c>
    </row>
    <row r="239" spans="1:51" s="14" customFormat="1" ht="12">
      <c r="A239" s="14"/>
      <c r="B239" s="260"/>
      <c r="C239" s="261"/>
      <c r="D239" s="250" t="s">
        <v>175</v>
      </c>
      <c r="E239" s="262" t="s">
        <v>1</v>
      </c>
      <c r="F239" s="263" t="s">
        <v>177</v>
      </c>
      <c r="G239" s="261"/>
      <c r="H239" s="264">
        <v>12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0" t="s">
        <v>175</v>
      </c>
      <c r="AU239" s="270" t="s">
        <v>86</v>
      </c>
      <c r="AV239" s="14" t="s">
        <v>156</v>
      </c>
      <c r="AW239" s="14" t="s">
        <v>32</v>
      </c>
      <c r="AX239" s="14" t="s">
        <v>84</v>
      </c>
      <c r="AY239" s="270" t="s">
        <v>138</v>
      </c>
    </row>
    <row r="240" spans="1:65" s="2" customFormat="1" ht="21.75" customHeight="1">
      <c r="A240" s="38"/>
      <c r="B240" s="39"/>
      <c r="C240" s="235" t="s">
        <v>400</v>
      </c>
      <c r="D240" s="235" t="s">
        <v>141</v>
      </c>
      <c r="E240" s="236" t="s">
        <v>401</v>
      </c>
      <c r="F240" s="237" t="s">
        <v>402</v>
      </c>
      <c r="G240" s="238" t="s">
        <v>262</v>
      </c>
      <c r="H240" s="239">
        <v>3</v>
      </c>
      <c r="I240" s="240"/>
      <c r="J240" s="241">
        <f>ROUND(I240*H240,2)</f>
        <v>0</v>
      </c>
      <c r="K240" s="237" t="s">
        <v>1</v>
      </c>
      <c r="L240" s="44"/>
      <c r="M240" s="242" t="s">
        <v>1</v>
      </c>
      <c r="N240" s="243" t="s">
        <v>41</v>
      </c>
      <c r="O240" s="91"/>
      <c r="P240" s="244">
        <f>O240*H240</f>
        <v>0</v>
      </c>
      <c r="Q240" s="244">
        <v>0</v>
      </c>
      <c r="R240" s="244">
        <f>Q240*H240</f>
        <v>0</v>
      </c>
      <c r="S240" s="244">
        <v>0</v>
      </c>
      <c r="T240" s="245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6" t="s">
        <v>156</v>
      </c>
      <c r="AT240" s="246" t="s">
        <v>141</v>
      </c>
      <c r="AU240" s="246" t="s">
        <v>86</v>
      </c>
      <c r="AY240" s="17" t="s">
        <v>138</v>
      </c>
      <c r="BE240" s="247">
        <f>IF(N240="základní",J240,0)</f>
        <v>0</v>
      </c>
      <c r="BF240" s="247">
        <f>IF(N240="snížená",J240,0)</f>
        <v>0</v>
      </c>
      <c r="BG240" s="247">
        <f>IF(N240="zákl. přenesená",J240,0)</f>
        <v>0</v>
      </c>
      <c r="BH240" s="247">
        <f>IF(N240="sníž. přenesená",J240,0)</f>
        <v>0</v>
      </c>
      <c r="BI240" s="247">
        <f>IF(N240="nulová",J240,0)</f>
        <v>0</v>
      </c>
      <c r="BJ240" s="17" t="s">
        <v>84</v>
      </c>
      <c r="BK240" s="247">
        <f>ROUND(I240*H240,2)</f>
        <v>0</v>
      </c>
      <c r="BL240" s="17" t="s">
        <v>156</v>
      </c>
      <c r="BM240" s="246" t="s">
        <v>403</v>
      </c>
    </row>
    <row r="241" spans="1:51" s="13" customFormat="1" ht="12">
      <c r="A241" s="13"/>
      <c r="B241" s="248"/>
      <c r="C241" s="249"/>
      <c r="D241" s="250" t="s">
        <v>175</v>
      </c>
      <c r="E241" s="251" t="s">
        <v>1</v>
      </c>
      <c r="F241" s="252" t="s">
        <v>268</v>
      </c>
      <c r="G241" s="249"/>
      <c r="H241" s="253">
        <v>3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9" t="s">
        <v>175</v>
      </c>
      <c r="AU241" s="259" t="s">
        <v>86</v>
      </c>
      <c r="AV241" s="13" t="s">
        <v>86</v>
      </c>
      <c r="AW241" s="13" t="s">
        <v>32</v>
      </c>
      <c r="AX241" s="13" t="s">
        <v>76</v>
      </c>
      <c r="AY241" s="259" t="s">
        <v>138</v>
      </c>
    </row>
    <row r="242" spans="1:51" s="14" customFormat="1" ht="12">
      <c r="A242" s="14"/>
      <c r="B242" s="260"/>
      <c r="C242" s="261"/>
      <c r="D242" s="250" t="s">
        <v>175</v>
      </c>
      <c r="E242" s="262" t="s">
        <v>1</v>
      </c>
      <c r="F242" s="263" t="s">
        <v>177</v>
      </c>
      <c r="G242" s="261"/>
      <c r="H242" s="264">
        <v>3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0" t="s">
        <v>175</v>
      </c>
      <c r="AU242" s="270" t="s">
        <v>86</v>
      </c>
      <c r="AV242" s="14" t="s">
        <v>156</v>
      </c>
      <c r="AW242" s="14" t="s">
        <v>32</v>
      </c>
      <c r="AX242" s="14" t="s">
        <v>84</v>
      </c>
      <c r="AY242" s="270" t="s">
        <v>138</v>
      </c>
    </row>
    <row r="243" spans="1:65" s="2" customFormat="1" ht="21.75" customHeight="1">
      <c r="A243" s="38"/>
      <c r="B243" s="39"/>
      <c r="C243" s="235" t="s">
        <v>404</v>
      </c>
      <c r="D243" s="235" t="s">
        <v>141</v>
      </c>
      <c r="E243" s="236" t="s">
        <v>405</v>
      </c>
      <c r="F243" s="237" t="s">
        <v>406</v>
      </c>
      <c r="G243" s="238" t="s">
        <v>262</v>
      </c>
      <c r="H243" s="239">
        <v>12</v>
      </c>
      <c r="I243" s="240"/>
      <c r="J243" s="241">
        <f>ROUND(I243*H243,2)</f>
        <v>0</v>
      </c>
      <c r="K243" s="237" t="s">
        <v>1</v>
      </c>
      <c r="L243" s="44"/>
      <c r="M243" s="242" t="s">
        <v>1</v>
      </c>
      <c r="N243" s="243" t="s">
        <v>41</v>
      </c>
      <c r="O243" s="91"/>
      <c r="P243" s="244">
        <f>O243*H243</f>
        <v>0</v>
      </c>
      <c r="Q243" s="244">
        <v>0</v>
      </c>
      <c r="R243" s="244">
        <f>Q243*H243</f>
        <v>0</v>
      </c>
      <c r="S243" s="244">
        <v>0</v>
      </c>
      <c r="T243" s="245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6" t="s">
        <v>156</v>
      </c>
      <c r="AT243" s="246" t="s">
        <v>141</v>
      </c>
      <c r="AU243" s="246" t="s">
        <v>86</v>
      </c>
      <c r="AY243" s="17" t="s">
        <v>138</v>
      </c>
      <c r="BE243" s="247">
        <f>IF(N243="základní",J243,0)</f>
        <v>0</v>
      </c>
      <c r="BF243" s="247">
        <f>IF(N243="snížená",J243,0)</f>
        <v>0</v>
      </c>
      <c r="BG243" s="247">
        <f>IF(N243="zákl. přenesená",J243,0)</f>
        <v>0</v>
      </c>
      <c r="BH243" s="247">
        <f>IF(N243="sníž. přenesená",J243,0)</f>
        <v>0</v>
      </c>
      <c r="BI243" s="247">
        <f>IF(N243="nulová",J243,0)</f>
        <v>0</v>
      </c>
      <c r="BJ243" s="17" t="s">
        <v>84</v>
      </c>
      <c r="BK243" s="247">
        <f>ROUND(I243*H243,2)</f>
        <v>0</v>
      </c>
      <c r="BL243" s="17" t="s">
        <v>156</v>
      </c>
      <c r="BM243" s="246" t="s">
        <v>407</v>
      </c>
    </row>
    <row r="244" spans="1:51" s="13" customFormat="1" ht="12">
      <c r="A244" s="13"/>
      <c r="B244" s="248"/>
      <c r="C244" s="249"/>
      <c r="D244" s="250" t="s">
        <v>175</v>
      </c>
      <c r="E244" s="251" t="s">
        <v>1</v>
      </c>
      <c r="F244" s="252" t="s">
        <v>264</v>
      </c>
      <c r="G244" s="249"/>
      <c r="H244" s="253">
        <v>12</v>
      </c>
      <c r="I244" s="254"/>
      <c r="J244" s="249"/>
      <c r="K244" s="249"/>
      <c r="L244" s="255"/>
      <c r="M244" s="256"/>
      <c r="N244" s="257"/>
      <c r="O244" s="257"/>
      <c r="P244" s="257"/>
      <c r="Q244" s="257"/>
      <c r="R244" s="257"/>
      <c r="S244" s="257"/>
      <c r="T244" s="25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9" t="s">
        <v>175</v>
      </c>
      <c r="AU244" s="259" t="s">
        <v>86</v>
      </c>
      <c r="AV244" s="13" t="s">
        <v>86</v>
      </c>
      <c r="AW244" s="13" t="s">
        <v>32</v>
      </c>
      <c r="AX244" s="13" t="s">
        <v>76</v>
      </c>
      <c r="AY244" s="259" t="s">
        <v>138</v>
      </c>
    </row>
    <row r="245" spans="1:51" s="14" customFormat="1" ht="12">
      <c r="A245" s="14"/>
      <c r="B245" s="260"/>
      <c r="C245" s="261"/>
      <c r="D245" s="250" t="s">
        <v>175</v>
      </c>
      <c r="E245" s="262" t="s">
        <v>1</v>
      </c>
      <c r="F245" s="263" t="s">
        <v>177</v>
      </c>
      <c r="G245" s="261"/>
      <c r="H245" s="264">
        <v>12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0" t="s">
        <v>175</v>
      </c>
      <c r="AU245" s="270" t="s">
        <v>86</v>
      </c>
      <c r="AV245" s="14" t="s">
        <v>156</v>
      </c>
      <c r="AW245" s="14" t="s">
        <v>32</v>
      </c>
      <c r="AX245" s="14" t="s">
        <v>84</v>
      </c>
      <c r="AY245" s="270" t="s">
        <v>138</v>
      </c>
    </row>
    <row r="246" spans="1:65" s="2" customFormat="1" ht="21.75" customHeight="1">
      <c r="A246" s="38"/>
      <c r="B246" s="39"/>
      <c r="C246" s="235" t="s">
        <v>408</v>
      </c>
      <c r="D246" s="235" t="s">
        <v>141</v>
      </c>
      <c r="E246" s="236" t="s">
        <v>409</v>
      </c>
      <c r="F246" s="237" t="s">
        <v>410</v>
      </c>
      <c r="G246" s="238" t="s">
        <v>262</v>
      </c>
      <c r="H246" s="239">
        <v>3</v>
      </c>
      <c r="I246" s="240"/>
      <c r="J246" s="241">
        <f>ROUND(I246*H246,2)</f>
        <v>0</v>
      </c>
      <c r="K246" s="237" t="s">
        <v>1</v>
      </c>
      <c r="L246" s="44"/>
      <c r="M246" s="242" t="s">
        <v>1</v>
      </c>
      <c r="N246" s="243" t="s">
        <v>41</v>
      </c>
      <c r="O246" s="91"/>
      <c r="P246" s="244">
        <f>O246*H246</f>
        <v>0</v>
      </c>
      <c r="Q246" s="244">
        <v>0</v>
      </c>
      <c r="R246" s="244">
        <f>Q246*H246</f>
        <v>0</v>
      </c>
      <c r="S246" s="244">
        <v>0</v>
      </c>
      <c r="T246" s="245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6" t="s">
        <v>156</v>
      </c>
      <c r="AT246" s="246" t="s">
        <v>141</v>
      </c>
      <c r="AU246" s="246" t="s">
        <v>86</v>
      </c>
      <c r="AY246" s="17" t="s">
        <v>138</v>
      </c>
      <c r="BE246" s="247">
        <f>IF(N246="základní",J246,0)</f>
        <v>0</v>
      </c>
      <c r="BF246" s="247">
        <f>IF(N246="snížená",J246,0)</f>
        <v>0</v>
      </c>
      <c r="BG246" s="247">
        <f>IF(N246="zákl. přenesená",J246,0)</f>
        <v>0</v>
      </c>
      <c r="BH246" s="247">
        <f>IF(N246="sníž. přenesená",J246,0)</f>
        <v>0</v>
      </c>
      <c r="BI246" s="247">
        <f>IF(N246="nulová",J246,0)</f>
        <v>0</v>
      </c>
      <c r="BJ246" s="17" t="s">
        <v>84</v>
      </c>
      <c r="BK246" s="247">
        <f>ROUND(I246*H246,2)</f>
        <v>0</v>
      </c>
      <c r="BL246" s="17" t="s">
        <v>156</v>
      </c>
      <c r="BM246" s="246" t="s">
        <v>411</v>
      </c>
    </row>
    <row r="247" spans="1:51" s="13" customFormat="1" ht="12">
      <c r="A247" s="13"/>
      <c r="B247" s="248"/>
      <c r="C247" s="249"/>
      <c r="D247" s="250" t="s">
        <v>175</v>
      </c>
      <c r="E247" s="251" t="s">
        <v>1</v>
      </c>
      <c r="F247" s="252" t="s">
        <v>268</v>
      </c>
      <c r="G247" s="249"/>
      <c r="H247" s="253">
        <v>3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9" t="s">
        <v>175</v>
      </c>
      <c r="AU247" s="259" t="s">
        <v>86</v>
      </c>
      <c r="AV247" s="13" t="s">
        <v>86</v>
      </c>
      <c r="AW247" s="13" t="s">
        <v>32</v>
      </c>
      <c r="AX247" s="13" t="s">
        <v>76</v>
      </c>
      <c r="AY247" s="259" t="s">
        <v>138</v>
      </c>
    </row>
    <row r="248" spans="1:51" s="14" customFormat="1" ht="12">
      <c r="A248" s="14"/>
      <c r="B248" s="260"/>
      <c r="C248" s="261"/>
      <c r="D248" s="250" t="s">
        <v>175</v>
      </c>
      <c r="E248" s="262" t="s">
        <v>1</v>
      </c>
      <c r="F248" s="263" t="s">
        <v>177</v>
      </c>
      <c r="G248" s="261"/>
      <c r="H248" s="264">
        <v>3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0" t="s">
        <v>175</v>
      </c>
      <c r="AU248" s="270" t="s">
        <v>86</v>
      </c>
      <c r="AV248" s="14" t="s">
        <v>156</v>
      </c>
      <c r="AW248" s="14" t="s">
        <v>32</v>
      </c>
      <c r="AX248" s="14" t="s">
        <v>84</v>
      </c>
      <c r="AY248" s="270" t="s">
        <v>138</v>
      </c>
    </row>
    <row r="249" spans="1:65" s="2" customFormat="1" ht="21.75" customHeight="1">
      <c r="A249" s="38"/>
      <c r="B249" s="39"/>
      <c r="C249" s="235" t="s">
        <v>412</v>
      </c>
      <c r="D249" s="235" t="s">
        <v>141</v>
      </c>
      <c r="E249" s="236" t="s">
        <v>413</v>
      </c>
      <c r="F249" s="237" t="s">
        <v>414</v>
      </c>
      <c r="G249" s="238" t="s">
        <v>262</v>
      </c>
      <c r="H249" s="239">
        <v>12</v>
      </c>
      <c r="I249" s="240"/>
      <c r="J249" s="241">
        <f>ROUND(I249*H249,2)</f>
        <v>0</v>
      </c>
      <c r="K249" s="237" t="s">
        <v>1</v>
      </c>
      <c r="L249" s="44"/>
      <c r="M249" s="242" t="s">
        <v>1</v>
      </c>
      <c r="N249" s="243" t="s">
        <v>41</v>
      </c>
      <c r="O249" s="91"/>
      <c r="P249" s="244">
        <f>O249*H249</f>
        <v>0</v>
      </c>
      <c r="Q249" s="244">
        <v>0</v>
      </c>
      <c r="R249" s="244">
        <f>Q249*H249</f>
        <v>0</v>
      </c>
      <c r="S249" s="244">
        <v>0</v>
      </c>
      <c r="T249" s="24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6" t="s">
        <v>156</v>
      </c>
      <c r="AT249" s="246" t="s">
        <v>141</v>
      </c>
      <c r="AU249" s="246" t="s">
        <v>86</v>
      </c>
      <c r="AY249" s="17" t="s">
        <v>138</v>
      </c>
      <c r="BE249" s="247">
        <f>IF(N249="základní",J249,0)</f>
        <v>0</v>
      </c>
      <c r="BF249" s="247">
        <f>IF(N249="snížená",J249,0)</f>
        <v>0</v>
      </c>
      <c r="BG249" s="247">
        <f>IF(N249="zákl. přenesená",J249,0)</f>
        <v>0</v>
      </c>
      <c r="BH249" s="247">
        <f>IF(N249="sníž. přenesená",J249,0)</f>
        <v>0</v>
      </c>
      <c r="BI249" s="247">
        <f>IF(N249="nulová",J249,0)</f>
        <v>0</v>
      </c>
      <c r="BJ249" s="17" t="s">
        <v>84</v>
      </c>
      <c r="BK249" s="247">
        <f>ROUND(I249*H249,2)</f>
        <v>0</v>
      </c>
      <c r="BL249" s="17" t="s">
        <v>156</v>
      </c>
      <c r="BM249" s="246" t="s">
        <v>415</v>
      </c>
    </row>
    <row r="250" spans="1:51" s="13" customFormat="1" ht="12">
      <c r="A250" s="13"/>
      <c r="B250" s="248"/>
      <c r="C250" s="249"/>
      <c r="D250" s="250" t="s">
        <v>175</v>
      </c>
      <c r="E250" s="251" t="s">
        <v>1</v>
      </c>
      <c r="F250" s="252" t="s">
        <v>264</v>
      </c>
      <c r="G250" s="249"/>
      <c r="H250" s="253">
        <v>12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9" t="s">
        <v>175</v>
      </c>
      <c r="AU250" s="259" t="s">
        <v>86</v>
      </c>
      <c r="AV250" s="13" t="s">
        <v>86</v>
      </c>
      <c r="AW250" s="13" t="s">
        <v>32</v>
      </c>
      <c r="AX250" s="13" t="s">
        <v>76</v>
      </c>
      <c r="AY250" s="259" t="s">
        <v>138</v>
      </c>
    </row>
    <row r="251" spans="1:51" s="14" customFormat="1" ht="12">
      <c r="A251" s="14"/>
      <c r="B251" s="260"/>
      <c r="C251" s="261"/>
      <c r="D251" s="250" t="s">
        <v>175</v>
      </c>
      <c r="E251" s="262" t="s">
        <v>1</v>
      </c>
      <c r="F251" s="263" t="s">
        <v>177</v>
      </c>
      <c r="G251" s="261"/>
      <c r="H251" s="264">
        <v>12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0" t="s">
        <v>175</v>
      </c>
      <c r="AU251" s="270" t="s">
        <v>86</v>
      </c>
      <c r="AV251" s="14" t="s">
        <v>156</v>
      </c>
      <c r="AW251" s="14" t="s">
        <v>32</v>
      </c>
      <c r="AX251" s="14" t="s">
        <v>84</v>
      </c>
      <c r="AY251" s="270" t="s">
        <v>138</v>
      </c>
    </row>
    <row r="252" spans="1:65" s="2" customFormat="1" ht="21.75" customHeight="1">
      <c r="A252" s="38"/>
      <c r="B252" s="39"/>
      <c r="C252" s="235" t="s">
        <v>416</v>
      </c>
      <c r="D252" s="235" t="s">
        <v>141</v>
      </c>
      <c r="E252" s="236" t="s">
        <v>417</v>
      </c>
      <c r="F252" s="237" t="s">
        <v>418</v>
      </c>
      <c r="G252" s="238" t="s">
        <v>262</v>
      </c>
      <c r="H252" s="239">
        <v>3</v>
      </c>
      <c r="I252" s="240"/>
      <c r="J252" s="241">
        <f>ROUND(I252*H252,2)</f>
        <v>0</v>
      </c>
      <c r="K252" s="237" t="s">
        <v>1</v>
      </c>
      <c r="L252" s="44"/>
      <c r="M252" s="242" t="s">
        <v>1</v>
      </c>
      <c r="N252" s="243" t="s">
        <v>41</v>
      </c>
      <c r="O252" s="91"/>
      <c r="P252" s="244">
        <f>O252*H252</f>
        <v>0</v>
      </c>
      <c r="Q252" s="244">
        <v>0</v>
      </c>
      <c r="R252" s="244">
        <f>Q252*H252</f>
        <v>0</v>
      </c>
      <c r="S252" s="244">
        <v>0</v>
      </c>
      <c r="T252" s="245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6" t="s">
        <v>156</v>
      </c>
      <c r="AT252" s="246" t="s">
        <v>141</v>
      </c>
      <c r="AU252" s="246" t="s">
        <v>86</v>
      </c>
      <c r="AY252" s="17" t="s">
        <v>138</v>
      </c>
      <c r="BE252" s="247">
        <f>IF(N252="základní",J252,0)</f>
        <v>0</v>
      </c>
      <c r="BF252" s="247">
        <f>IF(N252="snížená",J252,0)</f>
        <v>0</v>
      </c>
      <c r="BG252" s="247">
        <f>IF(N252="zákl. přenesená",J252,0)</f>
        <v>0</v>
      </c>
      <c r="BH252" s="247">
        <f>IF(N252="sníž. přenesená",J252,0)</f>
        <v>0</v>
      </c>
      <c r="BI252" s="247">
        <f>IF(N252="nulová",J252,0)</f>
        <v>0</v>
      </c>
      <c r="BJ252" s="17" t="s">
        <v>84</v>
      </c>
      <c r="BK252" s="247">
        <f>ROUND(I252*H252,2)</f>
        <v>0</v>
      </c>
      <c r="BL252" s="17" t="s">
        <v>156</v>
      </c>
      <c r="BM252" s="246" t="s">
        <v>419</v>
      </c>
    </row>
    <row r="253" spans="1:51" s="13" customFormat="1" ht="12">
      <c r="A253" s="13"/>
      <c r="B253" s="248"/>
      <c r="C253" s="249"/>
      <c r="D253" s="250" t="s">
        <v>175</v>
      </c>
      <c r="E253" s="251" t="s">
        <v>1</v>
      </c>
      <c r="F253" s="252" t="s">
        <v>268</v>
      </c>
      <c r="G253" s="249"/>
      <c r="H253" s="253">
        <v>3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9" t="s">
        <v>175</v>
      </c>
      <c r="AU253" s="259" t="s">
        <v>86</v>
      </c>
      <c r="AV253" s="13" t="s">
        <v>86</v>
      </c>
      <c r="AW253" s="13" t="s">
        <v>32</v>
      </c>
      <c r="AX253" s="13" t="s">
        <v>76</v>
      </c>
      <c r="AY253" s="259" t="s">
        <v>138</v>
      </c>
    </row>
    <row r="254" spans="1:51" s="14" customFormat="1" ht="12">
      <c r="A254" s="14"/>
      <c r="B254" s="260"/>
      <c r="C254" s="261"/>
      <c r="D254" s="250" t="s">
        <v>175</v>
      </c>
      <c r="E254" s="262" t="s">
        <v>1</v>
      </c>
      <c r="F254" s="263" t="s">
        <v>177</v>
      </c>
      <c r="G254" s="261"/>
      <c r="H254" s="264">
        <v>3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0" t="s">
        <v>175</v>
      </c>
      <c r="AU254" s="270" t="s">
        <v>86</v>
      </c>
      <c r="AV254" s="14" t="s">
        <v>156</v>
      </c>
      <c r="AW254" s="14" t="s">
        <v>32</v>
      </c>
      <c r="AX254" s="14" t="s">
        <v>84</v>
      </c>
      <c r="AY254" s="270" t="s">
        <v>138</v>
      </c>
    </row>
    <row r="255" spans="1:65" s="2" customFormat="1" ht="21.75" customHeight="1">
      <c r="A255" s="38"/>
      <c r="B255" s="39"/>
      <c r="C255" s="235" t="s">
        <v>420</v>
      </c>
      <c r="D255" s="235" t="s">
        <v>141</v>
      </c>
      <c r="E255" s="236" t="s">
        <v>421</v>
      </c>
      <c r="F255" s="237" t="s">
        <v>422</v>
      </c>
      <c r="G255" s="238" t="s">
        <v>262</v>
      </c>
      <c r="H255" s="239">
        <v>2</v>
      </c>
      <c r="I255" s="240"/>
      <c r="J255" s="241">
        <f>ROUND(I255*H255,2)</f>
        <v>0</v>
      </c>
      <c r="K255" s="237" t="s">
        <v>1</v>
      </c>
      <c r="L255" s="44"/>
      <c r="M255" s="242" t="s">
        <v>1</v>
      </c>
      <c r="N255" s="243" t="s">
        <v>41</v>
      </c>
      <c r="O255" s="91"/>
      <c r="P255" s="244">
        <f>O255*H255</f>
        <v>0</v>
      </c>
      <c r="Q255" s="244">
        <v>0</v>
      </c>
      <c r="R255" s="244">
        <f>Q255*H255</f>
        <v>0</v>
      </c>
      <c r="S255" s="244">
        <v>0</v>
      </c>
      <c r="T255" s="245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6" t="s">
        <v>156</v>
      </c>
      <c r="AT255" s="246" t="s">
        <v>141</v>
      </c>
      <c r="AU255" s="246" t="s">
        <v>86</v>
      </c>
      <c r="AY255" s="17" t="s">
        <v>138</v>
      </c>
      <c r="BE255" s="247">
        <f>IF(N255="základní",J255,0)</f>
        <v>0</v>
      </c>
      <c r="BF255" s="247">
        <f>IF(N255="snížená",J255,0)</f>
        <v>0</v>
      </c>
      <c r="BG255" s="247">
        <f>IF(N255="zákl. přenesená",J255,0)</f>
        <v>0</v>
      </c>
      <c r="BH255" s="247">
        <f>IF(N255="sníž. přenesená",J255,0)</f>
        <v>0</v>
      </c>
      <c r="BI255" s="247">
        <f>IF(N255="nulová",J255,0)</f>
        <v>0</v>
      </c>
      <c r="BJ255" s="17" t="s">
        <v>84</v>
      </c>
      <c r="BK255" s="247">
        <f>ROUND(I255*H255,2)</f>
        <v>0</v>
      </c>
      <c r="BL255" s="17" t="s">
        <v>156</v>
      </c>
      <c r="BM255" s="246" t="s">
        <v>423</v>
      </c>
    </row>
    <row r="256" spans="1:51" s="13" customFormat="1" ht="12">
      <c r="A256" s="13"/>
      <c r="B256" s="248"/>
      <c r="C256" s="249"/>
      <c r="D256" s="250" t="s">
        <v>175</v>
      </c>
      <c r="E256" s="251" t="s">
        <v>1</v>
      </c>
      <c r="F256" s="252" t="s">
        <v>291</v>
      </c>
      <c r="G256" s="249"/>
      <c r="H256" s="253">
        <v>2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9" t="s">
        <v>175</v>
      </c>
      <c r="AU256" s="259" t="s">
        <v>86</v>
      </c>
      <c r="AV256" s="13" t="s">
        <v>86</v>
      </c>
      <c r="AW256" s="13" t="s">
        <v>32</v>
      </c>
      <c r="AX256" s="13" t="s">
        <v>76</v>
      </c>
      <c r="AY256" s="259" t="s">
        <v>138</v>
      </c>
    </row>
    <row r="257" spans="1:51" s="14" customFormat="1" ht="12">
      <c r="A257" s="14"/>
      <c r="B257" s="260"/>
      <c r="C257" s="261"/>
      <c r="D257" s="250" t="s">
        <v>175</v>
      </c>
      <c r="E257" s="262" t="s">
        <v>1</v>
      </c>
      <c r="F257" s="263" t="s">
        <v>177</v>
      </c>
      <c r="G257" s="261"/>
      <c r="H257" s="264">
        <v>2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0" t="s">
        <v>175</v>
      </c>
      <c r="AU257" s="270" t="s">
        <v>86</v>
      </c>
      <c r="AV257" s="14" t="s">
        <v>156</v>
      </c>
      <c r="AW257" s="14" t="s">
        <v>32</v>
      </c>
      <c r="AX257" s="14" t="s">
        <v>84</v>
      </c>
      <c r="AY257" s="270" t="s">
        <v>138</v>
      </c>
    </row>
    <row r="258" spans="1:65" s="2" customFormat="1" ht="21.75" customHeight="1">
      <c r="A258" s="38"/>
      <c r="B258" s="39"/>
      <c r="C258" s="235" t="s">
        <v>424</v>
      </c>
      <c r="D258" s="235" t="s">
        <v>141</v>
      </c>
      <c r="E258" s="236" t="s">
        <v>425</v>
      </c>
      <c r="F258" s="237" t="s">
        <v>426</v>
      </c>
      <c r="G258" s="238" t="s">
        <v>262</v>
      </c>
      <c r="H258" s="239">
        <v>1</v>
      </c>
      <c r="I258" s="240"/>
      <c r="J258" s="241">
        <f>ROUND(I258*H258,2)</f>
        <v>0</v>
      </c>
      <c r="K258" s="237" t="s">
        <v>1</v>
      </c>
      <c r="L258" s="44"/>
      <c r="M258" s="242" t="s">
        <v>1</v>
      </c>
      <c r="N258" s="243" t="s">
        <v>41</v>
      </c>
      <c r="O258" s="91"/>
      <c r="P258" s="244">
        <f>O258*H258</f>
        <v>0</v>
      </c>
      <c r="Q258" s="244">
        <v>0</v>
      </c>
      <c r="R258" s="244">
        <f>Q258*H258</f>
        <v>0</v>
      </c>
      <c r="S258" s="244">
        <v>0</v>
      </c>
      <c r="T258" s="245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6" t="s">
        <v>156</v>
      </c>
      <c r="AT258" s="246" t="s">
        <v>141</v>
      </c>
      <c r="AU258" s="246" t="s">
        <v>86</v>
      </c>
      <c r="AY258" s="17" t="s">
        <v>138</v>
      </c>
      <c r="BE258" s="247">
        <f>IF(N258="základní",J258,0)</f>
        <v>0</v>
      </c>
      <c r="BF258" s="247">
        <f>IF(N258="snížená",J258,0)</f>
        <v>0</v>
      </c>
      <c r="BG258" s="247">
        <f>IF(N258="zákl. přenesená",J258,0)</f>
        <v>0</v>
      </c>
      <c r="BH258" s="247">
        <f>IF(N258="sníž. přenesená",J258,0)</f>
        <v>0</v>
      </c>
      <c r="BI258" s="247">
        <f>IF(N258="nulová",J258,0)</f>
        <v>0</v>
      </c>
      <c r="BJ258" s="17" t="s">
        <v>84</v>
      </c>
      <c r="BK258" s="247">
        <f>ROUND(I258*H258,2)</f>
        <v>0</v>
      </c>
      <c r="BL258" s="17" t="s">
        <v>156</v>
      </c>
      <c r="BM258" s="246" t="s">
        <v>427</v>
      </c>
    </row>
    <row r="259" spans="1:51" s="13" customFormat="1" ht="12">
      <c r="A259" s="13"/>
      <c r="B259" s="248"/>
      <c r="C259" s="249"/>
      <c r="D259" s="250" t="s">
        <v>175</v>
      </c>
      <c r="E259" s="251" t="s">
        <v>1</v>
      </c>
      <c r="F259" s="252" t="s">
        <v>295</v>
      </c>
      <c r="G259" s="249"/>
      <c r="H259" s="253">
        <v>1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9" t="s">
        <v>175</v>
      </c>
      <c r="AU259" s="259" t="s">
        <v>86</v>
      </c>
      <c r="AV259" s="13" t="s">
        <v>86</v>
      </c>
      <c r="AW259" s="13" t="s">
        <v>32</v>
      </c>
      <c r="AX259" s="13" t="s">
        <v>76</v>
      </c>
      <c r="AY259" s="259" t="s">
        <v>138</v>
      </c>
    </row>
    <row r="260" spans="1:51" s="14" customFormat="1" ht="12">
      <c r="A260" s="14"/>
      <c r="B260" s="260"/>
      <c r="C260" s="261"/>
      <c r="D260" s="250" t="s">
        <v>175</v>
      </c>
      <c r="E260" s="262" t="s">
        <v>1</v>
      </c>
      <c r="F260" s="263" t="s">
        <v>177</v>
      </c>
      <c r="G260" s="261"/>
      <c r="H260" s="264">
        <v>1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0" t="s">
        <v>175</v>
      </c>
      <c r="AU260" s="270" t="s">
        <v>86</v>
      </c>
      <c r="AV260" s="14" t="s">
        <v>156</v>
      </c>
      <c r="AW260" s="14" t="s">
        <v>32</v>
      </c>
      <c r="AX260" s="14" t="s">
        <v>84</v>
      </c>
      <c r="AY260" s="270" t="s">
        <v>138</v>
      </c>
    </row>
    <row r="261" spans="1:65" s="2" customFormat="1" ht="21.75" customHeight="1">
      <c r="A261" s="38"/>
      <c r="B261" s="39"/>
      <c r="C261" s="235" t="s">
        <v>428</v>
      </c>
      <c r="D261" s="235" t="s">
        <v>141</v>
      </c>
      <c r="E261" s="236" t="s">
        <v>429</v>
      </c>
      <c r="F261" s="237" t="s">
        <v>430</v>
      </c>
      <c r="G261" s="238" t="s">
        <v>262</v>
      </c>
      <c r="H261" s="239">
        <v>2</v>
      </c>
      <c r="I261" s="240"/>
      <c r="J261" s="241">
        <f>ROUND(I261*H261,2)</f>
        <v>0</v>
      </c>
      <c r="K261" s="237" t="s">
        <v>1</v>
      </c>
      <c r="L261" s="44"/>
      <c r="M261" s="242" t="s">
        <v>1</v>
      </c>
      <c r="N261" s="243" t="s">
        <v>41</v>
      </c>
      <c r="O261" s="91"/>
      <c r="P261" s="244">
        <f>O261*H261</f>
        <v>0</v>
      </c>
      <c r="Q261" s="244">
        <v>0</v>
      </c>
      <c r="R261" s="244">
        <f>Q261*H261</f>
        <v>0</v>
      </c>
      <c r="S261" s="244">
        <v>0</v>
      </c>
      <c r="T261" s="245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6" t="s">
        <v>156</v>
      </c>
      <c r="AT261" s="246" t="s">
        <v>141</v>
      </c>
      <c r="AU261" s="246" t="s">
        <v>86</v>
      </c>
      <c r="AY261" s="17" t="s">
        <v>138</v>
      </c>
      <c r="BE261" s="247">
        <f>IF(N261="základní",J261,0)</f>
        <v>0</v>
      </c>
      <c r="BF261" s="247">
        <f>IF(N261="snížená",J261,0)</f>
        <v>0</v>
      </c>
      <c r="BG261" s="247">
        <f>IF(N261="zákl. přenesená",J261,0)</f>
        <v>0</v>
      </c>
      <c r="BH261" s="247">
        <f>IF(N261="sníž. přenesená",J261,0)</f>
        <v>0</v>
      </c>
      <c r="BI261" s="247">
        <f>IF(N261="nulová",J261,0)</f>
        <v>0</v>
      </c>
      <c r="BJ261" s="17" t="s">
        <v>84</v>
      </c>
      <c r="BK261" s="247">
        <f>ROUND(I261*H261,2)</f>
        <v>0</v>
      </c>
      <c r="BL261" s="17" t="s">
        <v>156</v>
      </c>
      <c r="BM261" s="246" t="s">
        <v>431</v>
      </c>
    </row>
    <row r="262" spans="1:51" s="13" customFormat="1" ht="12">
      <c r="A262" s="13"/>
      <c r="B262" s="248"/>
      <c r="C262" s="249"/>
      <c r="D262" s="250" t="s">
        <v>175</v>
      </c>
      <c r="E262" s="251" t="s">
        <v>1</v>
      </c>
      <c r="F262" s="252" t="s">
        <v>291</v>
      </c>
      <c r="G262" s="249"/>
      <c r="H262" s="253">
        <v>2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9" t="s">
        <v>175</v>
      </c>
      <c r="AU262" s="259" t="s">
        <v>86</v>
      </c>
      <c r="AV262" s="13" t="s">
        <v>86</v>
      </c>
      <c r="AW262" s="13" t="s">
        <v>32</v>
      </c>
      <c r="AX262" s="13" t="s">
        <v>76</v>
      </c>
      <c r="AY262" s="259" t="s">
        <v>138</v>
      </c>
    </row>
    <row r="263" spans="1:51" s="14" customFormat="1" ht="12">
      <c r="A263" s="14"/>
      <c r="B263" s="260"/>
      <c r="C263" s="261"/>
      <c r="D263" s="250" t="s">
        <v>175</v>
      </c>
      <c r="E263" s="262" t="s">
        <v>1</v>
      </c>
      <c r="F263" s="263" t="s">
        <v>177</v>
      </c>
      <c r="G263" s="261"/>
      <c r="H263" s="264">
        <v>2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0" t="s">
        <v>175</v>
      </c>
      <c r="AU263" s="270" t="s">
        <v>86</v>
      </c>
      <c r="AV263" s="14" t="s">
        <v>156</v>
      </c>
      <c r="AW263" s="14" t="s">
        <v>32</v>
      </c>
      <c r="AX263" s="14" t="s">
        <v>84</v>
      </c>
      <c r="AY263" s="270" t="s">
        <v>138</v>
      </c>
    </row>
    <row r="264" spans="1:65" s="2" customFormat="1" ht="21.75" customHeight="1">
      <c r="A264" s="38"/>
      <c r="B264" s="39"/>
      <c r="C264" s="235" t="s">
        <v>432</v>
      </c>
      <c r="D264" s="235" t="s">
        <v>141</v>
      </c>
      <c r="E264" s="236" t="s">
        <v>433</v>
      </c>
      <c r="F264" s="237" t="s">
        <v>434</v>
      </c>
      <c r="G264" s="238" t="s">
        <v>262</v>
      </c>
      <c r="H264" s="239">
        <v>1</v>
      </c>
      <c r="I264" s="240"/>
      <c r="J264" s="241">
        <f>ROUND(I264*H264,2)</f>
        <v>0</v>
      </c>
      <c r="K264" s="237" t="s">
        <v>1</v>
      </c>
      <c r="L264" s="44"/>
      <c r="M264" s="242" t="s">
        <v>1</v>
      </c>
      <c r="N264" s="243" t="s">
        <v>41</v>
      </c>
      <c r="O264" s="91"/>
      <c r="P264" s="244">
        <f>O264*H264</f>
        <v>0</v>
      </c>
      <c r="Q264" s="244">
        <v>0</v>
      </c>
      <c r="R264" s="244">
        <f>Q264*H264</f>
        <v>0</v>
      </c>
      <c r="S264" s="244">
        <v>0</v>
      </c>
      <c r="T264" s="245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6" t="s">
        <v>156</v>
      </c>
      <c r="AT264" s="246" t="s">
        <v>141</v>
      </c>
      <c r="AU264" s="246" t="s">
        <v>86</v>
      </c>
      <c r="AY264" s="17" t="s">
        <v>138</v>
      </c>
      <c r="BE264" s="247">
        <f>IF(N264="základní",J264,0)</f>
        <v>0</v>
      </c>
      <c r="BF264" s="247">
        <f>IF(N264="snížená",J264,0)</f>
        <v>0</v>
      </c>
      <c r="BG264" s="247">
        <f>IF(N264="zákl. přenesená",J264,0)</f>
        <v>0</v>
      </c>
      <c r="BH264" s="247">
        <f>IF(N264="sníž. přenesená",J264,0)</f>
        <v>0</v>
      </c>
      <c r="BI264" s="247">
        <f>IF(N264="nulová",J264,0)</f>
        <v>0</v>
      </c>
      <c r="BJ264" s="17" t="s">
        <v>84</v>
      </c>
      <c r="BK264" s="247">
        <f>ROUND(I264*H264,2)</f>
        <v>0</v>
      </c>
      <c r="BL264" s="17" t="s">
        <v>156</v>
      </c>
      <c r="BM264" s="246" t="s">
        <v>435</v>
      </c>
    </row>
    <row r="265" spans="1:51" s="13" customFormat="1" ht="12">
      <c r="A265" s="13"/>
      <c r="B265" s="248"/>
      <c r="C265" s="249"/>
      <c r="D265" s="250" t="s">
        <v>175</v>
      </c>
      <c r="E265" s="251" t="s">
        <v>1</v>
      </c>
      <c r="F265" s="252" t="s">
        <v>295</v>
      </c>
      <c r="G265" s="249"/>
      <c r="H265" s="253">
        <v>1</v>
      </c>
      <c r="I265" s="254"/>
      <c r="J265" s="249"/>
      <c r="K265" s="249"/>
      <c r="L265" s="255"/>
      <c r="M265" s="256"/>
      <c r="N265" s="257"/>
      <c r="O265" s="257"/>
      <c r="P265" s="257"/>
      <c r="Q265" s="257"/>
      <c r="R265" s="257"/>
      <c r="S265" s="257"/>
      <c r="T265" s="25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9" t="s">
        <v>175</v>
      </c>
      <c r="AU265" s="259" t="s">
        <v>86</v>
      </c>
      <c r="AV265" s="13" t="s">
        <v>86</v>
      </c>
      <c r="AW265" s="13" t="s">
        <v>32</v>
      </c>
      <c r="AX265" s="13" t="s">
        <v>76</v>
      </c>
      <c r="AY265" s="259" t="s">
        <v>138</v>
      </c>
    </row>
    <row r="266" spans="1:51" s="14" customFormat="1" ht="12">
      <c r="A266" s="14"/>
      <c r="B266" s="260"/>
      <c r="C266" s="261"/>
      <c r="D266" s="250" t="s">
        <v>175</v>
      </c>
      <c r="E266" s="262" t="s">
        <v>1</v>
      </c>
      <c r="F266" s="263" t="s">
        <v>177</v>
      </c>
      <c r="G266" s="261"/>
      <c r="H266" s="264">
        <v>1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0" t="s">
        <v>175</v>
      </c>
      <c r="AU266" s="270" t="s">
        <v>86</v>
      </c>
      <c r="AV266" s="14" t="s">
        <v>156</v>
      </c>
      <c r="AW266" s="14" t="s">
        <v>32</v>
      </c>
      <c r="AX266" s="14" t="s">
        <v>84</v>
      </c>
      <c r="AY266" s="270" t="s">
        <v>138</v>
      </c>
    </row>
    <row r="267" spans="1:65" s="2" customFormat="1" ht="21.75" customHeight="1">
      <c r="A267" s="38"/>
      <c r="B267" s="39"/>
      <c r="C267" s="235" t="s">
        <v>436</v>
      </c>
      <c r="D267" s="235" t="s">
        <v>141</v>
      </c>
      <c r="E267" s="236" t="s">
        <v>437</v>
      </c>
      <c r="F267" s="237" t="s">
        <v>438</v>
      </c>
      <c r="G267" s="238" t="s">
        <v>262</v>
      </c>
      <c r="H267" s="239">
        <v>2</v>
      </c>
      <c r="I267" s="240"/>
      <c r="J267" s="241">
        <f>ROUND(I267*H267,2)</f>
        <v>0</v>
      </c>
      <c r="K267" s="237" t="s">
        <v>1</v>
      </c>
      <c r="L267" s="44"/>
      <c r="M267" s="242" t="s">
        <v>1</v>
      </c>
      <c r="N267" s="243" t="s">
        <v>41</v>
      </c>
      <c r="O267" s="91"/>
      <c r="P267" s="244">
        <f>O267*H267</f>
        <v>0</v>
      </c>
      <c r="Q267" s="244">
        <v>0</v>
      </c>
      <c r="R267" s="244">
        <f>Q267*H267</f>
        <v>0</v>
      </c>
      <c r="S267" s="244">
        <v>0</v>
      </c>
      <c r="T267" s="245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6" t="s">
        <v>156</v>
      </c>
      <c r="AT267" s="246" t="s">
        <v>141</v>
      </c>
      <c r="AU267" s="246" t="s">
        <v>86</v>
      </c>
      <c r="AY267" s="17" t="s">
        <v>138</v>
      </c>
      <c r="BE267" s="247">
        <f>IF(N267="základní",J267,0)</f>
        <v>0</v>
      </c>
      <c r="BF267" s="247">
        <f>IF(N267="snížená",J267,0)</f>
        <v>0</v>
      </c>
      <c r="BG267" s="247">
        <f>IF(N267="zákl. přenesená",J267,0)</f>
        <v>0</v>
      </c>
      <c r="BH267" s="247">
        <f>IF(N267="sníž. přenesená",J267,0)</f>
        <v>0</v>
      </c>
      <c r="BI267" s="247">
        <f>IF(N267="nulová",J267,0)</f>
        <v>0</v>
      </c>
      <c r="BJ267" s="17" t="s">
        <v>84</v>
      </c>
      <c r="BK267" s="247">
        <f>ROUND(I267*H267,2)</f>
        <v>0</v>
      </c>
      <c r="BL267" s="17" t="s">
        <v>156</v>
      </c>
      <c r="BM267" s="246" t="s">
        <v>439</v>
      </c>
    </row>
    <row r="268" spans="1:51" s="13" customFormat="1" ht="12">
      <c r="A268" s="13"/>
      <c r="B268" s="248"/>
      <c r="C268" s="249"/>
      <c r="D268" s="250" t="s">
        <v>175</v>
      </c>
      <c r="E268" s="251" t="s">
        <v>1</v>
      </c>
      <c r="F268" s="252" t="s">
        <v>291</v>
      </c>
      <c r="G268" s="249"/>
      <c r="H268" s="253">
        <v>2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9" t="s">
        <v>175</v>
      </c>
      <c r="AU268" s="259" t="s">
        <v>86</v>
      </c>
      <c r="AV268" s="13" t="s">
        <v>86</v>
      </c>
      <c r="AW268" s="13" t="s">
        <v>32</v>
      </c>
      <c r="AX268" s="13" t="s">
        <v>76</v>
      </c>
      <c r="AY268" s="259" t="s">
        <v>138</v>
      </c>
    </row>
    <row r="269" spans="1:51" s="14" customFormat="1" ht="12">
      <c r="A269" s="14"/>
      <c r="B269" s="260"/>
      <c r="C269" s="261"/>
      <c r="D269" s="250" t="s">
        <v>175</v>
      </c>
      <c r="E269" s="262" t="s">
        <v>1</v>
      </c>
      <c r="F269" s="263" t="s">
        <v>177</v>
      </c>
      <c r="G269" s="261"/>
      <c r="H269" s="264">
        <v>2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175</v>
      </c>
      <c r="AU269" s="270" t="s">
        <v>86</v>
      </c>
      <c r="AV269" s="14" t="s">
        <v>156</v>
      </c>
      <c r="AW269" s="14" t="s">
        <v>32</v>
      </c>
      <c r="AX269" s="14" t="s">
        <v>84</v>
      </c>
      <c r="AY269" s="270" t="s">
        <v>138</v>
      </c>
    </row>
    <row r="270" spans="1:65" s="2" customFormat="1" ht="21.75" customHeight="1">
      <c r="A270" s="38"/>
      <c r="B270" s="39"/>
      <c r="C270" s="235" t="s">
        <v>440</v>
      </c>
      <c r="D270" s="235" t="s">
        <v>141</v>
      </c>
      <c r="E270" s="236" t="s">
        <v>441</v>
      </c>
      <c r="F270" s="237" t="s">
        <v>442</v>
      </c>
      <c r="G270" s="238" t="s">
        <v>262</v>
      </c>
      <c r="H270" s="239">
        <v>1</v>
      </c>
      <c r="I270" s="240"/>
      <c r="J270" s="241">
        <f>ROUND(I270*H270,2)</f>
        <v>0</v>
      </c>
      <c r="K270" s="237" t="s">
        <v>1</v>
      </c>
      <c r="L270" s="44"/>
      <c r="M270" s="242" t="s">
        <v>1</v>
      </c>
      <c r="N270" s="243" t="s">
        <v>41</v>
      </c>
      <c r="O270" s="91"/>
      <c r="P270" s="244">
        <f>O270*H270</f>
        <v>0</v>
      </c>
      <c r="Q270" s="244">
        <v>0</v>
      </c>
      <c r="R270" s="244">
        <f>Q270*H270</f>
        <v>0</v>
      </c>
      <c r="S270" s="244">
        <v>0</v>
      </c>
      <c r="T270" s="24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6" t="s">
        <v>156</v>
      </c>
      <c r="AT270" s="246" t="s">
        <v>141</v>
      </c>
      <c r="AU270" s="246" t="s">
        <v>86</v>
      </c>
      <c r="AY270" s="17" t="s">
        <v>138</v>
      </c>
      <c r="BE270" s="247">
        <f>IF(N270="základní",J270,0)</f>
        <v>0</v>
      </c>
      <c r="BF270" s="247">
        <f>IF(N270="snížená",J270,0)</f>
        <v>0</v>
      </c>
      <c r="BG270" s="247">
        <f>IF(N270="zákl. přenesená",J270,0)</f>
        <v>0</v>
      </c>
      <c r="BH270" s="247">
        <f>IF(N270="sníž. přenesená",J270,0)</f>
        <v>0</v>
      </c>
      <c r="BI270" s="247">
        <f>IF(N270="nulová",J270,0)</f>
        <v>0</v>
      </c>
      <c r="BJ270" s="17" t="s">
        <v>84</v>
      </c>
      <c r="BK270" s="247">
        <f>ROUND(I270*H270,2)</f>
        <v>0</v>
      </c>
      <c r="BL270" s="17" t="s">
        <v>156</v>
      </c>
      <c r="BM270" s="246" t="s">
        <v>443</v>
      </c>
    </row>
    <row r="271" spans="1:51" s="13" customFormat="1" ht="12">
      <c r="A271" s="13"/>
      <c r="B271" s="248"/>
      <c r="C271" s="249"/>
      <c r="D271" s="250" t="s">
        <v>175</v>
      </c>
      <c r="E271" s="251" t="s">
        <v>1</v>
      </c>
      <c r="F271" s="252" t="s">
        <v>295</v>
      </c>
      <c r="G271" s="249"/>
      <c r="H271" s="253">
        <v>1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9" t="s">
        <v>175</v>
      </c>
      <c r="AU271" s="259" t="s">
        <v>86</v>
      </c>
      <c r="AV271" s="13" t="s">
        <v>86</v>
      </c>
      <c r="AW271" s="13" t="s">
        <v>32</v>
      </c>
      <c r="AX271" s="13" t="s">
        <v>76</v>
      </c>
      <c r="AY271" s="259" t="s">
        <v>138</v>
      </c>
    </row>
    <row r="272" spans="1:51" s="14" customFormat="1" ht="12">
      <c r="A272" s="14"/>
      <c r="B272" s="260"/>
      <c r="C272" s="261"/>
      <c r="D272" s="250" t="s">
        <v>175</v>
      </c>
      <c r="E272" s="262" t="s">
        <v>1</v>
      </c>
      <c r="F272" s="263" t="s">
        <v>177</v>
      </c>
      <c r="G272" s="261"/>
      <c r="H272" s="264">
        <v>1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0" t="s">
        <v>175</v>
      </c>
      <c r="AU272" s="270" t="s">
        <v>86</v>
      </c>
      <c r="AV272" s="14" t="s">
        <v>156</v>
      </c>
      <c r="AW272" s="14" t="s">
        <v>32</v>
      </c>
      <c r="AX272" s="14" t="s">
        <v>84</v>
      </c>
      <c r="AY272" s="270" t="s">
        <v>138</v>
      </c>
    </row>
    <row r="273" spans="1:65" s="2" customFormat="1" ht="21.75" customHeight="1">
      <c r="A273" s="38"/>
      <c r="B273" s="39"/>
      <c r="C273" s="235" t="s">
        <v>444</v>
      </c>
      <c r="D273" s="235" t="s">
        <v>141</v>
      </c>
      <c r="E273" s="236" t="s">
        <v>445</v>
      </c>
      <c r="F273" s="237" t="s">
        <v>446</v>
      </c>
      <c r="G273" s="238" t="s">
        <v>249</v>
      </c>
      <c r="H273" s="239">
        <v>980</v>
      </c>
      <c r="I273" s="240"/>
      <c r="J273" s="241">
        <f>ROUND(I273*H273,2)</f>
        <v>0</v>
      </c>
      <c r="K273" s="237" t="s">
        <v>1</v>
      </c>
      <c r="L273" s="44"/>
      <c r="M273" s="242" t="s">
        <v>1</v>
      </c>
      <c r="N273" s="243" t="s">
        <v>41</v>
      </c>
      <c r="O273" s="91"/>
      <c r="P273" s="244">
        <f>O273*H273</f>
        <v>0</v>
      </c>
      <c r="Q273" s="244">
        <v>0</v>
      </c>
      <c r="R273" s="244">
        <f>Q273*H273</f>
        <v>0</v>
      </c>
      <c r="S273" s="244">
        <v>0</v>
      </c>
      <c r="T273" s="245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6" t="s">
        <v>156</v>
      </c>
      <c r="AT273" s="246" t="s">
        <v>141</v>
      </c>
      <c r="AU273" s="246" t="s">
        <v>86</v>
      </c>
      <c r="AY273" s="17" t="s">
        <v>138</v>
      </c>
      <c r="BE273" s="247">
        <f>IF(N273="základní",J273,0)</f>
        <v>0</v>
      </c>
      <c r="BF273" s="247">
        <f>IF(N273="snížená",J273,0)</f>
        <v>0</v>
      </c>
      <c r="BG273" s="247">
        <f>IF(N273="zákl. přenesená",J273,0)</f>
        <v>0</v>
      </c>
      <c r="BH273" s="247">
        <f>IF(N273="sníž. přenesená",J273,0)</f>
        <v>0</v>
      </c>
      <c r="BI273" s="247">
        <f>IF(N273="nulová",J273,0)</f>
        <v>0</v>
      </c>
      <c r="BJ273" s="17" t="s">
        <v>84</v>
      </c>
      <c r="BK273" s="247">
        <f>ROUND(I273*H273,2)</f>
        <v>0</v>
      </c>
      <c r="BL273" s="17" t="s">
        <v>156</v>
      </c>
      <c r="BM273" s="246" t="s">
        <v>447</v>
      </c>
    </row>
    <row r="274" spans="1:51" s="13" customFormat="1" ht="12">
      <c r="A274" s="13"/>
      <c r="B274" s="248"/>
      <c r="C274" s="249"/>
      <c r="D274" s="250" t="s">
        <v>175</v>
      </c>
      <c r="E274" s="251" t="s">
        <v>1</v>
      </c>
      <c r="F274" s="252" t="s">
        <v>259</v>
      </c>
      <c r="G274" s="249"/>
      <c r="H274" s="253">
        <v>980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9" t="s">
        <v>175</v>
      </c>
      <c r="AU274" s="259" t="s">
        <v>86</v>
      </c>
      <c r="AV274" s="13" t="s">
        <v>86</v>
      </c>
      <c r="AW274" s="13" t="s">
        <v>32</v>
      </c>
      <c r="AX274" s="13" t="s">
        <v>76</v>
      </c>
      <c r="AY274" s="259" t="s">
        <v>138</v>
      </c>
    </row>
    <row r="275" spans="1:51" s="14" customFormat="1" ht="12">
      <c r="A275" s="14"/>
      <c r="B275" s="260"/>
      <c r="C275" s="261"/>
      <c r="D275" s="250" t="s">
        <v>175</v>
      </c>
      <c r="E275" s="262" t="s">
        <v>1</v>
      </c>
      <c r="F275" s="263" t="s">
        <v>177</v>
      </c>
      <c r="G275" s="261"/>
      <c r="H275" s="264">
        <v>980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0" t="s">
        <v>175</v>
      </c>
      <c r="AU275" s="270" t="s">
        <v>86</v>
      </c>
      <c r="AV275" s="14" t="s">
        <v>156</v>
      </c>
      <c r="AW275" s="14" t="s">
        <v>32</v>
      </c>
      <c r="AX275" s="14" t="s">
        <v>84</v>
      </c>
      <c r="AY275" s="270" t="s">
        <v>138</v>
      </c>
    </row>
    <row r="276" spans="1:65" s="2" customFormat="1" ht="21.75" customHeight="1">
      <c r="A276" s="38"/>
      <c r="B276" s="39"/>
      <c r="C276" s="235" t="s">
        <v>448</v>
      </c>
      <c r="D276" s="235" t="s">
        <v>141</v>
      </c>
      <c r="E276" s="236" t="s">
        <v>449</v>
      </c>
      <c r="F276" s="237" t="s">
        <v>450</v>
      </c>
      <c r="G276" s="238" t="s">
        <v>262</v>
      </c>
      <c r="H276" s="239">
        <v>168</v>
      </c>
      <c r="I276" s="240"/>
      <c r="J276" s="241">
        <f>ROUND(I276*H276,2)</f>
        <v>0</v>
      </c>
      <c r="K276" s="237" t="s">
        <v>145</v>
      </c>
      <c r="L276" s="44"/>
      <c r="M276" s="242" t="s">
        <v>1</v>
      </c>
      <c r="N276" s="243" t="s">
        <v>41</v>
      </c>
      <c r="O276" s="91"/>
      <c r="P276" s="244">
        <f>O276*H276</f>
        <v>0</v>
      </c>
      <c r="Q276" s="244">
        <v>0</v>
      </c>
      <c r="R276" s="244">
        <f>Q276*H276</f>
        <v>0</v>
      </c>
      <c r="S276" s="244">
        <v>0</v>
      </c>
      <c r="T276" s="245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6" t="s">
        <v>156</v>
      </c>
      <c r="AT276" s="246" t="s">
        <v>141</v>
      </c>
      <c r="AU276" s="246" t="s">
        <v>86</v>
      </c>
      <c r="AY276" s="17" t="s">
        <v>138</v>
      </c>
      <c r="BE276" s="247">
        <f>IF(N276="základní",J276,0)</f>
        <v>0</v>
      </c>
      <c r="BF276" s="247">
        <f>IF(N276="snížená",J276,0)</f>
        <v>0</v>
      </c>
      <c r="BG276" s="247">
        <f>IF(N276="zákl. přenesená",J276,0)</f>
        <v>0</v>
      </c>
      <c r="BH276" s="247">
        <f>IF(N276="sníž. přenesená",J276,0)</f>
        <v>0</v>
      </c>
      <c r="BI276" s="247">
        <f>IF(N276="nulová",J276,0)</f>
        <v>0</v>
      </c>
      <c r="BJ276" s="17" t="s">
        <v>84</v>
      </c>
      <c r="BK276" s="247">
        <f>ROUND(I276*H276,2)</f>
        <v>0</v>
      </c>
      <c r="BL276" s="17" t="s">
        <v>156</v>
      </c>
      <c r="BM276" s="246" t="s">
        <v>451</v>
      </c>
    </row>
    <row r="277" spans="1:51" s="13" customFormat="1" ht="12">
      <c r="A277" s="13"/>
      <c r="B277" s="248"/>
      <c r="C277" s="249"/>
      <c r="D277" s="250" t="s">
        <v>175</v>
      </c>
      <c r="E277" s="251" t="s">
        <v>1</v>
      </c>
      <c r="F277" s="252" t="s">
        <v>452</v>
      </c>
      <c r="G277" s="249"/>
      <c r="H277" s="253">
        <v>168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9" t="s">
        <v>175</v>
      </c>
      <c r="AU277" s="259" t="s">
        <v>86</v>
      </c>
      <c r="AV277" s="13" t="s">
        <v>86</v>
      </c>
      <c r="AW277" s="13" t="s">
        <v>32</v>
      </c>
      <c r="AX277" s="13" t="s">
        <v>76</v>
      </c>
      <c r="AY277" s="259" t="s">
        <v>138</v>
      </c>
    </row>
    <row r="278" spans="1:51" s="14" customFormat="1" ht="12">
      <c r="A278" s="14"/>
      <c r="B278" s="260"/>
      <c r="C278" s="261"/>
      <c r="D278" s="250" t="s">
        <v>175</v>
      </c>
      <c r="E278" s="262" t="s">
        <v>1</v>
      </c>
      <c r="F278" s="263" t="s">
        <v>177</v>
      </c>
      <c r="G278" s="261"/>
      <c r="H278" s="264">
        <v>168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0" t="s">
        <v>175</v>
      </c>
      <c r="AU278" s="270" t="s">
        <v>86</v>
      </c>
      <c r="AV278" s="14" t="s">
        <v>156</v>
      </c>
      <c r="AW278" s="14" t="s">
        <v>32</v>
      </c>
      <c r="AX278" s="14" t="s">
        <v>84</v>
      </c>
      <c r="AY278" s="270" t="s">
        <v>138</v>
      </c>
    </row>
    <row r="279" spans="1:65" s="2" customFormat="1" ht="21.75" customHeight="1">
      <c r="A279" s="38"/>
      <c r="B279" s="39"/>
      <c r="C279" s="235" t="s">
        <v>453</v>
      </c>
      <c r="D279" s="235" t="s">
        <v>141</v>
      </c>
      <c r="E279" s="236" t="s">
        <v>454</v>
      </c>
      <c r="F279" s="237" t="s">
        <v>455</v>
      </c>
      <c r="G279" s="238" t="s">
        <v>262</v>
      </c>
      <c r="H279" s="239">
        <v>42</v>
      </c>
      <c r="I279" s="240"/>
      <c r="J279" s="241">
        <f>ROUND(I279*H279,2)</f>
        <v>0</v>
      </c>
      <c r="K279" s="237" t="s">
        <v>145</v>
      </c>
      <c r="L279" s="44"/>
      <c r="M279" s="242" t="s">
        <v>1</v>
      </c>
      <c r="N279" s="243" t="s">
        <v>41</v>
      </c>
      <c r="O279" s="91"/>
      <c r="P279" s="244">
        <f>O279*H279</f>
        <v>0</v>
      </c>
      <c r="Q279" s="244">
        <v>0</v>
      </c>
      <c r="R279" s="244">
        <f>Q279*H279</f>
        <v>0</v>
      </c>
      <c r="S279" s="244">
        <v>0</v>
      </c>
      <c r="T279" s="245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6" t="s">
        <v>156</v>
      </c>
      <c r="AT279" s="246" t="s">
        <v>141</v>
      </c>
      <c r="AU279" s="246" t="s">
        <v>86</v>
      </c>
      <c r="AY279" s="17" t="s">
        <v>138</v>
      </c>
      <c r="BE279" s="247">
        <f>IF(N279="základní",J279,0)</f>
        <v>0</v>
      </c>
      <c r="BF279" s="247">
        <f>IF(N279="snížená",J279,0)</f>
        <v>0</v>
      </c>
      <c r="BG279" s="247">
        <f>IF(N279="zákl. přenesená",J279,0)</f>
        <v>0</v>
      </c>
      <c r="BH279" s="247">
        <f>IF(N279="sníž. přenesená",J279,0)</f>
        <v>0</v>
      </c>
      <c r="BI279" s="247">
        <f>IF(N279="nulová",J279,0)</f>
        <v>0</v>
      </c>
      <c r="BJ279" s="17" t="s">
        <v>84</v>
      </c>
      <c r="BK279" s="247">
        <f>ROUND(I279*H279,2)</f>
        <v>0</v>
      </c>
      <c r="BL279" s="17" t="s">
        <v>156</v>
      </c>
      <c r="BM279" s="246" t="s">
        <v>456</v>
      </c>
    </row>
    <row r="280" spans="1:51" s="13" customFormat="1" ht="12">
      <c r="A280" s="13"/>
      <c r="B280" s="248"/>
      <c r="C280" s="249"/>
      <c r="D280" s="250" t="s">
        <v>175</v>
      </c>
      <c r="E280" s="251" t="s">
        <v>1</v>
      </c>
      <c r="F280" s="252" t="s">
        <v>457</v>
      </c>
      <c r="G280" s="249"/>
      <c r="H280" s="253">
        <v>42</v>
      </c>
      <c r="I280" s="254"/>
      <c r="J280" s="249"/>
      <c r="K280" s="249"/>
      <c r="L280" s="255"/>
      <c r="M280" s="256"/>
      <c r="N280" s="257"/>
      <c r="O280" s="257"/>
      <c r="P280" s="257"/>
      <c r="Q280" s="257"/>
      <c r="R280" s="257"/>
      <c r="S280" s="257"/>
      <c r="T280" s="25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9" t="s">
        <v>175</v>
      </c>
      <c r="AU280" s="259" t="s">
        <v>86</v>
      </c>
      <c r="AV280" s="13" t="s">
        <v>86</v>
      </c>
      <c r="AW280" s="13" t="s">
        <v>32</v>
      </c>
      <c r="AX280" s="13" t="s">
        <v>76</v>
      </c>
      <c r="AY280" s="259" t="s">
        <v>138</v>
      </c>
    </row>
    <row r="281" spans="1:51" s="14" customFormat="1" ht="12">
      <c r="A281" s="14"/>
      <c r="B281" s="260"/>
      <c r="C281" s="261"/>
      <c r="D281" s="250" t="s">
        <v>175</v>
      </c>
      <c r="E281" s="262" t="s">
        <v>1</v>
      </c>
      <c r="F281" s="263" t="s">
        <v>177</v>
      </c>
      <c r="G281" s="261"/>
      <c r="H281" s="264">
        <v>42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0" t="s">
        <v>175</v>
      </c>
      <c r="AU281" s="270" t="s">
        <v>86</v>
      </c>
      <c r="AV281" s="14" t="s">
        <v>156</v>
      </c>
      <c r="AW281" s="14" t="s">
        <v>32</v>
      </c>
      <c r="AX281" s="14" t="s">
        <v>84</v>
      </c>
      <c r="AY281" s="270" t="s">
        <v>138</v>
      </c>
    </row>
    <row r="282" spans="1:65" s="2" customFormat="1" ht="21.75" customHeight="1">
      <c r="A282" s="38"/>
      <c r="B282" s="39"/>
      <c r="C282" s="235" t="s">
        <v>458</v>
      </c>
      <c r="D282" s="235" t="s">
        <v>141</v>
      </c>
      <c r="E282" s="236" t="s">
        <v>459</v>
      </c>
      <c r="F282" s="237" t="s">
        <v>460</v>
      </c>
      <c r="G282" s="238" t="s">
        <v>262</v>
      </c>
      <c r="H282" s="239">
        <v>28</v>
      </c>
      <c r="I282" s="240"/>
      <c r="J282" s="241">
        <f>ROUND(I282*H282,2)</f>
        <v>0</v>
      </c>
      <c r="K282" s="237" t="s">
        <v>145</v>
      </c>
      <c r="L282" s="44"/>
      <c r="M282" s="242" t="s">
        <v>1</v>
      </c>
      <c r="N282" s="243" t="s">
        <v>41</v>
      </c>
      <c r="O282" s="91"/>
      <c r="P282" s="244">
        <f>O282*H282</f>
        <v>0</v>
      </c>
      <c r="Q282" s="244">
        <v>0</v>
      </c>
      <c r="R282" s="244">
        <f>Q282*H282</f>
        <v>0</v>
      </c>
      <c r="S282" s="244">
        <v>0</v>
      </c>
      <c r="T282" s="24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6" t="s">
        <v>156</v>
      </c>
      <c r="AT282" s="246" t="s">
        <v>141</v>
      </c>
      <c r="AU282" s="246" t="s">
        <v>86</v>
      </c>
      <c r="AY282" s="17" t="s">
        <v>138</v>
      </c>
      <c r="BE282" s="247">
        <f>IF(N282="základní",J282,0)</f>
        <v>0</v>
      </c>
      <c r="BF282" s="247">
        <f>IF(N282="snížená",J282,0)</f>
        <v>0</v>
      </c>
      <c r="BG282" s="247">
        <f>IF(N282="zákl. přenesená",J282,0)</f>
        <v>0</v>
      </c>
      <c r="BH282" s="247">
        <f>IF(N282="sníž. přenesená",J282,0)</f>
        <v>0</v>
      </c>
      <c r="BI282" s="247">
        <f>IF(N282="nulová",J282,0)</f>
        <v>0</v>
      </c>
      <c r="BJ282" s="17" t="s">
        <v>84</v>
      </c>
      <c r="BK282" s="247">
        <f>ROUND(I282*H282,2)</f>
        <v>0</v>
      </c>
      <c r="BL282" s="17" t="s">
        <v>156</v>
      </c>
      <c r="BM282" s="246" t="s">
        <v>461</v>
      </c>
    </row>
    <row r="283" spans="1:51" s="13" customFormat="1" ht="12">
      <c r="A283" s="13"/>
      <c r="B283" s="248"/>
      <c r="C283" s="249"/>
      <c r="D283" s="250" t="s">
        <v>175</v>
      </c>
      <c r="E283" s="251" t="s">
        <v>1</v>
      </c>
      <c r="F283" s="252" t="s">
        <v>462</v>
      </c>
      <c r="G283" s="249"/>
      <c r="H283" s="253">
        <v>28</v>
      </c>
      <c r="I283" s="254"/>
      <c r="J283" s="249"/>
      <c r="K283" s="249"/>
      <c r="L283" s="255"/>
      <c r="M283" s="256"/>
      <c r="N283" s="257"/>
      <c r="O283" s="257"/>
      <c r="P283" s="257"/>
      <c r="Q283" s="257"/>
      <c r="R283" s="257"/>
      <c r="S283" s="257"/>
      <c r="T283" s="25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9" t="s">
        <v>175</v>
      </c>
      <c r="AU283" s="259" t="s">
        <v>86</v>
      </c>
      <c r="AV283" s="13" t="s">
        <v>86</v>
      </c>
      <c r="AW283" s="13" t="s">
        <v>32</v>
      </c>
      <c r="AX283" s="13" t="s">
        <v>76</v>
      </c>
      <c r="AY283" s="259" t="s">
        <v>138</v>
      </c>
    </row>
    <row r="284" spans="1:51" s="14" customFormat="1" ht="12">
      <c r="A284" s="14"/>
      <c r="B284" s="260"/>
      <c r="C284" s="261"/>
      <c r="D284" s="250" t="s">
        <v>175</v>
      </c>
      <c r="E284" s="262" t="s">
        <v>1</v>
      </c>
      <c r="F284" s="263" t="s">
        <v>177</v>
      </c>
      <c r="G284" s="261"/>
      <c r="H284" s="264">
        <v>28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0" t="s">
        <v>175</v>
      </c>
      <c r="AU284" s="270" t="s">
        <v>86</v>
      </c>
      <c r="AV284" s="14" t="s">
        <v>156</v>
      </c>
      <c r="AW284" s="14" t="s">
        <v>32</v>
      </c>
      <c r="AX284" s="14" t="s">
        <v>84</v>
      </c>
      <c r="AY284" s="270" t="s">
        <v>138</v>
      </c>
    </row>
    <row r="285" spans="1:65" s="2" customFormat="1" ht="21.75" customHeight="1">
      <c r="A285" s="38"/>
      <c r="B285" s="39"/>
      <c r="C285" s="235" t="s">
        <v>463</v>
      </c>
      <c r="D285" s="235" t="s">
        <v>141</v>
      </c>
      <c r="E285" s="236" t="s">
        <v>464</v>
      </c>
      <c r="F285" s="237" t="s">
        <v>465</v>
      </c>
      <c r="G285" s="238" t="s">
        <v>262</v>
      </c>
      <c r="H285" s="239">
        <v>14</v>
      </c>
      <c r="I285" s="240"/>
      <c r="J285" s="241">
        <f>ROUND(I285*H285,2)</f>
        <v>0</v>
      </c>
      <c r="K285" s="237" t="s">
        <v>145</v>
      </c>
      <c r="L285" s="44"/>
      <c r="M285" s="242" t="s">
        <v>1</v>
      </c>
      <c r="N285" s="243" t="s">
        <v>41</v>
      </c>
      <c r="O285" s="91"/>
      <c r="P285" s="244">
        <f>O285*H285</f>
        <v>0</v>
      </c>
      <c r="Q285" s="244">
        <v>0</v>
      </c>
      <c r="R285" s="244">
        <f>Q285*H285</f>
        <v>0</v>
      </c>
      <c r="S285" s="244">
        <v>0</v>
      </c>
      <c r="T285" s="24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6" t="s">
        <v>156</v>
      </c>
      <c r="AT285" s="246" t="s">
        <v>141</v>
      </c>
      <c r="AU285" s="246" t="s">
        <v>86</v>
      </c>
      <c r="AY285" s="17" t="s">
        <v>138</v>
      </c>
      <c r="BE285" s="247">
        <f>IF(N285="základní",J285,0)</f>
        <v>0</v>
      </c>
      <c r="BF285" s="247">
        <f>IF(N285="snížená",J285,0)</f>
        <v>0</v>
      </c>
      <c r="BG285" s="247">
        <f>IF(N285="zákl. přenesená",J285,0)</f>
        <v>0</v>
      </c>
      <c r="BH285" s="247">
        <f>IF(N285="sníž. přenesená",J285,0)</f>
        <v>0</v>
      </c>
      <c r="BI285" s="247">
        <f>IF(N285="nulová",J285,0)</f>
        <v>0</v>
      </c>
      <c r="BJ285" s="17" t="s">
        <v>84</v>
      </c>
      <c r="BK285" s="247">
        <f>ROUND(I285*H285,2)</f>
        <v>0</v>
      </c>
      <c r="BL285" s="17" t="s">
        <v>156</v>
      </c>
      <c r="BM285" s="246" t="s">
        <v>466</v>
      </c>
    </row>
    <row r="286" spans="1:51" s="13" customFormat="1" ht="12">
      <c r="A286" s="13"/>
      <c r="B286" s="248"/>
      <c r="C286" s="249"/>
      <c r="D286" s="250" t="s">
        <v>175</v>
      </c>
      <c r="E286" s="251" t="s">
        <v>1</v>
      </c>
      <c r="F286" s="252" t="s">
        <v>467</v>
      </c>
      <c r="G286" s="249"/>
      <c r="H286" s="253">
        <v>14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9" t="s">
        <v>175</v>
      </c>
      <c r="AU286" s="259" t="s">
        <v>86</v>
      </c>
      <c r="AV286" s="13" t="s">
        <v>86</v>
      </c>
      <c r="AW286" s="13" t="s">
        <v>32</v>
      </c>
      <c r="AX286" s="13" t="s">
        <v>76</v>
      </c>
      <c r="AY286" s="259" t="s">
        <v>138</v>
      </c>
    </row>
    <row r="287" spans="1:51" s="14" customFormat="1" ht="12">
      <c r="A287" s="14"/>
      <c r="B287" s="260"/>
      <c r="C287" s="261"/>
      <c r="D287" s="250" t="s">
        <v>175</v>
      </c>
      <c r="E287" s="262" t="s">
        <v>1</v>
      </c>
      <c r="F287" s="263" t="s">
        <v>177</v>
      </c>
      <c r="G287" s="261"/>
      <c r="H287" s="264">
        <v>14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0" t="s">
        <v>175</v>
      </c>
      <c r="AU287" s="270" t="s">
        <v>86</v>
      </c>
      <c r="AV287" s="14" t="s">
        <v>156</v>
      </c>
      <c r="AW287" s="14" t="s">
        <v>32</v>
      </c>
      <c r="AX287" s="14" t="s">
        <v>84</v>
      </c>
      <c r="AY287" s="270" t="s">
        <v>138</v>
      </c>
    </row>
    <row r="288" spans="1:65" s="2" customFormat="1" ht="21.75" customHeight="1">
      <c r="A288" s="38"/>
      <c r="B288" s="39"/>
      <c r="C288" s="235" t="s">
        <v>468</v>
      </c>
      <c r="D288" s="235" t="s">
        <v>141</v>
      </c>
      <c r="E288" s="236" t="s">
        <v>469</v>
      </c>
      <c r="F288" s="237" t="s">
        <v>470</v>
      </c>
      <c r="G288" s="238" t="s">
        <v>262</v>
      </c>
      <c r="H288" s="239">
        <v>168</v>
      </c>
      <c r="I288" s="240"/>
      <c r="J288" s="241">
        <f>ROUND(I288*H288,2)</f>
        <v>0</v>
      </c>
      <c r="K288" s="237" t="s">
        <v>145</v>
      </c>
      <c r="L288" s="44"/>
      <c r="M288" s="242" t="s">
        <v>1</v>
      </c>
      <c r="N288" s="243" t="s">
        <v>41</v>
      </c>
      <c r="O288" s="91"/>
      <c r="P288" s="244">
        <f>O288*H288</f>
        <v>0</v>
      </c>
      <c r="Q288" s="244">
        <v>0</v>
      </c>
      <c r="R288" s="244">
        <f>Q288*H288</f>
        <v>0</v>
      </c>
      <c r="S288" s="244">
        <v>0</v>
      </c>
      <c r="T288" s="24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6" t="s">
        <v>156</v>
      </c>
      <c r="AT288" s="246" t="s">
        <v>141</v>
      </c>
      <c r="AU288" s="246" t="s">
        <v>86</v>
      </c>
      <c r="AY288" s="17" t="s">
        <v>138</v>
      </c>
      <c r="BE288" s="247">
        <f>IF(N288="základní",J288,0)</f>
        <v>0</v>
      </c>
      <c r="BF288" s="247">
        <f>IF(N288="snížená",J288,0)</f>
        <v>0</v>
      </c>
      <c r="BG288" s="247">
        <f>IF(N288="zákl. přenesená",J288,0)</f>
        <v>0</v>
      </c>
      <c r="BH288" s="247">
        <f>IF(N288="sníž. přenesená",J288,0)</f>
        <v>0</v>
      </c>
      <c r="BI288" s="247">
        <f>IF(N288="nulová",J288,0)</f>
        <v>0</v>
      </c>
      <c r="BJ288" s="17" t="s">
        <v>84</v>
      </c>
      <c r="BK288" s="247">
        <f>ROUND(I288*H288,2)</f>
        <v>0</v>
      </c>
      <c r="BL288" s="17" t="s">
        <v>156</v>
      </c>
      <c r="BM288" s="246" t="s">
        <v>471</v>
      </c>
    </row>
    <row r="289" spans="1:51" s="13" customFormat="1" ht="12">
      <c r="A289" s="13"/>
      <c r="B289" s="248"/>
      <c r="C289" s="249"/>
      <c r="D289" s="250" t="s">
        <v>175</v>
      </c>
      <c r="E289" s="251" t="s">
        <v>1</v>
      </c>
      <c r="F289" s="252" t="s">
        <v>452</v>
      </c>
      <c r="G289" s="249"/>
      <c r="H289" s="253">
        <v>168</v>
      </c>
      <c r="I289" s="254"/>
      <c r="J289" s="249"/>
      <c r="K289" s="249"/>
      <c r="L289" s="255"/>
      <c r="M289" s="256"/>
      <c r="N289" s="257"/>
      <c r="O289" s="257"/>
      <c r="P289" s="257"/>
      <c r="Q289" s="257"/>
      <c r="R289" s="257"/>
      <c r="S289" s="257"/>
      <c r="T289" s="25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9" t="s">
        <v>175</v>
      </c>
      <c r="AU289" s="259" t="s">
        <v>86</v>
      </c>
      <c r="AV289" s="13" t="s">
        <v>86</v>
      </c>
      <c r="AW289" s="13" t="s">
        <v>32</v>
      </c>
      <c r="AX289" s="13" t="s">
        <v>76</v>
      </c>
      <c r="AY289" s="259" t="s">
        <v>138</v>
      </c>
    </row>
    <row r="290" spans="1:51" s="14" customFormat="1" ht="12">
      <c r="A290" s="14"/>
      <c r="B290" s="260"/>
      <c r="C290" s="261"/>
      <c r="D290" s="250" t="s">
        <v>175</v>
      </c>
      <c r="E290" s="262" t="s">
        <v>1</v>
      </c>
      <c r="F290" s="263" t="s">
        <v>177</v>
      </c>
      <c r="G290" s="261"/>
      <c r="H290" s="264">
        <v>168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0" t="s">
        <v>175</v>
      </c>
      <c r="AU290" s="270" t="s">
        <v>86</v>
      </c>
      <c r="AV290" s="14" t="s">
        <v>156</v>
      </c>
      <c r="AW290" s="14" t="s">
        <v>32</v>
      </c>
      <c r="AX290" s="14" t="s">
        <v>84</v>
      </c>
      <c r="AY290" s="270" t="s">
        <v>138</v>
      </c>
    </row>
    <row r="291" spans="1:65" s="2" customFormat="1" ht="21.75" customHeight="1">
      <c r="A291" s="38"/>
      <c r="B291" s="39"/>
      <c r="C291" s="235" t="s">
        <v>472</v>
      </c>
      <c r="D291" s="235" t="s">
        <v>141</v>
      </c>
      <c r="E291" s="236" t="s">
        <v>473</v>
      </c>
      <c r="F291" s="237" t="s">
        <v>474</v>
      </c>
      <c r="G291" s="238" t="s">
        <v>262</v>
      </c>
      <c r="H291" s="239">
        <v>168</v>
      </c>
      <c r="I291" s="240"/>
      <c r="J291" s="241">
        <f>ROUND(I291*H291,2)</f>
        <v>0</v>
      </c>
      <c r="K291" s="237" t="s">
        <v>145</v>
      </c>
      <c r="L291" s="44"/>
      <c r="M291" s="242" t="s">
        <v>1</v>
      </c>
      <c r="N291" s="243" t="s">
        <v>41</v>
      </c>
      <c r="O291" s="91"/>
      <c r="P291" s="244">
        <f>O291*H291</f>
        <v>0</v>
      </c>
      <c r="Q291" s="244">
        <v>0</v>
      </c>
      <c r="R291" s="244">
        <f>Q291*H291</f>
        <v>0</v>
      </c>
      <c r="S291" s="244">
        <v>0</v>
      </c>
      <c r="T291" s="24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6" t="s">
        <v>156</v>
      </c>
      <c r="AT291" s="246" t="s">
        <v>141</v>
      </c>
      <c r="AU291" s="246" t="s">
        <v>86</v>
      </c>
      <c r="AY291" s="17" t="s">
        <v>138</v>
      </c>
      <c r="BE291" s="247">
        <f>IF(N291="základní",J291,0)</f>
        <v>0</v>
      </c>
      <c r="BF291" s="247">
        <f>IF(N291="snížená",J291,0)</f>
        <v>0</v>
      </c>
      <c r="BG291" s="247">
        <f>IF(N291="zákl. přenesená",J291,0)</f>
        <v>0</v>
      </c>
      <c r="BH291" s="247">
        <f>IF(N291="sníž. přenesená",J291,0)</f>
        <v>0</v>
      </c>
      <c r="BI291" s="247">
        <f>IF(N291="nulová",J291,0)</f>
        <v>0</v>
      </c>
      <c r="BJ291" s="17" t="s">
        <v>84</v>
      </c>
      <c r="BK291" s="247">
        <f>ROUND(I291*H291,2)</f>
        <v>0</v>
      </c>
      <c r="BL291" s="17" t="s">
        <v>156</v>
      </c>
      <c r="BM291" s="246" t="s">
        <v>475</v>
      </c>
    </row>
    <row r="292" spans="1:51" s="13" customFormat="1" ht="12">
      <c r="A292" s="13"/>
      <c r="B292" s="248"/>
      <c r="C292" s="249"/>
      <c r="D292" s="250" t="s">
        <v>175</v>
      </c>
      <c r="E292" s="251" t="s">
        <v>1</v>
      </c>
      <c r="F292" s="252" t="s">
        <v>452</v>
      </c>
      <c r="G292" s="249"/>
      <c r="H292" s="253">
        <v>168</v>
      </c>
      <c r="I292" s="254"/>
      <c r="J292" s="249"/>
      <c r="K292" s="249"/>
      <c r="L292" s="255"/>
      <c r="M292" s="256"/>
      <c r="N292" s="257"/>
      <c r="O292" s="257"/>
      <c r="P292" s="257"/>
      <c r="Q292" s="257"/>
      <c r="R292" s="257"/>
      <c r="S292" s="257"/>
      <c r="T292" s="25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9" t="s">
        <v>175</v>
      </c>
      <c r="AU292" s="259" t="s">
        <v>86</v>
      </c>
      <c r="AV292" s="13" t="s">
        <v>86</v>
      </c>
      <c r="AW292" s="13" t="s">
        <v>32</v>
      </c>
      <c r="AX292" s="13" t="s">
        <v>76</v>
      </c>
      <c r="AY292" s="259" t="s">
        <v>138</v>
      </c>
    </row>
    <row r="293" spans="1:51" s="14" customFormat="1" ht="12">
      <c r="A293" s="14"/>
      <c r="B293" s="260"/>
      <c r="C293" s="261"/>
      <c r="D293" s="250" t="s">
        <v>175</v>
      </c>
      <c r="E293" s="262" t="s">
        <v>1</v>
      </c>
      <c r="F293" s="263" t="s">
        <v>177</v>
      </c>
      <c r="G293" s="261"/>
      <c r="H293" s="264">
        <v>168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0" t="s">
        <v>175</v>
      </c>
      <c r="AU293" s="270" t="s">
        <v>86</v>
      </c>
      <c r="AV293" s="14" t="s">
        <v>156</v>
      </c>
      <c r="AW293" s="14" t="s">
        <v>32</v>
      </c>
      <c r="AX293" s="14" t="s">
        <v>84</v>
      </c>
      <c r="AY293" s="270" t="s">
        <v>138</v>
      </c>
    </row>
    <row r="294" spans="1:65" s="2" customFormat="1" ht="21.75" customHeight="1">
      <c r="A294" s="38"/>
      <c r="B294" s="39"/>
      <c r="C294" s="235" t="s">
        <v>476</v>
      </c>
      <c r="D294" s="235" t="s">
        <v>141</v>
      </c>
      <c r="E294" s="236" t="s">
        <v>477</v>
      </c>
      <c r="F294" s="237" t="s">
        <v>478</v>
      </c>
      <c r="G294" s="238" t="s">
        <v>262</v>
      </c>
      <c r="H294" s="239">
        <v>168</v>
      </c>
      <c r="I294" s="240"/>
      <c r="J294" s="241">
        <f>ROUND(I294*H294,2)</f>
        <v>0</v>
      </c>
      <c r="K294" s="237" t="s">
        <v>145</v>
      </c>
      <c r="L294" s="44"/>
      <c r="M294" s="242" t="s">
        <v>1</v>
      </c>
      <c r="N294" s="243" t="s">
        <v>41</v>
      </c>
      <c r="O294" s="91"/>
      <c r="P294" s="244">
        <f>O294*H294</f>
        <v>0</v>
      </c>
      <c r="Q294" s="244">
        <v>0</v>
      </c>
      <c r="R294" s="244">
        <f>Q294*H294</f>
        <v>0</v>
      </c>
      <c r="S294" s="244">
        <v>0</v>
      </c>
      <c r="T294" s="24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6" t="s">
        <v>156</v>
      </c>
      <c r="AT294" s="246" t="s">
        <v>141</v>
      </c>
      <c r="AU294" s="246" t="s">
        <v>86</v>
      </c>
      <c r="AY294" s="17" t="s">
        <v>138</v>
      </c>
      <c r="BE294" s="247">
        <f>IF(N294="základní",J294,0)</f>
        <v>0</v>
      </c>
      <c r="BF294" s="247">
        <f>IF(N294="snížená",J294,0)</f>
        <v>0</v>
      </c>
      <c r="BG294" s="247">
        <f>IF(N294="zákl. přenesená",J294,0)</f>
        <v>0</v>
      </c>
      <c r="BH294" s="247">
        <f>IF(N294="sníž. přenesená",J294,0)</f>
        <v>0</v>
      </c>
      <c r="BI294" s="247">
        <f>IF(N294="nulová",J294,0)</f>
        <v>0</v>
      </c>
      <c r="BJ294" s="17" t="s">
        <v>84</v>
      </c>
      <c r="BK294" s="247">
        <f>ROUND(I294*H294,2)</f>
        <v>0</v>
      </c>
      <c r="BL294" s="17" t="s">
        <v>156</v>
      </c>
      <c r="BM294" s="246" t="s">
        <v>479</v>
      </c>
    </row>
    <row r="295" spans="1:51" s="13" customFormat="1" ht="12">
      <c r="A295" s="13"/>
      <c r="B295" s="248"/>
      <c r="C295" s="249"/>
      <c r="D295" s="250" t="s">
        <v>175</v>
      </c>
      <c r="E295" s="251" t="s">
        <v>1</v>
      </c>
      <c r="F295" s="252" t="s">
        <v>452</v>
      </c>
      <c r="G295" s="249"/>
      <c r="H295" s="253">
        <v>168</v>
      </c>
      <c r="I295" s="254"/>
      <c r="J295" s="249"/>
      <c r="K295" s="249"/>
      <c r="L295" s="255"/>
      <c r="M295" s="256"/>
      <c r="N295" s="257"/>
      <c r="O295" s="257"/>
      <c r="P295" s="257"/>
      <c r="Q295" s="257"/>
      <c r="R295" s="257"/>
      <c r="S295" s="257"/>
      <c r="T295" s="25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9" t="s">
        <v>175</v>
      </c>
      <c r="AU295" s="259" t="s">
        <v>86</v>
      </c>
      <c r="AV295" s="13" t="s">
        <v>86</v>
      </c>
      <c r="AW295" s="13" t="s">
        <v>32</v>
      </c>
      <c r="AX295" s="13" t="s">
        <v>76</v>
      </c>
      <c r="AY295" s="259" t="s">
        <v>138</v>
      </c>
    </row>
    <row r="296" spans="1:51" s="14" customFormat="1" ht="12">
      <c r="A296" s="14"/>
      <c r="B296" s="260"/>
      <c r="C296" s="261"/>
      <c r="D296" s="250" t="s">
        <v>175</v>
      </c>
      <c r="E296" s="262" t="s">
        <v>1</v>
      </c>
      <c r="F296" s="263" t="s">
        <v>177</v>
      </c>
      <c r="G296" s="261"/>
      <c r="H296" s="264">
        <v>168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0" t="s">
        <v>175</v>
      </c>
      <c r="AU296" s="270" t="s">
        <v>86</v>
      </c>
      <c r="AV296" s="14" t="s">
        <v>156</v>
      </c>
      <c r="AW296" s="14" t="s">
        <v>32</v>
      </c>
      <c r="AX296" s="14" t="s">
        <v>84</v>
      </c>
      <c r="AY296" s="270" t="s">
        <v>138</v>
      </c>
    </row>
    <row r="297" spans="1:65" s="2" customFormat="1" ht="21.75" customHeight="1">
      <c r="A297" s="38"/>
      <c r="B297" s="39"/>
      <c r="C297" s="235" t="s">
        <v>480</v>
      </c>
      <c r="D297" s="235" t="s">
        <v>141</v>
      </c>
      <c r="E297" s="236" t="s">
        <v>481</v>
      </c>
      <c r="F297" s="237" t="s">
        <v>482</v>
      </c>
      <c r="G297" s="238" t="s">
        <v>262</v>
      </c>
      <c r="H297" s="239">
        <v>14</v>
      </c>
      <c r="I297" s="240"/>
      <c r="J297" s="241">
        <f>ROUND(I297*H297,2)</f>
        <v>0</v>
      </c>
      <c r="K297" s="237" t="s">
        <v>145</v>
      </c>
      <c r="L297" s="44"/>
      <c r="M297" s="242" t="s">
        <v>1</v>
      </c>
      <c r="N297" s="243" t="s">
        <v>41</v>
      </c>
      <c r="O297" s="91"/>
      <c r="P297" s="244">
        <f>O297*H297</f>
        <v>0</v>
      </c>
      <c r="Q297" s="244">
        <v>0</v>
      </c>
      <c r="R297" s="244">
        <f>Q297*H297</f>
        <v>0</v>
      </c>
      <c r="S297" s="244">
        <v>0</v>
      </c>
      <c r="T297" s="24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6" t="s">
        <v>156</v>
      </c>
      <c r="AT297" s="246" t="s">
        <v>141</v>
      </c>
      <c r="AU297" s="246" t="s">
        <v>86</v>
      </c>
      <c r="AY297" s="17" t="s">
        <v>138</v>
      </c>
      <c r="BE297" s="247">
        <f>IF(N297="základní",J297,0)</f>
        <v>0</v>
      </c>
      <c r="BF297" s="247">
        <f>IF(N297="snížená",J297,0)</f>
        <v>0</v>
      </c>
      <c r="BG297" s="247">
        <f>IF(N297="zákl. přenesená",J297,0)</f>
        <v>0</v>
      </c>
      <c r="BH297" s="247">
        <f>IF(N297="sníž. přenesená",J297,0)</f>
        <v>0</v>
      </c>
      <c r="BI297" s="247">
        <f>IF(N297="nulová",J297,0)</f>
        <v>0</v>
      </c>
      <c r="BJ297" s="17" t="s">
        <v>84</v>
      </c>
      <c r="BK297" s="247">
        <f>ROUND(I297*H297,2)</f>
        <v>0</v>
      </c>
      <c r="BL297" s="17" t="s">
        <v>156</v>
      </c>
      <c r="BM297" s="246" t="s">
        <v>483</v>
      </c>
    </row>
    <row r="298" spans="1:51" s="13" customFormat="1" ht="12">
      <c r="A298" s="13"/>
      <c r="B298" s="248"/>
      <c r="C298" s="249"/>
      <c r="D298" s="250" t="s">
        <v>175</v>
      </c>
      <c r="E298" s="251" t="s">
        <v>1</v>
      </c>
      <c r="F298" s="252" t="s">
        <v>467</v>
      </c>
      <c r="G298" s="249"/>
      <c r="H298" s="253">
        <v>14</v>
      </c>
      <c r="I298" s="254"/>
      <c r="J298" s="249"/>
      <c r="K298" s="249"/>
      <c r="L298" s="255"/>
      <c r="M298" s="256"/>
      <c r="N298" s="257"/>
      <c r="O298" s="257"/>
      <c r="P298" s="257"/>
      <c r="Q298" s="257"/>
      <c r="R298" s="257"/>
      <c r="S298" s="257"/>
      <c r="T298" s="25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9" t="s">
        <v>175</v>
      </c>
      <c r="AU298" s="259" t="s">
        <v>86</v>
      </c>
      <c r="AV298" s="13" t="s">
        <v>86</v>
      </c>
      <c r="AW298" s="13" t="s">
        <v>32</v>
      </c>
      <c r="AX298" s="13" t="s">
        <v>76</v>
      </c>
      <c r="AY298" s="259" t="s">
        <v>138</v>
      </c>
    </row>
    <row r="299" spans="1:51" s="14" customFormat="1" ht="12">
      <c r="A299" s="14"/>
      <c r="B299" s="260"/>
      <c r="C299" s="261"/>
      <c r="D299" s="250" t="s">
        <v>175</v>
      </c>
      <c r="E299" s="262" t="s">
        <v>1</v>
      </c>
      <c r="F299" s="263" t="s">
        <v>177</v>
      </c>
      <c r="G299" s="261"/>
      <c r="H299" s="264">
        <v>14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0" t="s">
        <v>175</v>
      </c>
      <c r="AU299" s="270" t="s">
        <v>86</v>
      </c>
      <c r="AV299" s="14" t="s">
        <v>156</v>
      </c>
      <c r="AW299" s="14" t="s">
        <v>32</v>
      </c>
      <c r="AX299" s="14" t="s">
        <v>84</v>
      </c>
      <c r="AY299" s="270" t="s">
        <v>138</v>
      </c>
    </row>
    <row r="300" spans="1:65" s="2" customFormat="1" ht="21.75" customHeight="1">
      <c r="A300" s="38"/>
      <c r="B300" s="39"/>
      <c r="C300" s="235" t="s">
        <v>484</v>
      </c>
      <c r="D300" s="235" t="s">
        <v>141</v>
      </c>
      <c r="E300" s="236" t="s">
        <v>485</v>
      </c>
      <c r="F300" s="237" t="s">
        <v>486</v>
      </c>
      <c r="G300" s="238" t="s">
        <v>262</v>
      </c>
      <c r="H300" s="239">
        <v>168</v>
      </c>
      <c r="I300" s="240"/>
      <c r="J300" s="241">
        <f>ROUND(I300*H300,2)</f>
        <v>0</v>
      </c>
      <c r="K300" s="237" t="s">
        <v>145</v>
      </c>
      <c r="L300" s="44"/>
      <c r="M300" s="242" t="s">
        <v>1</v>
      </c>
      <c r="N300" s="243" t="s">
        <v>41</v>
      </c>
      <c r="O300" s="91"/>
      <c r="P300" s="244">
        <f>O300*H300</f>
        <v>0</v>
      </c>
      <c r="Q300" s="244">
        <v>0</v>
      </c>
      <c r="R300" s="244">
        <f>Q300*H300</f>
        <v>0</v>
      </c>
      <c r="S300" s="244">
        <v>0</v>
      </c>
      <c r="T300" s="245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6" t="s">
        <v>156</v>
      </c>
      <c r="AT300" s="246" t="s">
        <v>141</v>
      </c>
      <c r="AU300" s="246" t="s">
        <v>86</v>
      </c>
      <c r="AY300" s="17" t="s">
        <v>138</v>
      </c>
      <c r="BE300" s="247">
        <f>IF(N300="základní",J300,0)</f>
        <v>0</v>
      </c>
      <c r="BF300" s="247">
        <f>IF(N300="snížená",J300,0)</f>
        <v>0</v>
      </c>
      <c r="BG300" s="247">
        <f>IF(N300="zákl. přenesená",J300,0)</f>
        <v>0</v>
      </c>
      <c r="BH300" s="247">
        <f>IF(N300="sníž. přenesená",J300,0)</f>
        <v>0</v>
      </c>
      <c r="BI300" s="247">
        <f>IF(N300="nulová",J300,0)</f>
        <v>0</v>
      </c>
      <c r="BJ300" s="17" t="s">
        <v>84</v>
      </c>
      <c r="BK300" s="247">
        <f>ROUND(I300*H300,2)</f>
        <v>0</v>
      </c>
      <c r="BL300" s="17" t="s">
        <v>156</v>
      </c>
      <c r="BM300" s="246" t="s">
        <v>487</v>
      </c>
    </row>
    <row r="301" spans="1:51" s="13" customFormat="1" ht="12">
      <c r="A301" s="13"/>
      <c r="B301" s="248"/>
      <c r="C301" s="249"/>
      <c r="D301" s="250" t="s">
        <v>175</v>
      </c>
      <c r="E301" s="251" t="s">
        <v>1</v>
      </c>
      <c r="F301" s="252" t="s">
        <v>452</v>
      </c>
      <c r="G301" s="249"/>
      <c r="H301" s="253">
        <v>168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9" t="s">
        <v>175</v>
      </c>
      <c r="AU301" s="259" t="s">
        <v>86</v>
      </c>
      <c r="AV301" s="13" t="s">
        <v>86</v>
      </c>
      <c r="AW301" s="13" t="s">
        <v>32</v>
      </c>
      <c r="AX301" s="13" t="s">
        <v>76</v>
      </c>
      <c r="AY301" s="259" t="s">
        <v>138</v>
      </c>
    </row>
    <row r="302" spans="1:51" s="14" customFormat="1" ht="12">
      <c r="A302" s="14"/>
      <c r="B302" s="260"/>
      <c r="C302" s="261"/>
      <c r="D302" s="250" t="s">
        <v>175</v>
      </c>
      <c r="E302" s="262" t="s">
        <v>1</v>
      </c>
      <c r="F302" s="263" t="s">
        <v>177</v>
      </c>
      <c r="G302" s="261"/>
      <c r="H302" s="264">
        <v>168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0" t="s">
        <v>175</v>
      </c>
      <c r="AU302" s="270" t="s">
        <v>86</v>
      </c>
      <c r="AV302" s="14" t="s">
        <v>156</v>
      </c>
      <c r="AW302" s="14" t="s">
        <v>32</v>
      </c>
      <c r="AX302" s="14" t="s">
        <v>84</v>
      </c>
      <c r="AY302" s="270" t="s">
        <v>138</v>
      </c>
    </row>
    <row r="303" spans="1:65" s="2" customFormat="1" ht="21.75" customHeight="1">
      <c r="A303" s="38"/>
      <c r="B303" s="39"/>
      <c r="C303" s="235" t="s">
        <v>488</v>
      </c>
      <c r="D303" s="235" t="s">
        <v>141</v>
      </c>
      <c r="E303" s="236" t="s">
        <v>489</v>
      </c>
      <c r="F303" s="237" t="s">
        <v>490</v>
      </c>
      <c r="G303" s="238" t="s">
        <v>262</v>
      </c>
      <c r="H303" s="239">
        <v>168</v>
      </c>
      <c r="I303" s="240"/>
      <c r="J303" s="241">
        <f>ROUND(I303*H303,2)</f>
        <v>0</v>
      </c>
      <c r="K303" s="237" t="s">
        <v>145</v>
      </c>
      <c r="L303" s="44"/>
      <c r="M303" s="242" t="s">
        <v>1</v>
      </c>
      <c r="N303" s="243" t="s">
        <v>41</v>
      </c>
      <c r="O303" s="91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6" t="s">
        <v>156</v>
      </c>
      <c r="AT303" s="246" t="s">
        <v>141</v>
      </c>
      <c r="AU303" s="246" t="s">
        <v>86</v>
      </c>
      <c r="AY303" s="17" t="s">
        <v>138</v>
      </c>
      <c r="BE303" s="247">
        <f>IF(N303="základní",J303,0)</f>
        <v>0</v>
      </c>
      <c r="BF303" s="247">
        <f>IF(N303="snížená",J303,0)</f>
        <v>0</v>
      </c>
      <c r="BG303" s="247">
        <f>IF(N303="zákl. přenesená",J303,0)</f>
        <v>0</v>
      </c>
      <c r="BH303" s="247">
        <f>IF(N303="sníž. přenesená",J303,0)</f>
        <v>0</v>
      </c>
      <c r="BI303" s="247">
        <f>IF(N303="nulová",J303,0)</f>
        <v>0</v>
      </c>
      <c r="BJ303" s="17" t="s">
        <v>84</v>
      </c>
      <c r="BK303" s="247">
        <f>ROUND(I303*H303,2)</f>
        <v>0</v>
      </c>
      <c r="BL303" s="17" t="s">
        <v>156</v>
      </c>
      <c r="BM303" s="246" t="s">
        <v>491</v>
      </c>
    </row>
    <row r="304" spans="1:51" s="13" customFormat="1" ht="12">
      <c r="A304" s="13"/>
      <c r="B304" s="248"/>
      <c r="C304" s="249"/>
      <c r="D304" s="250" t="s">
        <v>175</v>
      </c>
      <c r="E304" s="251" t="s">
        <v>1</v>
      </c>
      <c r="F304" s="252" t="s">
        <v>452</v>
      </c>
      <c r="G304" s="249"/>
      <c r="H304" s="253">
        <v>168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9" t="s">
        <v>175</v>
      </c>
      <c r="AU304" s="259" t="s">
        <v>86</v>
      </c>
      <c r="AV304" s="13" t="s">
        <v>86</v>
      </c>
      <c r="AW304" s="13" t="s">
        <v>32</v>
      </c>
      <c r="AX304" s="13" t="s">
        <v>76</v>
      </c>
      <c r="AY304" s="259" t="s">
        <v>138</v>
      </c>
    </row>
    <row r="305" spans="1:51" s="14" customFormat="1" ht="12">
      <c r="A305" s="14"/>
      <c r="B305" s="260"/>
      <c r="C305" s="261"/>
      <c r="D305" s="250" t="s">
        <v>175</v>
      </c>
      <c r="E305" s="262" t="s">
        <v>1</v>
      </c>
      <c r="F305" s="263" t="s">
        <v>177</v>
      </c>
      <c r="G305" s="261"/>
      <c r="H305" s="264">
        <v>168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0" t="s">
        <v>175</v>
      </c>
      <c r="AU305" s="270" t="s">
        <v>86</v>
      </c>
      <c r="AV305" s="14" t="s">
        <v>156</v>
      </c>
      <c r="AW305" s="14" t="s">
        <v>32</v>
      </c>
      <c r="AX305" s="14" t="s">
        <v>84</v>
      </c>
      <c r="AY305" s="270" t="s">
        <v>138</v>
      </c>
    </row>
    <row r="306" spans="1:65" s="2" customFormat="1" ht="21.75" customHeight="1">
      <c r="A306" s="38"/>
      <c r="B306" s="39"/>
      <c r="C306" s="235" t="s">
        <v>492</v>
      </c>
      <c r="D306" s="235" t="s">
        <v>141</v>
      </c>
      <c r="E306" s="236" t="s">
        <v>493</v>
      </c>
      <c r="F306" s="237" t="s">
        <v>494</v>
      </c>
      <c r="G306" s="238" t="s">
        <v>262</v>
      </c>
      <c r="H306" s="239">
        <v>28</v>
      </c>
      <c r="I306" s="240"/>
      <c r="J306" s="241">
        <f>ROUND(I306*H306,2)</f>
        <v>0</v>
      </c>
      <c r="K306" s="237" t="s">
        <v>145</v>
      </c>
      <c r="L306" s="44"/>
      <c r="M306" s="242" t="s">
        <v>1</v>
      </c>
      <c r="N306" s="243" t="s">
        <v>41</v>
      </c>
      <c r="O306" s="91"/>
      <c r="P306" s="244">
        <f>O306*H306</f>
        <v>0</v>
      </c>
      <c r="Q306" s="244">
        <v>0</v>
      </c>
      <c r="R306" s="244">
        <f>Q306*H306</f>
        <v>0</v>
      </c>
      <c r="S306" s="244">
        <v>0</v>
      </c>
      <c r="T306" s="245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6" t="s">
        <v>156</v>
      </c>
      <c r="AT306" s="246" t="s">
        <v>141</v>
      </c>
      <c r="AU306" s="246" t="s">
        <v>86</v>
      </c>
      <c r="AY306" s="17" t="s">
        <v>138</v>
      </c>
      <c r="BE306" s="247">
        <f>IF(N306="základní",J306,0)</f>
        <v>0</v>
      </c>
      <c r="BF306" s="247">
        <f>IF(N306="snížená",J306,0)</f>
        <v>0</v>
      </c>
      <c r="BG306" s="247">
        <f>IF(N306="zákl. přenesená",J306,0)</f>
        <v>0</v>
      </c>
      <c r="BH306" s="247">
        <f>IF(N306="sníž. přenesená",J306,0)</f>
        <v>0</v>
      </c>
      <c r="BI306" s="247">
        <f>IF(N306="nulová",J306,0)</f>
        <v>0</v>
      </c>
      <c r="BJ306" s="17" t="s">
        <v>84</v>
      </c>
      <c r="BK306" s="247">
        <f>ROUND(I306*H306,2)</f>
        <v>0</v>
      </c>
      <c r="BL306" s="17" t="s">
        <v>156</v>
      </c>
      <c r="BM306" s="246" t="s">
        <v>495</v>
      </c>
    </row>
    <row r="307" spans="1:51" s="13" customFormat="1" ht="12">
      <c r="A307" s="13"/>
      <c r="B307" s="248"/>
      <c r="C307" s="249"/>
      <c r="D307" s="250" t="s">
        <v>175</v>
      </c>
      <c r="E307" s="251" t="s">
        <v>1</v>
      </c>
      <c r="F307" s="252" t="s">
        <v>462</v>
      </c>
      <c r="G307" s="249"/>
      <c r="H307" s="253">
        <v>28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9" t="s">
        <v>175</v>
      </c>
      <c r="AU307" s="259" t="s">
        <v>86</v>
      </c>
      <c r="AV307" s="13" t="s">
        <v>86</v>
      </c>
      <c r="AW307" s="13" t="s">
        <v>32</v>
      </c>
      <c r="AX307" s="13" t="s">
        <v>76</v>
      </c>
      <c r="AY307" s="259" t="s">
        <v>138</v>
      </c>
    </row>
    <row r="308" spans="1:51" s="14" customFormat="1" ht="12">
      <c r="A308" s="14"/>
      <c r="B308" s="260"/>
      <c r="C308" s="261"/>
      <c r="D308" s="250" t="s">
        <v>175</v>
      </c>
      <c r="E308" s="262" t="s">
        <v>1</v>
      </c>
      <c r="F308" s="263" t="s">
        <v>177</v>
      </c>
      <c r="G308" s="261"/>
      <c r="H308" s="264">
        <v>28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0" t="s">
        <v>175</v>
      </c>
      <c r="AU308" s="270" t="s">
        <v>86</v>
      </c>
      <c r="AV308" s="14" t="s">
        <v>156</v>
      </c>
      <c r="AW308" s="14" t="s">
        <v>32</v>
      </c>
      <c r="AX308" s="14" t="s">
        <v>84</v>
      </c>
      <c r="AY308" s="270" t="s">
        <v>138</v>
      </c>
    </row>
    <row r="309" spans="1:65" s="2" customFormat="1" ht="21.75" customHeight="1">
      <c r="A309" s="38"/>
      <c r="B309" s="39"/>
      <c r="C309" s="235" t="s">
        <v>496</v>
      </c>
      <c r="D309" s="235" t="s">
        <v>141</v>
      </c>
      <c r="E309" s="236" t="s">
        <v>497</v>
      </c>
      <c r="F309" s="237" t="s">
        <v>498</v>
      </c>
      <c r="G309" s="238" t="s">
        <v>262</v>
      </c>
      <c r="H309" s="239">
        <v>14</v>
      </c>
      <c r="I309" s="240"/>
      <c r="J309" s="241">
        <f>ROUND(I309*H309,2)</f>
        <v>0</v>
      </c>
      <c r="K309" s="237" t="s">
        <v>145</v>
      </c>
      <c r="L309" s="44"/>
      <c r="M309" s="242" t="s">
        <v>1</v>
      </c>
      <c r="N309" s="243" t="s">
        <v>41</v>
      </c>
      <c r="O309" s="91"/>
      <c r="P309" s="244">
        <f>O309*H309</f>
        <v>0</v>
      </c>
      <c r="Q309" s="244">
        <v>0</v>
      </c>
      <c r="R309" s="244">
        <f>Q309*H309</f>
        <v>0</v>
      </c>
      <c r="S309" s="244">
        <v>0</v>
      </c>
      <c r="T309" s="245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6" t="s">
        <v>156</v>
      </c>
      <c r="AT309" s="246" t="s">
        <v>141</v>
      </c>
      <c r="AU309" s="246" t="s">
        <v>86</v>
      </c>
      <c r="AY309" s="17" t="s">
        <v>138</v>
      </c>
      <c r="BE309" s="247">
        <f>IF(N309="základní",J309,0)</f>
        <v>0</v>
      </c>
      <c r="BF309" s="247">
        <f>IF(N309="snížená",J309,0)</f>
        <v>0</v>
      </c>
      <c r="BG309" s="247">
        <f>IF(N309="zákl. přenesená",J309,0)</f>
        <v>0</v>
      </c>
      <c r="BH309" s="247">
        <f>IF(N309="sníž. přenesená",J309,0)</f>
        <v>0</v>
      </c>
      <c r="BI309" s="247">
        <f>IF(N309="nulová",J309,0)</f>
        <v>0</v>
      </c>
      <c r="BJ309" s="17" t="s">
        <v>84</v>
      </c>
      <c r="BK309" s="247">
        <f>ROUND(I309*H309,2)</f>
        <v>0</v>
      </c>
      <c r="BL309" s="17" t="s">
        <v>156</v>
      </c>
      <c r="BM309" s="246" t="s">
        <v>499</v>
      </c>
    </row>
    <row r="310" spans="1:51" s="13" customFormat="1" ht="12">
      <c r="A310" s="13"/>
      <c r="B310" s="248"/>
      <c r="C310" s="249"/>
      <c r="D310" s="250" t="s">
        <v>175</v>
      </c>
      <c r="E310" s="251" t="s">
        <v>1</v>
      </c>
      <c r="F310" s="252" t="s">
        <v>467</v>
      </c>
      <c r="G310" s="249"/>
      <c r="H310" s="253">
        <v>14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9" t="s">
        <v>175</v>
      </c>
      <c r="AU310" s="259" t="s">
        <v>86</v>
      </c>
      <c r="AV310" s="13" t="s">
        <v>86</v>
      </c>
      <c r="AW310" s="13" t="s">
        <v>32</v>
      </c>
      <c r="AX310" s="13" t="s">
        <v>76</v>
      </c>
      <c r="AY310" s="259" t="s">
        <v>138</v>
      </c>
    </row>
    <row r="311" spans="1:51" s="14" customFormat="1" ht="12">
      <c r="A311" s="14"/>
      <c r="B311" s="260"/>
      <c r="C311" s="261"/>
      <c r="D311" s="250" t="s">
        <v>175</v>
      </c>
      <c r="E311" s="262" t="s">
        <v>1</v>
      </c>
      <c r="F311" s="263" t="s">
        <v>177</v>
      </c>
      <c r="G311" s="261"/>
      <c r="H311" s="264">
        <v>14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175</v>
      </c>
      <c r="AU311" s="270" t="s">
        <v>86</v>
      </c>
      <c r="AV311" s="14" t="s">
        <v>156</v>
      </c>
      <c r="AW311" s="14" t="s">
        <v>32</v>
      </c>
      <c r="AX311" s="14" t="s">
        <v>84</v>
      </c>
      <c r="AY311" s="270" t="s">
        <v>138</v>
      </c>
    </row>
    <row r="312" spans="1:65" s="2" customFormat="1" ht="21.75" customHeight="1">
      <c r="A312" s="38"/>
      <c r="B312" s="39"/>
      <c r="C312" s="235" t="s">
        <v>500</v>
      </c>
      <c r="D312" s="235" t="s">
        <v>141</v>
      </c>
      <c r="E312" s="236" t="s">
        <v>501</v>
      </c>
      <c r="F312" s="237" t="s">
        <v>502</v>
      </c>
      <c r="G312" s="238" t="s">
        <v>365</v>
      </c>
      <c r="H312" s="239">
        <v>2948.7</v>
      </c>
      <c r="I312" s="240"/>
      <c r="J312" s="241">
        <f>ROUND(I312*H312,2)</f>
        <v>0</v>
      </c>
      <c r="K312" s="237" t="s">
        <v>145</v>
      </c>
      <c r="L312" s="44"/>
      <c r="M312" s="242" t="s">
        <v>1</v>
      </c>
      <c r="N312" s="243" t="s">
        <v>41</v>
      </c>
      <c r="O312" s="91"/>
      <c r="P312" s="244">
        <f>O312*H312</f>
        <v>0</v>
      </c>
      <c r="Q312" s="244">
        <v>0</v>
      </c>
      <c r="R312" s="244">
        <f>Q312*H312</f>
        <v>0</v>
      </c>
      <c r="S312" s="244">
        <v>0</v>
      </c>
      <c r="T312" s="245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6" t="s">
        <v>156</v>
      </c>
      <c r="AT312" s="246" t="s">
        <v>141</v>
      </c>
      <c r="AU312" s="246" t="s">
        <v>86</v>
      </c>
      <c r="AY312" s="17" t="s">
        <v>138</v>
      </c>
      <c r="BE312" s="247">
        <f>IF(N312="základní",J312,0)</f>
        <v>0</v>
      </c>
      <c r="BF312" s="247">
        <f>IF(N312="snížená",J312,0)</f>
        <v>0</v>
      </c>
      <c r="BG312" s="247">
        <f>IF(N312="zákl. přenesená",J312,0)</f>
        <v>0</v>
      </c>
      <c r="BH312" s="247">
        <f>IF(N312="sníž. přenesená",J312,0)</f>
        <v>0</v>
      </c>
      <c r="BI312" s="247">
        <f>IF(N312="nulová",J312,0)</f>
        <v>0</v>
      </c>
      <c r="BJ312" s="17" t="s">
        <v>84</v>
      </c>
      <c r="BK312" s="247">
        <f>ROUND(I312*H312,2)</f>
        <v>0</v>
      </c>
      <c r="BL312" s="17" t="s">
        <v>156</v>
      </c>
      <c r="BM312" s="246" t="s">
        <v>503</v>
      </c>
    </row>
    <row r="313" spans="1:51" s="13" customFormat="1" ht="12">
      <c r="A313" s="13"/>
      <c r="B313" s="248"/>
      <c r="C313" s="249"/>
      <c r="D313" s="250" t="s">
        <v>175</v>
      </c>
      <c r="E313" s="251" t="s">
        <v>1</v>
      </c>
      <c r="F313" s="252" t="s">
        <v>504</v>
      </c>
      <c r="G313" s="249"/>
      <c r="H313" s="253">
        <v>226.1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9" t="s">
        <v>175</v>
      </c>
      <c r="AU313" s="259" t="s">
        <v>86</v>
      </c>
      <c r="AV313" s="13" t="s">
        <v>86</v>
      </c>
      <c r="AW313" s="13" t="s">
        <v>32</v>
      </c>
      <c r="AX313" s="13" t="s">
        <v>76</v>
      </c>
      <c r="AY313" s="259" t="s">
        <v>138</v>
      </c>
    </row>
    <row r="314" spans="1:51" s="13" customFormat="1" ht="12">
      <c r="A314" s="13"/>
      <c r="B314" s="248"/>
      <c r="C314" s="249"/>
      <c r="D314" s="250" t="s">
        <v>175</v>
      </c>
      <c r="E314" s="251" t="s">
        <v>1</v>
      </c>
      <c r="F314" s="252" t="s">
        <v>505</v>
      </c>
      <c r="G314" s="249"/>
      <c r="H314" s="253">
        <v>2618.1</v>
      </c>
      <c r="I314" s="254"/>
      <c r="J314" s="249"/>
      <c r="K314" s="249"/>
      <c r="L314" s="255"/>
      <c r="M314" s="256"/>
      <c r="N314" s="257"/>
      <c r="O314" s="257"/>
      <c r="P314" s="257"/>
      <c r="Q314" s="257"/>
      <c r="R314" s="257"/>
      <c r="S314" s="257"/>
      <c r="T314" s="25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9" t="s">
        <v>175</v>
      </c>
      <c r="AU314" s="259" t="s">
        <v>86</v>
      </c>
      <c r="AV314" s="13" t="s">
        <v>86</v>
      </c>
      <c r="AW314" s="13" t="s">
        <v>32</v>
      </c>
      <c r="AX314" s="13" t="s">
        <v>76</v>
      </c>
      <c r="AY314" s="259" t="s">
        <v>138</v>
      </c>
    </row>
    <row r="315" spans="1:51" s="13" customFormat="1" ht="12">
      <c r="A315" s="13"/>
      <c r="B315" s="248"/>
      <c r="C315" s="249"/>
      <c r="D315" s="250" t="s">
        <v>175</v>
      </c>
      <c r="E315" s="251" t="s">
        <v>1</v>
      </c>
      <c r="F315" s="252" t="s">
        <v>506</v>
      </c>
      <c r="G315" s="249"/>
      <c r="H315" s="253">
        <v>70.5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9" t="s">
        <v>175</v>
      </c>
      <c r="AU315" s="259" t="s">
        <v>86</v>
      </c>
      <c r="AV315" s="13" t="s">
        <v>86</v>
      </c>
      <c r="AW315" s="13" t="s">
        <v>32</v>
      </c>
      <c r="AX315" s="13" t="s">
        <v>76</v>
      </c>
      <c r="AY315" s="259" t="s">
        <v>138</v>
      </c>
    </row>
    <row r="316" spans="1:51" s="13" customFormat="1" ht="12">
      <c r="A316" s="13"/>
      <c r="B316" s="248"/>
      <c r="C316" s="249"/>
      <c r="D316" s="250" t="s">
        <v>175</v>
      </c>
      <c r="E316" s="251" t="s">
        <v>1</v>
      </c>
      <c r="F316" s="252" t="s">
        <v>507</v>
      </c>
      <c r="G316" s="249"/>
      <c r="H316" s="253">
        <v>34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9" t="s">
        <v>175</v>
      </c>
      <c r="AU316" s="259" t="s">
        <v>86</v>
      </c>
      <c r="AV316" s="13" t="s">
        <v>86</v>
      </c>
      <c r="AW316" s="13" t="s">
        <v>32</v>
      </c>
      <c r="AX316" s="13" t="s">
        <v>76</v>
      </c>
      <c r="AY316" s="259" t="s">
        <v>138</v>
      </c>
    </row>
    <row r="317" spans="1:51" s="14" customFormat="1" ht="12">
      <c r="A317" s="14"/>
      <c r="B317" s="260"/>
      <c r="C317" s="261"/>
      <c r="D317" s="250" t="s">
        <v>175</v>
      </c>
      <c r="E317" s="262" t="s">
        <v>1</v>
      </c>
      <c r="F317" s="263" t="s">
        <v>177</v>
      </c>
      <c r="G317" s="261"/>
      <c r="H317" s="264">
        <v>2948.7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0" t="s">
        <v>175</v>
      </c>
      <c r="AU317" s="270" t="s">
        <v>86</v>
      </c>
      <c r="AV317" s="14" t="s">
        <v>156</v>
      </c>
      <c r="AW317" s="14" t="s">
        <v>32</v>
      </c>
      <c r="AX317" s="14" t="s">
        <v>84</v>
      </c>
      <c r="AY317" s="270" t="s">
        <v>138</v>
      </c>
    </row>
    <row r="318" spans="1:65" s="2" customFormat="1" ht="33" customHeight="1">
      <c r="A318" s="38"/>
      <c r="B318" s="39"/>
      <c r="C318" s="235" t="s">
        <v>508</v>
      </c>
      <c r="D318" s="235" t="s">
        <v>141</v>
      </c>
      <c r="E318" s="236" t="s">
        <v>509</v>
      </c>
      <c r="F318" s="237" t="s">
        <v>510</v>
      </c>
      <c r="G318" s="238" t="s">
        <v>365</v>
      </c>
      <c r="H318" s="239">
        <v>29487</v>
      </c>
      <c r="I318" s="240"/>
      <c r="J318" s="241">
        <f>ROUND(I318*H318,2)</f>
        <v>0</v>
      </c>
      <c r="K318" s="237" t="s">
        <v>145</v>
      </c>
      <c r="L318" s="44"/>
      <c r="M318" s="242" t="s">
        <v>1</v>
      </c>
      <c r="N318" s="243" t="s">
        <v>41</v>
      </c>
      <c r="O318" s="91"/>
      <c r="P318" s="244">
        <f>O318*H318</f>
        <v>0</v>
      </c>
      <c r="Q318" s="244">
        <v>0</v>
      </c>
      <c r="R318" s="244">
        <f>Q318*H318</f>
        <v>0</v>
      </c>
      <c r="S318" s="244">
        <v>0</v>
      </c>
      <c r="T318" s="24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6" t="s">
        <v>156</v>
      </c>
      <c r="AT318" s="246" t="s">
        <v>141</v>
      </c>
      <c r="AU318" s="246" t="s">
        <v>86</v>
      </c>
      <c r="AY318" s="17" t="s">
        <v>138</v>
      </c>
      <c r="BE318" s="247">
        <f>IF(N318="základní",J318,0)</f>
        <v>0</v>
      </c>
      <c r="BF318" s="247">
        <f>IF(N318="snížená",J318,0)</f>
        <v>0</v>
      </c>
      <c r="BG318" s="247">
        <f>IF(N318="zákl. přenesená",J318,0)</f>
        <v>0</v>
      </c>
      <c r="BH318" s="247">
        <f>IF(N318="sníž. přenesená",J318,0)</f>
        <v>0</v>
      </c>
      <c r="BI318" s="247">
        <f>IF(N318="nulová",J318,0)</f>
        <v>0</v>
      </c>
      <c r="BJ318" s="17" t="s">
        <v>84</v>
      </c>
      <c r="BK318" s="247">
        <f>ROUND(I318*H318,2)</f>
        <v>0</v>
      </c>
      <c r="BL318" s="17" t="s">
        <v>156</v>
      </c>
      <c r="BM318" s="246" t="s">
        <v>511</v>
      </c>
    </row>
    <row r="319" spans="1:51" s="13" customFormat="1" ht="12">
      <c r="A319" s="13"/>
      <c r="B319" s="248"/>
      <c r="C319" s="249"/>
      <c r="D319" s="250" t="s">
        <v>175</v>
      </c>
      <c r="E319" s="251" t="s">
        <v>1</v>
      </c>
      <c r="F319" s="252" t="s">
        <v>512</v>
      </c>
      <c r="G319" s="249"/>
      <c r="H319" s="253">
        <v>2261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9" t="s">
        <v>175</v>
      </c>
      <c r="AU319" s="259" t="s">
        <v>86</v>
      </c>
      <c r="AV319" s="13" t="s">
        <v>86</v>
      </c>
      <c r="AW319" s="13" t="s">
        <v>32</v>
      </c>
      <c r="AX319" s="13" t="s">
        <v>76</v>
      </c>
      <c r="AY319" s="259" t="s">
        <v>138</v>
      </c>
    </row>
    <row r="320" spans="1:51" s="13" customFormat="1" ht="12">
      <c r="A320" s="13"/>
      <c r="B320" s="248"/>
      <c r="C320" s="249"/>
      <c r="D320" s="250" t="s">
        <v>175</v>
      </c>
      <c r="E320" s="251" t="s">
        <v>1</v>
      </c>
      <c r="F320" s="252" t="s">
        <v>513</v>
      </c>
      <c r="G320" s="249"/>
      <c r="H320" s="253">
        <v>26181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9" t="s">
        <v>175</v>
      </c>
      <c r="AU320" s="259" t="s">
        <v>86</v>
      </c>
      <c r="AV320" s="13" t="s">
        <v>86</v>
      </c>
      <c r="AW320" s="13" t="s">
        <v>32</v>
      </c>
      <c r="AX320" s="13" t="s">
        <v>76</v>
      </c>
      <c r="AY320" s="259" t="s">
        <v>138</v>
      </c>
    </row>
    <row r="321" spans="1:51" s="13" customFormat="1" ht="12">
      <c r="A321" s="13"/>
      <c r="B321" s="248"/>
      <c r="C321" s="249"/>
      <c r="D321" s="250" t="s">
        <v>175</v>
      </c>
      <c r="E321" s="251" t="s">
        <v>1</v>
      </c>
      <c r="F321" s="252" t="s">
        <v>514</v>
      </c>
      <c r="G321" s="249"/>
      <c r="H321" s="253">
        <v>705</v>
      </c>
      <c r="I321" s="254"/>
      <c r="J321" s="249"/>
      <c r="K321" s="249"/>
      <c r="L321" s="255"/>
      <c r="M321" s="256"/>
      <c r="N321" s="257"/>
      <c r="O321" s="257"/>
      <c r="P321" s="257"/>
      <c r="Q321" s="257"/>
      <c r="R321" s="257"/>
      <c r="S321" s="257"/>
      <c r="T321" s="25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9" t="s">
        <v>175</v>
      </c>
      <c r="AU321" s="259" t="s">
        <v>86</v>
      </c>
      <c r="AV321" s="13" t="s">
        <v>86</v>
      </c>
      <c r="AW321" s="13" t="s">
        <v>32</v>
      </c>
      <c r="AX321" s="13" t="s">
        <v>76</v>
      </c>
      <c r="AY321" s="259" t="s">
        <v>138</v>
      </c>
    </row>
    <row r="322" spans="1:51" s="13" customFormat="1" ht="12">
      <c r="A322" s="13"/>
      <c r="B322" s="248"/>
      <c r="C322" s="249"/>
      <c r="D322" s="250" t="s">
        <v>175</v>
      </c>
      <c r="E322" s="251" t="s">
        <v>1</v>
      </c>
      <c r="F322" s="252" t="s">
        <v>515</v>
      </c>
      <c r="G322" s="249"/>
      <c r="H322" s="253">
        <v>340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9" t="s">
        <v>175</v>
      </c>
      <c r="AU322" s="259" t="s">
        <v>86</v>
      </c>
      <c r="AV322" s="13" t="s">
        <v>86</v>
      </c>
      <c r="AW322" s="13" t="s">
        <v>32</v>
      </c>
      <c r="AX322" s="13" t="s">
        <v>76</v>
      </c>
      <c r="AY322" s="259" t="s">
        <v>138</v>
      </c>
    </row>
    <row r="323" spans="1:51" s="14" customFormat="1" ht="12">
      <c r="A323" s="14"/>
      <c r="B323" s="260"/>
      <c r="C323" s="261"/>
      <c r="D323" s="250" t="s">
        <v>175</v>
      </c>
      <c r="E323" s="262" t="s">
        <v>1</v>
      </c>
      <c r="F323" s="263" t="s">
        <v>177</v>
      </c>
      <c r="G323" s="261"/>
      <c r="H323" s="264">
        <v>29487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0" t="s">
        <v>175</v>
      </c>
      <c r="AU323" s="270" t="s">
        <v>86</v>
      </c>
      <c r="AV323" s="14" t="s">
        <v>156</v>
      </c>
      <c r="AW323" s="14" t="s">
        <v>32</v>
      </c>
      <c r="AX323" s="14" t="s">
        <v>84</v>
      </c>
      <c r="AY323" s="270" t="s">
        <v>138</v>
      </c>
    </row>
    <row r="324" spans="1:65" s="2" customFormat="1" ht="21.75" customHeight="1">
      <c r="A324" s="38"/>
      <c r="B324" s="39"/>
      <c r="C324" s="235" t="s">
        <v>516</v>
      </c>
      <c r="D324" s="235" t="s">
        <v>141</v>
      </c>
      <c r="E324" s="236" t="s">
        <v>517</v>
      </c>
      <c r="F324" s="237" t="s">
        <v>518</v>
      </c>
      <c r="G324" s="238" t="s">
        <v>249</v>
      </c>
      <c r="H324" s="239">
        <v>1073</v>
      </c>
      <c r="I324" s="240"/>
      <c r="J324" s="241">
        <f>ROUND(I324*H324,2)</f>
        <v>0</v>
      </c>
      <c r="K324" s="237" t="s">
        <v>145</v>
      </c>
      <c r="L324" s="44"/>
      <c r="M324" s="242" t="s">
        <v>1</v>
      </c>
      <c r="N324" s="243" t="s">
        <v>41</v>
      </c>
      <c r="O324" s="91"/>
      <c r="P324" s="244">
        <f>O324*H324</f>
        <v>0</v>
      </c>
      <c r="Q324" s="244">
        <v>0</v>
      </c>
      <c r="R324" s="244">
        <f>Q324*H324</f>
        <v>0</v>
      </c>
      <c r="S324" s="244">
        <v>0</v>
      </c>
      <c r="T324" s="245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6" t="s">
        <v>156</v>
      </c>
      <c r="AT324" s="246" t="s">
        <v>141</v>
      </c>
      <c r="AU324" s="246" t="s">
        <v>86</v>
      </c>
      <c r="AY324" s="17" t="s">
        <v>138</v>
      </c>
      <c r="BE324" s="247">
        <f>IF(N324="základní",J324,0)</f>
        <v>0</v>
      </c>
      <c r="BF324" s="247">
        <f>IF(N324="snížená",J324,0)</f>
        <v>0</v>
      </c>
      <c r="BG324" s="247">
        <f>IF(N324="zákl. přenesená",J324,0)</f>
        <v>0</v>
      </c>
      <c r="BH324" s="247">
        <f>IF(N324="sníž. přenesená",J324,0)</f>
        <v>0</v>
      </c>
      <c r="BI324" s="247">
        <f>IF(N324="nulová",J324,0)</f>
        <v>0</v>
      </c>
      <c r="BJ324" s="17" t="s">
        <v>84</v>
      </c>
      <c r="BK324" s="247">
        <f>ROUND(I324*H324,2)</f>
        <v>0</v>
      </c>
      <c r="BL324" s="17" t="s">
        <v>156</v>
      </c>
      <c r="BM324" s="246" t="s">
        <v>519</v>
      </c>
    </row>
    <row r="325" spans="1:51" s="13" customFormat="1" ht="12">
      <c r="A325" s="13"/>
      <c r="B325" s="248"/>
      <c r="C325" s="249"/>
      <c r="D325" s="250" t="s">
        <v>175</v>
      </c>
      <c r="E325" s="251" t="s">
        <v>1</v>
      </c>
      <c r="F325" s="252" t="s">
        <v>520</v>
      </c>
      <c r="G325" s="249"/>
      <c r="H325" s="253">
        <v>1073</v>
      </c>
      <c r="I325" s="254"/>
      <c r="J325" s="249"/>
      <c r="K325" s="249"/>
      <c r="L325" s="255"/>
      <c r="M325" s="256"/>
      <c r="N325" s="257"/>
      <c r="O325" s="257"/>
      <c r="P325" s="257"/>
      <c r="Q325" s="257"/>
      <c r="R325" s="257"/>
      <c r="S325" s="257"/>
      <c r="T325" s="25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9" t="s">
        <v>175</v>
      </c>
      <c r="AU325" s="259" t="s">
        <v>86</v>
      </c>
      <c r="AV325" s="13" t="s">
        <v>86</v>
      </c>
      <c r="AW325" s="13" t="s">
        <v>32</v>
      </c>
      <c r="AX325" s="13" t="s">
        <v>76</v>
      </c>
      <c r="AY325" s="259" t="s">
        <v>138</v>
      </c>
    </row>
    <row r="326" spans="1:51" s="14" customFormat="1" ht="12">
      <c r="A326" s="14"/>
      <c r="B326" s="260"/>
      <c r="C326" s="261"/>
      <c r="D326" s="250" t="s">
        <v>175</v>
      </c>
      <c r="E326" s="262" t="s">
        <v>1</v>
      </c>
      <c r="F326" s="263" t="s">
        <v>177</v>
      </c>
      <c r="G326" s="261"/>
      <c r="H326" s="264">
        <v>1073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0" t="s">
        <v>175</v>
      </c>
      <c r="AU326" s="270" t="s">
        <v>86</v>
      </c>
      <c r="AV326" s="14" t="s">
        <v>156</v>
      </c>
      <c r="AW326" s="14" t="s">
        <v>32</v>
      </c>
      <c r="AX326" s="14" t="s">
        <v>84</v>
      </c>
      <c r="AY326" s="270" t="s">
        <v>138</v>
      </c>
    </row>
    <row r="327" spans="1:65" s="2" customFormat="1" ht="44.25" customHeight="1">
      <c r="A327" s="38"/>
      <c r="B327" s="39"/>
      <c r="C327" s="235" t="s">
        <v>521</v>
      </c>
      <c r="D327" s="235" t="s">
        <v>141</v>
      </c>
      <c r="E327" s="236" t="s">
        <v>522</v>
      </c>
      <c r="F327" s="237" t="s">
        <v>523</v>
      </c>
      <c r="G327" s="238" t="s">
        <v>365</v>
      </c>
      <c r="H327" s="239">
        <v>2850</v>
      </c>
      <c r="I327" s="240"/>
      <c r="J327" s="241">
        <f>ROUND(I327*H327,2)</f>
        <v>0</v>
      </c>
      <c r="K327" s="237" t="s">
        <v>145</v>
      </c>
      <c r="L327" s="44"/>
      <c r="M327" s="242" t="s">
        <v>1</v>
      </c>
      <c r="N327" s="243" t="s">
        <v>41</v>
      </c>
      <c r="O327" s="91"/>
      <c r="P327" s="244">
        <f>O327*H327</f>
        <v>0</v>
      </c>
      <c r="Q327" s="244">
        <v>0</v>
      </c>
      <c r="R327" s="244">
        <f>Q327*H327</f>
        <v>0</v>
      </c>
      <c r="S327" s="244">
        <v>0</v>
      </c>
      <c r="T327" s="245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6" t="s">
        <v>156</v>
      </c>
      <c r="AT327" s="246" t="s">
        <v>141</v>
      </c>
      <c r="AU327" s="246" t="s">
        <v>86</v>
      </c>
      <c r="AY327" s="17" t="s">
        <v>138</v>
      </c>
      <c r="BE327" s="247">
        <f>IF(N327="základní",J327,0)</f>
        <v>0</v>
      </c>
      <c r="BF327" s="247">
        <f>IF(N327="snížená",J327,0)</f>
        <v>0</v>
      </c>
      <c r="BG327" s="247">
        <f>IF(N327="zákl. přenesená",J327,0)</f>
        <v>0</v>
      </c>
      <c r="BH327" s="247">
        <f>IF(N327="sníž. přenesená",J327,0)</f>
        <v>0</v>
      </c>
      <c r="BI327" s="247">
        <f>IF(N327="nulová",J327,0)</f>
        <v>0</v>
      </c>
      <c r="BJ327" s="17" t="s">
        <v>84</v>
      </c>
      <c r="BK327" s="247">
        <f>ROUND(I327*H327,2)</f>
        <v>0</v>
      </c>
      <c r="BL327" s="17" t="s">
        <v>156</v>
      </c>
      <c r="BM327" s="246" t="s">
        <v>524</v>
      </c>
    </row>
    <row r="328" spans="1:51" s="15" customFormat="1" ht="12">
      <c r="A328" s="15"/>
      <c r="B328" s="276"/>
      <c r="C328" s="277"/>
      <c r="D328" s="250" t="s">
        <v>175</v>
      </c>
      <c r="E328" s="278" t="s">
        <v>1</v>
      </c>
      <c r="F328" s="279" t="s">
        <v>525</v>
      </c>
      <c r="G328" s="277"/>
      <c r="H328" s="278" t="s">
        <v>1</v>
      </c>
      <c r="I328" s="280"/>
      <c r="J328" s="277"/>
      <c r="K328" s="277"/>
      <c r="L328" s="281"/>
      <c r="M328" s="282"/>
      <c r="N328" s="283"/>
      <c r="O328" s="283"/>
      <c r="P328" s="283"/>
      <c r="Q328" s="283"/>
      <c r="R328" s="283"/>
      <c r="S328" s="283"/>
      <c r="T328" s="284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85" t="s">
        <v>175</v>
      </c>
      <c r="AU328" s="285" t="s">
        <v>86</v>
      </c>
      <c r="AV328" s="15" t="s">
        <v>84</v>
      </c>
      <c r="AW328" s="15" t="s">
        <v>32</v>
      </c>
      <c r="AX328" s="15" t="s">
        <v>76</v>
      </c>
      <c r="AY328" s="285" t="s">
        <v>138</v>
      </c>
    </row>
    <row r="329" spans="1:51" s="13" customFormat="1" ht="12">
      <c r="A329" s="13"/>
      <c r="B329" s="248"/>
      <c r="C329" s="249"/>
      <c r="D329" s="250" t="s">
        <v>175</v>
      </c>
      <c r="E329" s="251" t="s">
        <v>1</v>
      </c>
      <c r="F329" s="252" t="s">
        <v>526</v>
      </c>
      <c r="G329" s="249"/>
      <c r="H329" s="253">
        <v>1995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9" t="s">
        <v>175</v>
      </c>
      <c r="AU329" s="259" t="s">
        <v>86</v>
      </c>
      <c r="AV329" s="13" t="s">
        <v>86</v>
      </c>
      <c r="AW329" s="13" t="s">
        <v>32</v>
      </c>
      <c r="AX329" s="13" t="s">
        <v>76</v>
      </c>
      <c r="AY329" s="259" t="s">
        <v>138</v>
      </c>
    </row>
    <row r="330" spans="1:51" s="13" customFormat="1" ht="12">
      <c r="A330" s="13"/>
      <c r="B330" s="248"/>
      <c r="C330" s="249"/>
      <c r="D330" s="250" t="s">
        <v>175</v>
      </c>
      <c r="E330" s="251" t="s">
        <v>1</v>
      </c>
      <c r="F330" s="252" t="s">
        <v>527</v>
      </c>
      <c r="G330" s="249"/>
      <c r="H330" s="253">
        <v>855</v>
      </c>
      <c r="I330" s="254"/>
      <c r="J330" s="249"/>
      <c r="K330" s="249"/>
      <c r="L330" s="255"/>
      <c r="M330" s="256"/>
      <c r="N330" s="257"/>
      <c r="O330" s="257"/>
      <c r="P330" s="257"/>
      <c r="Q330" s="257"/>
      <c r="R330" s="257"/>
      <c r="S330" s="257"/>
      <c r="T330" s="25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9" t="s">
        <v>175</v>
      </c>
      <c r="AU330" s="259" t="s">
        <v>86</v>
      </c>
      <c r="AV330" s="13" t="s">
        <v>86</v>
      </c>
      <c r="AW330" s="13" t="s">
        <v>32</v>
      </c>
      <c r="AX330" s="13" t="s">
        <v>76</v>
      </c>
      <c r="AY330" s="259" t="s">
        <v>138</v>
      </c>
    </row>
    <row r="331" spans="1:51" s="14" customFormat="1" ht="12">
      <c r="A331" s="14"/>
      <c r="B331" s="260"/>
      <c r="C331" s="261"/>
      <c r="D331" s="250" t="s">
        <v>175</v>
      </c>
      <c r="E331" s="262" t="s">
        <v>1</v>
      </c>
      <c r="F331" s="263" t="s">
        <v>177</v>
      </c>
      <c r="G331" s="261"/>
      <c r="H331" s="264">
        <v>2850</v>
      </c>
      <c r="I331" s="265"/>
      <c r="J331" s="261"/>
      <c r="K331" s="261"/>
      <c r="L331" s="266"/>
      <c r="M331" s="267"/>
      <c r="N331" s="268"/>
      <c r="O331" s="268"/>
      <c r="P331" s="268"/>
      <c r="Q331" s="268"/>
      <c r="R331" s="268"/>
      <c r="S331" s="268"/>
      <c r="T331" s="26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0" t="s">
        <v>175</v>
      </c>
      <c r="AU331" s="270" t="s">
        <v>86</v>
      </c>
      <c r="AV331" s="14" t="s">
        <v>156</v>
      </c>
      <c r="AW331" s="14" t="s">
        <v>32</v>
      </c>
      <c r="AX331" s="14" t="s">
        <v>84</v>
      </c>
      <c r="AY331" s="270" t="s">
        <v>138</v>
      </c>
    </row>
    <row r="332" spans="1:65" s="2" customFormat="1" ht="21.75" customHeight="1">
      <c r="A332" s="38"/>
      <c r="B332" s="39"/>
      <c r="C332" s="286" t="s">
        <v>528</v>
      </c>
      <c r="D332" s="286" t="s">
        <v>529</v>
      </c>
      <c r="E332" s="287" t="s">
        <v>530</v>
      </c>
      <c r="F332" s="288" t="s">
        <v>531</v>
      </c>
      <c r="G332" s="289" t="s">
        <v>365</v>
      </c>
      <c r="H332" s="290">
        <v>2907</v>
      </c>
      <c r="I332" s="291"/>
      <c r="J332" s="292">
        <f>ROUND(I332*H332,2)</f>
        <v>0</v>
      </c>
      <c r="K332" s="288" t="s">
        <v>1</v>
      </c>
      <c r="L332" s="293"/>
      <c r="M332" s="294" t="s">
        <v>1</v>
      </c>
      <c r="N332" s="295" t="s">
        <v>41</v>
      </c>
      <c r="O332" s="91"/>
      <c r="P332" s="244">
        <f>O332*H332</f>
        <v>0</v>
      </c>
      <c r="Q332" s="244">
        <v>0</v>
      </c>
      <c r="R332" s="244">
        <f>Q332*H332</f>
        <v>0</v>
      </c>
      <c r="S332" s="244">
        <v>0</v>
      </c>
      <c r="T332" s="24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6" t="s">
        <v>171</v>
      </c>
      <c r="AT332" s="246" t="s">
        <v>529</v>
      </c>
      <c r="AU332" s="246" t="s">
        <v>86</v>
      </c>
      <c r="AY332" s="17" t="s">
        <v>138</v>
      </c>
      <c r="BE332" s="247">
        <f>IF(N332="základní",J332,0)</f>
        <v>0</v>
      </c>
      <c r="BF332" s="247">
        <f>IF(N332="snížená",J332,0)</f>
        <v>0</v>
      </c>
      <c r="BG332" s="247">
        <f>IF(N332="zákl. přenesená",J332,0)</f>
        <v>0</v>
      </c>
      <c r="BH332" s="247">
        <f>IF(N332="sníž. přenesená",J332,0)</f>
        <v>0</v>
      </c>
      <c r="BI332" s="247">
        <f>IF(N332="nulová",J332,0)</f>
        <v>0</v>
      </c>
      <c r="BJ332" s="17" t="s">
        <v>84</v>
      </c>
      <c r="BK332" s="247">
        <f>ROUND(I332*H332,2)</f>
        <v>0</v>
      </c>
      <c r="BL332" s="17" t="s">
        <v>156</v>
      </c>
      <c r="BM332" s="246" t="s">
        <v>532</v>
      </c>
    </row>
    <row r="333" spans="1:51" s="15" customFormat="1" ht="12">
      <c r="A333" s="15"/>
      <c r="B333" s="276"/>
      <c r="C333" s="277"/>
      <c r="D333" s="250" t="s">
        <v>175</v>
      </c>
      <c r="E333" s="278" t="s">
        <v>1</v>
      </c>
      <c r="F333" s="279" t="s">
        <v>525</v>
      </c>
      <c r="G333" s="277"/>
      <c r="H333" s="278" t="s">
        <v>1</v>
      </c>
      <c r="I333" s="280"/>
      <c r="J333" s="277"/>
      <c r="K333" s="277"/>
      <c r="L333" s="281"/>
      <c r="M333" s="282"/>
      <c r="N333" s="283"/>
      <c r="O333" s="283"/>
      <c r="P333" s="283"/>
      <c r="Q333" s="283"/>
      <c r="R333" s="283"/>
      <c r="S333" s="283"/>
      <c r="T333" s="28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85" t="s">
        <v>175</v>
      </c>
      <c r="AU333" s="285" t="s">
        <v>86</v>
      </c>
      <c r="AV333" s="15" t="s">
        <v>84</v>
      </c>
      <c r="AW333" s="15" t="s">
        <v>32</v>
      </c>
      <c r="AX333" s="15" t="s">
        <v>76</v>
      </c>
      <c r="AY333" s="285" t="s">
        <v>138</v>
      </c>
    </row>
    <row r="334" spans="1:51" s="13" customFormat="1" ht="12">
      <c r="A334" s="13"/>
      <c r="B334" s="248"/>
      <c r="C334" s="249"/>
      <c r="D334" s="250" t="s">
        <v>175</v>
      </c>
      <c r="E334" s="251" t="s">
        <v>1</v>
      </c>
      <c r="F334" s="252" t="s">
        <v>533</v>
      </c>
      <c r="G334" s="249"/>
      <c r="H334" s="253">
        <v>2034.9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9" t="s">
        <v>175</v>
      </c>
      <c r="AU334" s="259" t="s">
        <v>86</v>
      </c>
      <c r="AV334" s="13" t="s">
        <v>86</v>
      </c>
      <c r="AW334" s="13" t="s">
        <v>32</v>
      </c>
      <c r="AX334" s="13" t="s">
        <v>76</v>
      </c>
      <c r="AY334" s="259" t="s">
        <v>138</v>
      </c>
    </row>
    <row r="335" spans="1:51" s="13" customFormat="1" ht="12">
      <c r="A335" s="13"/>
      <c r="B335" s="248"/>
      <c r="C335" s="249"/>
      <c r="D335" s="250" t="s">
        <v>175</v>
      </c>
      <c r="E335" s="251" t="s">
        <v>1</v>
      </c>
      <c r="F335" s="252" t="s">
        <v>534</v>
      </c>
      <c r="G335" s="249"/>
      <c r="H335" s="253">
        <v>872.1</v>
      </c>
      <c r="I335" s="254"/>
      <c r="J335" s="249"/>
      <c r="K335" s="249"/>
      <c r="L335" s="255"/>
      <c r="M335" s="256"/>
      <c r="N335" s="257"/>
      <c r="O335" s="257"/>
      <c r="P335" s="257"/>
      <c r="Q335" s="257"/>
      <c r="R335" s="257"/>
      <c r="S335" s="257"/>
      <c r="T335" s="25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9" t="s">
        <v>175</v>
      </c>
      <c r="AU335" s="259" t="s">
        <v>86</v>
      </c>
      <c r="AV335" s="13" t="s">
        <v>86</v>
      </c>
      <c r="AW335" s="13" t="s">
        <v>32</v>
      </c>
      <c r="AX335" s="13" t="s">
        <v>76</v>
      </c>
      <c r="AY335" s="259" t="s">
        <v>138</v>
      </c>
    </row>
    <row r="336" spans="1:51" s="14" customFormat="1" ht="12">
      <c r="A336" s="14"/>
      <c r="B336" s="260"/>
      <c r="C336" s="261"/>
      <c r="D336" s="250" t="s">
        <v>175</v>
      </c>
      <c r="E336" s="262" t="s">
        <v>1</v>
      </c>
      <c r="F336" s="263" t="s">
        <v>177</v>
      </c>
      <c r="G336" s="261"/>
      <c r="H336" s="264">
        <v>2907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0" t="s">
        <v>175</v>
      </c>
      <c r="AU336" s="270" t="s">
        <v>86</v>
      </c>
      <c r="AV336" s="14" t="s">
        <v>156</v>
      </c>
      <c r="AW336" s="14" t="s">
        <v>32</v>
      </c>
      <c r="AX336" s="14" t="s">
        <v>84</v>
      </c>
      <c r="AY336" s="270" t="s">
        <v>138</v>
      </c>
    </row>
    <row r="337" spans="1:65" s="2" customFormat="1" ht="21.75" customHeight="1">
      <c r="A337" s="38"/>
      <c r="B337" s="39"/>
      <c r="C337" s="235" t="s">
        <v>535</v>
      </c>
      <c r="D337" s="235" t="s">
        <v>141</v>
      </c>
      <c r="E337" s="236" t="s">
        <v>536</v>
      </c>
      <c r="F337" s="237" t="s">
        <v>537</v>
      </c>
      <c r="G337" s="238" t="s">
        <v>249</v>
      </c>
      <c r="H337" s="239">
        <v>2490</v>
      </c>
      <c r="I337" s="240"/>
      <c r="J337" s="241">
        <f>ROUND(I337*H337,2)</f>
        <v>0</v>
      </c>
      <c r="K337" s="237" t="s">
        <v>145</v>
      </c>
      <c r="L337" s="44"/>
      <c r="M337" s="242" t="s">
        <v>1</v>
      </c>
      <c r="N337" s="243" t="s">
        <v>41</v>
      </c>
      <c r="O337" s="91"/>
      <c r="P337" s="244">
        <f>O337*H337</f>
        <v>0</v>
      </c>
      <c r="Q337" s="244">
        <v>0</v>
      </c>
      <c r="R337" s="244">
        <f>Q337*H337</f>
        <v>0</v>
      </c>
      <c r="S337" s="244">
        <v>0</v>
      </c>
      <c r="T337" s="245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6" t="s">
        <v>156</v>
      </c>
      <c r="AT337" s="246" t="s">
        <v>141</v>
      </c>
      <c r="AU337" s="246" t="s">
        <v>86</v>
      </c>
      <c r="AY337" s="17" t="s">
        <v>138</v>
      </c>
      <c r="BE337" s="247">
        <f>IF(N337="základní",J337,0)</f>
        <v>0</v>
      </c>
      <c r="BF337" s="247">
        <f>IF(N337="snížená",J337,0)</f>
        <v>0</v>
      </c>
      <c r="BG337" s="247">
        <f>IF(N337="zákl. přenesená",J337,0)</f>
        <v>0</v>
      </c>
      <c r="BH337" s="247">
        <f>IF(N337="sníž. přenesená",J337,0)</f>
        <v>0</v>
      </c>
      <c r="BI337" s="247">
        <f>IF(N337="nulová",J337,0)</f>
        <v>0</v>
      </c>
      <c r="BJ337" s="17" t="s">
        <v>84</v>
      </c>
      <c r="BK337" s="247">
        <f>ROUND(I337*H337,2)</f>
        <v>0</v>
      </c>
      <c r="BL337" s="17" t="s">
        <v>156</v>
      </c>
      <c r="BM337" s="246" t="s">
        <v>538</v>
      </c>
    </row>
    <row r="338" spans="1:51" s="13" customFormat="1" ht="12">
      <c r="A338" s="13"/>
      <c r="B338" s="248"/>
      <c r="C338" s="249"/>
      <c r="D338" s="250" t="s">
        <v>175</v>
      </c>
      <c r="E338" s="251" t="s">
        <v>1</v>
      </c>
      <c r="F338" s="252" t="s">
        <v>539</v>
      </c>
      <c r="G338" s="249"/>
      <c r="H338" s="253">
        <v>2490</v>
      </c>
      <c r="I338" s="254"/>
      <c r="J338" s="249"/>
      <c r="K338" s="249"/>
      <c r="L338" s="255"/>
      <c r="M338" s="256"/>
      <c r="N338" s="257"/>
      <c r="O338" s="257"/>
      <c r="P338" s="257"/>
      <c r="Q338" s="257"/>
      <c r="R338" s="257"/>
      <c r="S338" s="257"/>
      <c r="T338" s="25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9" t="s">
        <v>175</v>
      </c>
      <c r="AU338" s="259" t="s">
        <v>86</v>
      </c>
      <c r="AV338" s="13" t="s">
        <v>86</v>
      </c>
      <c r="AW338" s="13" t="s">
        <v>32</v>
      </c>
      <c r="AX338" s="13" t="s">
        <v>76</v>
      </c>
      <c r="AY338" s="259" t="s">
        <v>138</v>
      </c>
    </row>
    <row r="339" spans="1:51" s="14" customFormat="1" ht="12">
      <c r="A339" s="14"/>
      <c r="B339" s="260"/>
      <c r="C339" s="261"/>
      <c r="D339" s="250" t="s">
        <v>175</v>
      </c>
      <c r="E339" s="262" t="s">
        <v>1</v>
      </c>
      <c r="F339" s="263" t="s">
        <v>177</v>
      </c>
      <c r="G339" s="261"/>
      <c r="H339" s="264">
        <v>2490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0" t="s">
        <v>175</v>
      </c>
      <c r="AU339" s="270" t="s">
        <v>86</v>
      </c>
      <c r="AV339" s="14" t="s">
        <v>156</v>
      </c>
      <c r="AW339" s="14" t="s">
        <v>32</v>
      </c>
      <c r="AX339" s="14" t="s">
        <v>84</v>
      </c>
      <c r="AY339" s="270" t="s">
        <v>138</v>
      </c>
    </row>
    <row r="340" spans="1:65" s="2" customFormat="1" ht="16.5" customHeight="1">
      <c r="A340" s="38"/>
      <c r="B340" s="39"/>
      <c r="C340" s="235" t="s">
        <v>540</v>
      </c>
      <c r="D340" s="235" t="s">
        <v>141</v>
      </c>
      <c r="E340" s="236" t="s">
        <v>541</v>
      </c>
      <c r="F340" s="237" t="s">
        <v>542</v>
      </c>
      <c r="G340" s="238" t="s">
        <v>365</v>
      </c>
      <c r="H340" s="239">
        <v>2948.69</v>
      </c>
      <c r="I340" s="240"/>
      <c r="J340" s="241">
        <f>ROUND(I340*H340,2)</f>
        <v>0</v>
      </c>
      <c r="K340" s="237" t="s">
        <v>154</v>
      </c>
      <c r="L340" s="44"/>
      <c r="M340" s="242" t="s">
        <v>1</v>
      </c>
      <c r="N340" s="243" t="s">
        <v>41</v>
      </c>
      <c r="O340" s="91"/>
      <c r="P340" s="244">
        <f>O340*H340</f>
        <v>0</v>
      </c>
      <c r="Q340" s="244">
        <v>0</v>
      </c>
      <c r="R340" s="244">
        <f>Q340*H340</f>
        <v>0</v>
      </c>
      <c r="S340" s="244">
        <v>0</v>
      </c>
      <c r="T340" s="245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6" t="s">
        <v>156</v>
      </c>
      <c r="AT340" s="246" t="s">
        <v>141</v>
      </c>
      <c r="AU340" s="246" t="s">
        <v>86</v>
      </c>
      <c r="AY340" s="17" t="s">
        <v>138</v>
      </c>
      <c r="BE340" s="247">
        <f>IF(N340="základní",J340,0)</f>
        <v>0</v>
      </c>
      <c r="BF340" s="247">
        <f>IF(N340="snížená",J340,0)</f>
        <v>0</v>
      </c>
      <c r="BG340" s="247">
        <f>IF(N340="zákl. přenesená",J340,0)</f>
        <v>0</v>
      </c>
      <c r="BH340" s="247">
        <f>IF(N340="sníž. přenesená",J340,0)</f>
        <v>0</v>
      </c>
      <c r="BI340" s="247">
        <f>IF(N340="nulová",J340,0)</f>
        <v>0</v>
      </c>
      <c r="BJ340" s="17" t="s">
        <v>84</v>
      </c>
      <c r="BK340" s="247">
        <f>ROUND(I340*H340,2)</f>
        <v>0</v>
      </c>
      <c r="BL340" s="17" t="s">
        <v>156</v>
      </c>
      <c r="BM340" s="246" t="s">
        <v>543</v>
      </c>
    </row>
    <row r="341" spans="1:51" s="13" customFormat="1" ht="12">
      <c r="A341" s="13"/>
      <c r="B341" s="248"/>
      <c r="C341" s="249"/>
      <c r="D341" s="250" t="s">
        <v>175</v>
      </c>
      <c r="E341" s="251" t="s">
        <v>1</v>
      </c>
      <c r="F341" s="252" t="s">
        <v>504</v>
      </c>
      <c r="G341" s="249"/>
      <c r="H341" s="253">
        <v>226.1</v>
      </c>
      <c r="I341" s="254"/>
      <c r="J341" s="249"/>
      <c r="K341" s="249"/>
      <c r="L341" s="255"/>
      <c r="M341" s="256"/>
      <c r="N341" s="257"/>
      <c r="O341" s="257"/>
      <c r="P341" s="257"/>
      <c r="Q341" s="257"/>
      <c r="R341" s="257"/>
      <c r="S341" s="257"/>
      <c r="T341" s="25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9" t="s">
        <v>175</v>
      </c>
      <c r="AU341" s="259" t="s">
        <v>86</v>
      </c>
      <c r="AV341" s="13" t="s">
        <v>86</v>
      </c>
      <c r="AW341" s="13" t="s">
        <v>32</v>
      </c>
      <c r="AX341" s="13" t="s">
        <v>76</v>
      </c>
      <c r="AY341" s="259" t="s">
        <v>138</v>
      </c>
    </row>
    <row r="342" spans="1:51" s="13" customFormat="1" ht="12">
      <c r="A342" s="13"/>
      <c r="B342" s="248"/>
      <c r="C342" s="249"/>
      <c r="D342" s="250" t="s">
        <v>175</v>
      </c>
      <c r="E342" s="251" t="s">
        <v>1</v>
      </c>
      <c r="F342" s="252" t="s">
        <v>544</v>
      </c>
      <c r="G342" s="249"/>
      <c r="H342" s="253">
        <v>2618.09</v>
      </c>
      <c r="I342" s="254"/>
      <c r="J342" s="249"/>
      <c r="K342" s="249"/>
      <c r="L342" s="255"/>
      <c r="M342" s="256"/>
      <c r="N342" s="257"/>
      <c r="O342" s="257"/>
      <c r="P342" s="257"/>
      <c r="Q342" s="257"/>
      <c r="R342" s="257"/>
      <c r="S342" s="257"/>
      <c r="T342" s="25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9" t="s">
        <v>175</v>
      </c>
      <c r="AU342" s="259" t="s">
        <v>86</v>
      </c>
      <c r="AV342" s="13" t="s">
        <v>86</v>
      </c>
      <c r="AW342" s="13" t="s">
        <v>32</v>
      </c>
      <c r="AX342" s="13" t="s">
        <v>76</v>
      </c>
      <c r="AY342" s="259" t="s">
        <v>138</v>
      </c>
    </row>
    <row r="343" spans="1:51" s="13" customFormat="1" ht="12">
      <c r="A343" s="13"/>
      <c r="B343" s="248"/>
      <c r="C343" s="249"/>
      <c r="D343" s="250" t="s">
        <v>175</v>
      </c>
      <c r="E343" s="251" t="s">
        <v>1</v>
      </c>
      <c r="F343" s="252" t="s">
        <v>545</v>
      </c>
      <c r="G343" s="249"/>
      <c r="H343" s="253">
        <v>70.5</v>
      </c>
      <c r="I343" s="254"/>
      <c r="J343" s="249"/>
      <c r="K343" s="249"/>
      <c r="L343" s="255"/>
      <c r="M343" s="256"/>
      <c r="N343" s="257"/>
      <c r="O343" s="257"/>
      <c r="P343" s="257"/>
      <c r="Q343" s="257"/>
      <c r="R343" s="257"/>
      <c r="S343" s="257"/>
      <c r="T343" s="25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9" t="s">
        <v>175</v>
      </c>
      <c r="AU343" s="259" t="s">
        <v>86</v>
      </c>
      <c r="AV343" s="13" t="s">
        <v>86</v>
      </c>
      <c r="AW343" s="13" t="s">
        <v>32</v>
      </c>
      <c r="AX343" s="13" t="s">
        <v>76</v>
      </c>
      <c r="AY343" s="259" t="s">
        <v>138</v>
      </c>
    </row>
    <row r="344" spans="1:51" s="13" customFormat="1" ht="12">
      <c r="A344" s="13"/>
      <c r="B344" s="248"/>
      <c r="C344" s="249"/>
      <c r="D344" s="250" t="s">
        <v>175</v>
      </c>
      <c r="E344" s="251" t="s">
        <v>1</v>
      </c>
      <c r="F344" s="252" t="s">
        <v>546</v>
      </c>
      <c r="G344" s="249"/>
      <c r="H344" s="253">
        <v>34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9" t="s">
        <v>175</v>
      </c>
      <c r="AU344" s="259" t="s">
        <v>86</v>
      </c>
      <c r="AV344" s="13" t="s">
        <v>86</v>
      </c>
      <c r="AW344" s="13" t="s">
        <v>32</v>
      </c>
      <c r="AX344" s="13" t="s">
        <v>76</v>
      </c>
      <c r="AY344" s="259" t="s">
        <v>138</v>
      </c>
    </row>
    <row r="345" spans="1:51" s="14" customFormat="1" ht="12">
      <c r="A345" s="14"/>
      <c r="B345" s="260"/>
      <c r="C345" s="261"/>
      <c r="D345" s="250" t="s">
        <v>175</v>
      </c>
      <c r="E345" s="262" t="s">
        <v>1</v>
      </c>
      <c r="F345" s="263" t="s">
        <v>177</v>
      </c>
      <c r="G345" s="261"/>
      <c r="H345" s="264">
        <v>2948.69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0" t="s">
        <v>175</v>
      </c>
      <c r="AU345" s="270" t="s">
        <v>86</v>
      </c>
      <c r="AV345" s="14" t="s">
        <v>156</v>
      </c>
      <c r="AW345" s="14" t="s">
        <v>32</v>
      </c>
      <c r="AX345" s="14" t="s">
        <v>84</v>
      </c>
      <c r="AY345" s="270" t="s">
        <v>138</v>
      </c>
    </row>
    <row r="346" spans="1:65" s="2" customFormat="1" ht="21.75" customHeight="1">
      <c r="A346" s="38"/>
      <c r="B346" s="39"/>
      <c r="C346" s="235" t="s">
        <v>547</v>
      </c>
      <c r="D346" s="235" t="s">
        <v>141</v>
      </c>
      <c r="E346" s="236" t="s">
        <v>548</v>
      </c>
      <c r="F346" s="237" t="s">
        <v>549</v>
      </c>
      <c r="G346" s="238" t="s">
        <v>550</v>
      </c>
      <c r="H346" s="239">
        <v>5307.642</v>
      </c>
      <c r="I346" s="240"/>
      <c r="J346" s="241">
        <f>ROUND(I346*H346,2)</f>
        <v>0</v>
      </c>
      <c r="K346" s="237" t="s">
        <v>154</v>
      </c>
      <c r="L346" s="44"/>
      <c r="M346" s="242" t="s">
        <v>1</v>
      </c>
      <c r="N346" s="243" t="s">
        <v>41</v>
      </c>
      <c r="O346" s="91"/>
      <c r="P346" s="244">
        <f>O346*H346</f>
        <v>0</v>
      </c>
      <c r="Q346" s="244">
        <v>0</v>
      </c>
      <c r="R346" s="244">
        <f>Q346*H346</f>
        <v>0</v>
      </c>
      <c r="S346" s="244">
        <v>0</v>
      </c>
      <c r="T346" s="24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6" t="s">
        <v>156</v>
      </c>
      <c r="AT346" s="246" t="s">
        <v>141</v>
      </c>
      <c r="AU346" s="246" t="s">
        <v>86</v>
      </c>
      <c r="AY346" s="17" t="s">
        <v>138</v>
      </c>
      <c r="BE346" s="247">
        <f>IF(N346="základní",J346,0)</f>
        <v>0</v>
      </c>
      <c r="BF346" s="247">
        <f>IF(N346="snížená",J346,0)</f>
        <v>0</v>
      </c>
      <c r="BG346" s="247">
        <f>IF(N346="zákl. přenesená",J346,0)</f>
        <v>0</v>
      </c>
      <c r="BH346" s="247">
        <f>IF(N346="sníž. přenesená",J346,0)</f>
        <v>0</v>
      </c>
      <c r="BI346" s="247">
        <f>IF(N346="nulová",J346,0)</f>
        <v>0</v>
      </c>
      <c r="BJ346" s="17" t="s">
        <v>84</v>
      </c>
      <c r="BK346" s="247">
        <f>ROUND(I346*H346,2)</f>
        <v>0</v>
      </c>
      <c r="BL346" s="17" t="s">
        <v>156</v>
      </c>
      <c r="BM346" s="246" t="s">
        <v>551</v>
      </c>
    </row>
    <row r="347" spans="1:51" s="13" customFormat="1" ht="12">
      <c r="A347" s="13"/>
      <c r="B347" s="248"/>
      <c r="C347" s="249"/>
      <c r="D347" s="250" t="s">
        <v>175</v>
      </c>
      <c r="E347" s="251" t="s">
        <v>1</v>
      </c>
      <c r="F347" s="252" t="s">
        <v>552</v>
      </c>
      <c r="G347" s="249"/>
      <c r="H347" s="253">
        <v>5307.642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9" t="s">
        <v>175</v>
      </c>
      <c r="AU347" s="259" t="s">
        <v>86</v>
      </c>
      <c r="AV347" s="13" t="s">
        <v>86</v>
      </c>
      <c r="AW347" s="13" t="s">
        <v>32</v>
      </c>
      <c r="AX347" s="13" t="s">
        <v>76</v>
      </c>
      <c r="AY347" s="259" t="s">
        <v>138</v>
      </c>
    </row>
    <row r="348" spans="1:51" s="14" customFormat="1" ht="12">
      <c r="A348" s="14"/>
      <c r="B348" s="260"/>
      <c r="C348" s="261"/>
      <c r="D348" s="250" t="s">
        <v>175</v>
      </c>
      <c r="E348" s="262" t="s">
        <v>1</v>
      </c>
      <c r="F348" s="263" t="s">
        <v>177</v>
      </c>
      <c r="G348" s="261"/>
      <c r="H348" s="264">
        <v>5307.642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0" t="s">
        <v>175</v>
      </c>
      <c r="AU348" s="270" t="s">
        <v>86</v>
      </c>
      <c r="AV348" s="14" t="s">
        <v>156</v>
      </c>
      <c r="AW348" s="14" t="s">
        <v>32</v>
      </c>
      <c r="AX348" s="14" t="s">
        <v>84</v>
      </c>
      <c r="AY348" s="270" t="s">
        <v>138</v>
      </c>
    </row>
    <row r="349" spans="1:65" s="2" customFormat="1" ht="21.75" customHeight="1">
      <c r="A349" s="38"/>
      <c r="B349" s="39"/>
      <c r="C349" s="235" t="s">
        <v>553</v>
      </c>
      <c r="D349" s="235" t="s">
        <v>141</v>
      </c>
      <c r="E349" s="236" t="s">
        <v>554</v>
      </c>
      <c r="F349" s="237" t="s">
        <v>555</v>
      </c>
      <c r="G349" s="238" t="s">
        <v>365</v>
      </c>
      <c r="H349" s="239">
        <v>23.5</v>
      </c>
      <c r="I349" s="240"/>
      <c r="J349" s="241">
        <f>ROUND(I349*H349,2)</f>
        <v>0</v>
      </c>
      <c r="K349" s="237" t="s">
        <v>154</v>
      </c>
      <c r="L349" s="44"/>
      <c r="M349" s="242" t="s">
        <v>1</v>
      </c>
      <c r="N349" s="243" t="s">
        <v>41</v>
      </c>
      <c r="O349" s="91"/>
      <c r="P349" s="244">
        <f>O349*H349</f>
        <v>0</v>
      </c>
      <c r="Q349" s="244">
        <v>0</v>
      </c>
      <c r="R349" s="244">
        <f>Q349*H349</f>
        <v>0</v>
      </c>
      <c r="S349" s="244">
        <v>0</v>
      </c>
      <c r="T349" s="24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6" t="s">
        <v>156</v>
      </c>
      <c r="AT349" s="246" t="s">
        <v>141</v>
      </c>
      <c r="AU349" s="246" t="s">
        <v>86</v>
      </c>
      <c r="AY349" s="17" t="s">
        <v>138</v>
      </c>
      <c r="BE349" s="247">
        <f>IF(N349="základní",J349,0)</f>
        <v>0</v>
      </c>
      <c r="BF349" s="247">
        <f>IF(N349="snížená",J349,0)</f>
        <v>0</v>
      </c>
      <c r="BG349" s="247">
        <f>IF(N349="zákl. přenesená",J349,0)</f>
        <v>0</v>
      </c>
      <c r="BH349" s="247">
        <f>IF(N349="sníž. přenesená",J349,0)</f>
        <v>0</v>
      </c>
      <c r="BI349" s="247">
        <f>IF(N349="nulová",J349,0)</f>
        <v>0</v>
      </c>
      <c r="BJ349" s="17" t="s">
        <v>84</v>
      </c>
      <c r="BK349" s="247">
        <f>ROUND(I349*H349,2)</f>
        <v>0</v>
      </c>
      <c r="BL349" s="17" t="s">
        <v>156</v>
      </c>
      <c r="BM349" s="246" t="s">
        <v>556</v>
      </c>
    </row>
    <row r="350" spans="1:51" s="13" customFormat="1" ht="12">
      <c r="A350" s="13"/>
      <c r="B350" s="248"/>
      <c r="C350" s="249"/>
      <c r="D350" s="250" t="s">
        <v>175</v>
      </c>
      <c r="E350" s="251" t="s">
        <v>1</v>
      </c>
      <c r="F350" s="252" t="s">
        <v>557</v>
      </c>
      <c r="G350" s="249"/>
      <c r="H350" s="253">
        <v>12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9" t="s">
        <v>175</v>
      </c>
      <c r="AU350" s="259" t="s">
        <v>86</v>
      </c>
      <c r="AV350" s="13" t="s">
        <v>86</v>
      </c>
      <c r="AW350" s="13" t="s">
        <v>32</v>
      </c>
      <c r="AX350" s="13" t="s">
        <v>76</v>
      </c>
      <c r="AY350" s="259" t="s">
        <v>138</v>
      </c>
    </row>
    <row r="351" spans="1:51" s="13" customFormat="1" ht="12">
      <c r="A351" s="13"/>
      <c r="B351" s="248"/>
      <c r="C351" s="249"/>
      <c r="D351" s="250" t="s">
        <v>175</v>
      </c>
      <c r="E351" s="251" t="s">
        <v>1</v>
      </c>
      <c r="F351" s="252" t="s">
        <v>558</v>
      </c>
      <c r="G351" s="249"/>
      <c r="H351" s="253">
        <v>11.5</v>
      </c>
      <c r="I351" s="254"/>
      <c r="J351" s="249"/>
      <c r="K351" s="249"/>
      <c r="L351" s="255"/>
      <c r="M351" s="256"/>
      <c r="N351" s="257"/>
      <c r="O351" s="257"/>
      <c r="P351" s="257"/>
      <c r="Q351" s="257"/>
      <c r="R351" s="257"/>
      <c r="S351" s="257"/>
      <c r="T351" s="25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9" t="s">
        <v>175</v>
      </c>
      <c r="AU351" s="259" t="s">
        <v>86</v>
      </c>
      <c r="AV351" s="13" t="s">
        <v>86</v>
      </c>
      <c r="AW351" s="13" t="s">
        <v>32</v>
      </c>
      <c r="AX351" s="13" t="s">
        <v>76</v>
      </c>
      <c r="AY351" s="259" t="s">
        <v>138</v>
      </c>
    </row>
    <row r="352" spans="1:51" s="14" customFormat="1" ht="12">
      <c r="A352" s="14"/>
      <c r="B352" s="260"/>
      <c r="C352" s="261"/>
      <c r="D352" s="250" t="s">
        <v>175</v>
      </c>
      <c r="E352" s="262" t="s">
        <v>1</v>
      </c>
      <c r="F352" s="263" t="s">
        <v>177</v>
      </c>
      <c r="G352" s="261"/>
      <c r="H352" s="264">
        <v>23.5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0" t="s">
        <v>175</v>
      </c>
      <c r="AU352" s="270" t="s">
        <v>86</v>
      </c>
      <c r="AV352" s="14" t="s">
        <v>156</v>
      </c>
      <c r="AW352" s="14" t="s">
        <v>32</v>
      </c>
      <c r="AX352" s="14" t="s">
        <v>84</v>
      </c>
      <c r="AY352" s="270" t="s">
        <v>138</v>
      </c>
    </row>
    <row r="353" spans="1:65" s="2" customFormat="1" ht="16.5" customHeight="1">
      <c r="A353" s="38"/>
      <c r="B353" s="39"/>
      <c r="C353" s="286" t="s">
        <v>559</v>
      </c>
      <c r="D353" s="286" t="s">
        <v>529</v>
      </c>
      <c r="E353" s="287" t="s">
        <v>560</v>
      </c>
      <c r="F353" s="288" t="s">
        <v>561</v>
      </c>
      <c r="G353" s="289" t="s">
        <v>550</v>
      </c>
      <c r="H353" s="290">
        <v>44.65</v>
      </c>
      <c r="I353" s="291"/>
      <c r="J353" s="292">
        <f>ROUND(I353*H353,2)</f>
        <v>0</v>
      </c>
      <c r="K353" s="288" t="s">
        <v>154</v>
      </c>
      <c r="L353" s="293"/>
      <c r="M353" s="294" t="s">
        <v>1</v>
      </c>
      <c r="N353" s="295" t="s">
        <v>41</v>
      </c>
      <c r="O353" s="91"/>
      <c r="P353" s="244">
        <f>O353*H353</f>
        <v>0</v>
      </c>
      <c r="Q353" s="244">
        <v>1</v>
      </c>
      <c r="R353" s="244">
        <f>Q353*H353</f>
        <v>44.65</v>
      </c>
      <c r="S353" s="244">
        <v>0</v>
      </c>
      <c r="T353" s="245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6" t="s">
        <v>171</v>
      </c>
      <c r="AT353" s="246" t="s">
        <v>529</v>
      </c>
      <c r="AU353" s="246" t="s">
        <v>86</v>
      </c>
      <c r="AY353" s="17" t="s">
        <v>138</v>
      </c>
      <c r="BE353" s="247">
        <f>IF(N353="základní",J353,0)</f>
        <v>0</v>
      </c>
      <c r="BF353" s="247">
        <f>IF(N353="snížená",J353,0)</f>
        <v>0</v>
      </c>
      <c r="BG353" s="247">
        <f>IF(N353="zákl. přenesená",J353,0)</f>
        <v>0</v>
      </c>
      <c r="BH353" s="247">
        <f>IF(N353="sníž. přenesená",J353,0)</f>
        <v>0</v>
      </c>
      <c r="BI353" s="247">
        <f>IF(N353="nulová",J353,0)</f>
        <v>0</v>
      </c>
      <c r="BJ353" s="17" t="s">
        <v>84</v>
      </c>
      <c r="BK353" s="247">
        <f>ROUND(I353*H353,2)</f>
        <v>0</v>
      </c>
      <c r="BL353" s="17" t="s">
        <v>156</v>
      </c>
      <c r="BM353" s="246" t="s">
        <v>562</v>
      </c>
    </row>
    <row r="354" spans="1:51" s="13" customFormat="1" ht="12">
      <c r="A354" s="13"/>
      <c r="B354" s="248"/>
      <c r="C354" s="249"/>
      <c r="D354" s="250" t="s">
        <v>175</v>
      </c>
      <c r="E354" s="251" t="s">
        <v>1</v>
      </c>
      <c r="F354" s="252" t="s">
        <v>563</v>
      </c>
      <c r="G354" s="249"/>
      <c r="H354" s="253">
        <v>44.65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9" t="s">
        <v>175</v>
      </c>
      <c r="AU354" s="259" t="s">
        <v>86</v>
      </c>
      <c r="AV354" s="13" t="s">
        <v>86</v>
      </c>
      <c r="AW354" s="13" t="s">
        <v>32</v>
      </c>
      <c r="AX354" s="13" t="s">
        <v>76</v>
      </c>
      <c r="AY354" s="259" t="s">
        <v>138</v>
      </c>
    </row>
    <row r="355" spans="1:51" s="14" customFormat="1" ht="12">
      <c r="A355" s="14"/>
      <c r="B355" s="260"/>
      <c r="C355" s="261"/>
      <c r="D355" s="250" t="s">
        <v>175</v>
      </c>
      <c r="E355" s="262" t="s">
        <v>1</v>
      </c>
      <c r="F355" s="263" t="s">
        <v>177</v>
      </c>
      <c r="G355" s="261"/>
      <c r="H355" s="264">
        <v>44.65</v>
      </c>
      <c r="I355" s="265"/>
      <c r="J355" s="261"/>
      <c r="K355" s="261"/>
      <c r="L355" s="266"/>
      <c r="M355" s="267"/>
      <c r="N355" s="268"/>
      <c r="O355" s="268"/>
      <c r="P355" s="268"/>
      <c r="Q355" s="268"/>
      <c r="R355" s="268"/>
      <c r="S355" s="268"/>
      <c r="T355" s="26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0" t="s">
        <v>175</v>
      </c>
      <c r="AU355" s="270" t="s">
        <v>86</v>
      </c>
      <c r="AV355" s="14" t="s">
        <v>156</v>
      </c>
      <c r="AW355" s="14" t="s">
        <v>32</v>
      </c>
      <c r="AX355" s="14" t="s">
        <v>84</v>
      </c>
      <c r="AY355" s="270" t="s">
        <v>138</v>
      </c>
    </row>
    <row r="356" spans="1:65" s="2" customFormat="1" ht="21.75" customHeight="1">
      <c r="A356" s="38"/>
      <c r="B356" s="39"/>
      <c r="C356" s="235" t="s">
        <v>564</v>
      </c>
      <c r="D356" s="235" t="s">
        <v>141</v>
      </c>
      <c r="E356" s="236" t="s">
        <v>565</v>
      </c>
      <c r="F356" s="237" t="s">
        <v>566</v>
      </c>
      <c r="G356" s="238" t="s">
        <v>249</v>
      </c>
      <c r="H356" s="239">
        <v>2780</v>
      </c>
      <c r="I356" s="240"/>
      <c r="J356" s="241">
        <f>ROUND(I356*H356,2)</f>
        <v>0</v>
      </c>
      <c r="K356" s="237" t="s">
        <v>145</v>
      </c>
      <c r="L356" s="44"/>
      <c r="M356" s="242" t="s">
        <v>1</v>
      </c>
      <c r="N356" s="243" t="s">
        <v>41</v>
      </c>
      <c r="O356" s="91"/>
      <c r="P356" s="244">
        <f>O356*H356</f>
        <v>0</v>
      </c>
      <c r="Q356" s="244">
        <v>0</v>
      </c>
      <c r="R356" s="244">
        <f>Q356*H356</f>
        <v>0</v>
      </c>
      <c r="S356" s="244">
        <v>0</v>
      </c>
      <c r="T356" s="245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6" t="s">
        <v>156</v>
      </c>
      <c r="AT356" s="246" t="s">
        <v>141</v>
      </c>
      <c r="AU356" s="246" t="s">
        <v>86</v>
      </c>
      <c r="AY356" s="17" t="s">
        <v>138</v>
      </c>
      <c r="BE356" s="247">
        <f>IF(N356="základní",J356,0)</f>
        <v>0</v>
      </c>
      <c r="BF356" s="247">
        <f>IF(N356="snížená",J356,0)</f>
        <v>0</v>
      </c>
      <c r="BG356" s="247">
        <f>IF(N356="zákl. přenesená",J356,0)</f>
        <v>0</v>
      </c>
      <c r="BH356" s="247">
        <f>IF(N356="sníž. přenesená",J356,0)</f>
        <v>0</v>
      </c>
      <c r="BI356" s="247">
        <f>IF(N356="nulová",J356,0)</f>
        <v>0</v>
      </c>
      <c r="BJ356" s="17" t="s">
        <v>84</v>
      </c>
      <c r="BK356" s="247">
        <f>ROUND(I356*H356,2)</f>
        <v>0</v>
      </c>
      <c r="BL356" s="17" t="s">
        <v>156</v>
      </c>
      <c r="BM356" s="246" t="s">
        <v>567</v>
      </c>
    </row>
    <row r="357" spans="1:51" s="13" customFormat="1" ht="12">
      <c r="A357" s="13"/>
      <c r="B357" s="248"/>
      <c r="C357" s="249"/>
      <c r="D357" s="250" t="s">
        <v>175</v>
      </c>
      <c r="E357" s="251" t="s">
        <v>1</v>
      </c>
      <c r="F357" s="252" t="s">
        <v>568</v>
      </c>
      <c r="G357" s="249"/>
      <c r="H357" s="253">
        <v>1530</v>
      </c>
      <c r="I357" s="254"/>
      <c r="J357" s="249"/>
      <c r="K357" s="249"/>
      <c r="L357" s="255"/>
      <c r="M357" s="256"/>
      <c r="N357" s="257"/>
      <c r="O357" s="257"/>
      <c r="P357" s="257"/>
      <c r="Q357" s="257"/>
      <c r="R357" s="257"/>
      <c r="S357" s="257"/>
      <c r="T357" s="25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9" t="s">
        <v>175</v>
      </c>
      <c r="AU357" s="259" t="s">
        <v>86</v>
      </c>
      <c r="AV357" s="13" t="s">
        <v>86</v>
      </c>
      <c r="AW357" s="13" t="s">
        <v>32</v>
      </c>
      <c r="AX357" s="13" t="s">
        <v>76</v>
      </c>
      <c r="AY357" s="259" t="s">
        <v>138</v>
      </c>
    </row>
    <row r="358" spans="1:51" s="13" customFormat="1" ht="12">
      <c r="A358" s="13"/>
      <c r="B358" s="248"/>
      <c r="C358" s="249"/>
      <c r="D358" s="250" t="s">
        <v>175</v>
      </c>
      <c r="E358" s="251" t="s">
        <v>1</v>
      </c>
      <c r="F358" s="252" t="s">
        <v>569</v>
      </c>
      <c r="G358" s="249"/>
      <c r="H358" s="253">
        <v>1250</v>
      </c>
      <c r="I358" s="254"/>
      <c r="J358" s="249"/>
      <c r="K358" s="249"/>
      <c r="L358" s="255"/>
      <c r="M358" s="256"/>
      <c r="N358" s="257"/>
      <c r="O358" s="257"/>
      <c r="P358" s="257"/>
      <c r="Q358" s="257"/>
      <c r="R358" s="257"/>
      <c r="S358" s="257"/>
      <c r="T358" s="25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9" t="s">
        <v>175</v>
      </c>
      <c r="AU358" s="259" t="s">
        <v>86</v>
      </c>
      <c r="AV358" s="13" t="s">
        <v>86</v>
      </c>
      <c r="AW358" s="13" t="s">
        <v>32</v>
      </c>
      <c r="AX358" s="13" t="s">
        <v>76</v>
      </c>
      <c r="AY358" s="259" t="s">
        <v>138</v>
      </c>
    </row>
    <row r="359" spans="1:51" s="14" customFormat="1" ht="12">
      <c r="A359" s="14"/>
      <c r="B359" s="260"/>
      <c r="C359" s="261"/>
      <c r="D359" s="250" t="s">
        <v>175</v>
      </c>
      <c r="E359" s="262" t="s">
        <v>1</v>
      </c>
      <c r="F359" s="263" t="s">
        <v>177</v>
      </c>
      <c r="G359" s="261"/>
      <c r="H359" s="264">
        <v>2780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0" t="s">
        <v>175</v>
      </c>
      <c r="AU359" s="270" t="s">
        <v>86</v>
      </c>
      <c r="AV359" s="14" t="s">
        <v>156</v>
      </c>
      <c r="AW359" s="14" t="s">
        <v>32</v>
      </c>
      <c r="AX359" s="14" t="s">
        <v>84</v>
      </c>
      <c r="AY359" s="270" t="s">
        <v>138</v>
      </c>
    </row>
    <row r="360" spans="1:65" s="2" customFormat="1" ht="21.75" customHeight="1">
      <c r="A360" s="38"/>
      <c r="B360" s="39"/>
      <c r="C360" s="235" t="s">
        <v>570</v>
      </c>
      <c r="D360" s="235" t="s">
        <v>141</v>
      </c>
      <c r="E360" s="236" t="s">
        <v>571</v>
      </c>
      <c r="F360" s="237" t="s">
        <v>572</v>
      </c>
      <c r="G360" s="238" t="s">
        <v>249</v>
      </c>
      <c r="H360" s="239">
        <v>1047</v>
      </c>
      <c r="I360" s="240"/>
      <c r="J360" s="241">
        <f>ROUND(I360*H360,2)</f>
        <v>0</v>
      </c>
      <c r="K360" s="237" t="s">
        <v>145</v>
      </c>
      <c r="L360" s="44"/>
      <c r="M360" s="242" t="s">
        <v>1</v>
      </c>
      <c r="N360" s="243" t="s">
        <v>41</v>
      </c>
      <c r="O360" s="91"/>
      <c r="P360" s="244">
        <f>O360*H360</f>
        <v>0</v>
      </c>
      <c r="Q360" s="244">
        <v>0</v>
      </c>
      <c r="R360" s="244">
        <f>Q360*H360</f>
        <v>0</v>
      </c>
      <c r="S360" s="244">
        <v>0</v>
      </c>
      <c r="T360" s="24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6" t="s">
        <v>156</v>
      </c>
      <c r="AT360" s="246" t="s">
        <v>141</v>
      </c>
      <c r="AU360" s="246" t="s">
        <v>86</v>
      </c>
      <c r="AY360" s="17" t="s">
        <v>138</v>
      </c>
      <c r="BE360" s="247">
        <f>IF(N360="základní",J360,0)</f>
        <v>0</v>
      </c>
      <c r="BF360" s="247">
        <f>IF(N360="snížená",J360,0)</f>
        <v>0</v>
      </c>
      <c r="BG360" s="247">
        <f>IF(N360="zákl. přenesená",J360,0)</f>
        <v>0</v>
      </c>
      <c r="BH360" s="247">
        <f>IF(N360="sníž. přenesená",J360,0)</f>
        <v>0</v>
      </c>
      <c r="BI360" s="247">
        <f>IF(N360="nulová",J360,0)</f>
        <v>0</v>
      </c>
      <c r="BJ360" s="17" t="s">
        <v>84</v>
      </c>
      <c r="BK360" s="247">
        <f>ROUND(I360*H360,2)</f>
        <v>0</v>
      </c>
      <c r="BL360" s="17" t="s">
        <v>156</v>
      </c>
      <c r="BM360" s="246" t="s">
        <v>573</v>
      </c>
    </row>
    <row r="361" spans="1:51" s="13" customFormat="1" ht="12">
      <c r="A361" s="13"/>
      <c r="B361" s="248"/>
      <c r="C361" s="249"/>
      <c r="D361" s="250" t="s">
        <v>175</v>
      </c>
      <c r="E361" s="251" t="s">
        <v>1</v>
      </c>
      <c r="F361" s="252" t="s">
        <v>574</v>
      </c>
      <c r="G361" s="249"/>
      <c r="H361" s="253">
        <v>1047</v>
      </c>
      <c r="I361" s="254"/>
      <c r="J361" s="249"/>
      <c r="K361" s="249"/>
      <c r="L361" s="255"/>
      <c r="M361" s="256"/>
      <c r="N361" s="257"/>
      <c r="O361" s="257"/>
      <c r="P361" s="257"/>
      <c r="Q361" s="257"/>
      <c r="R361" s="257"/>
      <c r="S361" s="257"/>
      <c r="T361" s="25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9" t="s">
        <v>175</v>
      </c>
      <c r="AU361" s="259" t="s">
        <v>86</v>
      </c>
      <c r="AV361" s="13" t="s">
        <v>86</v>
      </c>
      <c r="AW361" s="13" t="s">
        <v>32</v>
      </c>
      <c r="AX361" s="13" t="s">
        <v>76</v>
      </c>
      <c r="AY361" s="259" t="s">
        <v>138</v>
      </c>
    </row>
    <row r="362" spans="1:51" s="14" customFormat="1" ht="12">
      <c r="A362" s="14"/>
      <c r="B362" s="260"/>
      <c r="C362" s="261"/>
      <c r="D362" s="250" t="s">
        <v>175</v>
      </c>
      <c r="E362" s="262" t="s">
        <v>1</v>
      </c>
      <c r="F362" s="263" t="s">
        <v>177</v>
      </c>
      <c r="G362" s="261"/>
      <c r="H362" s="264">
        <v>1047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0" t="s">
        <v>175</v>
      </c>
      <c r="AU362" s="270" t="s">
        <v>86</v>
      </c>
      <c r="AV362" s="14" t="s">
        <v>156</v>
      </c>
      <c r="AW362" s="14" t="s">
        <v>32</v>
      </c>
      <c r="AX362" s="14" t="s">
        <v>84</v>
      </c>
      <c r="AY362" s="270" t="s">
        <v>138</v>
      </c>
    </row>
    <row r="363" spans="1:65" s="2" customFormat="1" ht="21.75" customHeight="1">
      <c r="A363" s="38"/>
      <c r="B363" s="39"/>
      <c r="C363" s="235" t="s">
        <v>575</v>
      </c>
      <c r="D363" s="235" t="s">
        <v>141</v>
      </c>
      <c r="E363" s="236" t="s">
        <v>576</v>
      </c>
      <c r="F363" s="237" t="s">
        <v>577</v>
      </c>
      <c r="G363" s="238" t="s">
        <v>249</v>
      </c>
      <c r="H363" s="239">
        <v>971</v>
      </c>
      <c r="I363" s="240"/>
      <c r="J363" s="241">
        <f>ROUND(I363*H363,2)</f>
        <v>0</v>
      </c>
      <c r="K363" s="237" t="s">
        <v>154</v>
      </c>
      <c r="L363" s="44"/>
      <c r="M363" s="242" t="s">
        <v>1</v>
      </c>
      <c r="N363" s="243" t="s">
        <v>41</v>
      </c>
      <c r="O363" s="91"/>
      <c r="P363" s="244">
        <f>O363*H363</f>
        <v>0</v>
      </c>
      <c r="Q363" s="244">
        <v>0</v>
      </c>
      <c r="R363" s="244">
        <f>Q363*H363</f>
        <v>0</v>
      </c>
      <c r="S363" s="244">
        <v>0</v>
      </c>
      <c r="T363" s="24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6" t="s">
        <v>156</v>
      </c>
      <c r="AT363" s="246" t="s">
        <v>141</v>
      </c>
      <c r="AU363" s="246" t="s">
        <v>86</v>
      </c>
      <c r="AY363" s="17" t="s">
        <v>138</v>
      </c>
      <c r="BE363" s="247">
        <f>IF(N363="základní",J363,0)</f>
        <v>0</v>
      </c>
      <c r="BF363" s="247">
        <f>IF(N363="snížená",J363,0)</f>
        <v>0</v>
      </c>
      <c r="BG363" s="247">
        <f>IF(N363="zákl. přenesená",J363,0)</f>
        <v>0</v>
      </c>
      <c r="BH363" s="247">
        <f>IF(N363="sníž. přenesená",J363,0)</f>
        <v>0</v>
      </c>
      <c r="BI363" s="247">
        <f>IF(N363="nulová",J363,0)</f>
        <v>0</v>
      </c>
      <c r="BJ363" s="17" t="s">
        <v>84</v>
      </c>
      <c r="BK363" s="247">
        <f>ROUND(I363*H363,2)</f>
        <v>0</v>
      </c>
      <c r="BL363" s="17" t="s">
        <v>156</v>
      </c>
      <c r="BM363" s="246" t="s">
        <v>578</v>
      </c>
    </row>
    <row r="364" spans="1:51" s="13" customFormat="1" ht="12">
      <c r="A364" s="13"/>
      <c r="B364" s="248"/>
      <c r="C364" s="249"/>
      <c r="D364" s="250" t="s">
        <v>175</v>
      </c>
      <c r="E364" s="251" t="s">
        <v>1</v>
      </c>
      <c r="F364" s="252" t="s">
        <v>579</v>
      </c>
      <c r="G364" s="249"/>
      <c r="H364" s="253">
        <v>971</v>
      </c>
      <c r="I364" s="254"/>
      <c r="J364" s="249"/>
      <c r="K364" s="249"/>
      <c r="L364" s="255"/>
      <c r="M364" s="256"/>
      <c r="N364" s="257"/>
      <c r="O364" s="257"/>
      <c r="P364" s="257"/>
      <c r="Q364" s="257"/>
      <c r="R364" s="257"/>
      <c r="S364" s="257"/>
      <c r="T364" s="25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9" t="s">
        <v>175</v>
      </c>
      <c r="AU364" s="259" t="s">
        <v>86</v>
      </c>
      <c r="AV364" s="13" t="s">
        <v>86</v>
      </c>
      <c r="AW364" s="13" t="s">
        <v>32</v>
      </c>
      <c r="AX364" s="13" t="s">
        <v>76</v>
      </c>
      <c r="AY364" s="259" t="s">
        <v>138</v>
      </c>
    </row>
    <row r="365" spans="1:51" s="14" customFormat="1" ht="12">
      <c r="A365" s="14"/>
      <c r="B365" s="260"/>
      <c r="C365" s="261"/>
      <c r="D365" s="250" t="s">
        <v>175</v>
      </c>
      <c r="E365" s="262" t="s">
        <v>1</v>
      </c>
      <c r="F365" s="263" t="s">
        <v>177</v>
      </c>
      <c r="G365" s="261"/>
      <c r="H365" s="264">
        <v>971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0" t="s">
        <v>175</v>
      </c>
      <c r="AU365" s="270" t="s">
        <v>86</v>
      </c>
      <c r="AV365" s="14" t="s">
        <v>156</v>
      </c>
      <c r="AW365" s="14" t="s">
        <v>32</v>
      </c>
      <c r="AX365" s="14" t="s">
        <v>84</v>
      </c>
      <c r="AY365" s="270" t="s">
        <v>138</v>
      </c>
    </row>
    <row r="366" spans="1:65" s="2" customFormat="1" ht="16.5" customHeight="1">
      <c r="A366" s="38"/>
      <c r="B366" s="39"/>
      <c r="C366" s="286" t="s">
        <v>580</v>
      </c>
      <c r="D366" s="286" t="s">
        <v>529</v>
      </c>
      <c r="E366" s="287" t="s">
        <v>581</v>
      </c>
      <c r="F366" s="288" t="s">
        <v>582</v>
      </c>
      <c r="G366" s="289" t="s">
        <v>249</v>
      </c>
      <c r="H366" s="290">
        <v>1068.1</v>
      </c>
      <c r="I366" s="291"/>
      <c r="J366" s="292">
        <f>ROUND(I366*H366,2)</f>
        <v>0</v>
      </c>
      <c r="K366" s="288" t="s">
        <v>145</v>
      </c>
      <c r="L366" s="293"/>
      <c r="M366" s="294" t="s">
        <v>1</v>
      </c>
      <c r="N366" s="295" t="s">
        <v>41</v>
      </c>
      <c r="O366" s="91"/>
      <c r="P366" s="244">
        <f>O366*H366</f>
        <v>0</v>
      </c>
      <c r="Q366" s="244">
        <v>0.0003</v>
      </c>
      <c r="R366" s="244">
        <f>Q366*H366</f>
        <v>0.32042999999999994</v>
      </c>
      <c r="S366" s="244">
        <v>0</v>
      </c>
      <c r="T366" s="245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6" t="s">
        <v>171</v>
      </c>
      <c r="AT366" s="246" t="s">
        <v>529</v>
      </c>
      <c r="AU366" s="246" t="s">
        <v>86</v>
      </c>
      <c r="AY366" s="17" t="s">
        <v>138</v>
      </c>
      <c r="BE366" s="247">
        <f>IF(N366="základní",J366,0)</f>
        <v>0</v>
      </c>
      <c r="BF366" s="247">
        <f>IF(N366="snížená",J366,0)</f>
        <v>0</v>
      </c>
      <c r="BG366" s="247">
        <f>IF(N366="zákl. přenesená",J366,0)</f>
        <v>0</v>
      </c>
      <c r="BH366" s="247">
        <f>IF(N366="sníž. přenesená",J366,0)</f>
        <v>0</v>
      </c>
      <c r="BI366" s="247">
        <f>IF(N366="nulová",J366,0)</f>
        <v>0</v>
      </c>
      <c r="BJ366" s="17" t="s">
        <v>84</v>
      </c>
      <c r="BK366" s="247">
        <f>ROUND(I366*H366,2)</f>
        <v>0</v>
      </c>
      <c r="BL366" s="17" t="s">
        <v>156</v>
      </c>
      <c r="BM366" s="246" t="s">
        <v>583</v>
      </c>
    </row>
    <row r="367" spans="1:51" s="13" customFormat="1" ht="12">
      <c r="A367" s="13"/>
      <c r="B367" s="248"/>
      <c r="C367" s="249"/>
      <c r="D367" s="250" t="s">
        <v>175</v>
      </c>
      <c r="E367" s="251" t="s">
        <v>1</v>
      </c>
      <c r="F367" s="252" t="s">
        <v>584</v>
      </c>
      <c r="G367" s="249"/>
      <c r="H367" s="253">
        <v>1068.1</v>
      </c>
      <c r="I367" s="254"/>
      <c r="J367" s="249"/>
      <c r="K367" s="249"/>
      <c r="L367" s="255"/>
      <c r="M367" s="256"/>
      <c r="N367" s="257"/>
      <c r="O367" s="257"/>
      <c r="P367" s="257"/>
      <c r="Q367" s="257"/>
      <c r="R367" s="257"/>
      <c r="S367" s="257"/>
      <c r="T367" s="25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9" t="s">
        <v>175</v>
      </c>
      <c r="AU367" s="259" t="s">
        <v>86</v>
      </c>
      <c r="AV367" s="13" t="s">
        <v>86</v>
      </c>
      <c r="AW367" s="13" t="s">
        <v>32</v>
      </c>
      <c r="AX367" s="13" t="s">
        <v>76</v>
      </c>
      <c r="AY367" s="259" t="s">
        <v>138</v>
      </c>
    </row>
    <row r="368" spans="1:51" s="14" customFormat="1" ht="12">
      <c r="A368" s="14"/>
      <c r="B368" s="260"/>
      <c r="C368" s="261"/>
      <c r="D368" s="250" t="s">
        <v>175</v>
      </c>
      <c r="E368" s="262" t="s">
        <v>1</v>
      </c>
      <c r="F368" s="263" t="s">
        <v>177</v>
      </c>
      <c r="G368" s="261"/>
      <c r="H368" s="264">
        <v>1068.1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0" t="s">
        <v>175</v>
      </c>
      <c r="AU368" s="270" t="s">
        <v>86</v>
      </c>
      <c r="AV368" s="14" t="s">
        <v>156</v>
      </c>
      <c r="AW368" s="14" t="s">
        <v>32</v>
      </c>
      <c r="AX368" s="14" t="s">
        <v>84</v>
      </c>
      <c r="AY368" s="270" t="s">
        <v>138</v>
      </c>
    </row>
    <row r="369" spans="1:65" s="2" customFormat="1" ht="16.5" customHeight="1">
      <c r="A369" s="38"/>
      <c r="B369" s="39"/>
      <c r="C369" s="235" t="s">
        <v>585</v>
      </c>
      <c r="D369" s="235" t="s">
        <v>141</v>
      </c>
      <c r="E369" s="236" t="s">
        <v>586</v>
      </c>
      <c r="F369" s="237" t="s">
        <v>587</v>
      </c>
      <c r="G369" s="238" t="s">
        <v>249</v>
      </c>
      <c r="H369" s="239">
        <v>1145</v>
      </c>
      <c r="I369" s="240"/>
      <c r="J369" s="241">
        <f>ROUND(I369*H369,2)</f>
        <v>0</v>
      </c>
      <c r="K369" s="237" t="s">
        <v>145</v>
      </c>
      <c r="L369" s="44"/>
      <c r="M369" s="242" t="s">
        <v>1</v>
      </c>
      <c r="N369" s="243" t="s">
        <v>41</v>
      </c>
      <c r="O369" s="91"/>
      <c r="P369" s="244">
        <f>O369*H369</f>
        <v>0</v>
      </c>
      <c r="Q369" s="244">
        <v>0</v>
      </c>
      <c r="R369" s="244">
        <f>Q369*H369</f>
        <v>0</v>
      </c>
      <c r="S369" s="244">
        <v>0</v>
      </c>
      <c r="T369" s="245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6" t="s">
        <v>156</v>
      </c>
      <c r="AT369" s="246" t="s">
        <v>141</v>
      </c>
      <c r="AU369" s="246" t="s">
        <v>86</v>
      </c>
      <c r="AY369" s="17" t="s">
        <v>138</v>
      </c>
      <c r="BE369" s="247">
        <f>IF(N369="základní",J369,0)</f>
        <v>0</v>
      </c>
      <c r="BF369" s="247">
        <f>IF(N369="snížená",J369,0)</f>
        <v>0</v>
      </c>
      <c r="BG369" s="247">
        <f>IF(N369="zákl. přenesená",J369,0)</f>
        <v>0</v>
      </c>
      <c r="BH369" s="247">
        <f>IF(N369="sníž. přenesená",J369,0)</f>
        <v>0</v>
      </c>
      <c r="BI369" s="247">
        <f>IF(N369="nulová",J369,0)</f>
        <v>0</v>
      </c>
      <c r="BJ369" s="17" t="s">
        <v>84</v>
      </c>
      <c r="BK369" s="247">
        <f>ROUND(I369*H369,2)</f>
        <v>0</v>
      </c>
      <c r="BL369" s="17" t="s">
        <v>156</v>
      </c>
      <c r="BM369" s="246" t="s">
        <v>588</v>
      </c>
    </row>
    <row r="370" spans="1:51" s="13" customFormat="1" ht="12">
      <c r="A370" s="13"/>
      <c r="B370" s="248"/>
      <c r="C370" s="249"/>
      <c r="D370" s="250" t="s">
        <v>175</v>
      </c>
      <c r="E370" s="251" t="s">
        <v>1</v>
      </c>
      <c r="F370" s="252" t="s">
        <v>589</v>
      </c>
      <c r="G370" s="249"/>
      <c r="H370" s="253">
        <v>1145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9" t="s">
        <v>175</v>
      </c>
      <c r="AU370" s="259" t="s">
        <v>86</v>
      </c>
      <c r="AV370" s="13" t="s">
        <v>86</v>
      </c>
      <c r="AW370" s="13" t="s">
        <v>32</v>
      </c>
      <c r="AX370" s="13" t="s">
        <v>76</v>
      </c>
      <c r="AY370" s="259" t="s">
        <v>138</v>
      </c>
    </row>
    <row r="371" spans="1:51" s="14" customFormat="1" ht="12">
      <c r="A371" s="14"/>
      <c r="B371" s="260"/>
      <c r="C371" s="261"/>
      <c r="D371" s="250" t="s">
        <v>175</v>
      </c>
      <c r="E371" s="262" t="s">
        <v>1</v>
      </c>
      <c r="F371" s="263" t="s">
        <v>177</v>
      </c>
      <c r="G371" s="261"/>
      <c r="H371" s="264">
        <v>1145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0" t="s">
        <v>175</v>
      </c>
      <c r="AU371" s="270" t="s">
        <v>86</v>
      </c>
      <c r="AV371" s="14" t="s">
        <v>156</v>
      </c>
      <c r="AW371" s="14" t="s">
        <v>32</v>
      </c>
      <c r="AX371" s="14" t="s">
        <v>84</v>
      </c>
      <c r="AY371" s="270" t="s">
        <v>138</v>
      </c>
    </row>
    <row r="372" spans="1:65" s="2" customFormat="1" ht="21.75" customHeight="1">
      <c r="A372" s="38"/>
      <c r="B372" s="39"/>
      <c r="C372" s="235" t="s">
        <v>590</v>
      </c>
      <c r="D372" s="235" t="s">
        <v>141</v>
      </c>
      <c r="E372" s="236" t="s">
        <v>591</v>
      </c>
      <c r="F372" s="237" t="s">
        <v>592</v>
      </c>
      <c r="G372" s="238" t="s">
        <v>249</v>
      </c>
      <c r="H372" s="239">
        <v>1145</v>
      </c>
      <c r="I372" s="240"/>
      <c r="J372" s="241">
        <f>ROUND(I372*H372,2)</f>
        <v>0</v>
      </c>
      <c r="K372" s="237" t="s">
        <v>154</v>
      </c>
      <c r="L372" s="44"/>
      <c r="M372" s="242" t="s">
        <v>1</v>
      </c>
      <c r="N372" s="243" t="s">
        <v>41</v>
      </c>
      <c r="O372" s="91"/>
      <c r="P372" s="244">
        <f>O372*H372</f>
        <v>0</v>
      </c>
      <c r="Q372" s="244">
        <v>0</v>
      </c>
      <c r="R372" s="244">
        <f>Q372*H372</f>
        <v>0</v>
      </c>
      <c r="S372" s="244">
        <v>0</v>
      </c>
      <c r="T372" s="245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6" t="s">
        <v>156</v>
      </c>
      <c r="AT372" s="246" t="s">
        <v>141</v>
      </c>
      <c r="AU372" s="246" t="s">
        <v>86</v>
      </c>
      <c r="AY372" s="17" t="s">
        <v>138</v>
      </c>
      <c r="BE372" s="247">
        <f>IF(N372="základní",J372,0)</f>
        <v>0</v>
      </c>
      <c r="BF372" s="247">
        <f>IF(N372="snížená",J372,0)</f>
        <v>0</v>
      </c>
      <c r="BG372" s="247">
        <f>IF(N372="zákl. přenesená",J372,0)</f>
        <v>0</v>
      </c>
      <c r="BH372" s="247">
        <f>IF(N372="sníž. přenesená",J372,0)</f>
        <v>0</v>
      </c>
      <c r="BI372" s="247">
        <f>IF(N372="nulová",J372,0)</f>
        <v>0</v>
      </c>
      <c r="BJ372" s="17" t="s">
        <v>84</v>
      </c>
      <c r="BK372" s="247">
        <f>ROUND(I372*H372,2)</f>
        <v>0</v>
      </c>
      <c r="BL372" s="17" t="s">
        <v>156</v>
      </c>
      <c r="BM372" s="246" t="s">
        <v>593</v>
      </c>
    </row>
    <row r="373" spans="1:51" s="13" customFormat="1" ht="12">
      <c r="A373" s="13"/>
      <c r="B373" s="248"/>
      <c r="C373" s="249"/>
      <c r="D373" s="250" t="s">
        <v>175</v>
      </c>
      <c r="E373" s="251" t="s">
        <v>1</v>
      </c>
      <c r="F373" s="252" t="s">
        <v>589</v>
      </c>
      <c r="G373" s="249"/>
      <c r="H373" s="253">
        <v>1145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9" t="s">
        <v>175</v>
      </c>
      <c r="AU373" s="259" t="s">
        <v>86</v>
      </c>
      <c r="AV373" s="13" t="s">
        <v>86</v>
      </c>
      <c r="AW373" s="13" t="s">
        <v>32</v>
      </c>
      <c r="AX373" s="13" t="s">
        <v>76</v>
      </c>
      <c r="AY373" s="259" t="s">
        <v>138</v>
      </c>
    </row>
    <row r="374" spans="1:51" s="14" customFormat="1" ht="12">
      <c r="A374" s="14"/>
      <c r="B374" s="260"/>
      <c r="C374" s="261"/>
      <c r="D374" s="250" t="s">
        <v>175</v>
      </c>
      <c r="E374" s="262" t="s">
        <v>1</v>
      </c>
      <c r="F374" s="263" t="s">
        <v>177</v>
      </c>
      <c r="G374" s="261"/>
      <c r="H374" s="264">
        <v>1145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0" t="s">
        <v>175</v>
      </c>
      <c r="AU374" s="270" t="s">
        <v>86</v>
      </c>
      <c r="AV374" s="14" t="s">
        <v>156</v>
      </c>
      <c r="AW374" s="14" t="s">
        <v>32</v>
      </c>
      <c r="AX374" s="14" t="s">
        <v>84</v>
      </c>
      <c r="AY374" s="270" t="s">
        <v>138</v>
      </c>
    </row>
    <row r="375" spans="1:65" s="2" customFormat="1" ht="16.5" customHeight="1">
      <c r="A375" s="38"/>
      <c r="B375" s="39"/>
      <c r="C375" s="286" t="s">
        <v>594</v>
      </c>
      <c r="D375" s="286" t="s">
        <v>529</v>
      </c>
      <c r="E375" s="287" t="s">
        <v>595</v>
      </c>
      <c r="F375" s="288" t="s">
        <v>596</v>
      </c>
      <c r="G375" s="289" t="s">
        <v>597</v>
      </c>
      <c r="H375" s="290">
        <v>16.095</v>
      </c>
      <c r="I375" s="291"/>
      <c r="J375" s="292">
        <f>ROUND(I375*H375,2)</f>
        <v>0</v>
      </c>
      <c r="K375" s="288" t="s">
        <v>154</v>
      </c>
      <c r="L375" s="293"/>
      <c r="M375" s="294" t="s">
        <v>1</v>
      </c>
      <c r="N375" s="295" t="s">
        <v>41</v>
      </c>
      <c r="O375" s="91"/>
      <c r="P375" s="244">
        <f>O375*H375</f>
        <v>0</v>
      </c>
      <c r="Q375" s="244">
        <v>0.001</v>
      </c>
      <c r="R375" s="244">
        <f>Q375*H375</f>
        <v>0.016094999999999998</v>
      </c>
      <c r="S375" s="244">
        <v>0</v>
      </c>
      <c r="T375" s="24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6" t="s">
        <v>171</v>
      </c>
      <c r="AT375" s="246" t="s">
        <v>529</v>
      </c>
      <c r="AU375" s="246" t="s">
        <v>86</v>
      </c>
      <c r="AY375" s="17" t="s">
        <v>138</v>
      </c>
      <c r="BE375" s="247">
        <f>IF(N375="základní",J375,0)</f>
        <v>0</v>
      </c>
      <c r="BF375" s="247">
        <f>IF(N375="snížená",J375,0)</f>
        <v>0</v>
      </c>
      <c r="BG375" s="247">
        <f>IF(N375="zákl. přenesená",J375,0)</f>
        <v>0</v>
      </c>
      <c r="BH375" s="247">
        <f>IF(N375="sníž. přenesená",J375,0)</f>
        <v>0</v>
      </c>
      <c r="BI375" s="247">
        <f>IF(N375="nulová",J375,0)</f>
        <v>0</v>
      </c>
      <c r="BJ375" s="17" t="s">
        <v>84</v>
      </c>
      <c r="BK375" s="247">
        <f>ROUND(I375*H375,2)</f>
        <v>0</v>
      </c>
      <c r="BL375" s="17" t="s">
        <v>156</v>
      </c>
      <c r="BM375" s="246" t="s">
        <v>598</v>
      </c>
    </row>
    <row r="376" spans="1:51" s="13" customFormat="1" ht="12">
      <c r="A376" s="13"/>
      <c r="B376" s="248"/>
      <c r="C376" s="249"/>
      <c r="D376" s="250" t="s">
        <v>175</v>
      </c>
      <c r="E376" s="251" t="s">
        <v>1</v>
      </c>
      <c r="F376" s="252" t="s">
        <v>599</v>
      </c>
      <c r="G376" s="249"/>
      <c r="H376" s="253">
        <v>16.095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9" t="s">
        <v>175</v>
      </c>
      <c r="AU376" s="259" t="s">
        <v>86</v>
      </c>
      <c r="AV376" s="13" t="s">
        <v>86</v>
      </c>
      <c r="AW376" s="13" t="s">
        <v>32</v>
      </c>
      <c r="AX376" s="13" t="s">
        <v>76</v>
      </c>
      <c r="AY376" s="259" t="s">
        <v>138</v>
      </c>
    </row>
    <row r="377" spans="1:51" s="14" customFormat="1" ht="12">
      <c r="A377" s="14"/>
      <c r="B377" s="260"/>
      <c r="C377" s="261"/>
      <c r="D377" s="250" t="s">
        <v>175</v>
      </c>
      <c r="E377" s="262" t="s">
        <v>1</v>
      </c>
      <c r="F377" s="263" t="s">
        <v>177</v>
      </c>
      <c r="G377" s="261"/>
      <c r="H377" s="264">
        <v>16.095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0" t="s">
        <v>175</v>
      </c>
      <c r="AU377" s="270" t="s">
        <v>86</v>
      </c>
      <c r="AV377" s="14" t="s">
        <v>156</v>
      </c>
      <c r="AW377" s="14" t="s">
        <v>32</v>
      </c>
      <c r="AX377" s="14" t="s">
        <v>84</v>
      </c>
      <c r="AY377" s="270" t="s">
        <v>138</v>
      </c>
    </row>
    <row r="378" spans="1:65" s="2" customFormat="1" ht="21.75" customHeight="1">
      <c r="A378" s="38"/>
      <c r="B378" s="39"/>
      <c r="C378" s="235" t="s">
        <v>600</v>
      </c>
      <c r="D378" s="235" t="s">
        <v>141</v>
      </c>
      <c r="E378" s="236" t="s">
        <v>601</v>
      </c>
      <c r="F378" s="237" t="s">
        <v>602</v>
      </c>
      <c r="G378" s="238" t="s">
        <v>249</v>
      </c>
      <c r="H378" s="239">
        <v>1145</v>
      </c>
      <c r="I378" s="240"/>
      <c r="J378" s="241">
        <f>ROUND(I378*H378,2)</f>
        <v>0</v>
      </c>
      <c r="K378" s="237" t="s">
        <v>145</v>
      </c>
      <c r="L378" s="44"/>
      <c r="M378" s="242" t="s">
        <v>1</v>
      </c>
      <c r="N378" s="243" t="s">
        <v>41</v>
      </c>
      <c r="O378" s="91"/>
      <c r="P378" s="244">
        <f>O378*H378</f>
        <v>0</v>
      </c>
      <c r="Q378" s="244">
        <v>0</v>
      </c>
      <c r="R378" s="244">
        <f>Q378*H378</f>
        <v>0</v>
      </c>
      <c r="S378" s="244">
        <v>0</v>
      </c>
      <c r="T378" s="245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6" t="s">
        <v>156</v>
      </c>
      <c r="AT378" s="246" t="s">
        <v>141</v>
      </c>
      <c r="AU378" s="246" t="s">
        <v>86</v>
      </c>
      <c r="AY378" s="17" t="s">
        <v>138</v>
      </c>
      <c r="BE378" s="247">
        <f>IF(N378="základní",J378,0)</f>
        <v>0</v>
      </c>
      <c r="BF378" s="247">
        <f>IF(N378="snížená",J378,0)</f>
        <v>0</v>
      </c>
      <c r="BG378" s="247">
        <f>IF(N378="zákl. přenesená",J378,0)</f>
        <v>0</v>
      </c>
      <c r="BH378" s="247">
        <f>IF(N378="sníž. přenesená",J378,0)</f>
        <v>0</v>
      </c>
      <c r="BI378" s="247">
        <f>IF(N378="nulová",J378,0)</f>
        <v>0</v>
      </c>
      <c r="BJ378" s="17" t="s">
        <v>84</v>
      </c>
      <c r="BK378" s="247">
        <f>ROUND(I378*H378,2)</f>
        <v>0</v>
      </c>
      <c r="BL378" s="17" t="s">
        <v>156</v>
      </c>
      <c r="BM378" s="246" t="s">
        <v>603</v>
      </c>
    </row>
    <row r="379" spans="1:51" s="13" customFormat="1" ht="12">
      <c r="A379" s="13"/>
      <c r="B379" s="248"/>
      <c r="C379" s="249"/>
      <c r="D379" s="250" t="s">
        <v>175</v>
      </c>
      <c r="E379" s="251" t="s">
        <v>1</v>
      </c>
      <c r="F379" s="252" t="s">
        <v>589</v>
      </c>
      <c r="G379" s="249"/>
      <c r="H379" s="253">
        <v>1145</v>
      </c>
      <c r="I379" s="254"/>
      <c r="J379" s="249"/>
      <c r="K379" s="249"/>
      <c r="L379" s="255"/>
      <c r="M379" s="256"/>
      <c r="N379" s="257"/>
      <c r="O379" s="257"/>
      <c r="P379" s="257"/>
      <c r="Q379" s="257"/>
      <c r="R379" s="257"/>
      <c r="S379" s="257"/>
      <c r="T379" s="25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9" t="s">
        <v>175</v>
      </c>
      <c r="AU379" s="259" t="s">
        <v>86</v>
      </c>
      <c r="AV379" s="13" t="s">
        <v>86</v>
      </c>
      <c r="AW379" s="13" t="s">
        <v>32</v>
      </c>
      <c r="AX379" s="13" t="s">
        <v>76</v>
      </c>
      <c r="AY379" s="259" t="s">
        <v>138</v>
      </c>
    </row>
    <row r="380" spans="1:51" s="14" customFormat="1" ht="12">
      <c r="A380" s="14"/>
      <c r="B380" s="260"/>
      <c r="C380" s="261"/>
      <c r="D380" s="250" t="s">
        <v>175</v>
      </c>
      <c r="E380" s="262" t="s">
        <v>1</v>
      </c>
      <c r="F380" s="263" t="s">
        <v>177</v>
      </c>
      <c r="G380" s="261"/>
      <c r="H380" s="264">
        <v>1145</v>
      </c>
      <c r="I380" s="265"/>
      <c r="J380" s="261"/>
      <c r="K380" s="261"/>
      <c r="L380" s="266"/>
      <c r="M380" s="267"/>
      <c r="N380" s="268"/>
      <c r="O380" s="268"/>
      <c r="P380" s="268"/>
      <c r="Q380" s="268"/>
      <c r="R380" s="268"/>
      <c r="S380" s="268"/>
      <c r="T380" s="269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0" t="s">
        <v>175</v>
      </c>
      <c r="AU380" s="270" t="s">
        <v>86</v>
      </c>
      <c r="AV380" s="14" t="s">
        <v>156</v>
      </c>
      <c r="AW380" s="14" t="s">
        <v>32</v>
      </c>
      <c r="AX380" s="14" t="s">
        <v>84</v>
      </c>
      <c r="AY380" s="270" t="s">
        <v>138</v>
      </c>
    </row>
    <row r="381" spans="1:65" s="2" customFormat="1" ht="16.5" customHeight="1">
      <c r="A381" s="38"/>
      <c r="B381" s="39"/>
      <c r="C381" s="286" t="s">
        <v>604</v>
      </c>
      <c r="D381" s="286" t="s">
        <v>529</v>
      </c>
      <c r="E381" s="287" t="s">
        <v>605</v>
      </c>
      <c r="F381" s="288" t="s">
        <v>606</v>
      </c>
      <c r="G381" s="289" t="s">
        <v>550</v>
      </c>
      <c r="H381" s="290">
        <v>206.1</v>
      </c>
      <c r="I381" s="291"/>
      <c r="J381" s="292">
        <f>ROUND(I381*H381,2)</f>
        <v>0</v>
      </c>
      <c r="K381" s="288" t="s">
        <v>154</v>
      </c>
      <c r="L381" s="293"/>
      <c r="M381" s="294" t="s">
        <v>1</v>
      </c>
      <c r="N381" s="295" t="s">
        <v>41</v>
      </c>
      <c r="O381" s="91"/>
      <c r="P381" s="244">
        <f>O381*H381</f>
        <v>0</v>
      </c>
      <c r="Q381" s="244">
        <v>1</v>
      </c>
      <c r="R381" s="244">
        <f>Q381*H381</f>
        <v>206.1</v>
      </c>
      <c r="S381" s="244">
        <v>0</v>
      </c>
      <c r="T381" s="24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6" t="s">
        <v>171</v>
      </c>
      <c r="AT381" s="246" t="s">
        <v>529</v>
      </c>
      <c r="AU381" s="246" t="s">
        <v>86</v>
      </c>
      <c r="AY381" s="17" t="s">
        <v>138</v>
      </c>
      <c r="BE381" s="247">
        <f>IF(N381="základní",J381,0)</f>
        <v>0</v>
      </c>
      <c r="BF381" s="247">
        <f>IF(N381="snížená",J381,0)</f>
        <v>0</v>
      </c>
      <c r="BG381" s="247">
        <f>IF(N381="zákl. přenesená",J381,0)</f>
        <v>0</v>
      </c>
      <c r="BH381" s="247">
        <f>IF(N381="sníž. přenesená",J381,0)</f>
        <v>0</v>
      </c>
      <c r="BI381" s="247">
        <f>IF(N381="nulová",J381,0)</f>
        <v>0</v>
      </c>
      <c r="BJ381" s="17" t="s">
        <v>84</v>
      </c>
      <c r="BK381" s="247">
        <f>ROUND(I381*H381,2)</f>
        <v>0</v>
      </c>
      <c r="BL381" s="17" t="s">
        <v>156</v>
      </c>
      <c r="BM381" s="246" t="s">
        <v>607</v>
      </c>
    </row>
    <row r="382" spans="1:51" s="13" customFormat="1" ht="12">
      <c r="A382" s="13"/>
      <c r="B382" s="248"/>
      <c r="C382" s="249"/>
      <c r="D382" s="250" t="s">
        <v>175</v>
      </c>
      <c r="E382" s="251" t="s">
        <v>1</v>
      </c>
      <c r="F382" s="252" t="s">
        <v>608</v>
      </c>
      <c r="G382" s="249"/>
      <c r="H382" s="253">
        <v>206.1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9" t="s">
        <v>175</v>
      </c>
      <c r="AU382" s="259" t="s">
        <v>86</v>
      </c>
      <c r="AV382" s="13" t="s">
        <v>86</v>
      </c>
      <c r="AW382" s="13" t="s">
        <v>32</v>
      </c>
      <c r="AX382" s="13" t="s">
        <v>76</v>
      </c>
      <c r="AY382" s="259" t="s">
        <v>138</v>
      </c>
    </row>
    <row r="383" spans="1:51" s="14" customFormat="1" ht="12">
      <c r="A383" s="14"/>
      <c r="B383" s="260"/>
      <c r="C383" s="261"/>
      <c r="D383" s="250" t="s">
        <v>175</v>
      </c>
      <c r="E383" s="262" t="s">
        <v>1</v>
      </c>
      <c r="F383" s="263" t="s">
        <v>177</v>
      </c>
      <c r="G383" s="261"/>
      <c r="H383" s="264">
        <v>206.1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0" t="s">
        <v>175</v>
      </c>
      <c r="AU383" s="270" t="s">
        <v>86</v>
      </c>
      <c r="AV383" s="14" t="s">
        <v>156</v>
      </c>
      <c r="AW383" s="14" t="s">
        <v>32</v>
      </c>
      <c r="AX383" s="14" t="s">
        <v>84</v>
      </c>
      <c r="AY383" s="270" t="s">
        <v>138</v>
      </c>
    </row>
    <row r="384" spans="1:65" s="2" customFormat="1" ht="21.75" customHeight="1">
      <c r="A384" s="38"/>
      <c r="B384" s="39"/>
      <c r="C384" s="235" t="s">
        <v>609</v>
      </c>
      <c r="D384" s="235" t="s">
        <v>141</v>
      </c>
      <c r="E384" s="236" t="s">
        <v>610</v>
      </c>
      <c r="F384" s="237" t="s">
        <v>611</v>
      </c>
      <c r="G384" s="238" t="s">
        <v>249</v>
      </c>
      <c r="H384" s="239">
        <v>1145</v>
      </c>
      <c r="I384" s="240"/>
      <c r="J384" s="241">
        <f>ROUND(I384*H384,2)</f>
        <v>0</v>
      </c>
      <c r="K384" s="237" t="s">
        <v>154</v>
      </c>
      <c r="L384" s="44"/>
      <c r="M384" s="242" t="s">
        <v>1</v>
      </c>
      <c r="N384" s="243" t="s">
        <v>41</v>
      </c>
      <c r="O384" s="91"/>
      <c r="P384" s="244">
        <f>O384*H384</f>
        <v>0</v>
      </c>
      <c r="Q384" s="244">
        <v>0</v>
      </c>
      <c r="R384" s="244">
        <f>Q384*H384</f>
        <v>0</v>
      </c>
      <c r="S384" s="244">
        <v>0</v>
      </c>
      <c r="T384" s="24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6" t="s">
        <v>156</v>
      </c>
      <c r="AT384" s="246" t="s">
        <v>141</v>
      </c>
      <c r="AU384" s="246" t="s">
        <v>86</v>
      </c>
      <c r="AY384" s="17" t="s">
        <v>138</v>
      </c>
      <c r="BE384" s="247">
        <f>IF(N384="základní",J384,0)</f>
        <v>0</v>
      </c>
      <c r="BF384" s="247">
        <f>IF(N384="snížená",J384,0)</f>
        <v>0</v>
      </c>
      <c r="BG384" s="247">
        <f>IF(N384="zákl. přenesená",J384,0)</f>
        <v>0</v>
      </c>
      <c r="BH384" s="247">
        <f>IF(N384="sníž. přenesená",J384,0)</f>
        <v>0</v>
      </c>
      <c r="BI384" s="247">
        <f>IF(N384="nulová",J384,0)</f>
        <v>0</v>
      </c>
      <c r="BJ384" s="17" t="s">
        <v>84</v>
      </c>
      <c r="BK384" s="247">
        <f>ROUND(I384*H384,2)</f>
        <v>0</v>
      </c>
      <c r="BL384" s="17" t="s">
        <v>156</v>
      </c>
      <c r="BM384" s="246" t="s">
        <v>612</v>
      </c>
    </row>
    <row r="385" spans="1:51" s="13" customFormat="1" ht="12">
      <c r="A385" s="13"/>
      <c r="B385" s="248"/>
      <c r="C385" s="249"/>
      <c r="D385" s="250" t="s">
        <v>175</v>
      </c>
      <c r="E385" s="251" t="s">
        <v>1</v>
      </c>
      <c r="F385" s="252" t="s">
        <v>589</v>
      </c>
      <c r="G385" s="249"/>
      <c r="H385" s="253">
        <v>1145</v>
      </c>
      <c r="I385" s="254"/>
      <c r="J385" s="249"/>
      <c r="K385" s="249"/>
      <c r="L385" s="255"/>
      <c r="M385" s="256"/>
      <c r="N385" s="257"/>
      <c r="O385" s="257"/>
      <c r="P385" s="257"/>
      <c r="Q385" s="257"/>
      <c r="R385" s="257"/>
      <c r="S385" s="257"/>
      <c r="T385" s="25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9" t="s">
        <v>175</v>
      </c>
      <c r="AU385" s="259" t="s">
        <v>86</v>
      </c>
      <c r="AV385" s="13" t="s">
        <v>86</v>
      </c>
      <c r="AW385" s="13" t="s">
        <v>32</v>
      </c>
      <c r="AX385" s="13" t="s">
        <v>76</v>
      </c>
      <c r="AY385" s="259" t="s">
        <v>138</v>
      </c>
    </row>
    <row r="386" spans="1:51" s="14" customFormat="1" ht="12">
      <c r="A386" s="14"/>
      <c r="B386" s="260"/>
      <c r="C386" s="261"/>
      <c r="D386" s="250" t="s">
        <v>175</v>
      </c>
      <c r="E386" s="262" t="s">
        <v>1</v>
      </c>
      <c r="F386" s="263" t="s">
        <v>177</v>
      </c>
      <c r="G386" s="261"/>
      <c r="H386" s="264">
        <v>1145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0" t="s">
        <v>175</v>
      </c>
      <c r="AU386" s="270" t="s">
        <v>86</v>
      </c>
      <c r="AV386" s="14" t="s">
        <v>156</v>
      </c>
      <c r="AW386" s="14" t="s">
        <v>32</v>
      </c>
      <c r="AX386" s="14" t="s">
        <v>84</v>
      </c>
      <c r="AY386" s="270" t="s">
        <v>138</v>
      </c>
    </row>
    <row r="387" spans="1:65" s="2" customFormat="1" ht="16.5" customHeight="1">
      <c r="A387" s="38"/>
      <c r="B387" s="39"/>
      <c r="C387" s="235" t="s">
        <v>613</v>
      </c>
      <c r="D387" s="235" t="s">
        <v>141</v>
      </c>
      <c r="E387" s="236" t="s">
        <v>614</v>
      </c>
      <c r="F387" s="237" t="s">
        <v>615</v>
      </c>
      <c r="G387" s="238" t="s">
        <v>365</v>
      </c>
      <c r="H387" s="239">
        <v>11.45</v>
      </c>
      <c r="I387" s="240"/>
      <c r="J387" s="241">
        <f>ROUND(I387*H387,2)</f>
        <v>0</v>
      </c>
      <c r="K387" s="237" t="s">
        <v>154</v>
      </c>
      <c r="L387" s="44"/>
      <c r="M387" s="242" t="s">
        <v>1</v>
      </c>
      <c r="N387" s="243" t="s">
        <v>41</v>
      </c>
      <c r="O387" s="91"/>
      <c r="P387" s="244">
        <f>O387*H387</f>
        <v>0</v>
      </c>
      <c r="Q387" s="244">
        <v>0</v>
      </c>
      <c r="R387" s="244">
        <f>Q387*H387</f>
        <v>0</v>
      </c>
      <c r="S387" s="244">
        <v>0</v>
      </c>
      <c r="T387" s="24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6" t="s">
        <v>156</v>
      </c>
      <c r="AT387" s="246" t="s">
        <v>141</v>
      </c>
      <c r="AU387" s="246" t="s">
        <v>86</v>
      </c>
      <c r="AY387" s="17" t="s">
        <v>138</v>
      </c>
      <c r="BE387" s="247">
        <f>IF(N387="základní",J387,0)</f>
        <v>0</v>
      </c>
      <c r="BF387" s="247">
        <f>IF(N387="snížená",J387,0)</f>
        <v>0</v>
      </c>
      <c r="BG387" s="247">
        <f>IF(N387="zákl. přenesená",J387,0)</f>
        <v>0</v>
      </c>
      <c r="BH387" s="247">
        <f>IF(N387="sníž. přenesená",J387,0)</f>
        <v>0</v>
      </c>
      <c r="BI387" s="247">
        <f>IF(N387="nulová",J387,0)</f>
        <v>0</v>
      </c>
      <c r="BJ387" s="17" t="s">
        <v>84</v>
      </c>
      <c r="BK387" s="247">
        <f>ROUND(I387*H387,2)</f>
        <v>0</v>
      </c>
      <c r="BL387" s="17" t="s">
        <v>156</v>
      </c>
      <c r="BM387" s="246" t="s">
        <v>616</v>
      </c>
    </row>
    <row r="388" spans="1:51" s="13" customFormat="1" ht="12">
      <c r="A388" s="13"/>
      <c r="B388" s="248"/>
      <c r="C388" s="249"/>
      <c r="D388" s="250" t="s">
        <v>175</v>
      </c>
      <c r="E388" s="251" t="s">
        <v>1</v>
      </c>
      <c r="F388" s="252" t="s">
        <v>617</v>
      </c>
      <c r="G388" s="249"/>
      <c r="H388" s="253">
        <v>11.45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9" t="s">
        <v>175</v>
      </c>
      <c r="AU388" s="259" t="s">
        <v>86</v>
      </c>
      <c r="AV388" s="13" t="s">
        <v>86</v>
      </c>
      <c r="AW388" s="13" t="s">
        <v>32</v>
      </c>
      <c r="AX388" s="13" t="s">
        <v>76</v>
      </c>
      <c r="AY388" s="259" t="s">
        <v>138</v>
      </c>
    </row>
    <row r="389" spans="1:51" s="14" customFormat="1" ht="12">
      <c r="A389" s="14"/>
      <c r="B389" s="260"/>
      <c r="C389" s="261"/>
      <c r="D389" s="250" t="s">
        <v>175</v>
      </c>
      <c r="E389" s="262" t="s">
        <v>1</v>
      </c>
      <c r="F389" s="263" t="s">
        <v>177</v>
      </c>
      <c r="G389" s="261"/>
      <c r="H389" s="264">
        <v>11.45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0" t="s">
        <v>175</v>
      </c>
      <c r="AU389" s="270" t="s">
        <v>86</v>
      </c>
      <c r="AV389" s="14" t="s">
        <v>156</v>
      </c>
      <c r="AW389" s="14" t="s">
        <v>32</v>
      </c>
      <c r="AX389" s="14" t="s">
        <v>84</v>
      </c>
      <c r="AY389" s="270" t="s">
        <v>138</v>
      </c>
    </row>
    <row r="390" spans="1:65" s="2" customFormat="1" ht="16.5" customHeight="1">
      <c r="A390" s="38"/>
      <c r="B390" s="39"/>
      <c r="C390" s="235" t="s">
        <v>618</v>
      </c>
      <c r="D390" s="235" t="s">
        <v>141</v>
      </c>
      <c r="E390" s="236" t="s">
        <v>619</v>
      </c>
      <c r="F390" s="237" t="s">
        <v>620</v>
      </c>
      <c r="G390" s="238" t="s">
        <v>365</v>
      </c>
      <c r="H390" s="239">
        <v>1145</v>
      </c>
      <c r="I390" s="240"/>
      <c r="J390" s="241">
        <f>ROUND(I390*H390,2)</f>
        <v>0</v>
      </c>
      <c r="K390" s="237" t="s">
        <v>1</v>
      </c>
      <c r="L390" s="44"/>
      <c r="M390" s="242" t="s">
        <v>1</v>
      </c>
      <c r="N390" s="243" t="s">
        <v>41</v>
      </c>
      <c r="O390" s="91"/>
      <c r="P390" s="244">
        <f>O390*H390</f>
        <v>0</v>
      </c>
      <c r="Q390" s="244">
        <v>0</v>
      </c>
      <c r="R390" s="244">
        <f>Q390*H390</f>
        <v>0</v>
      </c>
      <c r="S390" s="244">
        <v>0</v>
      </c>
      <c r="T390" s="24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6" t="s">
        <v>156</v>
      </c>
      <c r="AT390" s="246" t="s">
        <v>141</v>
      </c>
      <c r="AU390" s="246" t="s">
        <v>86</v>
      </c>
      <c r="AY390" s="17" t="s">
        <v>138</v>
      </c>
      <c r="BE390" s="247">
        <f>IF(N390="základní",J390,0)</f>
        <v>0</v>
      </c>
      <c r="BF390" s="247">
        <f>IF(N390="snížená",J390,0)</f>
        <v>0</v>
      </c>
      <c r="BG390" s="247">
        <f>IF(N390="zákl. přenesená",J390,0)</f>
        <v>0</v>
      </c>
      <c r="BH390" s="247">
        <f>IF(N390="sníž. přenesená",J390,0)</f>
        <v>0</v>
      </c>
      <c r="BI390" s="247">
        <f>IF(N390="nulová",J390,0)</f>
        <v>0</v>
      </c>
      <c r="BJ390" s="17" t="s">
        <v>84</v>
      </c>
      <c r="BK390" s="247">
        <f>ROUND(I390*H390,2)</f>
        <v>0</v>
      </c>
      <c r="BL390" s="17" t="s">
        <v>156</v>
      </c>
      <c r="BM390" s="246" t="s">
        <v>621</v>
      </c>
    </row>
    <row r="391" spans="1:51" s="13" customFormat="1" ht="12">
      <c r="A391" s="13"/>
      <c r="B391" s="248"/>
      <c r="C391" s="249"/>
      <c r="D391" s="250" t="s">
        <v>175</v>
      </c>
      <c r="E391" s="251" t="s">
        <v>1</v>
      </c>
      <c r="F391" s="252" t="s">
        <v>622</v>
      </c>
      <c r="G391" s="249"/>
      <c r="H391" s="253">
        <v>1145</v>
      </c>
      <c r="I391" s="254"/>
      <c r="J391" s="249"/>
      <c r="K391" s="249"/>
      <c r="L391" s="255"/>
      <c r="M391" s="256"/>
      <c r="N391" s="257"/>
      <c r="O391" s="257"/>
      <c r="P391" s="257"/>
      <c r="Q391" s="257"/>
      <c r="R391" s="257"/>
      <c r="S391" s="257"/>
      <c r="T391" s="25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9" t="s">
        <v>175</v>
      </c>
      <c r="AU391" s="259" t="s">
        <v>86</v>
      </c>
      <c r="AV391" s="13" t="s">
        <v>86</v>
      </c>
      <c r="AW391" s="13" t="s">
        <v>32</v>
      </c>
      <c r="AX391" s="13" t="s">
        <v>76</v>
      </c>
      <c r="AY391" s="259" t="s">
        <v>138</v>
      </c>
    </row>
    <row r="392" spans="1:51" s="14" customFormat="1" ht="12">
      <c r="A392" s="14"/>
      <c r="B392" s="260"/>
      <c r="C392" s="261"/>
      <c r="D392" s="250" t="s">
        <v>175</v>
      </c>
      <c r="E392" s="262" t="s">
        <v>1</v>
      </c>
      <c r="F392" s="263" t="s">
        <v>177</v>
      </c>
      <c r="G392" s="261"/>
      <c r="H392" s="264">
        <v>1145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0" t="s">
        <v>175</v>
      </c>
      <c r="AU392" s="270" t="s">
        <v>86</v>
      </c>
      <c r="AV392" s="14" t="s">
        <v>156</v>
      </c>
      <c r="AW392" s="14" t="s">
        <v>32</v>
      </c>
      <c r="AX392" s="14" t="s">
        <v>84</v>
      </c>
      <c r="AY392" s="270" t="s">
        <v>138</v>
      </c>
    </row>
    <row r="393" spans="1:65" s="2" customFormat="1" ht="16.5" customHeight="1">
      <c r="A393" s="38"/>
      <c r="B393" s="39"/>
      <c r="C393" s="235" t="s">
        <v>623</v>
      </c>
      <c r="D393" s="235" t="s">
        <v>141</v>
      </c>
      <c r="E393" s="236" t="s">
        <v>624</v>
      </c>
      <c r="F393" s="237" t="s">
        <v>625</v>
      </c>
      <c r="G393" s="238" t="s">
        <v>365</v>
      </c>
      <c r="H393" s="239">
        <v>11.45</v>
      </c>
      <c r="I393" s="240"/>
      <c r="J393" s="241">
        <f>ROUND(I393*H393,2)</f>
        <v>0</v>
      </c>
      <c r="K393" s="237" t="s">
        <v>154</v>
      </c>
      <c r="L393" s="44"/>
      <c r="M393" s="242" t="s">
        <v>1</v>
      </c>
      <c r="N393" s="243" t="s">
        <v>41</v>
      </c>
      <c r="O393" s="91"/>
      <c r="P393" s="244">
        <f>O393*H393</f>
        <v>0</v>
      </c>
      <c r="Q393" s="244">
        <v>0</v>
      </c>
      <c r="R393" s="244">
        <f>Q393*H393</f>
        <v>0</v>
      </c>
      <c r="S393" s="244">
        <v>0</v>
      </c>
      <c r="T393" s="245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6" t="s">
        <v>156</v>
      </c>
      <c r="AT393" s="246" t="s">
        <v>141</v>
      </c>
      <c r="AU393" s="246" t="s">
        <v>86</v>
      </c>
      <c r="AY393" s="17" t="s">
        <v>138</v>
      </c>
      <c r="BE393" s="247">
        <f>IF(N393="základní",J393,0)</f>
        <v>0</v>
      </c>
      <c r="BF393" s="247">
        <f>IF(N393="snížená",J393,0)</f>
        <v>0</v>
      </c>
      <c r="BG393" s="247">
        <f>IF(N393="zákl. přenesená",J393,0)</f>
        <v>0</v>
      </c>
      <c r="BH393" s="247">
        <f>IF(N393="sníž. přenesená",J393,0)</f>
        <v>0</v>
      </c>
      <c r="BI393" s="247">
        <f>IF(N393="nulová",J393,0)</f>
        <v>0</v>
      </c>
      <c r="BJ393" s="17" t="s">
        <v>84</v>
      </c>
      <c r="BK393" s="247">
        <f>ROUND(I393*H393,2)</f>
        <v>0</v>
      </c>
      <c r="BL393" s="17" t="s">
        <v>156</v>
      </c>
      <c r="BM393" s="246" t="s">
        <v>626</v>
      </c>
    </row>
    <row r="394" spans="1:51" s="13" customFormat="1" ht="12">
      <c r="A394" s="13"/>
      <c r="B394" s="248"/>
      <c r="C394" s="249"/>
      <c r="D394" s="250" t="s">
        <v>175</v>
      </c>
      <c r="E394" s="251" t="s">
        <v>1</v>
      </c>
      <c r="F394" s="252" t="s">
        <v>627</v>
      </c>
      <c r="G394" s="249"/>
      <c r="H394" s="253">
        <v>11.45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9" t="s">
        <v>175</v>
      </c>
      <c r="AU394" s="259" t="s">
        <v>86</v>
      </c>
      <c r="AV394" s="13" t="s">
        <v>86</v>
      </c>
      <c r="AW394" s="13" t="s">
        <v>32</v>
      </c>
      <c r="AX394" s="13" t="s">
        <v>76</v>
      </c>
      <c r="AY394" s="259" t="s">
        <v>138</v>
      </c>
    </row>
    <row r="395" spans="1:51" s="14" customFormat="1" ht="12">
      <c r="A395" s="14"/>
      <c r="B395" s="260"/>
      <c r="C395" s="261"/>
      <c r="D395" s="250" t="s">
        <v>175</v>
      </c>
      <c r="E395" s="262" t="s">
        <v>1</v>
      </c>
      <c r="F395" s="263" t="s">
        <v>177</v>
      </c>
      <c r="G395" s="261"/>
      <c r="H395" s="264">
        <v>11.45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0" t="s">
        <v>175</v>
      </c>
      <c r="AU395" s="270" t="s">
        <v>86</v>
      </c>
      <c r="AV395" s="14" t="s">
        <v>156</v>
      </c>
      <c r="AW395" s="14" t="s">
        <v>32</v>
      </c>
      <c r="AX395" s="14" t="s">
        <v>84</v>
      </c>
      <c r="AY395" s="270" t="s">
        <v>138</v>
      </c>
    </row>
    <row r="396" spans="1:65" s="2" customFormat="1" ht="21.75" customHeight="1">
      <c r="A396" s="38"/>
      <c r="B396" s="39"/>
      <c r="C396" s="235" t="s">
        <v>628</v>
      </c>
      <c r="D396" s="235" t="s">
        <v>141</v>
      </c>
      <c r="E396" s="236" t="s">
        <v>629</v>
      </c>
      <c r="F396" s="237" t="s">
        <v>630</v>
      </c>
      <c r="G396" s="238" t="s">
        <v>365</v>
      </c>
      <c r="H396" s="239">
        <v>183.2</v>
      </c>
      <c r="I396" s="240"/>
      <c r="J396" s="241">
        <f>ROUND(I396*H396,2)</f>
        <v>0</v>
      </c>
      <c r="K396" s="237" t="s">
        <v>154</v>
      </c>
      <c r="L396" s="44"/>
      <c r="M396" s="242" t="s">
        <v>1</v>
      </c>
      <c r="N396" s="243" t="s">
        <v>41</v>
      </c>
      <c r="O396" s="91"/>
      <c r="P396" s="244">
        <f>O396*H396</f>
        <v>0</v>
      </c>
      <c r="Q396" s="244">
        <v>0</v>
      </c>
      <c r="R396" s="244">
        <f>Q396*H396</f>
        <v>0</v>
      </c>
      <c r="S396" s="244">
        <v>0</v>
      </c>
      <c r="T396" s="245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6" t="s">
        <v>156</v>
      </c>
      <c r="AT396" s="246" t="s">
        <v>141</v>
      </c>
      <c r="AU396" s="246" t="s">
        <v>86</v>
      </c>
      <c r="AY396" s="17" t="s">
        <v>138</v>
      </c>
      <c r="BE396" s="247">
        <f>IF(N396="základní",J396,0)</f>
        <v>0</v>
      </c>
      <c r="BF396" s="247">
        <f>IF(N396="snížená",J396,0)</f>
        <v>0</v>
      </c>
      <c r="BG396" s="247">
        <f>IF(N396="zákl. přenesená",J396,0)</f>
        <v>0</v>
      </c>
      <c r="BH396" s="247">
        <f>IF(N396="sníž. přenesená",J396,0)</f>
        <v>0</v>
      </c>
      <c r="BI396" s="247">
        <f>IF(N396="nulová",J396,0)</f>
        <v>0</v>
      </c>
      <c r="BJ396" s="17" t="s">
        <v>84</v>
      </c>
      <c r="BK396" s="247">
        <f>ROUND(I396*H396,2)</f>
        <v>0</v>
      </c>
      <c r="BL396" s="17" t="s">
        <v>156</v>
      </c>
      <c r="BM396" s="246" t="s">
        <v>631</v>
      </c>
    </row>
    <row r="397" spans="1:51" s="13" customFormat="1" ht="12">
      <c r="A397" s="13"/>
      <c r="B397" s="248"/>
      <c r="C397" s="249"/>
      <c r="D397" s="250" t="s">
        <v>175</v>
      </c>
      <c r="E397" s="251" t="s">
        <v>1</v>
      </c>
      <c r="F397" s="252" t="s">
        <v>632</v>
      </c>
      <c r="G397" s="249"/>
      <c r="H397" s="253">
        <v>45.8</v>
      </c>
      <c r="I397" s="254"/>
      <c r="J397" s="249"/>
      <c r="K397" s="249"/>
      <c r="L397" s="255"/>
      <c r="M397" s="256"/>
      <c r="N397" s="257"/>
      <c r="O397" s="257"/>
      <c r="P397" s="257"/>
      <c r="Q397" s="257"/>
      <c r="R397" s="257"/>
      <c r="S397" s="257"/>
      <c r="T397" s="25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9" t="s">
        <v>175</v>
      </c>
      <c r="AU397" s="259" t="s">
        <v>86</v>
      </c>
      <c r="AV397" s="13" t="s">
        <v>86</v>
      </c>
      <c r="AW397" s="13" t="s">
        <v>32</v>
      </c>
      <c r="AX397" s="13" t="s">
        <v>76</v>
      </c>
      <c r="AY397" s="259" t="s">
        <v>138</v>
      </c>
    </row>
    <row r="398" spans="1:51" s="14" customFormat="1" ht="12">
      <c r="A398" s="14"/>
      <c r="B398" s="260"/>
      <c r="C398" s="261"/>
      <c r="D398" s="250" t="s">
        <v>175</v>
      </c>
      <c r="E398" s="262" t="s">
        <v>1</v>
      </c>
      <c r="F398" s="263" t="s">
        <v>177</v>
      </c>
      <c r="G398" s="261"/>
      <c r="H398" s="264">
        <v>45.8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0" t="s">
        <v>175</v>
      </c>
      <c r="AU398" s="270" t="s">
        <v>86</v>
      </c>
      <c r="AV398" s="14" t="s">
        <v>156</v>
      </c>
      <c r="AW398" s="14" t="s">
        <v>32</v>
      </c>
      <c r="AX398" s="14" t="s">
        <v>84</v>
      </c>
      <c r="AY398" s="270" t="s">
        <v>138</v>
      </c>
    </row>
    <row r="399" spans="1:51" s="13" customFormat="1" ht="12">
      <c r="A399" s="13"/>
      <c r="B399" s="248"/>
      <c r="C399" s="249"/>
      <c r="D399" s="250" t="s">
        <v>175</v>
      </c>
      <c r="E399" s="249"/>
      <c r="F399" s="252" t="s">
        <v>633</v>
      </c>
      <c r="G399" s="249"/>
      <c r="H399" s="253">
        <v>183.2</v>
      </c>
      <c r="I399" s="254"/>
      <c r="J399" s="249"/>
      <c r="K399" s="249"/>
      <c r="L399" s="255"/>
      <c r="M399" s="256"/>
      <c r="N399" s="257"/>
      <c r="O399" s="257"/>
      <c r="P399" s="257"/>
      <c r="Q399" s="257"/>
      <c r="R399" s="257"/>
      <c r="S399" s="257"/>
      <c r="T399" s="25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9" t="s">
        <v>175</v>
      </c>
      <c r="AU399" s="259" t="s">
        <v>86</v>
      </c>
      <c r="AV399" s="13" t="s">
        <v>86</v>
      </c>
      <c r="AW399" s="13" t="s">
        <v>4</v>
      </c>
      <c r="AX399" s="13" t="s">
        <v>84</v>
      </c>
      <c r="AY399" s="259" t="s">
        <v>138</v>
      </c>
    </row>
    <row r="400" spans="1:63" s="12" customFormat="1" ht="22.8" customHeight="1">
      <c r="A400" s="12"/>
      <c r="B400" s="219"/>
      <c r="C400" s="220"/>
      <c r="D400" s="221" t="s">
        <v>75</v>
      </c>
      <c r="E400" s="233" t="s">
        <v>86</v>
      </c>
      <c r="F400" s="233" t="s">
        <v>634</v>
      </c>
      <c r="G400" s="220"/>
      <c r="H400" s="220"/>
      <c r="I400" s="223"/>
      <c r="J400" s="234">
        <f>BK400</f>
        <v>0</v>
      </c>
      <c r="K400" s="220"/>
      <c r="L400" s="225"/>
      <c r="M400" s="226"/>
      <c r="N400" s="227"/>
      <c r="O400" s="227"/>
      <c r="P400" s="228">
        <f>SUM(P401:P431)</f>
        <v>0</v>
      </c>
      <c r="Q400" s="227"/>
      <c r="R400" s="228">
        <f>SUM(R401:R431)</f>
        <v>57.109936</v>
      </c>
      <c r="S400" s="227"/>
      <c r="T400" s="229">
        <f>SUM(T401:T431)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30" t="s">
        <v>84</v>
      </c>
      <c r="AT400" s="231" t="s">
        <v>75</v>
      </c>
      <c r="AU400" s="231" t="s">
        <v>84</v>
      </c>
      <c r="AY400" s="230" t="s">
        <v>138</v>
      </c>
      <c r="BK400" s="232">
        <f>SUM(BK401:BK431)</f>
        <v>0</v>
      </c>
    </row>
    <row r="401" spans="1:65" s="2" customFormat="1" ht="21.75" customHeight="1">
      <c r="A401" s="38"/>
      <c r="B401" s="39"/>
      <c r="C401" s="235" t="s">
        <v>635</v>
      </c>
      <c r="D401" s="235" t="s">
        <v>141</v>
      </c>
      <c r="E401" s="236" t="s">
        <v>636</v>
      </c>
      <c r="F401" s="237" t="s">
        <v>637</v>
      </c>
      <c r="G401" s="238" t="s">
        <v>365</v>
      </c>
      <c r="H401" s="239">
        <v>625</v>
      </c>
      <c r="I401" s="240"/>
      <c r="J401" s="241">
        <f>ROUND(I401*H401,2)</f>
        <v>0</v>
      </c>
      <c r="K401" s="237" t="s">
        <v>145</v>
      </c>
      <c r="L401" s="44"/>
      <c r="M401" s="242" t="s">
        <v>1</v>
      </c>
      <c r="N401" s="243" t="s">
        <v>41</v>
      </c>
      <c r="O401" s="91"/>
      <c r="P401" s="244">
        <f>O401*H401</f>
        <v>0</v>
      </c>
      <c r="Q401" s="244">
        <v>0</v>
      </c>
      <c r="R401" s="244">
        <f>Q401*H401</f>
        <v>0</v>
      </c>
      <c r="S401" s="244">
        <v>0</v>
      </c>
      <c r="T401" s="245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6" t="s">
        <v>156</v>
      </c>
      <c r="AT401" s="246" t="s">
        <v>141</v>
      </c>
      <c r="AU401" s="246" t="s">
        <v>86</v>
      </c>
      <c r="AY401" s="17" t="s">
        <v>138</v>
      </c>
      <c r="BE401" s="247">
        <f>IF(N401="základní",J401,0)</f>
        <v>0</v>
      </c>
      <c r="BF401" s="247">
        <f>IF(N401="snížená",J401,0)</f>
        <v>0</v>
      </c>
      <c r="BG401" s="247">
        <f>IF(N401="zákl. přenesená",J401,0)</f>
        <v>0</v>
      </c>
      <c r="BH401" s="247">
        <f>IF(N401="sníž. přenesená",J401,0)</f>
        <v>0</v>
      </c>
      <c r="BI401" s="247">
        <f>IF(N401="nulová",J401,0)</f>
        <v>0</v>
      </c>
      <c r="BJ401" s="17" t="s">
        <v>84</v>
      </c>
      <c r="BK401" s="247">
        <f>ROUND(I401*H401,2)</f>
        <v>0</v>
      </c>
      <c r="BL401" s="17" t="s">
        <v>156</v>
      </c>
      <c r="BM401" s="246" t="s">
        <v>638</v>
      </c>
    </row>
    <row r="402" spans="1:51" s="13" customFormat="1" ht="12">
      <c r="A402" s="13"/>
      <c r="B402" s="248"/>
      <c r="C402" s="249"/>
      <c r="D402" s="250" t="s">
        <v>175</v>
      </c>
      <c r="E402" s="251" t="s">
        <v>1</v>
      </c>
      <c r="F402" s="252" t="s">
        <v>639</v>
      </c>
      <c r="G402" s="249"/>
      <c r="H402" s="253">
        <v>625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9" t="s">
        <v>175</v>
      </c>
      <c r="AU402" s="259" t="s">
        <v>86</v>
      </c>
      <c r="AV402" s="13" t="s">
        <v>86</v>
      </c>
      <c r="AW402" s="13" t="s">
        <v>32</v>
      </c>
      <c r="AX402" s="13" t="s">
        <v>76</v>
      </c>
      <c r="AY402" s="259" t="s">
        <v>138</v>
      </c>
    </row>
    <row r="403" spans="1:51" s="14" customFormat="1" ht="12">
      <c r="A403" s="14"/>
      <c r="B403" s="260"/>
      <c r="C403" s="261"/>
      <c r="D403" s="250" t="s">
        <v>175</v>
      </c>
      <c r="E403" s="262" t="s">
        <v>1</v>
      </c>
      <c r="F403" s="263" t="s">
        <v>177</v>
      </c>
      <c r="G403" s="261"/>
      <c r="H403" s="264">
        <v>625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0" t="s">
        <v>175</v>
      </c>
      <c r="AU403" s="270" t="s">
        <v>86</v>
      </c>
      <c r="AV403" s="14" t="s">
        <v>156</v>
      </c>
      <c r="AW403" s="14" t="s">
        <v>32</v>
      </c>
      <c r="AX403" s="14" t="s">
        <v>84</v>
      </c>
      <c r="AY403" s="270" t="s">
        <v>138</v>
      </c>
    </row>
    <row r="404" spans="1:65" s="2" customFormat="1" ht="16.5" customHeight="1">
      <c r="A404" s="38"/>
      <c r="B404" s="39"/>
      <c r="C404" s="235" t="s">
        <v>640</v>
      </c>
      <c r="D404" s="235" t="s">
        <v>141</v>
      </c>
      <c r="E404" s="236" t="s">
        <v>641</v>
      </c>
      <c r="F404" s="237" t="s">
        <v>642</v>
      </c>
      <c r="G404" s="238" t="s">
        <v>262</v>
      </c>
      <c r="H404" s="239">
        <v>6</v>
      </c>
      <c r="I404" s="240"/>
      <c r="J404" s="241">
        <f>ROUND(I404*H404,2)</f>
        <v>0</v>
      </c>
      <c r="K404" s="237" t="s">
        <v>1</v>
      </c>
      <c r="L404" s="44"/>
      <c r="M404" s="242" t="s">
        <v>1</v>
      </c>
      <c r="N404" s="243" t="s">
        <v>41</v>
      </c>
      <c r="O404" s="91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6" t="s">
        <v>156</v>
      </c>
      <c r="AT404" s="246" t="s">
        <v>141</v>
      </c>
      <c r="AU404" s="246" t="s">
        <v>86</v>
      </c>
      <c r="AY404" s="17" t="s">
        <v>138</v>
      </c>
      <c r="BE404" s="247">
        <f>IF(N404="základní",J404,0)</f>
        <v>0</v>
      </c>
      <c r="BF404" s="247">
        <f>IF(N404="snížená",J404,0)</f>
        <v>0</v>
      </c>
      <c r="BG404" s="247">
        <f>IF(N404="zákl. přenesená",J404,0)</f>
        <v>0</v>
      </c>
      <c r="BH404" s="247">
        <f>IF(N404="sníž. přenesená",J404,0)</f>
        <v>0</v>
      </c>
      <c r="BI404" s="247">
        <f>IF(N404="nulová",J404,0)</f>
        <v>0</v>
      </c>
      <c r="BJ404" s="17" t="s">
        <v>84</v>
      </c>
      <c r="BK404" s="247">
        <f>ROUND(I404*H404,2)</f>
        <v>0</v>
      </c>
      <c r="BL404" s="17" t="s">
        <v>156</v>
      </c>
      <c r="BM404" s="246" t="s">
        <v>643</v>
      </c>
    </row>
    <row r="405" spans="1:51" s="13" customFormat="1" ht="12">
      <c r="A405" s="13"/>
      <c r="B405" s="248"/>
      <c r="C405" s="249"/>
      <c r="D405" s="250" t="s">
        <v>175</v>
      </c>
      <c r="E405" s="251" t="s">
        <v>1</v>
      </c>
      <c r="F405" s="252" t="s">
        <v>644</v>
      </c>
      <c r="G405" s="249"/>
      <c r="H405" s="253">
        <v>6</v>
      </c>
      <c r="I405" s="254"/>
      <c r="J405" s="249"/>
      <c r="K405" s="249"/>
      <c r="L405" s="255"/>
      <c r="M405" s="256"/>
      <c r="N405" s="257"/>
      <c r="O405" s="257"/>
      <c r="P405" s="257"/>
      <c r="Q405" s="257"/>
      <c r="R405" s="257"/>
      <c r="S405" s="257"/>
      <c r="T405" s="25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59" t="s">
        <v>175</v>
      </c>
      <c r="AU405" s="259" t="s">
        <v>86</v>
      </c>
      <c r="AV405" s="13" t="s">
        <v>86</v>
      </c>
      <c r="AW405" s="13" t="s">
        <v>32</v>
      </c>
      <c r="AX405" s="13" t="s">
        <v>76</v>
      </c>
      <c r="AY405" s="259" t="s">
        <v>138</v>
      </c>
    </row>
    <row r="406" spans="1:51" s="14" customFormat="1" ht="12">
      <c r="A406" s="14"/>
      <c r="B406" s="260"/>
      <c r="C406" s="261"/>
      <c r="D406" s="250" t="s">
        <v>175</v>
      </c>
      <c r="E406" s="262" t="s">
        <v>1</v>
      </c>
      <c r="F406" s="263" t="s">
        <v>177</v>
      </c>
      <c r="G406" s="261"/>
      <c r="H406" s="264">
        <v>6</v>
      </c>
      <c r="I406" s="265"/>
      <c r="J406" s="261"/>
      <c r="K406" s="261"/>
      <c r="L406" s="266"/>
      <c r="M406" s="267"/>
      <c r="N406" s="268"/>
      <c r="O406" s="268"/>
      <c r="P406" s="268"/>
      <c r="Q406" s="268"/>
      <c r="R406" s="268"/>
      <c r="S406" s="268"/>
      <c r="T406" s="26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0" t="s">
        <v>175</v>
      </c>
      <c r="AU406" s="270" t="s">
        <v>86</v>
      </c>
      <c r="AV406" s="14" t="s">
        <v>156</v>
      </c>
      <c r="AW406" s="14" t="s">
        <v>32</v>
      </c>
      <c r="AX406" s="14" t="s">
        <v>84</v>
      </c>
      <c r="AY406" s="270" t="s">
        <v>138</v>
      </c>
    </row>
    <row r="407" spans="1:65" s="2" customFormat="1" ht="21.75" customHeight="1">
      <c r="A407" s="38"/>
      <c r="B407" s="39"/>
      <c r="C407" s="235" t="s">
        <v>645</v>
      </c>
      <c r="D407" s="235" t="s">
        <v>141</v>
      </c>
      <c r="E407" s="236" t="s">
        <v>646</v>
      </c>
      <c r="F407" s="237" t="s">
        <v>647</v>
      </c>
      <c r="G407" s="238" t="s">
        <v>249</v>
      </c>
      <c r="H407" s="239">
        <v>3100</v>
      </c>
      <c r="I407" s="240"/>
      <c r="J407" s="241">
        <f>ROUND(I407*H407,2)</f>
        <v>0</v>
      </c>
      <c r="K407" s="237" t="s">
        <v>145</v>
      </c>
      <c r="L407" s="44"/>
      <c r="M407" s="242" t="s">
        <v>1</v>
      </c>
      <c r="N407" s="243" t="s">
        <v>41</v>
      </c>
      <c r="O407" s="91"/>
      <c r="P407" s="244">
        <f>O407*H407</f>
        <v>0</v>
      </c>
      <c r="Q407" s="244">
        <v>0.00027</v>
      </c>
      <c r="R407" s="244">
        <f>Q407*H407</f>
        <v>0.837</v>
      </c>
      <c r="S407" s="244">
        <v>0</v>
      </c>
      <c r="T407" s="245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6" t="s">
        <v>156</v>
      </c>
      <c r="AT407" s="246" t="s">
        <v>141</v>
      </c>
      <c r="AU407" s="246" t="s">
        <v>86</v>
      </c>
      <c r="AY407" s="17" t="s">
        <v>138</v>
      </c>
      <c r="BE407" s="247">
        <f>IF(N407="základní",J407,0)</f>
        <v>0</v>
      </c>
      <c r="BF407" s="247">
        <f>IF(N407="snížená",J407,0)</f>
        <v>0</v>
      </c>
      <c r="BG407" s="247">
        <f>IF(N407="zákl. přenesená",J407,0)</f>
        <v>0</v>
      </c>
      <c r="BH407" s="247">
        <f>IF(N407="sníž. přenesená",J407,0)</f>
        <v>0</v>
      </c>
      <c r="BI407" s="247">
        <f>IF(N407="nulová",J407,0)</f>
        <v>0</v>
      </c>
      <c r="BJ407" s="17" t="s">
        <v>84</v>
      </c>
      <c r="BK407" s="247">
        <f>ROUND(I407*H407,2)</f>
        <v>0</v>
      </c>
      <c r="BL407" s="17" t="s">
        <v>156</v>
      </c>
      <c r="BM407" s="246" t="s">
        <v>648</v>
      </c>
    </row>
    <row r="408" spans="1:51" s="13" customFormat="1" ht="12">
      <c r="A408" s="13"/>
      <c r="B408" s="248"/>
      <c r="C408" s="249"/>
      <c r="D408" s="250" t="s">
        <v>175</v>
      </c>
      <c r="E408" s="251" t="s">
        <v>1</v>
      </c>
      <c r="F408" s="252" t="s">
        <v>649</v>
      </c>
      <c r="G408" s="249"/>
      <c r="H408" s="253">
        <v>3100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9" t="s">
        <v>175</v>
      </c>
      <c r="AU408" s="259" t="s">
        <v>86</v>
      </c>
      <c r="AV408" s="13" t="s">
        <v>86</v>
      </c>
      <c r="AW408" s="13" t="s">
        <v>32</v>
      </c>
      <c r="AX408" s="13" t="s">
        <v>76</v>
      </c>
      <c r="AY408" s="259" t="s">
        <v>138</v>
      </c>
    </row>
    <row r="409" spans="1:51" s="14" customFormat="1" ht="12">
      <c r="A409" s="14"/>
      <c r="B409" s="260"/>
      <c r="C409" s="261"/>
      <c r="D409" s="250" t="s">
        <v>175</v>
      </c>
      <c r="E409" s="262" t="s">
        <v>1</v>
      </c>
      <c r="F409" s="263" t="s">
        <v>177</v>
      </c>
      <c r="G409" s="261"/>
      <c r="H409" s="264">
        <v>3100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0" t="s">
        <v>175</v>
      </c>
      <c r="AU409" s="270" t="s">
        <v>86</v>
      </c>
      <c r="AV409" s="14" t="s">
        <v>156</v>
      </c>
      <c r="AW409" s="14" t="s">
        <v>32</v>
      </c>
      <c r="AX409" s="14" t="s">
        <v>84</v>
      </c>
      <c r="AY409" s="270" t="s">
        <v>138</v>
      </c>
    </row>
    <row r="410" spans="1:65" s="2" customFormat="1" ht="21.75" customHeight="1">
      <c r="A410" s="38"/>
      <c r="B410" s="39"/>
      <c r="C410" s="286" t="s">
        <v>650</v>
      </c>
      <c r="D410" s="286" t="s">
        <v>529</v>
      </c>
      <c r="E410" s="287" t="s">
        <v>651</v>
      </c>
      <c r="F410" s="288" t="s">
        <v>652</v>
      </c>
      <c r="G410" s="289" t="s">
        <v>249</v>
      </c>
      <c r="H410" s="290">
        <v>3348</v>
      </c>
      <c r="I410" s="291"/>
      <c r="J410" s="292">
        <f>ROUND(I410*H410,2)</f>
        <v>0</v>
      </c>
      <c r="K410" s="288" t="s">
        <v>145</v>
      </c>
      <c r="L410" s="293"/>
      <c r="M410" s="294" t="s">
        <v>1</v>
      </c>
      <c r="N410" s="295" t="s">
        <v>41</v>
      </c>
      <c r="O410" s="91"/>
      <c r="P410" s="244">
        <f>O410*H410</f>
        <v>0</v>
      </c>
      <c r="Q410" s="244">
        <v>0.00013</v>
      </c>
      <c r="R410" s="244">
        <f>Q410*H410</f>
        <v>0.43523999999999996</v>
      </c>
      <c r="S410" s="244">
        <v>0</v>
      </c>
      <c r="T410" s="245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6" t="s">
        <v>171</v>
      </c>
      <c r="AT410" s="246" t="s">
        <v>529</v>
      </c>
      <c r="AU410" s="246" t="s">
        <v>86</v>
      </c>
      <c r="AY410" s="17" t="s">
        <v>138</v>
      </c>
      <c r="BE410" s="247">
        <f>IF(N410="základní",J410,0)</f>
        <v>0</v>
      </c>
      <c r="BF410" s="247">
        <f>IF(N410="snížená",J410,0)</f>
        <v>0</v>
      </c>
      <c r="BG410" s="247">
        <f>IF(N410="zákl. přenesená",J410,0)</f>
        <v>0</v>
      </c>
      <c r="BH410" s="247">
        <f>IF(N410="sníž. přenesená",J410,0)</f>
        <v>0</v>
      </c>
      <c r="BI410" s="247">
        <f>IF(N410="nulová",J410,0)</f>
        <v>0</v>
      </c>
      <c r="BJ410" s="17" t="s">
        <v>84</v>
      </c>
      <c r="BK410" s="247">
        <f>ROUND(I410*H410,2)</f>
        <v>0</v>
      </c>
      <c r="BL410" s="17" t="s">
        <v>156</v>
      </c>
      <c r="BM410" s="246" t="s">
        <v>653</v>
      </c>
    </row>
    <row r="411" spans="1:51" s="13" customFormat="1" ht="12">
      <c r="A411" s="13"/>
      <c r="B411" s="248"/>
      <c r="C411" s="249"/>
      <c r="D411" s="250" t="s">
        <v>175</v>
      </c>
      <c r="E411" s="251" t="s">
        <v>1</v>
      </c>
      <c r="F411" s="252" t="s">
        <v>654</v>
      </c>
      <c r="G411" s="249"/>
      <c r="H411" s="253">
        <v>3348</v>
      </c>
      <c r="I411" s="254"/>
      <c r="J411" s="249"/>
      <c r="K411" s="249"/>
      <c r="L411" s="255"/>
      <c r="M411" s="256"/>
      <c r="N411" s="257"/>
      <c r="O411" s="257"/>
      <c r="P411" s="257"/>
      <c r="Q411" s="257"/>
      <c r="R411" s="257"/>
      <c r="S411" s="257"/>
      <c r="T411" s="25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9" t="s">
        <v>175</v>
      </c>
      <c r="AU411" s="259" t="s">
        <v>86</v>
      </c>
      <c r="AV411" s="13" t="s">
        <v>86</v>
      </c>
      <c r="AW411" s="13" t="s">
        <v>32</v>
      </c>
      <c r="AX411" s="13" t="s">
        <v>76</v>
      </c>
      <c r="AY411" s="259" t="s">
        <v>138</v>
      </c>
    </row>
    <row r="412" spans="1:51" s="14" customFormat="1" ht="12">
      <c r="A412" s="14"/>
      <c r="B412" s="260"/>
      <c r="C412" s="261"/>
      <c r="D412" s="250" t="s">
        <v>175</v>
      </c>
      <c r="E412" s="262" t="s">
        <v>1</v>
      </c>
      <c r="F412" s="263" t="s">
        <v>177</v>
      </c>
      <c r="G412" s="261"/>
      <c r="H412" s="264">
        <v>3348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0" t="s">
        <v>175</v>
      </c>
      <c r="AU412" s="270" t="s">
        <v>86</v>
      </c>
      <c r="AV412" s="14" t="s">
        <v>156</v>
      </c>
      <c r="AW412" s="14" t="s">
        <v>32</v>
      </c>
      <c r="AX412" s="14" t="s">
        <v>84</v>
      </c>
      <c r="AY412" s="270" t="s">
        <v>138</v>
      </c>
    </row>
    <row r="413" spans="1:65" s="2" customFormat="1" ht="33" customHeight="1">
      <c r="A413" s="38"/>
      <c r="B413" s="39"/>
      <c r="C413" s="235" t="s">
        <v>655</v>
      </c>
      <c r="D413" s="235" t="s">
        <v>141</v>
      </c>
      <c r="E413" s="236" t="s">
        <v>656</v>
      </c>
      <c r="F413" s="237" t="s">
        <v>657</v>
      </c>
      <c r="G413" s="238" t="s">
        <v>342</v>
      </c>
      <c r="H413" s="239">
        <v>272</v>
      </c>
      <c r="I413" s="240"/>
      <c r="J413" s="241">
        <f>ROUND(I413*H413,2)</f>
        <v>0</v>
      </c>
      <c r="K413" s="237" t="s">
        <v>145</v>
      </c>
      <c r="L413" s="44"/>
      <c r="M413" s="242" t="s">
        <v>1</v>
      </c>
      <c r="N413" s="243" t="s">
        <v>41</v>
      </c>
      <c r="O413" s="91"/>
      <c r="P413" s="244">
        <f>O413*H413</f>
        <v>0</v>
      </c>
      <c r="Q413" s="244">
        <v>0.20477</v>
      </c>
      <c r="R413" s="244">
        <f>Q413*H413</f>
        <v>55.69744</v>
      </c>
      <c r="S413" s="244">
        <v>0</v>
      </c>
      <c r="T413" s="245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6" t="s">
        <v>156</v>
      </c>
      <c r="AT413" s="246" t="s">
        <v>141</v>
      </c>
      <c r="AU413" s="246" t="s">
        <v>86</v>
      </c>
      <c r="AY413" s="17" t="s">
        <v>138</v>
      </c>
      <c r="BE413" s="247">
        <f>IF(N413="základní",J413,0)</f>
        <v>0</v>
      </c>
      <c r="BF413" s="247">
        <f>IF(N413="snížená",J413,0)</f>
        <v>0</v>
      </c>
      <c r="BG413" s="247">
        <f>IF(N413="zákl. přenesená",J413,0)</f>
        <v>0</v>
      </c>
      <c r="BH413" s="247">
        <f>IF(N413="sníž. přenesená",J413,0)</f>
        <v>0</v>
      </c>
      <c r="BI413" s="247">
        <f>IF(N413="nulová",J413,0)</f>
        <v>0</v>
      </c>
      <c r="BJ413" s="17" t="s">
        <v>84</v>
      </c>
      <c r="BK413" s="247">
        <f>ROUND(I413*H413,2)</f>
        <v>0</v>
      </c>
      <c r="BL413" s="17" t="s">
        <v>156</v>
      </c>
      <c r="BM413" s="246" t="s">
        <v>658</v>
      </c>
    </row>
    <row r="414" spans="1:51" s="13" customFormat="1" ht="12">
      <c r="A414" s="13"/>
      <c r="B414" s="248"/>
      <c r="C414" s="249"/>
      <c r="D414" s="250" t="s">
        <v>175</v>
      </c>
      <c r="E414" s="251" t="s">
        <v>1</v>
      </c>
      <c r="F414" s="252" t="s">
        <v>659</v>
      </c>
      <c r="G414" s="249"/>
      <c r="H414" s="253">
        <v>272</v>
      </c>
      <c r="I414" s="254"/>
      <c r="J414" s="249"/>
      <c r="K414" s="249"/>
      <c r="L414" s="255"/>
      <c r="M414" s="256"/>
      <c r="N414" s="257"/>
      <c r="O414" s="257"/>
      <c r="P414" s="257"/>
      <c r="Q414" s="257"/>
      <c r="R414" s="257"/>
      <c r="S414" s="257"/>
      <c r="T414" s="25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9" t="s">
        <v>175</v>
      </c>
      <c r="AU414" s="259" t="s">
        <v>86</v>
      </c>
      <c r="AV414" s="13" t="s">
        <v>86</v>
      </c>
      <c r="AW414" s="13" t="s">
        <v>32</v>
      </c>
      <c r="AX414" s="13" t="s">
        <v>76</v>
      </c>
      <c r="AY414" s="259" t="s">
        <v>138</v>
      </c>
    </row>
    <row r="415" spans="1:51" s="14" customFormat="1" ht="12">
      <c r="A415" s="14"/>
      <c r="B415" s="260"/>
      <c r="C415" s="261"/>
      <c r="D415" s="250" t="s">
        <v>175</v>
      </c>
      <c r="E415" s="262" t="s">
        <v>1</v>
      </c>
      <c r="F415" s="263" t="s">
        <v>177</v>
      </c>
      <c r="G415" s="261"/>
      <c r="H415" s="264">
        <v>272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0" t="s">
        <v>175</v>
      </c>
      <c r="AU415" s="270" t="s">
        <v>86</v>
      </c>
      <c r="AV415" s="14" t="s">
        <v>156</v>
      </c>
      <c r="AW415" s="14" t="s">
        <v>32</v>
      </c>
      <c r="AX415" s="14" t="s">
        <v>84</v>
      </c>
      <c r="AY415" s="270" t="s">
        <v>138</v>
      </c>
    </row>
    <row r="416" spans="1:65" s="2" customFormat="1" ht="21.75" customHeight="1">
      <c r="A416" s="38"/>
      <c r="B416" s="39"/>
      <c r="C416" s="286" t="s">
        <v>660</v>
      </c>
      <c r="D416" s="286" t="s">
        <v>529</v>
      </c>
      <c r="E416" s="287" t="s">
        <v>661</v>
      </c>
      <c r="F416" s="288" t="s">
        <v>662</v>
      </c>
      <c r="G416" s="289" t="s">
        <v>249</v>
      </c>
      <c r="H416" s="290">
        <v>408</v>
      </c>
      <c r="I416" s="291"/>
      <c r="J416" s="292">
        <f>ROUND(I416*H416,2)</f>
        <v>0</v>
      </c>
      <c r="K416" s="288" t="s">
        <v>145</v>
      </c>
      <c r="L416" s="293"/>
      <c r="M416" s="294" t="s">
        <v>1</v>
      </c>
      <c r="N416" s="295" t="s">
        <v>41</v>
      </c>
      <c r="O416" s="91"/>
      <c r="P416" s="244">
        <f>O416*H416</f>
        <v>0</v>
      </c>
      <c r="Q416" s="244">
        <v>0.0001</v>
      </c>
      <c r="R416" s="244">
        <f>Q416*H416</f>
        <v>0.0408</v>
      </c>
      <c r="S416" s="244">
        <v>0</v>
      </c>
      <c r="T416" s="245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6" t="s">
        <v>171</v>
      </c>
      <c r="AT416" s="246" t="s">
        <v>529</v>
      </c>
      <c r="AU416" s="246" t="s">
        <v>86</v>
      </c>
      <c r="AY416" s="17" t="s">
        <v>138</v>
      </c>
      <c r="BE416" s="247">
        <f>IF(N416="základní",J416,0)</f>
        <v>0</v>
      </c>
      <c r="BF416" s="247">
        <f>IF(N416="snížená",J416,0)</f>
        <v>0</v>
      </c>
      <c r="BG416" s="247">
        <f>IF(N416="zákl. přenesená",J416,0)</f>
        <v>0</v>
      </c>
      <c r="BH416" s="247">
        <f>IF(N416="sníž. přenesená",J416,0)</f>
        <v>0</v>
      </c>
      <c r="BI416" s="247">
        <f>IF(N416="nulová",J416,0)</f>
        <v>0</v>
      </c>
      <c r="BJ416" s="17" t="s">
        <v>84</v>
      </c>
      <c r="BK416" s="247">
        <f>ROUND(I416*H416,2)</f>
        <v>0</v>
      </c>
      <c r="BL416" s="17" t="s">
        <v>156</v>
      </c>
      <c r="BM416" s="246" t="s">
        <v>663</v>
      </c>
    </row>
    <row r="417" spans="1:51" s="13" customFormat="1" ht="12">
      <c r="A417" s="13"/>
      <c r="B417" s="248"/>
      <c r="C417" s="249"/>
      <c r="D417" s="250" t="s">
        <v>175</v>
      </c>
      <c r="E417" s="251" t="s">
        <v>1</v>
      </c>
      <c r="F417" s="252" t="s">
        <v>664</v>
      </c>
      <c r="G417" s="249"/>
      <c r="H417" s="253">
        <v>408</v>
      </c>
      <c r="I417" s="254"/>
      <c r="J417" s="249"/>
      <c r="K417" s="249"/>
      <c r="L417" s="255"/>
      <c r="M417" s="256"/>
      <c r="N417" s="257"/>
      <c r="O417" s="257"/>
      <c r="P417" s="257"/>
      <c r="Q417" s="257"/>
      <c r="R417" s="257"/>
      <c r="S417" s="257"/>
      <c r="T417" s="25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9" t="s">
        <v>175</v>
      </c>
      <c r="AU417" s="259" t="s">
        <v>86</v>
      </c>
      <c r="AV417" s="13" t="s">
        <v>86</v>
      </c>
      <c r="AW417" s="13" t="s">
        <v>32</v>
      </c>
      <c r="AX417" s="13" t="s">
        <v>76</v>
      </c>
      <c r="AY417" s="259" t="s">
        <v>138</v>
      </c>
    </row>
    <row r="418" spans="1:51" s="14" customFormat="1" ht="12">
      <c r="A418" s="14"/>
      <c r="B418" s="260"/>
      <c r="C418" s="261"/>
      <c r="D418" s="250" t="s">
        <v>175</v>
      </c>
      <c r="E418" s="262" t="s">
        <v>1</v>
      </c>
      <c r="F418" s="263" t="s">
        <v>177</v>
      </c>
      <c r="G418" s="261"/>
      <c r="H418" s="264">
        <v>408</v>
      </c>
      <c r="I418" s="265"/>
      <c r="J418" s="261"/>
      <c r="K418" s="261"/>
      <c r="L418" s="266"/>
      <c r="M418" s="267"/>
      <c r="N418" s="268"/>
      <c r="O418" s="268"/>
      <c r="P418" s="268"/>
      <c r="Q418" s="268"/>
      <c r="R418" s="268"/>
      <c r="S418" s="268"/>
      <c r="T418" s="269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0" t="s">
        <v>175</v>
      </c>
      <c r="AU418" s="270" t="s">
        <v>86</v>
      </c>
      <c r="AV418" s="14" t="s">
        <v>156</v>
      </c>
      <c r="AW418" s="14" t="s">
        <v>32</v>
      </c>
      <c r="AX418" s="14" t="s">
        <v>84</v>
      </c>
      <c r="AY418" s="270" t="s">
        <v>138</v>
      </c>
    </row>
    <row r="419" spans="1:65" s="2" customFormat="1" ht="16.5" customHeight="1">
      <c r="A419" s="38"/>
      <c r="B419" s="39"/>
      <c r="C419" s="235" t="s">
        <v>665</v>
      </c>
      <c r="D419" s="235" t="s">
        <v>141</v>
      </c>
      <c r="E419" s="236" t="s">
        <v>666</v>
      </c>
      <c r="F419" s="237" t="s">
        <v>667</v>
      </c>
      <c r="G419" s="238" t="s">
        <v>365</v>
      </c>
      <c r="H419" s="239">
        <v>2.7</v>
      </c>
      <c r="I419" s="240"/>
      <c r="J419" s="241">
        <f>ROUND(I419*H419,2)</f>
        <v>0</v>
      </c>
      <c r="K419" s="237" t="s">
        <v>145</v>
      </c>
      <c r="L419" s="44"/>
      <c r="M419" s="242" t="s">
        <v>1</v>
      </c>
      <c r="N419" s="243" t="s">
        <v>41</v>
      </c>
      <c r="O419" s="91"/>
      <c r="P419" s="244">
        <f>O419*H419</f>
        <v>0</v>
      </c>
      <c r="Q419" s="244">
        <v>0</v>
      </c>
      <c r="R419" s="244">
        <f>Q419*H419</f>
        <v>0</v>
      </c>
      <c r="S419" s="244">
        <v>0</v>
      </c>
      <c r="T419" s="24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46" t="s">
        <v>156</v>
      </c>
      <c r="AT419" s="246" t="s">
        <v>141</v>
      </c>
      <c r="AU419" s="246" t="s">
        <v>86</v>
      </c>
      <c r="AY419" s="17" t="s">
        <v>138</v>
      </c>
      <c r="BE419" s="247">
        <f>IF(N419="základní",J419,0)</f>
        <v>0</v>
      </c>
      <c r="BF419" s="247">
        <f>IF(N419="snížená",J419,0)</f>
        <v>0</v>
      </c>
      <c r="BG419" s="247">
        <f>IF(N419="zákl. přenesená",J419,0)</f>
        <v>0</v>
      </c>
      <c r="BH419" s="247">
        <f>IF(N419="sníž. přenesená",J419,0)</f>
        <v>0</v>
      </c>
      <c r="BI419" s="247">
        <f>IF(N419="nulová",J419,0)</f>
        <v>0</v>
      </c>
      <c r="BJ419" s="17" t="s">
        <v>84</v>
      </c>
      <c r="BK419" s="247">
        <f>ROUND(I419*H419,2)</f>
        <v>0</v>
      </c>
      <c r="BL419" s="17" t="s">
        <v>156</v>
      </c>
      <c r="BM419" s="246" t="s">
        <v>668</v>
      </c>
    </row>
    <row r="420" spans="1:51" s="13" customFormat="1" ht="12">
      <c r="A420" s="13"/>
      <c r="B420" s="248"/>
      <c r="C420" s="249"/>
      <c r="D420" s="250" t="s">
        <v>175</v>
      </c>
      <c r="E420" s="251" t="s">
        <v>1</v>
      </c>
      <c r="F420" s="252" t="s">
        <v>669</v>
      </c>
      <c r="G420" s="249"/>
      <c r="H420" s="253">
        <v>2.7</v>
      </c>
      <c r="I420" s="254"/>
      <c r="J420" s="249"/>
      <c r="K420" s="249"/>
      <c r="L420" s="255"/>
      <c r="M420" s="256"/>
      <c r="N420" s="257"/>
      <c r="O420" s="257"/>
      <c r="P420" s="257"/>
      <c r="Q420" s="257"/>
      <c r="R420" s="257"/>
      <c r="S420" s="257"/>
      <c r="T420" s="25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9" t="s">
        <v>175</v>
      </c>
      <c r="AU420" s="259" t="s">
        <v>86</v>
      </c>
      <c r="AV420" s="13" t="s">
        <v>86</v>
      </c>
      <c r="AW420" s="13" t="s">
        <v>32</v>
      </c>
      <c r="AX420" s="13" t="s">
        <v>76</v>
      </c>
      <c r="AY420" s="259" t="s">
        <v>138</v>
      </c>
    </row>
    <row r="421" spans="1:51" s="14" customFormat="1" ht="12">
      <c r="A421" s="14"/>
      <c r="B421" s="260"/>
      <c r="C421" s="261"/>
      <c r="D421" s="250" t="s">
        <v>175</v>
      </c>
      <c r="E421" s="262" t="s">
        <v>1</v>
      </c>
      <c r="F421" s="263" t="s">
        <v>177</v>
      </c>
      <c r="G421" s="261"/>
      <c r="H421" s="264">
        <v>2.7</v>
      </c>
      <c r="I421" s="265"/>
      <c r="J421" s="261"/>
      <c r="K421" s="261"/>
      <c r="L421" s="266"/>
      <c r="M421" s="267"/>
      <c r="N421" s="268"/>
      <c r="O421" s="268"/>
      <c r="P421" s="268"/>
      <c r="Q421" s="268"/>
      <c r="R421" s="268"/>
      <c r="S421" s="268"/>
      <c r="T421" s="269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0" t="s">
        <v>175</v>
      </c>
      <c r="AU421" s="270" t="s">
        <v>86</v>
      </c>
      <c r="AV421" s="14" t="s">
        <v>156</v>
      </c>
      <c r="AW421" s="14" t="s">
        <v>32</v>
      </c>
      <c r="AX421" s="14" t="s">
        <v>84</v>
      </c>
      <c r="AY421" s="270" t="s">
        <v>138</v>
      </c>
    </row>
    <row r="422" spans="1:65" s="2" customFormat="1" ht="16.5" customHeight="1">
      <c r="A422" s="38"/>
      <c r="B422" s="39"/>
      <c r="C422" s="235" t="s">
        <v>670</v>
      </c>
      <c r="D422" s="235" t="s">
        <v>141</v>
      </c>
      <c r="E422" s="236" t="s">
        <v>671</v>
      </c>
      <c r="F422" s="237" t="s">
        <v>672</v>
      </c>
      <c r="G422" s="238" t="s">
        <v>365</v>
      </c>
      <c r="H422" s="239">
        <v>9.96</v>
      </c>
      <c r="I422" s="240"/>
      <c r="J422" s="241">
        <f>ROUND(I422*H422,2)</f>
        <v>0</v>
      </c>
      <c r="K422" s="237" t="s">
        <v>145</v>
      </c>
      <c r="L422" s="44"/>
      <c r="M422" s="242" t="s">
        <v>1</v>
      </c>
      <c r="N422" s="243" t="s">
        <v>41</v>
      </c>
      <c r="O422" s="91"/>
      <c r="P422" s="244">
        <f>O422*H422</f>
        <v>0</v>
      </c>
      <c r="Q422" s="244">
        <v>0</v>
      </c>
      <c r="R422" s="244">
        <f>Q422*H422</f>
        <v>0</v>
      </c>
      <c r="S422" s="244">
        <v>0</v>
      </c>
      <c r="T422" s="24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6" t="s">
        <v>156</v>
      </c>
      <c r="AT422" s="246" t="s">
        <v>141</v>
      </c>
      <c r="AU422" s="246" t="s">
        <v>86</v>
      </c>
      <c r="AY422" s="17" t="s">
        <v>138</v>
      </c>
      <c r="BE422" s="247">
        <f>IF(N422="základní",J422,0)</f>
        <v>0</v>
      </c>
      <c r="BF422" s="247">
        <f>IF(N422="snížená",J422,0)</f>
        <v>0</v>
      </c>
      <c r="BG422" s="247">
        <f>IF(N422="zákl. přenesená",J422,0)</f>
        <v>0</v>
      </c>
      <c r="BH422" s="247">
        <f>IF(N422="sníž. přenesená",J422,0)</f>
        <v>0</v>
      </c>
      <c r="BI422" s="247">
        <f>IF(N422="nulová",J422,0)</f>
        <v>0</v>
      </c>
      <c r="BJ422" s="17" t="s">
        <v>84</v>
      </c>
      <c r="BK422" s="247">
        <f>ROUND(I422*H422,2)</f>
        <v>0</v>
      </c>
      <c r="BL422" s="17" t="s">
        <v>156</v>
      </c>
      <c r="BM422" s="246" t="s">
        <v>673</v>
      </c>
    </row>
    <row r="423" spans="1:51" s="13" customFormat="1" ht="12">
      <c r="A423" s="13"/>
      <c r="B423" s="248"/>
      <c r="C423" s="249"/>
      <c r="D423" s="250" t="s">
        <v>175</v>
      </c>
      <c r="E423" s="251" t="s">
        <v>1</v>
      </c>
      <c r="F423" s="252" t="s">
        <v>674</v>
      </c>
      <c r="G423" s="249"/>
      <c r="H423" s="253">
        <v>4.92</v>
      </c>
      <c r="I423" s="254"/>
      <c r="J423" s="249"/>
      <c r="K423" s="249"/>
      <c r="L423" s="255"/>
      <c r="M423" s="256"/>
      <c r="N423" s="257"/>
      <c r="O423" s="257"/>
      <c r="P423" s="257"/>
      <c r="Q423" s="257"/>
      <c r="R423" s="257"/>
      <c r="S423" s="257"/>
      <c r="T423" s="25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9" t="s">
        <v>175</v>
      </c>
      <c r="AU423" s="259" t="s">
        <v>86</v>
      </c>
      <c r="AV423" s="13" t="s">
        <v>86</v>
      </c>
      <c r="AW423" s="13" t="s">
        <v>32</v>
      </c>
      <c r="AX423" s="13" t="s">
        <v>76</v>
      </c>
      <c r="AY423" s="259" t="s">
        <v>138</v>
      </c>
    </row>
    <row r="424" spans="1:51" s="13" customFormat="1" ht="12">
      <c r="A424" s="13"/>
      <c r="B424" s="248"/>
      <c r="C424" s="249"/>
      <c r="D424" s="250" t="s">
        <v>175</v>
      </c>
      <c r="E424" s="251" t="s">
        <v>1</v>
      </c>
      <c r="F424" s="252" t="s">
        <v>675</v>
      </c>
      <c r="G424" s="249"/>
      <c r="H424" s="253">
        <v>5.04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9" t="s">
        <v>175</v>
      </c>
      <c r="AU424" s="259" t="s">
        <v>86</v>
      </c>
      <c r="AV424" s="13" t="s">
        <v>86</v>
      </c>
      <c r="AW424" s="13" t="s">
        <v>32</v>
      </c>
      <c r="AX424" s="13" t="s">
        <v>76</v>
      </c>
      <c r="AY424" s="259" t="s">
        <v>138</v>
      </c>
    </row>
    <row r="425" spans="1:51" s="14" customFormat="1" ht="12">
      <c r="A425" s="14"/>
      <c r="B425" s="260"/>
      <c r="C425" s="261"/>
      <c r="D425" s="250" t="s">
        <v>175</v>
      </c>
      <c r="E425" s="262" t="s">
        <v>1</v>
      </c>
      <c r="F425" s="263" t="s">
        <v>177</v>
      </c>
      <c r="G425" s="261"/>
      <c r="H425" s="264">
        <v>9.96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0" t="s">
        <v>175</v>
      </c>
      <c r="AU425" s="270" t="s">
        <v>86</v>
      </c>
      <c r="AV425" s="14" t="s">
        <v>156</v>
      </c>
      <c r="AW425" s="14" t="s">
        <v>32</v>
      </c>
      <c r="AX425" s="14" t="s">
        <v>84</v>
      </c>
      <c r="AY425" s="270" t="s">
        <v>138</v>
      </c>
    </row>
    <row r="426" spans="1:65" s="2" customFormat="1" ht="16.5" customHeight="1">
      <c r="A426" s="38"/>
      <c r="B426" s="39"/>
      <c r="C426" s="235" t="s">
        <v>676</v>
      </c>
      <c r="D426" s="235" t="s">
        <v>141</v>
      </c>
      <c r="E426" s="236" t="s">
        <v>677</v>
      </c>
      <c r="F426" s="237" t="s">
        <v>678</v>
      </c>
      <c r="G426" s="238" t="s">
        <v>249</v>
      </c>
      <c r="H426" s="239">
        <v>67.2</v>
      </c>
      <c r="I426" s="240"/>
      <c r="J426" s="241">
        <f>ROUND(I426*H426,2)</f>
        <v>0</v>
      </c>
      <c r="K426" s="237" t="s">
        <v>145</v>
      </c>
      <c r="L426" s="44"/>
      <c r="M426" s="242" t="s">
        <v>1</v>
      </c>
      <c r="N426" s="243" t="s">
        <v>41</v>
      </c>
      <c r="O426" s="91"/>
      <c r="P426" s="244">
        <f>O426*H426</f>
        <v>0</v>
      </c>
      <c r="Q426" s="244">
        <v>0.00144</v>
      </c>
      <c r="R426" s="244">
        <f>Q426*H426</f>
        <v>0.096768</v>
      </c>
      <c r="S426" s="244">
        <v>0</v>
      </c>
      <c r="T426" s="245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6" t="s">
        <v>156</v>
      </c>
      <c r="AT426" s="246" t="s">
        <v>141</v>
      </c>
      <c r="AU426" s="246" t="s">
        <v>86</v>
      </c>
      <c r="AY426" s="17" t="s">
        <v>138</v>
      </c>
      <c r="BE426" s="247">
        <f>IF(N426="základní",J426,0)</f>
        <v>0</v>
      </c>
      <c r="BF426" s="247">
        <f>IF(N426="snížená",J426,0)</f>
        <v>0</v>
      </c>
      <c r="BG426" s="247">
        <f>IF(N426="zákl. přenesená",J426,0)</f>
        <v>0</v>
      </c>
      <c r="BH426" s="247">
        <f>IF(N426="sníž. přenesená",J426,0)</f>
        <v>0</v>
      </c>
      <c r="BI426" s="247">
        <f>IF(N426="nulová",J426,0)</f>
        <v>0</v>
      </c>
      <c r="BJ426" s="17" t="s">
        <v>84</v>
      </c>
      <c r="BK426" s="247">
        <f>ROUND(I426*H426,2)</f>
        <v>0</v>
      </c>
      <c r="BL426" s="17" t="s">
        <v>156</v>
      </c>
      <c r="BM426" s="246" t="s">
        <v>679</v>
      </c>
    </row>
    <row r="427" spans="1:51" s="13" customFormat="1" ht="12">
      <c r="A427" s="13"/>
      <c r="B427" s="248"/>
      <c r="C427" s="249"/>
      <c r="D427" s="250" t="s">
        <v>175</v>
      </c>
      <c r="E427" s="251" t="s">
        <v>1</v>
      </c>
      <c r="F427" s="252" t="s">
        <v>680</v>
      </c>
      <c r="G427" s="249"/>
      <c r="H427" s="253">
        <v>67.2</v>
      </c>
      <c r="I427" s="254"/>
      <c r="J427" s="249"/>
      <c r="K427" s="249"/>
      <c r="L427" s="255"/>
      <c r="M427" s="256"/>
      <c r="N427" s="257"/>
      <c r="O427" s="257"/>
      <c r="P427" s="257"/>
      <c r="Q427" s="257"/>
      <c r="R427" s="257"/>
      <c r="S427" s="257"/>
      <c r="T427" s="25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9" t="s">
        <v>175</v>
      </c>
      <c r="AU427" s="259" t="s">
        <v>86</v>
      </c>
      <c r="AV427" s="13" t="s">
        <v>86</v>
      </c>
      <c r="AW427" s="13" t="s">
        <v>32</v>
      </c>
      <c r="AX427" s="13" t="s">
        <v>76</v>
      </c>
      <c r="AY427" s="259" t="s">
        <v>138</v>
      </c>
    </row>
    <row r="428" spans="1:51" s="14" customFormat="1" ht="12">
      <c r="A428" s="14"/>
      <c r="B428" s="260"/>
      <c r="C428" s="261"/>
      <c r="D428" s="250" t="s">
        <v>175</v>
      </c>
      <c r="E428" s="262" t="s">
        <v>1</v>
      </c>
      <c r="F428" s="263" t="s">
        <v>177</v>
      </c>
      <c r="G428" s="261"/>
      <c r="H428" s="264">
        <v>67.2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0" t="s">
        <v>175</v>
      </c>
      <c r="AU428" s="270" t="s">
        <v>86</v>
      </c>
      <c r="AV428" s="14" t="s">
        <v>156</v>
      </c>
      <c r="AW428" s="14" t="s">
        <v>32</v>
      </c>
      <c r="AX428" s="14" t="s">
        <v>84</v>
      </c>
      <c r="AY428" s="270" t="s">
        <v>138</v>
      </c>
    </row>
    <row r="429" spans="1:65" s="2" customFormat="1" ht="16.5" customHeight="1">
      <c r="A429" s="38"/>
      <c r="B429" s="39"/>
      <c r="C429" s="235" t="s">
        <v>681</v>
      </c>
      <c r="D429" s="235" t="s">
        <v>141</v>
      </c>
      <c r="E429" s="236" t="s">
        <v>682</v>
      </c>
      <c r="F429" s="237" t="s">
        <v>683</v>
      </c>
      <c r="G429" s="238" t="s">
        <v>249</v>
      </c>
      <c r="H429" s="239">
        <v>67.2</v>
      </c>
      <c r="I429" s="240"/>
      <c r="J429" s="241">
        <f>ROUND(I429*H429,2)</f>
        <v>0</v>
      </c>
      <c r="K429" s="237" t="s">
        <v>145</v>
      </c>
      <c r="L429" s="44"/>
      <c r="M429" s="242" t="s">
        <v>1</v>
      </c>
      <c r="N429" s="243" t="s">
        <v>41</v>
      </c>
      <c r="O429" s="91"/>
      <c r="P429" s="244">
        <f>O429*H429</f>
        <v>0</v>
      </c>
      <c r="Q429" s="244">
        <v>4E-05</v>
      </c>
      <c r="R429" s="244">
        <f>Q429*H429</f>
        <v>0.0026880000000000003</v>
      </c>
      <c r="S429" s="244">
        <v>0</v>
      </c>
      <c r="T429" s="245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6" t="s">
        <v>156</v>
      </c>
      <c r="AT429" s="246" t="s">
        <v>141</v>
      </c>
      <c r="AU429" s="246" t="s">
        <v>86</v>
      </c>
      <c r="AY429" s="17" t="s">
        <v>138</v>
      </c>
      <c r="BE429" s="247">
        <f>IF(N429="základní",J429,0)</f>
        <v>0</v>
      </c>
      <c r="BF429" s="247">
        <f>IF(N429="snížená",J429,0)</f>
        <v>0</v>
      </c>
      <c r="BG429" s="247">
        <f>IF(N429="zákl. přenesená",J429,0)</f>
        <v>0</v>
      </c>
      <c r="BH429" s="247">
        <f>IF(N429="sníž. přenesená",J429,0)</f>
        <v>0</v>
      </c>
      <c r="BI429" s="247">
        <f>IF(N429="nulová",J429,0)</f>
        <v>0</v>
      </c>
      <c r="BJ429" s="17" t="s">
        <v>84</v>
      </c>
      <c r="BK429" s="247">
        <f>ROUND(I429*H429,2)</f>
        <v>0</v>
      </c>
      <c r="BL429" s="17" t="s">
        <v>156</v>
      </c>
      <c r="BM429" s="246" t="s">
        <v>684</v>
      </c>
    </row>
    <row r="430" spans="1:51" s="13" customFormat="1" ht="12">
      <c r="A430" s="13"/>
      <c r="B430" s="248"/>
      <c r="C430" s="249"/>
      <c r="D430" s="250" t="s">
        <v>175</v>
      </c>
      <c r="E430" s="251" t="s">
        <v>1</v>
      </c>
      <c r="F430" s="252" t="s">
        <v>680</v>
      </c>
      <c r="G430" s="249"/>
      <c r="H430" s="253">
        <v>67.2</v>
      </c>
      <c r="I430" s="254"/>
      <c r="J430" s="249"/>
      <c r="K430" s="249"/>
      <c r="L430" s="255"/>
      <c r="M430" s="256"/>
      <c r="N430" s="257"/>
      <c r="O430" s="257"/>
      <c r="P430" s="257"/>
      <c r="Q430" s="257"/>
      <c r="R430" s="257"/>
      <c r="S430" s="257"/>
      <c r="T430" s="25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9" t="s">
        <v>175</v>
      </c>
      <c r="AU430" s="259" t="s">
        <v>86</v>
      </c>
      <c r="AV430" s="13" t="s">
        <v>86</v>
      </c>
      <c r="AW430" s="13" t="s">
        <v>32</v>
      </c>
      <c r="AX430" s="13" t="s">
        <v>76</v>
      </c>
      <c r="AY430" s="259" t="s">
        <v>138</v>
      </c>
    </row>
    <row r="431" spans="1:51" s="14" customFormat="1" ht="12">
      <c r="A431" s="14"/>
      <c r="B431" s="260"/>
      <c r="C431" s="261"/>
      <c r="D431" s="250" t="s">
        <v>175</v>
      </c>
      <c r="E431" s="262" t="s">
        <v>1</v>
      </c>
      <c r="F431" s="263" t="s">
        <v>177</v>
      </c>
      <c r="G431" s="261"/>
      <c r="H431" s="264">
        <v>67.2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0" t="s">
        <v>175</v>
      </c>
      <c r="AU431" s="270" t="s">
        <v>86</v>
      </c>
      <c r="AV431" s="14" t="s">
        <v>156</v>
      </c>
      <c r="AW431" s="14" t="s">
        <v>32</v>
      </c>
      <c r="AX431" s="14" t="s">
        <v>84</v>
      </c>
      <c r="AY431" s="270" t="s">
        <v>138</v>
      </c>
    </row>
    <row r="432" spans="1:63" s="12" customFormat="1" ht="22.8" customHeight="1">
      <c r="A432" s="12"/>
      <c r="B432" s="219"/>
      <c r="C432" s="220"/>
      <c r="D432" s="221" t="s">
        <v>75</v>
      </c>
      <c r="E432" s="233" t="s">
        <v>151</v>
      </c>
      <c r="F432" s="233" t="s">
        <v>685</v>
      </c>
      <c r="G432" s="220"/>
      <c r="H432" s="220"/>
      <c r="I432" s="223"/>
      <c r="J432" s="234">
        <f>BK432</f>
        <v>0</v>
      </c>
      <c r="K432" s="220"/>
      <c r="L432" s="225"/>
      <c r="M432" s="226"/>
      <c r="N432" s="227"/>
      <c r="O432" s="227"/>
      <c r="P432" s="228">
        <f>SUM(P433:P437)</f>
        <v>0</v>
      </c>
      <c r="Q432" s="227"/>
      <c r="R432" s="228">
        <f>SUM(R433:R437)</f>
        <v>0.6769160000000001</v>
      </c>
      <c r="S432" s="227"/>
      <c r="T432" s="229">
        <f>SUM(T433:T437)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30" t="s">
        <v>84</v>
      </c>
      <c r="AT432" s="231" t="s">
        <v>75</v>
      </c>
      <c r="AU432" s="231" t="s">
        <v>84</v>
      </c>
      <c r="AY432" s="230" t="s">
        <v>138</v>
      </c>
      <c r="BK432" s="232">
        <f>SUM(BK433:BK437)</f>
        <v>0</v>
      </c>
    </row>
    <row r="433" spans="1:65" s="2" customFormat="1" ht="21.75" customHeight="1">
      <c r="A433" s="38"/>
      <c r="B433" s="39"/>
      <c r="C433" s="235" t="s">
        <v>686</v>
      </c>
      <c r="D433" s="235" t="s">
        <v>141</v>
      </c>
      <c r="E433" s="236" t="s">
        <v>687</v>
      </c>
      <c r="F433" s="237" t="s">
        <v>688</v>
      </c>
      <c r="G433" s="238" t="s">
        <v>342</v>
      </c>
      <c r="H433" s="239">
        <v>3</v>
      </c>
      <c r="I433" s="240"/>
      <c r="J433" s="241">
        <f>ROUND(I433*H433,2)</f>
        <v>0</v>
      </c>
      <c r="K433" s="237" t="s">
        <v>154</v>
      </c>
      <c r="L433" s="44"/>
      <c r="M433" s="242" t="s">
        <v>1</v>
      </c>
      <c r="N433" s="243" t="s">
        <v>41</v>
      </c>
      <c r="O433" s="91"/>
      <c r="P433" s="244">
        <f>O433*H433</f>
        <v>0</v>
      </c>
      <c r="Q433" s="244">
        <v>0.12064</v>
      </c>
      <c r="R433" s="244">
        <f>Q433*H433</f>
        <v>0.36192</v>
      </c>
      <c r="S433" s="244">
        <v>0</v>
      </c>
      <c r="T433" s="245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46" t="s">
        <v>156</v>
      </c>
      <c r="AT433" s="246" t="s">
        <v>141</v>
      </c>
      <c r="AU433" s="246" t="s">
        <v>86</v>
      </c>
      <c r="AY433" s="17" t="s">
        <v>138</v>
      </c>
      <c r="BE433" s="247">
        <f>IF(N433="základní",J433,0)</f>
        <v>0</v>
      </c>
      <c r="BF433" s="247">
        <f>IF(N433="snížená",J433,0)</f>
        <v>0</v>
      </c>
      <c r="BG433" s="247">
        <f>IF(N433="zákl. přenesená",J433,0)</f>
        <v>0</v>
      </c>
      <c r="BH433" s="247">
        <f>IF(N433="sníž. přenesená",J433,0)</f>
        <v>0</v>
      </c>
      <c r="BI433" s="247">
        <f>IF(N433="nulová",J433,0)</f>
        <v>0</v>
      </c>
      <c r="BJ433" s="17" t="s">
        <v>84</v>
      </c>
      <c r="BK433" s="247">
        <f>ROUND(I433*H433,2)</f>
        <v>0</v>
      </c>
      <c r="BL433" s="17" t="s">
        <v>156</v>
      </c>
      <c r="BM433" s="246" t="s">
        <v>689</v>
      </c>
    </row>
    <row r="434" spans="1:51" s="13" customFormat="1" ht="12">
      <c r="A434" s="13"/>
      <c r="B434" s="248"/>
      <c r="C434" s="249"/>
      <c r="D434" s="250" t="s">
        <v>175</v>
      </c>
      <c r="E434" s="251" t="s">
        <v>1</v>
      </c>
      <c r="F434" s="252" t="s">
        <v>690</v>
      </c>
      <c r="G434" s="249"/>
      <c r="H434" s="253">
        <v>3</v>
      </c>
      <c r="I434" s="254"/>
      <c r="J434" s="249"/>
      <c r="K434" s="249"/>
      <c r="L434" s="255"/>
      <c r="M434" s="256"/>
      <c r="N434" s="257"/>
      <c r="O434" s="257"/>
      <c r="P434" s="257"/>
      <c r="Q434" s="257"/>
      <c r="R434" s="257"/>
      <c r="S434" s="257"/>
      <c r="T434" s="25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9" t="s">
        <v>175</v>
      </c>
      <c r="AU434" s="259" t="s">
        <v>86</v>
      </c>
      <c r="AV434" s="13" t="s">
        <v>86</v>
      </c>
      <c r="AW434" s="13" t="s">
        <v>32</v>
      </c>
      <c r="AX434" s="13" t="s">
        <v>84</v>
      </c>
      <c r="AY434" s="259" t="s">
        <v>138</v>
      </c>
    </row>
    <row r="435" spans="1:65" s="2" customFormat="1" ht="21.75" customHeight="1">
      <c r="A435" s="38"/>
      <c r="B435" s="39"/>
      <c r="C435" s="286" t="s">
        <v>691</v>
      </c>
      <c r="D435" s="286" t="s">
        <v>529</v>
      </c>
      <c r="E435" s="287" t="s">
        <v>692</v>
      </c>
      <c r="F435" s="288" t="s">
        <v>693</v>
      </c>
      <c r="G435" s="289" t="s">
        <v>262</v>
      </c>
      <c r="H435" s="290">
        <v>28.636</v>
      </c>
      <c r="I435" s="291"/>
      <c r="J435" s="292">
        <f>ROUND(I435*H435,2)</f>
        <v>0</v>
      </c>
      <c r="K435" s="288" t="s">
        <v>154</v>
      </c>
      <c r="L435" s="293"/>
      <c r="M435" s="294" t="s">
        <v>1</v>
      </c>
      <c r="N435" s="295" t="s">
        <v>41</v>
      </c>
      <c r="O435" s="91"/>
      <c r="P435" s="244">
        <f>O435*H435</f>
        <v>0</v>
      </c>
      <c r="Q435" s="244">
        <v>0.011</v>
      </c>
      <c r="R435" s="244">
        <f>Q435*H435</f>
        <v>0.314996</v>
      </c>
      <c r="S435" s="244">
        <v>0</v>
      </c>
      <c r="T435" s="245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6" t="s">
        <v>171</v>
      </c>
      <c r="AT435" s="246" t="s">
        <v>529</v>
      </c>
      <c r="AU435" s="246" t="s">
        <v>86</v>
      </c>
      <c r="AY435" s="17" t="s">
        <v>138</v>
      </c>
      <c r="BE435" s="247">
        <f>IF(N435="základní",J435,0)</f>
        <v>0</v>
      </c>
      <c r="BF435" s="247">
        <f>IF(N435="snížená",J435,0)</f>
        <v>0</v>
      </c>
      <c r="BG435" s="247">
        <f>IF(N435="zákl. přenesená",J435,0)</f>
        <v>0</v>
      </c>
      <c r="BH435" s="247">
        <f>IF(N435="sníž. přenesená",J435,0)</f>
        <v>0</v>
      </c>
      <c r="BI435" s="247">
        <f>IF(N435="nulová",J435,0)</f>
        <v>0</v>
      </c>
      <c r="BJ435" s="17" t="s">
        <v>84</v>
      </c>
      <c r="BK435" s="247">
        <f>ROUND(I435*H435,2)</f>
        <v>0</v>
      </c>
      <c r="BL435" s="17" t="s">
        <v>156</v>
      </c>
      <c r="BM435" s="246" t="s">
        <v>694</v>
      </c>
    </row>
    <row r="436" spans="1:51" s="13" customFormat="1" ht="12">
      <c r="A436" s="13"/>
      <c r="B436" s="248"/>
      <c r="C436" s="249"/>
      <c r="D436" s="250" t="s">
        <v>175</v>
      </c>
      <c r="E436" s="251" t="s">
        <v>1</v>
      </c>
      <c r="F436" s="252" t="s">
        <v>695</v>
      </c>
      <c r="G436" s="249"/>
      <c r="H436" s="253">
        <v>28.636</v>
      </c>
      <c r="I436" s="254"/>
      <c r="J436" s="249"/>
      <c r="K436" s="249"/>
      <c r="L436" s="255"/>
      <c r="M436" s="256"/>
      <c r="N436" s="257"/>
      <c r="O436" s="257"/>
      <c r="P436" s="257"/>
      <c r="Q436" s="257"/>
      <c r="R436" s="257"/>
      <c r="S436" s="257"/>
      <c r="T436" s="25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59" t="s">
        <v>175</v>
      </c>
      <c r="AU436" s="259" t="s">
        <v>86</v>
      </c>
      <c r="AV436" s="13" t="s">
        <v>86</v>
      </c>
      <c r="AW436" s="13" t="s">
        <v>32</v>
      </c>
      <c r="AX436" s="13" t="s">
        <v>76</v>
      </c>
      <c r="AY436" s="259" t="s">
        <v>138</v>
      </c>
    </row>
    <row r="437" spans="1:51" s="14" customFormat="1" ht="12">
      <c r="A437" s="14"/>
      <c r="B437" s="260"/>
      <c r="C437" s="261"/>
      <c r="D437" s="250" t="s">
        <v>175</v>
      </c>
      <c r="E437" s="262" t="s">
        <v>1</v>
      </c>
      <c r="F437" s="263" t="s">
        <v>177</v>
      </c>
      <c r="G437" s="261"/>
      <c r="H437" s="264">
        <v>28.636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0" t="s">
        <v>175</v>
      </c>
      <c r="AU437" s="270" t="s">
        <v>86</v>
      </c>
      <c r="AV437" s="14" t="s">
        <v>156</v>
      </c>
      <c r="AW437" s="14" t="s">
        <v>32</v>
      </c>
      <c r="AX437" s="14" t="s">
        <v>84</v>
      </c>
      <c r="AY437" s="270" t="s">
        <v>138</v>
      </c>
    </row>
    <row r="438" spans="1:63" s="12" customFormat="1" ht="22.8" customHeight="1">
      <c r="A438" s="12"/>
      <c r="B438" s="219"/>
      <c r="C438" s="220"/>
      <c r="D438" s="221" t="s">
        <v>75</v>
      </c>
      <c r="E438" s="233" t="s">
        <v>137</v>
      </c>
      <c r="F438" s="233" t="s">
        <v>696</v>
      </c>
      <c r="G438" s="220"/>
      <c r="H438" s="220"/>
      <c r="I438" s="223"/>
      <c r="J438" s="234">
        <f>BK438</f>
        <v>0</v>
      </c>
      <c r="K438" s="220"/>
      <c r="L438" s="225"/>
      <c r="M438" s="226"/>
      <c r="N438" s="227"/>
      <c r="O438" s="227"/>
      <c r="P438" s="228">
        <f>SUM(P439:P510)</f>
        <v>0</v>
      </c>
      <c r="Q438" s="227"/>
      <c r="R438" s="228">
        <f>SUM(R439:R510)</f>
        <v>286.7716699</v>
      </c>
      <c r="S438" s="227"/>
      <c r="T438" s="229">
        <f>SUM(T439:T510)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30" t="s">
        <v>84</v>
      </c>
      <c r="AT438" s="231" t="s">
        <v>75</v>
      </c>
      <c r="AU438" s="231" t="s">
        <v>84</v>
      </c>
      <c r="AY438" s="230" t="s">
        <v>138</v>
      </c>
      <c r="BK438" s="232">
        <f>SUM(BK439:BK510)</f>
        <v>0</v>
      </c>
    </row>
    <row r="439" spans="1:65" s="2" customFormat="1" ht="16.5" customHeight="1">
      <c r="A439" s="38"/>
      <c r="B439" s="39"/>
      <c r="C439" s="235" t="s">
        <v>697</v>
      </c>
      <c r="D439" s="235" t="s">
        <v>141</v>
      </c>
      <c r="E439" s="236" t="s">
        <v>698</v>
      </c>
      <c r="F439" s="237" t="s">
        <v>699</v>
      </c>
      <c r="G439" s="238" t="s">
        <v>249</v>
      </c>
      <c r="H439" s="239">
        <v>1336.196</v>
      </c>
      <c r="I439" s="240"/>
      <c r="J439" s="241">
        <f>ROUND(I439*H439,2)</f>
        <v>0</v>
      </c>
      <c r="K439" s="237" t="s">
        <v>1</v>
      </c>
      <c r="L439" s="44"/>
      <c r="M439" s="242" t="s">
        <v>1</v>
      </c>
      <c r="N439" s="243" t="s">
        <v>41</v>
      </c>
      <c r="O439" s="91"/>
      <c r="P439" s="244">
        <f>O439*H439</f>
        <v>0</v>
      </c>
      <c r="Q439" s="244">
        <v>0</v>
      </c>
      <c r="R439" s="244">
        <f>Q439*H439</f>
        <v>0</v>
      </c>
      <c r="S439" s="244">
        <v>0</v>
      </c>
      <c r="T439" s="245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6" t="s">
        <v>156</v>
      </c>
      <c r="AT439" s="246" t="s">
        <v>141</v>
      </c>
      <c r="AU439" s="246" t="s">
        <v>86</v>
      </c>
      <c r="AY439" s="17" t="s">
        <v>138</v>
      </c>
      <c r="BE439" s="247">
        <f>IF(N439="základní",J439,0)</f>
        <v>0</v>
      </c>
      <c r="BF439" s="247">
        <f>IF(N439="snížená",J439,0)</f>
        <v>0</v>
      </c>
      <c r="BG439" s="247">
        <f>IF(N439="zákl. přenesená",J439,0)</f>
        <v>0</v>
      </c>
      <c r="BH439" s="247">
        <f>IF(N439="sníž. přenesená",J439,0)</f>
        <v>0</v>
      </c>
      <c r="BI439" s="247">
        <f>IF(N439="nulová",J439,0)</f>
        <v>0</v>
      </c>
      <c r="BJ439" s="17" t="s">
        <v>84</v>
      </c>
      <c r="BK439" s="247">
        <f>ROUND(I439*H439,2)</f>
        <v>0</v>
      </c>
      <c r="BL439" s="17" t="s">
        <v>156</v>
      </c>
      <c r="BM439" s="246" t="s">
        <v>700</v>
      </c>
    </row>
    <row r="440" spans="1:51" s="13" customFormat="1" ht="12">
      <c r="A440" s="13"/>
      <c r="B440" s="248"/>
      <c r="C440" s="249"/>
      <c r="D440" s="250" t="s">
        <v>175</v>
      </c>
      <c r="E440" s="251" t="s">
        <v>1</v>
      </c>
      <c r="F440" s="252" t="s">
        <v>701</v>
      </c>
      <c r="G440" s="249"/>
      <c r="H440" s="253">
        <v>1336.196</v>
      </c>
      <c r="I440" s="254"/>
      <c r="J440" s="249"/>
      <c r="K440" s="249"/>
      <c r="L440" s="255"/>
      <c r="M440" s="256"/>
      <c r="N440" s="257"/>
      <c r="O440" s="257"/>
      <c r="P440" s="257"/>
      <c r="Q440" s="257"/>
      <c r="R440" s="257"/>
      <c r="S440" s="257"/>
      <c r="T440" s="25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9" t="s">
        <v>175</v>
      </c>
      <c r="AU440" s="259" t="s">
        <v>86</v>
      </c>
      <c r="AV440" s="13" t="s">
        <v>86</v>
      </c>
      <c r="AW440" s="13" t="s">
        <v>32</v>
      </c>
      <c r="AX440" s="13" t="s">
        <v>76</v>
      </c>
      <c r="AY440" s="259" t="s">
        <v>138</v>
      </c>
    </row>
    <row r="441" spans="1:51" s="14" customFormat="1" ht="12">
      <c r="A441" s="14"/>
      <c r="B441" s="260"/>
      <c r="C441" s="261"/>
      <c r="D441" s="250" t="s">
        <v>175</v>
      </c>
      <c r="E441" s="262" t="s">
        <v>1</v>
      </c>
      <c r="F441" s="263" t="s">
        <v>177</v>
      </c>
      <c r="G441" s="261"/>
      <c r="H441" s="264">
        <v>1336.196</v>
      </c>
      <c r="I441" s="265"/>
      <c r="J441" s="261"/>
      <c r="K441" s="261"/>
      <c r="L441" s="266"/>
      <c r="M441" s="267"/>
      <c r="N441" s="268"/>
      <c r="O441" s="268"/>
      <c r="P441" s="268"/>
      <c r="Q441" s="268"/>
      <c r="R441" s="268"/>
      <c r="S441" s="268"/>
      <c r="T441" s="26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0" t="s">
        <v>175</v>
      </c>
      <c r="AU441" s="270" t="s">
        <v>86</v>
      </c>
      <c r="AV441" s="14" t="s">
        <v>156</v>
      </c>
      <c r="AW441" s="14" t="s">
        <v>32</v>
      </c>
      <c r="AX441" s="14" t="s">
        <v>84</v>
      </c>
      <c r="AY441" s="270" t="s">
        <v>138</v>
      </c>
    </row>
    <row r="442" spans="1:65" s="2" customFormat="1" ht="16.5" customHeight="1">
      <c r="A442" s="38"/>
      <c r="B442" s="39"/>
      <c r="C442" s="235" t="s">
        <v>702</v>
      </c>
      <c r="D442" s="235" t="s">
        <v>141</v>
      </c>
      <c r="E442" s="236" t="s">
        <v>703</v>
      </c>
      <c r="F442" s="237" t="s">
        <v>704</v>
      </c>
      <c r="G442" s="238" t="s">
        <v>249</v>
      </c>
      <c r="H442" s="239">
        <v>2708.346</v>
      </c>
      <c r="I442" s="240"/>
      <c r="J442" s="241">
        <f>ROUND(I442*H442,2)</f>
        <v>0</v>
      </c>
      <c r="K442" s="237" t="s">
        <v>154</v>
      </c>
      <c r="L442" s="44"/>
      <c r="M442" s="242" t="s">
        <v>1</v>
      </c>
      <c r="N442" s="243" t="s">
        <v>41</v>
      </c>
      <c r="O442" s="91"/>
      <c r="P442" s="244">
        <f>O442*H442</f>
        <v>0</v>
      </c>
      <c r="Q442" s="244">
        <v>0</v>
      </c>
      <c r="R442" s="244">
        <f>Q442*H442</f>
        <v>0</v>
      </c>
      <c r="S442" s="244">
        <v>0</v>
      </c>
      <c r="T442" s="245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46" t="s">
        <v>156</v>
      </c>
      <c r="AT442" s="246" t="s">
        <v>141</v>
      </c>
      <c r="AU442" s="246" t="s">
        <v>86</v>
      </c>
      <c r="AY442" s="17" t="s">
        <v>138</v>
      </c>
      <c r="BE442" s="247">
        <f>IF(N442="základní",J442,0)</f>
        <v>0</v>
      </c>
      <c r="BF442" s="247">
        <f>IF(N442="snížená",J442,0)</f>
        <v>0</v>
      </c>
      <c r="BG442" s="247">
        <f>IF(N442="zákl. přenesená",J442,0)</f>
        <v>0</v>
      </c>
      <c r="BH442" s="247">
        <f>IF(N442="sníž. přenesená",J442,0)</f>
        <v>0</v>
      </c>
      <c r="BI442" s="247">
        <f>IF(N442="nulová",J442,0)</f>
        <v>0</v>
      </c>
      <c r="BJ442" s="17" t="s">
        <v>84</v>
      </c>
      <c r="BK442" s="247">
        <f>ROUND(I442*H442,2)</f>
        <v>0</v>
      </c>
      <c r="BL442" s="17" t="s">
        <v>156</v>
      </c>
      <c r="BM442" s="246" t="s">
        <v>705</v>
      </c>
    </row>
    <row r="443" spans="1:51" s="13" customFormat="1" ht="12">
      <c r="A443" s="13"/>
      <c r="B443" s="248"/>
      <c r="C443" s="249"/>
      <c r="D443" s="250" t="s">
        <v>175</v>
      </c>
      <c r="E443" s="251" t="s">
        <v>1</v>
      </c>
      <c r="F443" s="252" t="s">
        <v>706</v>
      </c>
      <c r="G443" s="249"/>
      <c r="H443" s="253">
        <v>1297.21</v>
      </c>
      <c r="I443" s="254"/>
      <c r="J443" s="249"/>
      <c r="K443" s="249"/>
      <c r="L443" s="255"/>
      <c r="M443" s="256"/>
      <c r="N443" s="257"/>
      <c r="O443" s="257"/>
      <c r="P443" s="257"/>
      <c r="Q443" s="257"/>
      <c r="R443" s="257"/>
      <c r="S443" s="257"/>
      <c r="T443" s="25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9" t="s">
        <v>175</v>
      </c>
      <c r="AU443" s="259" t="s">
        <v>86</v>
      </c>
      <c r="AV443" s="13" t="s">
        <v>86</v>
      </c>
      <c r="AW443" s="13" t="s">
        <v>32</v>
      </c>
      <c r="AX443" s="13" t="s">
        <v>76</v>
      </c>
      <c r="AY443" s="259" t="s">
        <v>138</v>
      </c>
    </row>
    <row r="444" spans="1:51" s="13" customFormat="1" ht="12">
      <c r="A444" s="13"/>
      <c r="B444" s="248"/>
      <c r="C444" s="249"/>
      <c r="D444" s="250" t="s">
        <v>175</v>
      </c>
      <c r="E444" s="251" t="s">
        <v>1</v>
      </c>
      <c r="F444" s="252" t="s">
        <v>707</v>
      </c>
      <c r="G444" s="249"/>
      <c r="H444" s="253">
        <v>187.95</v>
      </c>
      <c r="I444" s="254"/>
      <c r="J444" s="249"/>
      <c r="K444" s="249"/>
      <c r="L444" s="255"/>
      <c r="M444" s="256"/>
      <c r="N444" s="257"/>
      <c r="O444" s="257"/>
      <c r="P444" s="257"/>
      <c r="Q444" s="257"/>
      <c r="R444" s="257"/>
      <c r="S444" s="257"/>
      <c r="T444" s="25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9" t="s">
        <v>175</v>
      </c>
      <c r="AU444" s="259" t="s">
        <v>86</v>
      </c>
      <c r="AV444" s="13" t="s">
        <v>86</v>
      </c>
      <c r="AW444" s="13" t="s">
        <v>32</v>
      </c>
      <c r="AX444" s="13" t="s">
        <v>76</v>
      </c>
      <c r="AY444" s="259" t="s">
        <v>138</v>
      </c>
    </row>
    <row r="445" spans="1:51" s="13" customFormat="1" ht="12">
      <c r="A445" s="13"/>
      <c r="B445" s="248"/>
      <c r="C445" s="249"/>
      <c r="D445" s="250" t="s">
        <v>175</v>
      </c>
      <c r="E445" s="251" t="s">
        <v>1</v>
      </c>
      <c r="F445" s="252" t="s">
        <v>708</v>
      </c>
      <c r="G445" s="249"/>
      <c r="H445" s="253">
        <v>833.186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9" t="s">
        <v>175</v>
      </c>
      <c r="AU445" s="259" t="s">
        <v>86</v>
      </c>
      <c r="AV445" s="13" t="s">
        <v>86</v>
      </c>
      <c r="AW445" s="13" t="s">
        <v>32</v>
      </c>
      <c r="AX445" s="13" t="s">
        <v>76</v>
      </c>
      <c r="AY445" s="259" t="s">
        <v>138</v>
      </c>
    </row>
    <row r="446" spans="1:51" s="13" customFormat="1" ht="12">
      <c r="A446" s="13"/>
      <c r="B446" s="248"/>
      <c r="C446" s="249"/>
      <c r="D446" s="250" t="s">
        <v>175</v>
      </c>
      <c r="E446" s="251" t="s">
        <v>1</v>
      </c>
      <c r="F446" s="252" t="s">
        <v>709</v>
      </c>
      <c r="G446" s="249"/>
      <c r="H446" s="253">
        <v>390</v>
      </c>
      <c r="I446" s="254"/>
      <c r="J446" s="249"/>
      <c r="K446" s="249"/>
      <c r="L446" s="255"/>
      <c r="M446" s="256"/>
      <c r="N446" s="257"/>
      <c r="O446" s="257"/>
      <c r="P446" s="257"/>
      <c r="Q446" s="257"/>
      <c r="R446" s="257"/>
      <c r="S446" s="257"/>
      <c r="T446" s="25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9" t="s">
        <v>175</v>
      </c>
      <c r="AU446" s="259" t="s">
        <v>86</v>
      </c>
      <c r="AV446" s="13" t="s">
        <v>86</v>
      </c>
      <c r="AW446" s="13" t="s">
        <v>32</v>
      </c>
      <c r="AX446" s="13" t="s">
        <v>76</v>
      </c>
      <c r="AY446" s="259" t="s">
        <v>138</v>
      </c>
    </row>
    <row r="447" spans="1:51" s="14" customFormat="1" ht="12">
      <c r="A447" s="14"/>
      <c r="B447" s="260"/>
      <c r="C447" s="261"/>
      <c r="D447" s="250" t="s">
        <v>175</v>
      </c>
      <c r="E447" s="262" t="s">
        <v>1</v>
      </c>
      <c r="F447" s="263" t="s">
        <v>177</v>
      </c>
      <c r="G447" s="261"/>
      <c r="H447" s="264">
        <v>2708.346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0" t="s">
        <v>175</v>
      </c>
      <c r="AU447" s="270" t="s">
        <v>86</v>
      </c>
      <c r="AV447" s="14" t="s">
        <v>156</v>
      </c>
      <c r="AW447" s="14" t="s">
        <v>32</v>
      </c>
      <c r="AX447" s="14" t="s">
        <v>84</v>
      </c>
      <c r="AY447" s="270" t="s">
        <v>138</v>
      </c>
    </row>
    <row r="448" spans="1:65" s="2" customFormat="1" ht="16.5" customHeight="1">
      <c r="A448" s="38"/>
      <c r="B448" s="39"/>
      <c r="C448" s="235" t="s">
        <v>710</v>
      </c>
      <c r="D448" s="235" t="s">
        <v>141</v>
      </c>
      <c r="E448" s="236" t="s">
        <v>711</v>
      </c>
      <c r="F448" s="237" t="s">
        <v>712</v>
      </c>
      <c r="G448" s="238" t="s">
        <v>249</v>
      </c>
      <c r="H448" s="239">
        <v>327.753</v>
      </c>
      <c r="I448" s="240"/>
      <c r="J448" s="241">
        <f>ROUND(I448*H448,2)</f>
        <v>0</v>
      </c>
      <c r="K448" s="237" t="s">
        <v>154</v>
      </c>
      <c r="L448" s="44"/>
      <c r="M448" s="242" t="s">
        <v>1</v>
      </c>
      <c r="N448" s="243" t="s">
        <v>41</v>
      </c>
      <c r="O448" s="91"/>
      <c r="P448" s="244">
        <f>O448*H448</f>
        <v>0</v>
      </c>
      <c r="Q448" s="244">
        <v>0</v>
      </c>
      <c r="R448" s="244">
        <f>Q448*H448</f>
        <v>0</v>
      </c>
      <c r="S448" s="244">
        <v>0</v>
      </c>
      <c r="T448" s="245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46" t="s">
        <v>156</v>
      </c>
      <c r="AT448" s="246" t="s">
        <v>141</v>
      </c>
      <c r="AU448" s="246" t="s">
        <v>86</v>
      </c>
      <c r="AY448" s="17" t="s">
        <v>138</v>
      </c>
      <c r="BE448" s="247">
        <f>IF(N448="základní",J448,0)</f>
        <v>0</v>
      </c>
      <c r="BF448" s="247">
        <f>IF(N448="snížená",J448,0)</f>
        <v>0</v>
      </c>
      <c r="BG448" s="247">
        <f>IF(N448="zákl. přenesená",J448,0)</f>
        <v>0</v>
      </c>
      <c r="BH448" s="247">
        <f>IF(N448="sníž. přenesená",J448,0)</f>
        <v>0</v>
      </c>
      <c r="BI448" s="247">
        <f>IF(N448="nulová",J448,0)</f>
        <v>0</v>
      </c>
      <c r="BJ448" s="17" t="s">
        <v>84</v>
      </c>
      <c r="BK448" s="247">
        <f>ROUND(I448*H448,2)</f>
        <v>0</v>
      </c>
      <c r="BL448" s="17" t="s">
        <v>156</v>
      </c>
      <c r="BM448" s="246" t="s">
        <v>713</v>
      </c>
    </row>
    <row r="449" spans="1:51" s="13" customFormat="1" ht="12">
      <c r="A449" s="13"/>
      <c r="B449" s="248"/>
      <c r="C449" s="249"/>
      <c r="D449" s="250" t="s">
        <v>175</v>
      </c>
      <c r="E449" s="251" t="s">
        <v>1</v>
      </c>
      <c r="F449" s="252" t="s">
        <v>714</v>
      </c>
      <c r="G449" s="249"/>
      <c r="H449" s="253">
        <v>44.2</v>
      </c>
      <c r="I449" s="254"/>
      <c r="J449" s="249"/>
      <c r="K449" s="249"/>
      <c r="L449" s="255"/>
      <c r="M449" s="256"/>
      <c r="N449" s="257"/>
      <c r="O449" s="257"/>
      <c r="P449" s="257"/>
      <c r="Q449" s="257"/>
      <c r="R449" s="257"/>
      <c r="S449" s="257"/>
      <c r="T449" s="25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59" t="s">
        <v>175</v>
      </c>
      <c r="AU449" s="259" t="s">
        <v>86</v>
      </c>
      <c r="AV449" s="13" t="s">
        <v>86</v>
      </c>
      <c r="AW449" s="13" t="s">
        <v>32</v>
      </c>
      <c r="AX449" s="13" t="s">
        <v>76</v>
      </c>
      <c r="AY449" s="259" t="s">
        <v>138</v>
      </c>
    </row>
    <row r="450" spans="1:51" s="13" customFormat="1" ht="12">
      <c r="A450" s="13"/>
      <c r="B450" s="248"/>
      <c r="C450" s="249"/>
      <c r="D450" s="250" t="s">
        <v>175</v>
      </c>
      <c r="E450" s="251" t="s">
        <v>1</v>
      </c>
      <c r="F450" s="252" t="s">
        <v>707</v>
      </c>
      <c r="G450" s="249"/>
      <c r="H450" s="253">
        <v>187.95</v>
      </c>
      <c r="I450" s="254"/>
      <c r="J450" s="249"/>
      <c r="K450" s="249"/>
      <c r="L450" s="255"/>
      <c r="M450" s="256"/>
      <c r="N450" s="257"/>
      <c r="O450" s="257"/>
      <c r="P450" s="257"/>
      <c r="Q450" s="257"/>
      <c r="R450" s="257"/>
      <c r="S450" s="257"/>
      <c r="T450" s="25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9" t="s">
        <v>175</v>
      </c>
      <c r="AU450" s="259" t="s">
        <v>86</v>
      </c>
      <c r="AV450" s="13" t="s">
        <v>86</v>
      </c>
      <c r="AW450" s="13" t="s">
        <v>32</v>
      </c>
      <c r="AX450" s="13" t="s">
        <v>76</v>
      </c>
      <c r="AY450" s="259" t="s">
        <v>138</v>
      </c>
    </row>
    <row r="451" spans="1:51" s="13" customFormat="1" ht="12">
      <c r="A451" s="13"/>
      <c r="B451" s="248"/>
      <c r="C451" s="249"/>
      <c r="D451" s="250" t="s">
        <v>175</v>
      </c>
      <c r="E451" s="251" t="s">
        <v>1</v>
      </c>
      <c r="F451" s="252" t="s">
        <v>715</v>
      </c>
      <c r="G451" s="249"/>
      <c r="H451" s="253">
        <v>95.603</v>
      </c>
      <c r="I451" s="254"/>
      <c r="J451" s="249"/>
      <c r="K451" s="249"/>
      <c r="L451" s="255"/>
      <c r="M451" s="256"/>
      <c r="N451" s="257"/>
      <c r="O451" s="257"/>
      <c r="P451" s="257"/>
      <c r="Q451" s="257"/>
      <c r="R451" s="257"/>
      <c r="S451" s="257"/>
      <c r="T451" s="25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9" t="s">
        <v>175</v>
      </c>
      <c r="AU451" s="259" t="s">
        <v>86</v>
      </c>
      <c r="AV451" s="13" t="s">
        <v>86</v>
      </c>
      <c r="AW451" s="13" t="s">
        <v>32</v>
      </c>
      <c r="AX451" s="13" t="s">
        <v>76</v>
      </c>
      <c r="AY451" s="259" t="s">
        <v>138</v>
      </c>
    </row>
    <row r="452" spans="1:51" s="14" customFormat="1" ht="12">
      <c r="A452" s="14"/>
      <c r="B452" s="260"/>
      <c r="C452" s="261"/>
      <c r="D452" s="250" t="s">
        <v>175</v>
      </c>
      <c r="E452" s="262" t="s">
        <v>1</v>
      </c>
      <c r="F452" s="263" t="s">
        <v>177</v>
      </c>
      <c r="G452" s="261"/>
      <c r="H452" s="264">
        <v>327.753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0" t="s">
        <v>175</v>
      </c>
      <c r="AU452" s="270" t="s">
        <v>86</v>
      </c>
      <c r="AV452" s="14" t="s">
        <v>156</v>
      </c>
      <c r="AW452" s="14" t="s">
        <v>32</v>
      </c>
      <c r="AX452" s="14" t="s">
        <v>84</v>
      </c>
      <c r="AY452" s="270" t="s">
        <v>138</v>
      </c>
    </row>
    <row r="453" spans="1:65" s="2" customFormat="1" ht="16.5" customHeight="1">
      <c r="A453" s="38"/>
      <c r="B453" s="39"/>
      <c r="C453" s="235" t="s">
        <v>716</v>
      </c>
      <c r="D453" s="235" t="s">
        <v>141</v>
      </c>
      <c r="E453" s="236" t="s">
        <v>717</v>
      </c>
      <c r="F453" s="237" t="s">
        <v>718</v>
      </c>
      <c r="G453" s="238" t="s">
        <v>249</v>
      </c>
      <c r="H453" s="239">
        <v>1854.36</v>
      </c>
      <c r="I453" s="240"/>
      <c r="J453" s="241">
        <f>ROUND(I453*H453,2)</f>
        <v>0</v>
      </c>
      <c r="K453" s="237" t="s">
        <v>154</v>
      </c>
      <c r="L453" s="44"/>
      <c r="M453" s="242" t="s">
        <v>1</v>
      </c>
      <c r="N453" s="243" t="s">
        <v>41</v>
      </c>
      <c r="O453" s="91"/>
      <c r="P453" s="244">
        <f>O453*H453</f>
        <v>0</v>
      </c>
      <c r="Q453" s="244">
        <v>0</v>
      </c>
      <c r="R453" s="244">
        <f>Q453*H453</f>
        <v>0</v>
      </c>
      <c r="S453" s="244">
        <v>0</v>
      </c>
      <c r="T453" s="245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6" t="s">
        <v>156</v>
      </c>
      <c r="AT453" s="246" t="s">
        <v>141</v>
      </c>
      <c r="AU453" s="246" t="s">
        <v>86</v>
      </c>
      <c r="AY453" s="17" t="s">
        <v>138</v>
      </c>
      <c r="BE453" s="247">
        <f>IF(N453="základní",J453,0)</f>
        <v>0</v>
      </c>
      <c r="BF453" s="247">
        <f>IF(N453="snížená",J453,0)</f>
        <v>0</v>
      </c>
      <c r="BG453" s="247">
        <f>IF(N453="zákl. přenesená",J453,0)</f>
        <v>0</v>
      </c>
      <c r="BH453" s="247">
        <f>IF(N453="sníž. přenesená",J453,0)</f>
        <v>0</v>
      </c>
      <c r="BI453" s="247">
        <f>IF(N453="nulová",J453,0)</f>
        <v>0</v>
      </c>
      <c r="BJ453" s="17" t="s">
        <v>84</v>
      </c>
      <c r="BK453" s="247">
        <f>ROUND(I453*H453,2)</f>
        <v>0</v>
      </c>
      <c r="BL453" s="17" t="s">
        <v>156</v>
      </c>
      <c r="BM453" s="246" t="s">
        <v>719</v>
      </c>
    </row>
    <row r="454" spans="1:51" s="13" customFormat="1" ht="12">
      <c r="A454" s="13"/>
      <c r="B454" s="248"/>
      <c r="C454" s="249"/>
      <c r="D454" s="250" t="s">
        <v>175</v>
      </c>
      <c r="E454" s="251" t="s">
        <v>1</v>
      </c>
      <c r="F454" s="252" t="s">
        <v>720</v>
      </c>
      <c r="G454" s="249"/>
      <c r="H454" s="253">
        <v>1854.36</v>
      </c>
      <c r="I454" s="254"/>
      <c r="J454" s="249"/>
      <c r="K454" s="249"/>
      <c r="L454" s="255"/>
      <c r="M454" s="256"/>
      <c r="N454" s="257"/>
      <c r="O454" s="257"/>
      <c r="P454" s="257"/>
      <c r="Q454" s="257"/>
      <c r="R454" s="257"/>
      <c r="S454" s="257"/>
      <c r="T454" s="25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9" t="s">
        <v>175</v>
      </c>
      <c r="AU454" s="259" t="s">
        <v>86</v>
      </c>
      <c r="AV454" s="13" t="s">
        <v>86</v>
      </c>
      <c r="AW454" s="13" t="s">
        <v>32</v>
      </c>
      <c r="AX454" s="13" t="s">
        <v>76</v>
      </c>
      <c r="AY454" s="259" t="s">
        <v>138</v>
      </c>
    </row>
    <row r="455" spans="1:51" s="14" customFormat="1" ht="12">
      <c r="A455" s="14"/>
      <c r="B455" s="260"/>
      <c r="C455" s="261"/>
      <c r="D455" s="250" t="s">
        <v>175</v>
      </c>
      <c r="E455" s="262" t="s">
        <v>1</v>
      </c>
      <c r="F455" s="263" t="s">
        <v>177</v>
      </c>
      <c r="G455" s="261"/>
      <c r="H455" s="264">
        <v>1854.36</v>
      </c>
      <c r="I455" s="265"/>
      <c r="J455" s="261"/>
      <c r="K455" s="261"/>
      <c r="L455" s="266"/>
      <c r="M455" s="267"/>
      <c r="N455" s="268"/>
      <c r="O455" s="268"/>
      <c r="P455" s="268"/>
      <c r="Q455" s="268"/>
      <c r="R455" s="268"/>
      <c r="S455" s="268"/>
      <c r="T455" s="26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0" t="s">
        <v>175</v>
      </c>
      <c r="AU455" s="270" t="s">
        <v>86</v>
      </c>
      <c r="AV455" s="14" t="s">
        <v>156</v>
      </c>
      <c r="AW455" s="14" t="s">
        <v>32</v>
      </c>
      <c r="AX455" s="14" t="s">
        <v>84</v>
      </c>
      <c r="AY455" s="270" t="s">
        <v>138</v>
      </c>
    </row>
    <row r="456" spans="1:65" s="2" customFormat="1" ht="16.5" customHeight="1">
      <c r="A456" s="38"/>
      <c r="B456" s="39"/>
      <c r="C456" s="235" t="s">
        <v>721</v>
      </c>
      <c r="D456" s="235" t="s">
        <v>141</v>
      </c>
      <c r="E456" s="236" t="s">
        <v>722</v>
      </c>
      <c r="F456" s="237" t="s">
        <v>723</v>
      </c>
      <c r="G456" s="238" t="s">
        <v>249</v>
      </c>
      <c r="H456" s="239">
        <v>631</v>
      </c>
      <c r="I456" s="240"/>
      <c r="J456" s="241">
        <f>ROUND(I456*H456,2)</f>
        <v>0</v>
      </c>
      <c r="K456" s="237" t="s">
        <v>154</v>
      </c>
      <c r="L456" s="44"/>
      <c r="M456" s="242" t="s">
        <v>1</v>
      </c>
      <c r="N456" s="243" t="s">
        <v>41</v>
      </c>
      <c r="O456" s="91"/>
      <c r="P456" s="244">
        <f>O456*H456</f>
        <v>0</v>
      </c>
      <c r="Q456" s="244">
        <v>0</v>
      </c>
      <c r="R456" s="244">
        <f>Q456*H456</f>
        <v>0</v>
      </c>
      <c r="S456" s="244">
        <v>0</v>
      </c>
      <c r="T456" s="245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6" t="s">
        <v>156</v>
      </c>
      <c r="AT456" s="246" t="s">
        <v>141</v>
      </c>
      <c r="AU456" s="246" t="s">
        <v>86</v>
      </c>
      <c r="AY456" s="17" t="s">
        <v>138</v>
      </c>
      <c r="BE456" s="247">
        <f>IF(N456="základní",J456,0)</f>
        <v>0</v>
      </c>
      <c r="BF456" s="247">
        <f>IF(N456="snížená",J456,0)</f>
        <v>0</v>
      </c>
      <c r="BG456" s="247">
        <f>IF(N456="zákl. přenesená",J456,0)</f>
        <v>0</v>
      </c>
      <c r="BH456" s="247">
        <f>IF(N456="sníž. přenesená",J456,0)</f>
        <v>0</v>
      </c>
      <c r="BI456" s="247">
        <f>IF(N456="nulová",J456,0)</f>
        <v>0</v>
      </c>
      <c r="BJ456" s="17" t="s">
        <v>84</v>
      </c>
      <c r="BK456" s="247">
        <f>ROUND(I456*H456,2)</f>
        <v>0</v>
      </c>
      <c r="BL456" s="17" t="s">
        <v>156</v>
      </c>
      <c r="BM456" s="246" t="s">
        <v>724</v>
      </c>
    </row>
    <row r="457" spans="1:51" s="13" customFormat="1" ht="12">
      <c r="A457" s="13"/>
      <c r="B457" s="248"/>
      <c r="C457" s="249"/>
      <c r="D457" s="250" t="s">
        <v>175</v>
      </c>
      <c r="E457" s="251" t="s">
        <v>1</v>
      </c>
      <c r="F457" s="252" t="s">
        <v>725</v>
      </c>
      <c r="G457" s="249"/>
      <c r="H457" s="253">
        <v>631</v>
      </c>
      <c r="I457" s="254"/>
      <c r="J457" s="249"/>
      <c r="K457" s="249"/>
      <c r="L457" s="255"/>
      <c r="M457" s="256"/>
      <c r="N457" s="257"/>
      <c r="O457" s="257"/>
      <c r="P457" s="257"/>
      <c r="Q457" s="257"/>
      <c r="R457" s="257"/>
      <c r="S457" s="257"/>
      <c r="T457" s="25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59" t="s">
        <v>175</v>
      </c>
      <c r="AU457" s="259" t="s">
        <v>86</v>
      </c>
      <c r="AV457" s="13" t="s">
        <v>86</v>
      </c>
      <c r="AW457" s="13" t="s">
        <v>32</v>
      </c>
      <c r="AX457" s="13" t="s">
        <v>76</v>
      </c>
      <c r="AY457" s="259" t="s">
        <v>138</v>
      </c>
    </row>
    <row r="458" spans="1:51" s="14" customFormat="1" ht="12">
      <c r="A458" s="14"/>
      <c r="B458" s="260"/>
      <c r="C458" s="261"/>
      <c r="D458" s="250" t="s">
        <v>175</v>
      </c>
      <c r="E458" s="262" t="s">
        <v>1</v>
      </c>
      <c r="F458" s="263" t="s">
        <v>177</v>
      </c>
      <c r="G458" s="261"/>
      <c r="H458" s="264">
        <v>631</v>
      </c>
      <c r="I458" s="265"/>
      <c r="J458" s="261"/>
      <c r="K458" s="261"/>
      <c r="L458" s="266"/>
      <c r="M458" s="267"/>
      <c r="N458" s="268"/>
      <c r="O458" s="268"/>
      <c r="P458" s="268"/>
      <c r="Q458" s="268"/>
      <c r="R458" s="268"/>
      <c r="S458" s="268"/>
      <c r="T458" s="26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0" t="s">
        <v>175</v>
      </c>
      <c r="AU458" s="270" t="s">
        <v>86</v>
      </c>
      <c r="AV458" s="14" t="s">
        <v>156</v>
      </c>
      <c r="AW458" s="14" t="s">
        <v>32</v>
      </c>
      <c r="AX458" s="14" t="s">
        <v>84</v>
      </c>
      <c r="AY458" s="270" t="s">
        <v>138</v>
      </c>
    </row>
    <row r="459" spans="1:65" s="2" customFormat="1" ht="21.75" customHeight="1">
      <c r="A459" s="38"/>
      <c r="B459" s="39"/>
      <c r="C459" s="235" t="s">
        <v>726</v>
      </c>
      <c r="D459" s="235" t="s">
        <v>141</v>
      </c>
      <c r="E459" s="236" t="s">
        <v>727</v>
      </c>
      <c r="F459" s="237" t="s">
        <v>728</v>
      </c>
      <c r="G459" s="238" t="s">
        <v>249</v>
      </c>
      <c r="H459" s="239">
        <v>135.3</v>
      </c>
      <c r="I459" s="240"/>
      <c r="J459" s="241">
        <f>ROUND(I459*H459,2)</f>
        <v>0</v>
      </c>
      <c r="K459" s="237" t="s">
        <v>154</v>
      </c>
      <c r="L459" s="44"/>
      <c r="M459" s="242" t="s">
        <v>1</v>
      </c>
      <c r="N459" s="243" t="s">
        <v>41</v>
      </c>
      <c r="O459" s="91"/>
      <c r="P459" s="244">
        <f>O459*H459</f>
        <v>0</v>
      </c>
      <c r="Q459" s="244">
        <v>0</v>
      </c>
      <c r="R459" s="244">
        <f>Q459*H459</f>
        <v>0</v>
      </c>
      <c r="S459" s="244">
        <v>0</v>
      </c>
      <c r="T459" s="245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6" t="s">
        <v>156</v>
      </c>
      <c r="AT459" s="246" t="s">
        <v>141</v>
      </c>
      <c r="AU459" s="246" t="s">
        <v>86</v>
      </c>
      <c r="AY459" s="17" t="s">
        <v>138</v>
      </c>
      <c r="BE459" s="247">
        <f>IF(N459="základní",J459,0)</f>
        <v>0</v>
      </c>
      <c r="BF459" s="247">
        <f>IF(N459="snížená",J459,0)</f>
        <v>0</v>
      </c>
      <c r="BG459" s="247">
        <f>IF(N459="zákl. přenesená",J459,0)</f>
        <v>0</v>
      </c>
      <c r="BH459" s="247">
        <f>IF(N459="sníž. přenesená",J459,0)</f>
        <v>0</v>
      </c>
      <c r="BI459" s="247">
        <f>IF(N459="nulová",J459,0)</f>
        <v>0</v>
      </c>
      <c r="BJ459" s="17" t="s">
        <v>84</v>
      </c>
      <c r="BK459" s="247">
        <f>ROUND(I459*H459,2)</f>
        <v>0</v>
      </c>
      <c r="BL459" s="17" t="s">
        <v>156</v>
      </c>
      <c r="BM459" s="246" t="s">
        <v>729</v>
      </c>
    </row>
    <row r="460" spans="1:51" s="13" customFormat="1" ht="12">
      <c r="A460" s="13"/>
      <c r="B460" s="248"/>
      <c r="C460" s="249"/>
      <c r="D460" s="250" t="s">
        <v>175</v>
      </c>
      <c r="E460" s="251" t="s">
        <v>1</v>
      </c>
      <c r="F460" s="252" t="s">
        <v>714</v>
      </c>
      <c r="G460" s="249"/>
      <c r="H460" s="253">
        <v>44.2</v>
      </c>
      <c r="I460" s="254"/>
      <c r="J460" s="249"/>
      <c r="K460" s="249"/>
      <c r="L460" s="255"/>
      <c r="M460" s="256"/>
      <c r="N460" s="257"/>
      <c r="O460" s="257"/>
      <c r="P460" s="257"/>
      <c r="Q460" s="257"/>
      <c r="R460" s="257"/>
      <c r="S460" s="257"/>
      <c r="T460" s="25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9" t="s">
        <v>175</v>
      </c>
      <c r="AU460" s="259" t="s">
        <v>86</v>
      </c>
      <c r="AV460" s="13" t="s">
        <v>86</v>
      </c>
      <c r="AW460" s="13" t="s">
        <v>32</v>
      </c>
      <c r="AX460" s="13" t="s">
        <v>76</v>
      </c>
      <c r="AY460" s="259" t="s">
        <v>138</v>
      </c>
    </row>
    <row r="461" spans="1:51" s="13" customFormat="1" ht="12">
      <c r="A461" s="13"/>
      <c r="B461" s="248"/>
      <c r="C461" s="249"/>
      <c r="D461" s="250" t="s">
        <v>175</v>
      </c>
      <c r="E461" s="251" t="s">
        <v>1</v>
      </c>
      <c r="F461" s="252" t="s">
        <v>730</v>
      </c>
      <c r="G461" s="249"/>
      <c r="H461" s="253">
        <v>91.1</v>
      </c>
      <c r="I461" s="254"/>
      <c r="J461" s="249"/>
      <c r="K461" s="249"/>
      <c r="L461" s="255"/>
      <c r="M461" s="256"/>
      <c r="N461" s="257"/>
      <c r="O461" s="257"/>
      <c r="P461" s="257"/>
      <c r="Q461" s="257"/>
      <c r="R461" s="257"/>
      <c r="S461" s="257"/>
      <c r="T461" s="258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9" t="s">
        <v>175</v>
      </c>
      <c r="AU461" s="259" t="s">
        <v>86</v>
      </c>
      <c r="AV461" s="13" t="s">
        <v>86</v>
      </c>
      <c r="AW461" s="13" t="s">
        <v>32</v>
      </c>
      <c r="AX461" s="13" t="s">
        <v>76</v>
      </c>
      <c r="AY461" s="259" t="s">
        <v>138</v>
      </c>
    </row>
    <row r="462" spans="1:51" s="14" customFormat="1" ht="12">
      <c r="A462" s="14"/>
      <c r="B462" s="260"/>
      <c r="C462" s="261"/>
      <c r="D462" s="250" t="s">
        <v>175</v>
      </c>
      <c r="E462" s="262" t="s">
        <v>1</v>
      </c>
      <c r="F462" s="263" t="s">
        <v>177</v>
      </c>
      <c r="G462" s="261"/>
      <c r="H462" s="264">
        <v>135.3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0" t="s">
        <v>175</v>
      </c>
      <c r="AU462" s="270" t="s">
        <v>86</v>
      </c>
      <c r="AV462" s="14" t="s">
        <v>156</v>
      </c>
      <c r="AW462" s="14" t="s">
        <v>32</v>
      </c>
      <c r="AX462" s="14" t="s">
        <v>84</v>
      </c>
      <c r="AY462" s="270" t="s">
        <v>138</v>
      </c>
    </row>
    <row r="463" spans="1:65" s="2" customFormat="1" ht="21.75" customHeight="1">
      <c r="A463" s="38"/>
      <c r="B463" s="39"/>
      <c r="C463" s="235" t="s">
        <v>731</v>
      </c>
      <c r="D463" s="235" t="s">
        <v>141</v>
      </c>
      <c r="E463" s="236" t="s">
        <v>732</v>
      </c>
      <c r="F463" s="237" t="s">
        <v>733</v>
      </c>
      <c r="G463" s="238" t="s">
        <v>249</v>
      </c>
      <c r="H463" s="239">
        <v>1365.61</v>
      </c>
      <c r="I463" s="240"/>
      <c r="J463" s="241">
        <f>ROUND(I463*H463,2)</f>
        <v>0</v>
      </c>
      <c r="K463" s="237" t="s">
        <v>154</v>
      </c>
      <c r="L463" s="44"/>
      <c r="M463" s="242" t="s">
        <v>1</v>
      </c>
      <c r="N463" s="243" t="s">
        <v>41</v>
      </c>
      <c r="O463" s="91"/>
      <c r="P463" s="244">
        <f>O463*H463</f>
        <v>0</v>
      </c>
      <c r="Q463" s="244">
        <v>0</v>
      </c>
      <c r="R463" s="244">
        <f>Q463*H463</f>
        <v>0</v>
      </c>
      <c r="S463" s="244">
        <v>0</v>
      </c>
      <c r="T463" s="245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46" t="s">
        <v>156</v>
      </c>
      <c r="AT463" s="246" t="s">
        <v>141</v>
      </c>
      <c r="AU463" s="246" t="s">
        <v>86</v>
      </c>
      <c r="AY463" s="17" t="s">
        <v>138</v>
      </c>
      <c r="BE463" s="247">
        <f>IF(N463="základní",J463,0)</f>
        <v>0</v>
      </c>
      <c r="BF463" s="247">
        <f>IF(N463="snížená",J463,0)</f>
        <v>0</v>
      </c>
      <c r="BG463" s="247">
        <f>IF(N463="zákl. přenesená",J463,0)</f>
        <v>0</v>
      </c>
      <c r="BH463" s="247">
        <f>IF(N463="sníž. přenesená",J463,0)</f>
        <v>0</v>
      </c>
      <c r="BI463" s="247">
        <f>IF(N463="nulová",J463,0)</f>
        <v>0</v>
      </c>
      <c r="BJ463" s="17" t="s">
        <v>84</v>
      </c>
      <c r="BK463" s="247">
        <f>ROUND(I463*H463,2)</f>
        <v>0</v>
      </c>
      <c r="BL463" s="17" t="s">
        <v>156</v>
      </c>
      <c r="BM463" s="246" t="s">
        <v>734</v>
      </c>
    </row>
    <row r="464" spans="1:51" s="13" customFormat="1" ht="12">
      <c r="A464" s="13"/>
      <c r="B464" s="248"/>
      <c r="C464" s="249"/>
      <c r="D464" s="250" t="s">
        <v>175</v>
      </c>
      <c r="E464" s="251" t="s">
        <v>1</v>
      </c>
      <c r="F464" s="252" t="s">
        <v>735</v>
      </c>
      <c r="G464" s="249"/>
      <c r="H464" s="253">
        <v>1229.71</v>
      </c>
      <c r="I464" s="254"/>
      <c r="J464" s="249"/>
      <c r="K464" s="249"/>
      <c r="L464" s="255"/>
      <c r="M464" s="256"/>
      <c r="N464" s="257"/>
      <c r="O464" s="257"/>
      <c r="P464" s="257"/>
      <c r="Q464" s="257"/>
      <c r="R464" s="257"/>
      <c r="S464" s="257"/>
      <c r="T464" s="25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9" t="s">
        <v>175</v>
      </c>
      <c r="AU464" s="259" t="s">
        <v>86</v>
      </c>
      <c r="AV464" s="13" t="s">
        <v>86</v>
      </c>
      <c r="AW464" s="13" t="s">
        <v>32</v>
      </c>
      <c r="AX464" s="13" t="s">
        <v>76</v>
      </c>
      <c r="AY464" s="259" t="s">
        <v>138</v>
      </c>
    </row>
    <row r="465" spans="1:51" s="13" customFormat="1" ht="12">
      <c r="A465" s="13"/>
      <c r="B465" s="248"/>
      <c r="C465" s="249"/>
      <c r="D465" s="250" t="s">
        <v>175</v>
      </c>
      <c r="E465" s="251" t="s">
        <v>1</v>
      </c>
      <c r="F465" s="252" t="s">
        <v>736</v>
      </c>
      <c r="G465" s="249"/>
      <c r="H465" s="253">
        <v>135.9</v>
      </c>
      <c r="I465" s="254"/>
      <c r="J465" s="249"/>
      <c r="K465" s="249"/>
      <c r="L465" s="255"/>
      <c r="M465" s="256"/>
      <c r="N465" s="257"/>
      <c r="O465" s="257"/>
      <c r="P465" s="257"/>
      <c r="Q465" s="257"/>
      <c r="R465" s="257"/>
      <c r="S465" s="257"/>
      <c r="T465" s="25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9" t="s">
        <v>175</v>
      </c>
      <c r="AU465" s="259" t="s">
        <v>86</v>
      </c>
      <c r="AV465" s="13" t="s">
        <v>86</v>
      </c>
      <c r="AW465" s="13" t="s">
        <v>32</v>
      </c>
      <c r="AX465" s="13" t="s">
        <v>76</v>
      </c>
      <c r="AY465" s="259" t="s">
        <v>138</v>
      </c>
    </row>
    <row r="466" spans="1:51" s="14" customFormat="1" ht="12">
      <c r="A466" s="14"/>
      <c r="B466" s="260"/>
      <c r="C466" s="261"/>
      <c r="D466" s="250" t="s">
        <v>175</v>
      </c>
      <c r="E466" s="262" t="s">
        <v>1</v>
      </c>
      <c r="F466" s="263" t="s">
        <v>177</v>
      </c>
      <c r="G466" s="261"/>
      <c r="H466" s="264">
        <v>1365.6100000000001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0" t="s">
        <v>175</v>
      </c>
      <c r="AU466" s="270" t="s">
        <v>86</v>
      </c>
      <c r="AV466" s="14" t="s">
        <v>156</v>
      </c>
      <c r="AW466" s="14" t="s">
        <v>32</v>
      </c>
      <c r="AX466" s="14" t="s">
        <v>84</v>
      </c>
      <c r="AY466" s="270" t="s">
        <v>138</v>
      </c>
    </row>
    <row r="467" spans="1:65" s="2" customFormat="1" ht="21.75" customHeight="1">
      <c r="A467" s="38"/>
      <c r="B467" s="39"/>
      <c r="C467" s="235" t="s">
        <v>737</v>
      </c>
      <c r="D467" s="235" t="s">
        <v>141</v>
      </c>
      <c r="E467" s="236" t="s">
        <v>738</v>
      </c>
      <c r="F467" s="237" t="s">
        <v>739</v>
      </c>
      <c r="G467" s="238" t="s">
        <v>249</v>
      </c>
      <c r="H467" s="239">
        <v>1365.61</v>
      </c>
      <c r="I467" s="240"/>
      <c r="J467" s="241">
        <f>ROUND(I467*H467,2)</f>
        <v>0</v>
      </c>
      <c r="K467" s="237" t="s">
        <v>154</v>
      </c>
      <c r="L467" s="44"/>
      <c r="M467" s="242" t="s">
        <v>1</v>
      </c>
      <c r="N467" s="243" t="s">
        <v>41</v>
      </c>
      <c r="O467" s="91"/>
      <c r="P467" s="244">
        <f>O467*H467</f>
        <v>0</v>
      </c>
      <c r="Q467" s="244">
        <v>0</v>
      </c>
      <c r="R467" s="244">
        <f>Q467*H467</f>
        <v>0</v>
      </c>
      <c r="S467" s="244">
        <v>0</v>
      </c>
      <c r="T467" s="245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6" t="s">
        <v>156</v>
      </c>
      <c r="AT467" s="246" t="s">
        <v>141</v>
      </c>
      <c r="AU467" s="246" t="s">
        <v>86</v>
      </c>
      <c r="AY467" s="17" t="s">
        <v>138</v>
      </c>
      <c r="BE467" s="247">
        <f>IF(N467="základní",J467,0)</f>
        <v>0</v>
      </c>
      <c r="BF467" s="247">
        <f>IF(N467="snížená",J467,0)</f>
        <v>0</v>
      </c>
      <c r="BG467" s="247">
        <f>IF(N467="zákl. přenesená",J467,0)</f>
        <v>0</v>
      </c>
      <c r="BH467" s="247">
        <f>IF(N467="sníž. přenesená",J467,0)</f>
        <v>0</v>
      </c>
      <c r="BI467" s="247">
        <f>IF(N467="nulová",J467,0)</f>
        <v>0</v>
      </c>
      <c r="BJ467" s="17" t="s">
        <v>84</v>
      </c>
      <c r="BK467" s="247">
        <f>ROUND(I467*H467,2)</f>
        <v>0</v>
      </c>
      <c r="BL467" s="17" t="s">
        <v>156</v>
      </c>
      <c r="BM467" s="246" t="s">
        <v>740</v>
      </c>
    </row>
    <row r="468" spans="1:51" s="13" customFormat="1" ht="12">
      <c r="A468" s="13"/>
      <c r="B468" s="248"/>
      <c r="C468" s="249"/>
      <c r="D468" s="250" t="s">
        <v>175</v>
      </c>
      <c r="E468" s="251" t="s">
        <v>1</v>
      </c>
      <c r="F468" s="252" t="s">
        <v>735</v>
      </c>
      <c r="G468" s="249"/>
      <c r="H468" s="253">
        <v>1229.71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9" t="s">
        <v>175</v>
      </c>
      <c r="AU468" s="259" t="s">
        <v>86</v>
      </c>
      <c r="AV468" s="13" t="s">
        <v>86</v>
      </c>
      <c r="AW468" s="13" t="s">
        <v>32</v>
      </c>
      <c r="AX468" s="13" t="s">
        <v>76</v>
      </c>
      <c r="AY468" s="259" t="s">
        <v>138</v>
      </c>
    </row>
    <row r="469" spans="1:51" s="13" customFormat="1" ht="12">
      <c r="A469" s="13"/>
      <c r="B469" s="248"/>
      <c r="C469" s="249"/>
      <c r="D469" s="250" t="s">
        <v>175</v>
      </c>
      <c r="E469" s="251" t="s">
        <v>1</v>
      </c>
      <c r="F469" s="252" t="s">
        <v>736</v>
      </c>
      <c r="G469" s="249"/>
      <c r="H469" s="253">
        <v>135.9</v>
      </c>
      <c r="I469" s="254"/>
      <c r="J469" s="249"/>
      <c r="K469" s="249"/>
      <c r="L469" s="255"/>
      <c r="M469" s="256"/>
      <c r="N469" s="257"/>
      <c r="O469" s="257"/>
      <c r="P469" s="257"/>
      <c r="Q469" s="257"/>
      <c r="R469" s="257"/>
      <c r="S469" s="257"/>
      <c r="T469" s="25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59" t="s">
        <v>175</v>
      </c>
      <c r="AU469" s="259" t="s">
        <v>86</v>
      </c>
      <c r="AV469" s="13" t="s">
        <v>86</v>
      </c>
      <c r="AW469" s="13" t="s">
        <v>32</v>
      </c>
      <c r="AX469" s="13" t="s">
        <v>76</v>
      </c>
      <c r="AY469" s="259" t="s">
        <v>138</v>
      </c>
    </row>
    <row r="470" spans="1:51" s="14" customFormat="1" ht="12">
      <c r="A470" s="14"/>
      <c r="B470" s="260"/>
      <c r="C470" s="261"/>
      <c r="D470" s="250" t="s">
        <v>175</v>
      </c>
      <c r="E470" s="262" t="s">
        <v>1</v>
      </c>
      <c r="F470" s="263" t="s">
        <v>177</v>
      </c>
      <c r="G470" s="261"/>
      <c r="H470" s="264">
        <v>1365.6100000000001</v>
      </c>
      <c r="I470" s="265"/>
      <c r="J470" s="261"/>
      <c r="K470" s="261"/>
      <c r="L470" s="266"/>
      <c r="M470" s="267"/>
      <c r="N470" s="268"/>
      <c r="O470" s="268"/>
      <c r="P470" s="268"/>
      <c r="Q470" s="268"/>
      <c r="R470" s="268"/>
      <c r="S470" s="268"/>
      <c r="T470" s="26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0" t="s">
        <v>175</v>
      </c>
      <c r="AU470" s="270" t="s">
        <v>86</v>
      </c>
      <c r="AV470" s="14" t="s">
        <v>156</v>
      </c>
      <c r="AW470" s="14" t="s">
        <v>32</v>
      </c>
      <c r="AX470" s="14" t="s">
        <v>84</v>
      </c>
      <c r="AY470" s="270" t="s">
        <v>138</v>
      </c>
    </row>
    <row r="471" spans="1:65" s="2" customFormat="1" ht="21.75" customHeight="1">
      <c r="A471" s="38"/>
      <c r="B471" s="39"/>
      <c r="C471" s="235" t="s">
        <v>741</v>
      </c>
      <c r="D471" s="235" t="s">
        <v>141</v>
      </c>
      <c r="E471" s="236" t="s">
        <v>742</v>
      </c>
      <c r="F471" s="237" t="s">
        <v>743</v>
      </c>
      <c r="G471" s="238" t="s">
        <v>249</v>
      </c>
      <c r="H471" s="239">
        <v>1423.01</v>
      </c>
      <c r="I471" s="240"/>
      <c r="J471" s="241">
        <f>ROUND(I471*H471,2)</f>
        <v>0</v>
      </c>
      <c r="K471" s="237" t="s">
        <v>154</v>
      </c>
      <c r="L471" s="44"/>
      <c r="M471" s="242" t="s">
        <v>1</v>
      </c>
      <c r="N471" s="243" t="s">
        <v>41</v>
      </c>
      <c r="O471" s="91"/>
      <c r="P471" s="244">
        <f>O471*H471</f>
        <v>0</v>
      </c>
      <c r="Q471" s="244">
        <v>0</v>
      </c>
      <c r="R471" s="244">
        <f>Q471*H471</f>
        <v>0</v>
      </c>
      <c r="S471" s="244">
        <v>0</v>
      </c>
      <c r="T471" s="245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6" t="s">
        <v>156</v>
      </c>
      <c r="AT471" s="246" t="s">
        <v>141</v>
      </c>
      <c r="AU471" s="246" t="s">
        <v>86</v>
      </c>
      <c r="AY471" s="17" t="s">
        <v>138</v>
      </c>
      <c r="BE471" s="247">
        <f>IF(N471="základní",J471,0)</f>
        <v>0</v>
      </c>
      <c r="BF471" s="247">
        <f>IF(N471="snížená",J471,0)</f>
        <v>0</v>
      </c>
      <c r="BG471" s="247">
        <f>IF(N471="zákl. přenesená",J471,0)</f>
        <v>0</v>
      </c>
      <c r="BH471" s="247">
        <f>IF(N471="sníž. přenesená",J471,0)</f>
        <v>0</v>
      </c>
      <c r="BI471" s="247">
        <f>IF(N471="nulová",J471,0)</f>
        <v>0</v>
      </c>
      <c r="BJ471" s="17" t="s">
        <v>84</v>
      </c>
      <c r="BK471" s="247">
        <f>ROUND(I471*H471,2)</f>
        <v>0</v>
      </c>
      <c r="BL471" s="17" t="s">
        <v>156</v>
      </c>
      <c r="BM471" s="246" t="s">
        <v>744</v>
      </c>
    </row>
    <row r="472" spans="1:51" s="13" customFormat="1" ht="12">
      <c r="A472" s="13"/>
      <c r="B472" s="248"/>
      <c r="C472" s="249"/>
      <c r="D472" s="250" t="s">
        <v>175</v>
      </c>
      <c r="E472" s="251" t="s">
        <v>1</v>
      </c>
      <c r="F472" s="252" t="s">
        <v>735</v>
      </c>
      <c r="G472" s="249"/>
      <c r="H472" s="253">
        <v>1229.71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9" t="s">
        <v>175</v>
      </c>
      <c r="AU472" s="259" t="s">
        <v>86</v>
      </c>
      <c r="AV472" s="13" t="s">
        <v>86</v>
      </c>
      <c r="AW472" s="13" t="s">
        <v>32</v>
      </c>
      <c r="AX472" s="13" t="s">
        <v>76</v>
      </c>
      <c r="AY472" s="259" t="s">
        <v>138</v>
      </c>
    </row>
    <row r="473" spans="1:51" s="13" customFormat="1" ht="12">
      <c r="A473" s="13"/>
      <c r="B473" s="248"/>
      <c r="C473" s="249"/>
      <c r="D473" s="250" t="s">
        <v>175</v>
      </c>
      <c r="E473" s="251" t="s">
        <v>1</v>
      </c>
      <c r="F473" s="252" t="s">
        <v>745</v>
      </c>
      <c r="G473" s="249"/>
      <c r="H473" s="253">
        <v>153.3</v>
      </c>
      <c r="I473" s="254"/>
      <c r="J473" s="249"/>
      <c r="K473" s="249"/>
      <c r="L473" s="255"/>
      <c r="M473" s="256"/>
      <c r="N473" s="257"/>
      <c r="O473" s="257"/>
      <c r="P473" s="257"/>
      <c r="Q473" s="257"/>
      <c r="R473" s="257"/>
      <c r="S473" s="257"/>
      <c r="T473" s="25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9" t="s">
        <v>175</v>
      </c>
      <c r="AU473" s="259" t="s">
        <v>86</v>
      </c>
      <c r="AV473" s="13" t="s">
        <v>86</v>
      </c>
      <c r="AW473" s="13" t="s">
        <v>32</v>
      </c>
      <c r="AX473" s="13" t="s">
        <v>76</v>
      </c>
      <c r="AY473" s="259" t="s">
        <v>138</v>
      </c>
    </row>
    <row r="474" spans="1:51" s="13" customFormat="1" ht="12">
      <c r="A474" s="13"/>
      <c r="B474" s="248"/>
      <c r="C474" s="249"/>
      <c r="D474" s="250" t="s">
        <v>175</v>
      </c>
      <c r="E474" s="251" t="s">
        <v>1</v>
      </c>
      <c r="F474" s="252" t="s">
        <v>746</v>
      </c>
      <c r="G474" s="249"/>
      <c r="H474" s="253">
        <v>40</v>
      </c>
      <c r="I474" s="254"/>
      <c r="J474" s="249"/>
      <c r="K474" s="249"/>
      <c r="L474" s="255"/>
      <c r="M474" s="256"/>
      <c r="N474" s="257"/>
      <c r="O474" s="257"/>
      <c r="P474" s="257"/>
      <c r="Q474" s="257"/>
      <c r="R474" s="257"/>
      <c r="S474" s="257"/>
      <c r="T474" s="25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9" t="s">
        <v>175</v>
      </c>
      <c r="AU474" s="259" t="s">
        <v>86</v>
      </c>
      <c r="AV474" s="13" t="s">
        <v>86</v>
      </c>
      <c r="AW474" s="13" t="s">
        <v>32</v>
      </c>
      <c r="AX474" s="13" t="s">
        <v>76</v>
      </c>
      <c r="AY474" s="259" t="s">
        <v>138</v>
      </c>
    </row>
    <row r="475" spans="1:51" s="14" customFormat="1" ht="12">
      <c r="A475" s="14"/>
      <c r="B475" s="260"/>
      <c r="C475" s="261"/>
      <c r="D475" s="250" t="s">
        <v>175</v>
      </c>
      <c r="E475" s="262" t="s">
        <v>1</v>
      </c>
      <c r="F475" s="263" t="s">
        <v>177</v>
      </c>
      <c r="G475" s="261"/>
      <c r="H475" s="264">
        <v>1423.01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0" t="s">
        <v>175</v>
      </c>
      <c r="AU475" s="270" t="s">
        <v>86</v>
      </c>
      <c r="AV475" s="14" t="s">
        <v>156</v>
      </c>
      <c r="AW475" s="14" t="s">
        <v>32</v>
      </c>
      <c r="AX475" s="14" t="s">
        <v>84</v>
      </c>
      <c r="AY475" s="270" t="s">
        <v>138</v>
      </c>
    </row>
    <row r="476" spans="1:65" s="2" customFormat="1" ht="21.75" customHeight="1">
      <c r="A476" s="38"/>
      <c r="B476" s="39"/>
      <c r="C476" s="235" t="s">
        <v>747</v>
      </c>
      <c r="D476" s="235" t="s">
        <v>141</v>
      </c>
      <c r="E476" s="236" t="s">
        <v>748</v>
      </c>
      <c r="F476" s="237" t="s">
        <v>749</v>
      </c>
      <c r="G476" s="238" t="s">
        <v>249</v>
      </c>
      <c r="H476" s="239">
        <v>1423.01</v>
      </c>
      <c r="I476" s="240"/>
      <c r="J476" s="241">
        <f>ROUND(I476*H476,2)</f>
        <v>0</v>
      </c>
      <c r="K476" s="237" t="s">
        <v>154</v>
      </c>
      <c r="L476" s="44"/>
      <c r="M476" s="242" t="s">
        <v>1</v>
      </c>
      <c r="N476" s="243" t="s">
        <v>41</v>
      </c>
      <c r="O476" s="91"/>
      <c r="P476" s="244">
        <f>O476*H476</f>
        <v>0</v>
      </c>
      <c r="Q476" s="244">
        <v>0</v>
      </c>
      <c r="R476" s="244">
        <f>Q476*H476</f>
        <v>0</v>
      </c>
      <c r="S476" s="244">
        <v>0</v>
      </c>
      <c r="T476" s="245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6" t="s">
        <v>156</v>
      </c>
      <c r="AT476" s="246" t="s">
        <v>141</v>
      </c>
      <c r="AU476" s="246" t="s">
        <v>86</v>
      </c>
      <c r="AY476" s="17" t="s">
        <v>138</v>
      </c>
      <c r="BE476" s="247">
        <f>IF(N476="základní",J476,0)</f>
        <v>0</v>
      </c>
      <c r="BF476" s="247">
        <f>IF(N476="snížená",J476,0)</f>
        <v>0</v>
      </c>
      <c r="BG476" s="247">
        <f>IF(N476="zákl. přenesená",J476,0)</f>
        <v>0</v>
      </c>
      <c r="BH476" s="247">
        <f>IF(N476="sníž. přenesená",J476,0)</f>
        <v>0</v>
      </c>
      <c r="BI476" s="247">
        <f>IF(N476="nulová",J476,0)</f>
        <v>0</v>
      </c>
      <c r="BJ476" s="17" t="s">
        <v>84</v>
      </c>
      <c r="BK476" s="247">
        <f>ROUND(I476*H476,2)</f>
        <v>0</v>
      </c>
      <c r="BL476" s="17" t="s">
        <v>156</v>
      </c>
      <c r="BM476" s="246" t="s">
        <v>750</v>
      </c>
    </row>
    <row r="477" spans="1:51" s="13" customFormat="1" ht="12">
      <c r="A477" s="13"/>
      <c r="B477" s="248"/>
      <c r="C477" s="249"/>
      <c r="D477" s="250" t="s">
        <v>175</v>
      </c>
      <c r="E477" s="251" t="s">
        <v>1</v>
      </c>
      <c r="F477" s="252" t="s">
        <v>751</v>
      </c>
      <c r="G477" s="249"/>
      <c r="H477" s="253">
        <v>1236.11</v>
      </c>
      <c r="I477" s="254"/>
      <c r="J477" s="249"/>
      <c r="K477" s="249"/>
      <c r="L477" s="255"/>
      <c r="M477" s="256"/>
      <c r="N477" s="257"/>
      <c r="O477" s="257"/>
      <c r="P477" s="257"/>
      <c r="Q477" s="257"/>
      <c r="R477" s="257"/>
      <c r="S477" s="257"/>
      <c r="T477" s="25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9" t="s">
        <v>175</v>
      </c>
      <c r="AU477" s="259" t="s">
        <v>86</v>
      </c>
      <c r="AV477" s="13" t="s">
        <v>86</v>
      </c>
      <c r="AW477" s="13" t="s">
        <v>32</v>
      </c>
      <c r="AX477" s="13" t="s">
        <v>76</v>
      </c>
      <c r="AY477" s="259" t="s">
        <v>138</v>
      </c>
    </row>
    <row r="478" spans="1:51" s="13" customFormat="1" ht="12">
      <c r="A478" s="13"/>
      <c r="B478" s="248"/>
      <c r="C478" s="249"/>
      <c r="D478" s="250" t="s">
        <v>175</v>
      </c>
      <c r="E478" s="251" t="s">
        <v>1</v>
      </c>
      <c r="F478" s="252" t="s">
        <v>752</v>
      </c>
      <c r="G478" s="249"/>
      <c r="H478" s="253">
        <v>146.9</v>
      </c>
      <c r="I478" s="254"/>
      <c r="J478" s="249"/>
      <c r="K478" s="249"/>
      <c r="L478" s="255"/>
      <c r="M478" s="256"/>
      <c r="N478" s="257"/>
      <c r="O478" s="257"/>
      <c r="P478" s="257"/>
      <c r="Q478" s="257"/>
      <c r="R478" s="257"/>
      <c r="S478" s="257"/>
      <c r="T478" s="25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9" t="s">
        <v>175</v>
      </c>
      <c r="AU478" s="259" t="s">
        <v>86</v>
      </c>
      <c r="AV478" s="13" t="s">
        <v>86</v>
      </c>
      <c r="AW478" s="13" t="s">
        <v>32</v>
      </c>
      <c r="AX478" s="13" t="s">
        <v>76</v>
      </c>
      <c r="AY478" s="259" t="s">
        <v>138</v>
      </c>
    </row>
    <row r="479" spans="1:51" s="13" customFormat="1" ht="12">
      <c r="A479" s="13"/>
      <c r="B479" s="248"/>
      <c r="C479" s="249"/>
      <c r="D479" s="250" t="s">
        <v>175</v>
      </c>
      <c r="E479" s="251" t="s">
        <v>1</v>
      </c>
      <c r="F479" s="252" t="s">
        <v>746</v>
      </c>
      <c r="G479" s="249"/>
      <c r="H479" s="253">
        <v>40</v>
      </c>
      <c r="I479" s="254"/>
      <c r="J479" s="249"/>
      <c r="K479" s="249"/>
      <c r="L479" s="255"/>
      <c r="M479" s="256"/>
      <c r="N479" s="257"/>
      <c r="O479" s="257"/>
      <c r="P479" s="257"/>
      <c r="Q479" s="257"/>
      <c r="R479" s="257"/>
      <c r="S479" s="257"/>
      <c r="T479" s="25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9" t="s">
        <v>175</v>
      </c>
      <c r="AU479" s="259" t="s">
        <v>86</v>
      </c>
      <c r="AV479" s="13" t="s">
        <v>86</v>
      </c>
      <c r="AW479" s="13" t="s">
        <v>32</v>
      </c>
      <c r="AX479" s="13" t="s">
        <v>76</v>
      </c>
      <c r="AY479" s="259" t="s">
        <v>138</v>
      </c>
    </row>
    <row r="480" spans="1:51" s="14" customFormat="1" ht="12">
      <c r="A480" s="14"/>
      <c r="B480" s="260"/>
      <c r="C480" s="261"/>
      <c r="D480" s="250" t="s">
        <v>175</v>
      </c>
      <c r="E480" s="262" t="s">
        <v>1</v>
      </c>
      <c r="F480" s="263" t="s">
        <v>177</v>
      </c>
      <c r="G480" s="261"/>
      <c r="H480" s="264">
        <v>1423.01</v>
      </c>
      <c r="I480" s="265"/>
      <c r="J480" s="261"/>
      <c r="K480" s="261"/>
      <c r="L480" s="266"/>
      <c r="M480" s="267"/>
      <c r="N480" s="268"/>
      <c r="O480" s="268"/>
      <c r="P480" s="268"/>
      <c r="Q480" s="268"/>
      <c r="R480" s="268"/>
      <c r="S480" s="268"/>
      <c r="T480" s="26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0" t="s">
        <v>175</v>
      </c>
      <c r="AU480" s="270" t="s">
        <v>86</v>
      </c>
      <c r="AV480" s="14" t="s">
        <v>156</v>
      </c>
      <c r="AW480" s="14" t="s">
        <v>32</v>
      </c>
      <c r="AX480" s="14" t="s">
        <v>84</v>
      </c>
      <c r="AY480" s="270" t="s">
        <v>138</v>
      </c>
    </row>
    <row r="481" spans="1:65" s="2" customFormat="1" ht="21.75" customHeight="1">
      <c r="A481" s="38"/>
      <c r="B481" s="39"/>
      <c r="C481" s="235" t="s">
        <v>753</v>
      </c>
      <c r="D481" s="235" t="s">
        <v>141</v>
      </c>
      <c r="E481" s="236" t="s">
        <v>754</v>
      </c>
      <c r="F481" s="237" t="s">
        <v>755</v>
      </c>
      <c r="G481" s="238" t="s">
        <v>249</v>
      </c>
      <c r="H481" s="239">
        <v>135.25</v>
      </c>
      <c r="I481" s="240"/>
      <c r="J481" s="241">
        <f>ROUND(I481*H481,2)</f>
        <v>0</v>
      </c>
      <c r="K481" s="237" t="s">
        <v>154</v>
      </c>
      <c r="L481" s="44"/>
      <c r="M481" s="242" t="s">
        <v>1</v>
      </c>
      <c r="N481" s="243" t="s">
        <v>41</v>
      </c>
      <c r="O481" s="91"/>
      <c r="P481" s="244">
        <f>O481*H481</f>
        <v>0</v>
      </c>
      <c r="Q481" s="244">
        <v>0.1837</v>
      </c>
      <c r="R481" s="244">
        <f>Q481*H481</f>
        <v>24.845425</v>
      </c>
      <c r="S481" s="244">
        <v>0</v>
      </c>
      <c r="T481" s="245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6" t="s">
        <v>156</v>
      </c>
      <c r="AT481" s="246" t="s">
        <v>141</v>
      </c>
      <c r="AU481" s="246" t="s">
        <v>86</v>
      </c>
      <c r="AY481" s="17" t="s">
        <v>138</v>
      </c>
      <c r="BE481" s="247">
        <f>IF(N481="základní",J481,0)</f>
        <v>0</v>
      </c>
      <c r="BF481" s="247">
        <f>IF(N481="snížená",J481,0)</f>
        <v>0</v>
      </c>
      <c r="BG481" s="247">
        <f>IF(N481="zákl. přenesená",J481,0)</f>
        <v>0</v>
      </c>
      <c r="BH481" s="247">
        <f>IF(N481="sníž. přenesená",J481,0)</f>
        <v>0</v>
      </c>
      <c r="BI481" s="247">
        <f>IF(N481="nulová",J481,0)</f>
        <v>0</v>
      </c>
      <c r="BJ481" s="17" t="s">
        <v>84</v>
      </c>
      <c r="BK481" s="247">
        <f>ROUND(I481*H481,2)</f>
        <v>0</v>
      </c>
      <c r="BL481" s="17" t="s">
        <v>156</v>
      </c>
      <c r="BM481" s="246" t="s">
        <v>756</v>
      </c>
    </row>
    <row r="482" spans="1:51" s="13" customFormat="1" ht="12">
      <c r="A482" s="13"/>
      <c r="B482" s="248"/>
      <c r="C482" s="249"/>
      <c r="D482" s="250" t="s">
        <v>175</v>
      </c>
      <c r="E482" s="251" t="s">
        <v>1</v>
      </c>
      <c r="F482" s="252" t="s">
        <v>757</v>
      </c>
      <c r="G482" s="249"/>
      <c r="H482" s="253">
        <v>42.2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9" t="s">
        <v>175</v>
      </c>
      <c r="AU482" s="259" t="s">
        <v>86</v>
      </c>
      <c r="AV482" s="13" t="s">
        <v>86</v>
      </c>
      <c r="AW482" s="13" t="s">
        <v>32</v>
      </c>
      <c r="AX482" s="13" t="s">
        <v>76</v>
      </c>
      <c r="AY482" s="259" t="s">
        <v>138</v>
      </c>
    </row>
    <row r="483" spans="1:51" s="13" customFormat="1" ht="12">
      <c r="A483" s="13"/>
      <c r="B483" s="248"/>
      <c r="C483" s="249"/>
      <c r="D483" s="250" t="s">
        <v>175</v>
      </c>
      <c r="E483" s="251" t="s">
        <v>1</v>
      </c>
      <c r="F483" s="252" t="s">
        <v>758</v>
      </c>
      <c r="G483" s="249"/>
      <c r="H483" s="253">
        <v>2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9" t="s">
        <v>175</v>
      </c>
      <c r="AU483" s="259" t="s">
        <v>86</v>
      </c>
      <c r="AV483" s="13" t="s">
        <v>86</v>
      </c>
      <c r="AW483" s="13" t="s">
        <v>32</v>
      </c>
      <c r="AX483" s="13" t="s">
        <v>76</v>
      </c>
      <c r="AY483" s="259" t="s">
        <v>138</v>
      </c>
    </row>
    <row r="484" spans="1:51" s="13" customFormat="1" ht="12">
      <c r="A484" s="13"/>
      <c r="B484" s="248"/>
      <c r="C484" s="249"/>
      <c r="D484" s="250" t="s">
        <v>175</v>
      </c>
      <c r="E484" s="251" t="s">
        <v>1</v>
      </c>
      <c r="F484" s="252" t="s">
        <v>759</v>
      </c>
      <c r="G484" s="249"/>
      <c r="H484" s="253">
        <v>91.05</v>
      </c>
      <c r="I484" s="254"/>
      <c r="J484" s="249"/>
      <c r="K484" s="249"/>
      <c r="L484" s="255"/>
      <c r="M484" s="256"/>
      <c r="N484" s="257"/>
      <c r="O484" s="257"/>
      <c r="P484" s="257"/>
      <c r="Q484" s="257"/>
      <c r="R484" s="257"/>
      <c r="S484" s="257"/>
      <c r="T484" s="25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9" t="s">
        <v>175</v>
      </c>
      <c r="AU484" s="259" t="s">
        <v>86</v>
      </c>
      <c r="AV484" s="13" t="s">
        <v>86</v>
      </c>
      <c r="AW484" s="13" t="s">
        <v>32</v>
      </c>
      <c r="AX484" s="13" t="s">
        <v>76</v>
      </c>
      <c r="AY484" s="259" t="s">
        <v>138</v>
      </c>
    </row>
    <row r="485" spans="1:51" s="14" customFormat="1" ht="12">
      <c r="A485" s="14"/>
      <c r="B485" s="260"/>
      <c r="C485" s="261"/>
      <c r="D485" s="250" t="s">
        <v>175</v>
      </c>
      <c r="E485" s="262" t="s">
        <v>1</v>
      </c>
      <c r="F485" s="263" t="s">
        <v>177</v>
      </c>
      <c r="G485" s="261"/>
      <c r="H485" s="264">
        <v>135.25</v>
      </c>
      <c r="I485" s="265"/>
      <c r="J485" s="261"/>
      <c r="K485" s="261"/>
      <c r="L485" s="266"/>
      <c r="M485" s="267"/>
      <c r="N485" s="268"/>
      <c r="O485" s="268"/>
      <c r="P485" s="268"/>
      <c r="Q485" s="268"/>
      <c r="R485" s="268"/>
      <c r="S485" s="268"/>
      <c r="T485" s="269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0" t="s">
        <v>175</v>
      </c>
      <c r="AU485" s="270" t="s">
        <v>86</v>
      </c>
      <c r="AV485" s="14" t="s">
        <v>156</v>
      </c>
      <c r="AW485" s="14" t="s">
        <v>32</v>
      </c>
      <c r="AX485" s="14" t="s">
        <v>84</v>
      </c>
      <c r="AY485" s="270" t="s">
        <v>138</v>
      </c>
    </row>
    <row r="486" spans="1:65" s="2" customFormat="1" ht="16.5" customHeight="1">
      <c r="A486" s="38"/>
      <c r="B486" s="39"/>
      <c r="C486" s="286" t="s">
        <v>760</v>
      </c>
      <c r="D486" s="286" t="s">
        <v>529</v>
      </c>
      <c r="E486" s="287" t="s">
        <v>761</v>
      </c>
      <c r="F486" s="288" t="s">
        <v>762</v>
      </c>
      <c r="G486" s="289" t="s">
        <v>249</v>
      </c>
      <c r="H486" s="290">
        <v>137.181</v>
      </c>
      <c r="I486" s="291"/>
      <c r="J486" s="292">
        <f>ROUND(I486*H486,2)</f>
        <v>0</v>
      </c>
      <c r="K486" s="288" t="s">
        <v>154</v>
      </c>
      <c r="L486" s="293"/>
      <c r="M486" s="294" t="s">
        <v>1</v>
      </c>
      <c r="N486" s="295" t="s">
        <v>41</v>
      </c>
      <c r="O486" s="91"/>
      <c r="P486" s="244">
        <f>O486*H486</f>
        <v>0</v>
      </c>
      <c r="Q486" s="244">
        <v>0.222</v>
      </c>
      <c r="R486" s="244">
        <f>Q486*H486</f>
        <v>30.454182000000003</v>
      </c>
      <c r="S486" s="244">
        <v>0</v>
      </c>
      <c r="T486" s="245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46" t="s">
        <v>171</v>
      </c>
      <c r="AT486" s="246" t="s">
        <v>529</v>
      </c>
      <c r="AU486" s="246" t="s">
        <v>86</v>
      </c>
      <c r="AY486" s="17" t="s">
        <v>138</v>
      </c>
      <c r="BE486" s="247">
        <f>IF(N486="základní",J486,0)</f>
        <v>0</v>
      </c>
      <c r="BF486" s="247">
        <f>IF(N486="snížená",J486,0)</f>
        <v>0</v>
      </c>
      <c r="BG486" s="247">
        <f>IF(N486="zákl. přenesená",J486,0)</f>
        <v>0</v>
      </c>
      <c r="BH486" s="247">
        <f>IF(N486="sníž. přenesená",J486,0)</f>
        <v>0</v>
      </c>
      <c r="BI486" s="247">
        <f>IF(N486="nulová",J486,0)</f>
        <v>0</v>
      </c>
      <c r="BJ486" s="17" t="s">
        <v>84</v>
      </c>
      <c r="BK486" s="247">
        <f>ROUND(I486*H486,2)</f>
        <v>0</v>
      </c>
      <c r="BL486" s="17" t="s">
        <v>156</v>
      </c>
      <c r="BM486" s="246" t="s">
        <v>763</v>
      </c>
    </row>
    <row r="487" spans="1:51" s="13" customFormat="1" ht="12">
      <c r="A487" s="13"/>
      <c r="B487" s="248"/>
      <c r="C487" s="249"/>
      <c r="D487" s="250" t="s">
        <v>175</v>
      </c>
      <c r="E487" s="251" t="s">
        <v>1</v>
      </c>
      <c r="F487" s="252" t="s">
        <v>764</v>
      </c>
      <c r="G487" s="249"/>
      <c r="H487" s="253">
        <v>44.31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9" t="s">
        <v>175</v>
      </c>
      <c r="AU487" s="259" t="s">
        <v>86</v>
      </c>
      <c r="AV487" s="13" t="s">
        <v>86</v>
      </c>
      <c r="AW487" s="13" t="s">
        <v>32</v>
      </c>
      <c r="AX487" s="13" t="s">
        <v>76</v>
      </c>
      <c r="AY487" s="259" t="s">
        <v>138</v>
      </c>
    </row>
    <row r="488" spans="1:51" s="13" customFormat="1" ht="12">
      <c r="A488" s="13"/>
      <c r="B488" s="248"/>
      <c r="C488" s="249"/>
      <c r="D488" s="250" t="s">
        <v>175</v>
      </c>
      <c r="E488" s="251" t="s">
        <v>1</v>
      </c>
      <c r="F488" s="252" t="s">
        <v>765</v>
      </c>
      <c r="G488" s="249"/>
      <c r="H488" s="253">
        <v>92.871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9" t="s">
        <v>175</v>
      </c>
      <c r="AU488" s="259" t="s">
        <v>86</v>
      </c>
      <c r="AV488" s="13" t="s">
        <v>86</v>
      </c>
      <c r="AW488" s="13" t="s">
        <v>32</v>
      </c>
      <c r="AX488" s="13" t="s">
        <v>76</v>
      </c>
      <c r="AY488" s="259" t="s">
        <v>138</v>
      </c>
    </row>
    <row r="489" spans="1:51" s="14" customFormat="1" ht="12">
      <c r="A489" s="14"/>
      <c r="B489" s="260"/>
      <c r="C489" s="261"/>
      <c r="D489" s="250" t="s">
        <v>175</v>
      </c>
      <c r="E489" s="262" t="s">
        <v>1</v>
      </c>
      <c r="F489" s="263" t="s">
        <v>177</v>
      </c>
      <c r="G489" s="261"/>
      <c r="H489" s="264">
        <v>137.18099999999998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0" t="s">
        <v>175</v>
      </c>
      <c r="AU489" s="270" t="s">
        <v>86</v>
      </c>
      <c r="AV489" s="14" t="s">
        <v>156</v>
      </c>
      <c r="AW489" s="14" t="s">
        <v>32</v>
      </c>
      <c r="AX489" s="14" t="s">
        <v>84</v>
      </c>
      <c r="AY489" s="270" t="s">
        <v>138</v>
      </c>
    </row>
    <row r="490" spans="1:65" s="2" customFormat="1" ht="16.5" customHeight="1">
      <c r="A490" s="38"/>
      <c r="B490" s="39"/>
      <c r="C490" s="286" t="s">
        <v>766</v>
      </c>
      <c r="D490" s="286" t="s">
        <v>529</v>
      </c>
      <c r="E490" s="287" t="s">
        <v>767</v>
      </c>
      <c r="F490" s="288" t="s">
        <v>768</v>
      </c>
      <c r="G490" s="289" t="s">
        <v>249</v>
      </c>
      <c r="H490" s="290">
        <v>2.2</v>
      </c>
      <c r="I490" s="291"/>
      <c r="J490" s="292">
        <f>ROUND(I490*H490,2)</f>
        <v>0</v>
      </c>
      <c r="K490" s="288" t="s">
        <v>1</v>
      </c>
      <c r="L490" s="293"/>
      <c r="M490" s="294" t="s">
        <v>1</v>
      </c>
      <c r="N490" s="295" t="s">
        <v>41</v>
      </c>
      <c r="O490" s="91"/>
      <c r="P490" s="244">
        <f>O490*H490</f>
        <v>0</v>
      </c>
      <c r="Q490" s="244">
        <v>0.222</v>
      </c>
      <c r="R490" s="244">
        <f>Q490*H490</f>
        <v>0.48840000000000006</v>
      </c>
      <c r="S490" s="244">
        <v>0</v>
      </c>
      <c r="T490" s="245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46" t="s">
        <v>171</v>
      </c>
      <c r="AT490" s="246" t="s">
        <v>529</v>
      </c>
      <c r="AU490" s="246" t="s">
        <v>86</v>
      </c>
      <c r="AY490" s="17" t="s">
        <v>138</v>
      </c>
      <c r="BE490" s="247">
        <f>IF(N490="základní",J490,0)</f>
        <v>0</v>
      </c>
      <c r="BF490" s="247">
        <f>IF(N490="snížená",J490,0)</f>
        <v>0</v>
      </c>
      <c r="BG490" s="247">
        <f>IF(N490="zákl. přenesená",J490,0)</f>
        <v>0</v>
      </c>
      <c r="BH490" s="247">
        <f>IF(N490="sníž. přenesená",J490,0)</f>
        <v>0</v>
      </c>
      <c r="BI490" s="247">
        <f>IF(N490="nulová",J490,0)</f>
        <v>0</v>
      </c>
      <c r="BJ490" s="17" t="s">
        <v>84</v>
      </c>
      <c r="BK490" s="247">
        <f>ROUND(I490*H490,2)</f>
        <v>0</v>
      </c>
      <c r="BL490" s="17" t="s">
        <v>156</v>
      </c>
      <c r="BM490" s="246" t="s">
        <v>769</v>
      </c>
    </row>
    <row r="491" spans="1:51" s="13" customFormat="1" ht="12">
      <c r="A491" s="13"/>
      <c r="B491" s="248"/>
      <c r="C491" s="249"/>
      <c r="D491" s="250" t="s">
        <v>175</v>
      </c>
      <c r="E491" s="251" t="s">
        <v>1</v>
      </c>
      <c r="F491" s="252" t="s">
        <v>770</v>
      </c>
      <c r="G491" s="249"/>
      <c r="H491" s="253">
        <v>2.2</v>
      </c>
      <c r="I491" s="254"/>
      <c r="J491" s="249"/>
      <c r="K491" s="249"/>
      <c r="L491" s="255"/>
      <c r="M491" s="256"/>
      <c r="N491" s="257"/>
      <c r="O491" s="257"/>
      <c r="P491" s="257"/>
      <c r="Q491" s="257"/>
      <c r="R491" s="257"/>
      <c r="S491" s="257"/>
      <c r="T491" s="25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9" t="s">
        <v>175</v>
      </c>
      <c r="AU491" s="259" t="s">
        <v>86</v>
      </c>
      <c r="AV491" s="13" t="s">
        <v>86</v>
      </c>
      <c r="AW491" s="13" t="s">
        <v>32</v>
      </c>
      <c r="AX491" s="13" t="s">
        <v>76</v>
      </c>
      <c r="AY491" s="259" t="s">
        <v>138</v>
      </c>
    </row>
    <row r="492" spans="1:51" s="14" customFormat="1" ht="12">
      <c r="A492" s="14"/>
      <c r="B492" s="260"/>
      <c r="C492" s="261"/>
      <c r="D492" s="250" t="s">
        <v>175</v>
      </c>
      <c r="E492" s="262" t="s">
        <v>1</v>
      </c>
      <c r="F492" s="263" t="s">
        <v>177</v>
      </c>
      <c r="G492" s="261"/>
      <c r="H492" s="264">
        <v>2.2</v>
      </c>
      <c r="I492" s="265"/>
      <c r="J492" s="261"/>
      <c r="K492" s="261"/>
      <c r="L492" s="266"/>
      <c r="M492" s="267"/>
      <c r="N492" s="268"/>
      <c r="O492" s="268"/>
      <c r="P492" s="268"/>
      <c r="Q492" s="268"/>
      <c r="R492" s="268"/>
      <c r="S492" s="268"/>
      <c r="T492" s="26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0" t="s">
        <v>175</v>
      </c>
      <c r="AU492" s="270" t="s">
        <v>86</v>
      </c>
      <c r="AV492" s="14" t="s">
        <v>156</v>
      </c>
      <c r="AW492" s="14" t="s">
        <v>32</v>
      </c>
      <c r="AX492" s="14" t="s">
        <v>84</v>
      </c>
      <c r="AY492" s="270" t="s">
        <v>138</v>
      </c>
    </row>
    <row r="493" spans="1:65" s="2" customFormat="1" ht="21.75" customHeight="1">
      <c r="A493" s="38"/>
      <c r="B493" s="39"/>
      <c r="C493" s="235" t="s">
        <v>771</v>
      </c>
      <c r="D493" s="235" t="s">
        <v>141</v>
      </c>
      <c r="E493" s="236" t="s">
        <v>772</v>
      </c>
      <c r="F493" s="237" t="s">
        <v>773</v>
      </c>
      <c r="G493" s="238" t="s">
        <v>249</v>
      </c>
      <c r="H493" s="239">
        <v>797.51</v>
      </c>
      <c r="I493" s="240"/>
      <c r="J493" s="241">
        <f>ROUND(I493*H493,2)</f>
        <v>0</v>
      </c>
      <c r="K493" s="237" t="s">
        <v>145</v>
      </c>
      <c r="L493" s="44"/>
      <c r="M493" s="242" t="s">
        <v>1</v>
      </c>
      <c r="N493" s="243" t="s">
        <v>41</v>
      </c>
      <c r="O493" s="91"/>
      <c r="P493" s="244">
        <f>O493*H493</f>
        <v>0</v>
      </c>
      <c r="Q493" s="244">
        <v>0.08425</v>
      </c>
      <c r="R493" s="244">
        <f>Q493*H493</f>
        <v>67.1902175</v>
      </c>
      <c r="S493" s="244">
        <v>0</v>
      </c>
      <c r="T493" s="245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6" t="s">
        <v>156</v>
      </c>
      <c r="AT493" s="246" t="s">
        <v>141</v>
      </c>
      <c r="AU493" s="246" t="s">
        <v>86</v>
      </c>
      <c r="AY493" s="17" t="s">
        <v>138</v>
      </c>
      <c r="BE493" s="247">
        <f>IF(N493="základní",J493,0)</f>
        <v>0</v>
      </c>
      <c r="BF493" s="247">
        <f>IF(N493="snížená",J493,0)</f>
        <v>0</v>
      </c>
      <c r="BG493" s="247">
        <f>IF(N493="zákl. přenesená",J493,0)</f>
        <v>0</v>
      </c>
      <c r="BH493" s="247">
        <f>IF(N493="sníž. přenesená",J493,0)</f>
        <v>0</v>
      </c>
      <c r="BI493" s="247">
        <f>IF(N493="nulová",J493,0)</f>
        <v>0</v>
      </c>
      <c r="BJ493" s="17" t="s">
        <v>84</v>
      </c>
      <c r="BK493" s="247">
        <f>ROUND(I493*H493,2)</f>
        <v>0</v>
      </c>
      <c r="BL493" s="17" t="s">
        <v>156</v>
      </c>
      <c r="BM493" s="246" t="s">
        <v>774</v>
      </c>
    </row>
    <row r="494" spans="1:51" s="13" customFormat="1" ht="12">
      <c r="A494" s="13"/>
      <c r="B494" s="248"/>
      <c r="C494" s="249"/>
      <c r="D494" s="250" t="s">
        <v>175</v>
      </c>
      <c r="E494" s="251" t="s">
        <v>1</v>
      </c>
      <c r="F494" s="252" t="s">
        <v>775</v>
      </c>
      <c r="G494" s="249"/>
      <c r="H494" s="253">
        <v>768</v>
      </c>
      <c r="I494" s="254"/>
      <c r="J494" s="249"/>
      <c r="K494" s="249"/>
      <c r="L494" s="255"/>
      <c r="M494" s="256"/>
      <c r="N494" s="257"/>
      <c r="O494" s="257"/>
      <c r="P494" s="257"/>
      <c r="Q494" s="257"/>
      <c r="R494" s="257"/>
      <c r="S494" s="257"/>
      <c r="T494" s="25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9" t="s">
        <v>175</v>
      </c>
      <c r="AU494" s="259" t="s">
        <v>86</v>
      </c>
      <c r="AV494" s="13" t="s">
        <v>86</v>
      </c>
      <c r="AW494" s="13" t="s">
        <v>32</v>
      </c>
      <c r="AX494" s="13" t="s">
        <v>76</v>
      </c>
      <c r="AY494" s="259" t="s">
        <v>138</v>
      </c>
    </row>
    <row r="495" spans="1:51" s="13" customFormat="1" ht="12">
      <c r="A495" s="13"/>
      <c r="B495" s="248"/>
      <c r="C495" s="249"/>
      <c r="D495" s="250" t="s">
        <v>175</v>
      </c>
      <c r="E495" s="251" t="s">
        <v>1</v>
      </c>
      <c r="F495" s="252" t="s">
        <v>776</v>
      </c>
      <c r="G495" s="249"/>
      <c r="H495" s="253">
        <v>25.51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9" t="s">
        <v>175</v>
      </c>
      <c r="AU495" s="259" t="s">
        <v>86</v>
      </c>
      <c r="AV495" s="13" t="s">
        <v>86</v>
      </c>
      <c r="AW495" s="13" t="s">
        <v>32</v>
      </c>
      <c r="AX495" s="13" t="s">
        <v>76</v>
      </c>
      <c r="AY495" s="259" t="s">
        <v>138</v>
      </c>
    </row>
    <row r="496" spans="1:51" s="13" customFormat="1" ht="12">
      <c r="A496" s="13"/>
      <c r="B496" s="248"/>
      <c r="C496" s="249"/>
      <c r="D496" s="250" t="s">
        <v>175</v>
      </c>
      <c r="E496" s="251" t="s">
        <v>1</v>
      </c>
      <c r="F496" s="252" t="s">
        <v>777</v>
      </c>
      <c r="G496" s="249"/>
      <c r="H496" s="253">
        <v>4</v>
      </c>
      <c r="I496" s="254"/>
      <c r="J496" s="249"/>
      <c r="K496" s="249"/>
      <c r="L496" s="255"/>
      <c r="M496" s="256"/>
      <c r="N496" s="257"/>
      <c r="O496" s="257"/>
      <c r="P496" s="257"/>
      <c r="Q496" s="257"/>
      <c r="R496" s="257"/>
      <c r="S496" s="257"/>
      <c r="T496" s="25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9" t="s">
        <v>175</v>
      </c>
      <c r="AU496" s="259" t="s">
        <v>86</v>
      </c>
      <c r="AV496" s="13" t="s">
        <v>86</v>
      </c>
      <c r="AW496" s="13" t="s">
        <v>32</v>
      </c>
      <c r="AX496" s="13" t="s">
        <v>76</v>
      </c>
      <c r="AY496" s="259" t="s">
        <v>138</v>
      </c>
    </row>
    <row r="497" spans="1:51" s="14" customFormat="1" ht="12">
      <c r="A497" s="14"/>
      <c r="B497" s="260"/>
      <c r="C497" s="261"/>
      <c r="D497" s="250" t="s">
        <v>175</v>
      </c>
      <c r="E497" s="262" t="s">
        <v>1</v>
      </c>
      <c r="F497" s="263" t="s">
        <v>177</v>
      </c>
      <c r="G497" s="261"/>
      <c r="H497" s="264">
        <v>797.51</v>
      </c>
      <c r="I497" s="265"/>
      <c r="J497" s="261"/>
      <c r="K497" s="261"/>
      <c r="L497" s="266"/>
      <c r="M497" s="267"/>
      <c r="N497" s="268"/>
      <c r="O497" s="268"/>
      <c r="P497" s="268"/>
      <c r="Q497" s="268"/>
      <c r="R497" s="268"/>
      <c r="S497" s="268"/>
      <c r="T497" s="269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0" t="s">
        <v>175</v>
      </c>
      <c r="AU497" s="270" t="s">
        <v>86</v>
      </c>
      <c r="AV497" s="14" t="s">
        <v>156</v>
      </c>
      <c r="AW497" s="14" t="s">
        <v>32</v>
      </c>
      <c r="AX497" s="14" t="s">
        <v>84</v>
      </c>
      <c r="AY497" s="270" t="s">
        <v>138</v>
      </c>
    </row>
    <row r="498" spans="1:65" s="2" customFormat="1" ht="16.5" customHeight="1">
      <c r="A498" s="38"/>
      <c r="B498" s="39"/>
      <c r="C498" s="286" t="s">
        <v>778</v>
      </c>
      <c r="D498" s="286" t="s">
        <v>529</v>
      </c>
      <c r="E498" s="287" t="s">
        <v>779</v>
      </c>
      <c r="F498" s="288" t="s">
        <v>780</v>
      </c>
      <c r="G498" s="289" t="s">
        <v>249</v>
      </c>
      <c r="H498" s="290">
        <v>783.36</v>
      </c>
      <c r="I498" s="291"/>
      <c r="J498" s="292">
        <f>ROUND(I498*H498,2)</f>
        <v>0</v>
      </c>
      <c r="K498" s="288" t="s">
        <v>154</v>
      </c>
      <c r="L498" s="293"/>
      <c r="M498" s="294" t="s">
        <v>1</v>
      </c>
      <c r="N498" s="295" t="s">
        <v>41</v>
      </c>
      <c r="O498" s="91"/>
      <c r="P498" s="244">
        <f>O498*H498</f>
        <v>0</v>
      </c>
      <c r="Q498" s="244">
        <v>0.13</v>
      </c>
      <c r="R498" s="244">
        <f>Q498*H498</f>
        <v>101.83680000000001</v>
      </c>
      <c r="S498" s="244">
        <v>0</v>
      </c>
      <c r="T498" s="245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46" t="s">
        <v>171</v>
      </c>
      <c r="AT498" s="246" t="s">
        <v>529</v>
      </c>
      <c r="AU498" s="246" t="s">
        <v>86</v>
      </c>
      <c r="AY498" s="17" t="s">
        <v>138</v>
      </c>
      <c r="BE498" s="247">
        <f>IF(N498="základní",J498,0)</f>
        <v>0</v>
      </c>
      <c r="BF498" s="247">
        <f>IF(N498="snížená",J498,0)</f>
        <v>0</v>
      </c>
      <c r="BG498" s="247">
        <f>IF(N498="zákl. přenesená",J498,0)</f>
        <v>0</v>
      </c>
      <c r="BH498" s="247">
        <f>IF(N498="sníž. přenesená",J498,0)</f>
        <v>0</v>
      </c>
      <c r="BI498" s="247">
        <f>IF(N498="nulová",J498,0)</f>
        <v>0</v>
      </c>
      <c r="BJ498" s="17" t="s">
        <v>84</v>
      </c>
      <c r="BK498" s="247">
        <f>ROUND(I498*H498,2)</f>
        <v>0</v>
      </c>
      <c r="BL498" s="17" t="s">
        <v>156</v>
      </c>
      <c r="BM498" s="246" t="s">
        <v>781</v>
      </c>
    </row>
    <row r="499" spans="1:51" s="13" customFormat="1" ht="12">
      <c r="A499" s="13"/>
      <c r="B499" s="248"/>
      <c r="C499" s="249"/>
      <c r="D499" s="250" t="s">
        <v>175</v>
      </c>
      <c r="E499" s="251" t="s">
        <v>1</v>
      </c>
      <c r="F499" s="252" t="s">
        <v>782</v>
      </c>
      <c r="G499" s="249"/>
      <c r="H499" s="253">
        <v>783.36</v>
      </c>
      <c r="I499" s="254"/>
      <c r="J499" s="249"/>
      <c r="K499" s="249"/>
      <c r="L499" s="255"/>
      <c r="M499" s="256"/>
      <c r="N499" s="257"/>
      <c r="O499" s="257"/>
      <c r="P499" s="257"/>
      <c r="Q499" s="257"/>
      <c r="R499" s="257"/>
      <c r="S499" s="257"/>
      <c r="T499" s="25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9" t="s">
        <v>175</v>
      </c>
      <c r="AU499" s="259" t="s">
        <v>86</v>
      </c>
      <c r="AV499" s="13" t="s">
        <v>86</v>
      </c>
      <c r="AW499" s="13" t="s">
        <v>32</v>
      </c>
      <c r="AX499" s="13" t="s">
        <v>84</v>
      </c>
      <c r="AY499" s="259" t="s">
        <v>138</v>
      </c>
    </row>
    <row r="500" spans="1:65" s="2" customFormat="1" ht="21.75" customHeight="1">
      <c r="A500" s="38"/>
      <c r="B500" s="39"/>
      <c r="C500" s="286" t="s">
        <v>783</v>
      </c>
      <c r="D500" s="286" t="s">
        <v>529</v>
      </c>
      <c r="E500" s="287" t="s">
        <v>784</v>
      </c>
      <c r="F500" s="288" t="s">
        <v>785</v>
      </c>
      <c r="G500" s="289" t="s">
        <v>249</v>
      </c>
      <c r="H500" s="290">
        <v>25.51</v>
      </c>
      <c r="I500" s="291"/>
      <c r="J500" s="292">
        <f>ROUND(I500*H500,2)</f>
        <v>0</v>
      </c>
      <c r="K500" s="288" t="s">
        <v>154</v>
      </c>
      <c r="L500" s="293"/>
      <c r="M500" s="294" t="s">
        <v>1</v>
      </c>
      <c r="N500" s="295" t="s">
        <v>41</v>
      </c>
      <c r="O500" s="91"/>
      <c r="P500" s="244">
        <f>O500*H500</f>
        <v>0</v>
      </c>
      <c r="Q500" s="244">
        <v>0.131</v>
      </c>
      <c r="R500" s="244">
        <f>Q500*H500</f>
        <v>3.34181</v>
      </c>
      <c r="S500" s="244">
        <v>0</v>
      </c>
      <c r="T500" s="245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46" t="s">
        <v>171</v>
      </c>
      <c r="AT500" s="246" t="s">
        <v>529</v>
      </c>
      <c r="AU500" s="246" t="s">
        <v>86</v>
      </c>
      <c r="AY500" s="17" t="s">
        <v>138</v>
      </c>
      <c r="BE500" s="247">
        <f>IF(N500="základní",J500,0)</f>
        <v>0</v>
      </c>
      <c r="BF500" s="247">
        <f>IF(N500="snížená",J500,0)</f>
        <v>0</v>
      </c>
      <c r="BG500" s="247">
        <f>IF(N500="zákl. přenesená",J500,0)</f>
        <v>0</v>
      </c>
      <c r="BH500" s="247">
        <f>IF(N500="sníž. přenesená",J500,0)</f>
        <v>0</v>
      </c>
      <c r="BI500" s="247">
        <f>IF(N500="nulová",J500,0)</f>
        <v>0</v>
      </c>
      <c r="BJ500" s="17" t="s">
        <v>84</v>
      </c>
      <c r="BK500" s="247">
        <f>ROUND(I500*H500,2)</f>
        <v>0</v>
      </c>
      <c r="BL500" s="17" t="s">
        <v>156</v>
      </c>
      <c r="BM500" s="246" t="s">
        <v>786</v>
      </c>
    </row>
    <row r="501" spans="1:51" s="13" customFormat="1" ht="12">
      <c r="A501" s="13"/>
      <c r="B501" s="248"/>
      <c r="C501" s="249"/>
      <c r="D501" s="250" t="s">
        <v>175</v>
      </c>
      <c r="E501" s="251" t="s">
        <v>1</v>
      </c>
      <c r="F501" s="252" t="s">
        <v>776</v>
      </c>
      <c r="G501" s="249"/>
      <c r="H501" s="253">
        <v>25.51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9" t="s">
        <v>175</v>
      </c>
      <c r="AU501" s="259" t="s">
        <v>86</v>
      </c>
      <c r="AV501" s="13" t="s">
        <v>86</v>
      </c>
      <c r="AW501" s="13" t="s">
        <v>32</v>
      </c>
      <c r="AX501" s="13" t="s">
        <v>84</v>
      </c>
      <c r="AY501" s="259" t="s">
        <v>138</v>
      </c>
    </row>
    <row r="502" spans="1:65" s="2" customFormat="1" ht="21.75" customHeight="1">
      <c r="A502" s="38"/>
      <c r="B502" s="39"/>
      <c r="C502" s="235" t="s">
        <v>787</v>
      </c>
      <c r="D502" s="235" t="s">
        <v>141</v>
      </c>
      <c r="E502" s="236" t="s">
        <v>788</v>
      </c>
      <c r="F502" s="237" t="s">
        <v>789</v>
      </c>
      <c r="G502" s="238" t="s">
        <v>249</v>
      </c>
      <c r="H502" s="239">
        <v>187.95</v>
      </c>
      <c r="I502" s="240"/>
      <c r="J502" s="241">
        <f>ROUND(I502*H502,2)</f>
        <v>0</v>
      </c>
      <c r="K502" s="237" t="s">
        <v>154</v>
      </c>
      <c r="L502" s="44"/>
      <c r="M502" s="242" t="s">
        <v>1</v>
      </c>
      <c r="N502" s="243" t="s">
        <v>41</v>
      </c>
      <c r="O502" s="91"/>
      <c r="P502" s="244">
        <f>O502*H502</f>
        <v>0</v>
      </c>
      <c r="Q502" s="244">
        <v>0.10362</v>
      </c>
      <c r="R502" s="244">
        <f>Q502*H502</f>
        <v>19.475379</v>
      </c>
      <c r="S502" s="244">
        <v>0</v>
      </c>
      <c r="T502" s="245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46" t="s">
        <v>156</v>
      </c>
      <c r="AT502" s="246" t="s">
        <v>141</v>
      </c>
      <c r="AU502" s="246" t="s">
        <v>86</v>
      </c>
      <c r="AY502" s="17" t="s">
        <v>138</v>
      </c>
      <c r="BE502" s="247">
        <f>IF(N502="základní",J502,0)</f>
        <v>0</v>
      </c>
      <c r="BF502" s="247">
        <f>IF(N502="snížená",J502,0)</f>
        <v>0</v>
      </c>
      <c r="BG502" s="247">
        <f>IF(N502="zákl. přenesená",J502,0)</f>
        <v>0</v>
      </c>
      <c r="BH502" s="247">
        <f>IF(N502="sníž. přenesená",J502,0)</f>
        <v>0</v>
      </c>
      <c r="BI502" s="247">
        <f>IF(N502="nulová",J502,0)</f>
        <v>0</v>
      </c>
      <c r="BJ502" s="17" t="s">
        <v>84</v>
      </c>
      <c r="BK502" s="247">
        <f>ROUND(I502*H502,2)</f>
        <v>0</v>
      </c>
      <c r="BL502" s="17" t="s">
        <v>156</v>
      </c>
      <c r="BM502" s="246" t="s">
        <v>790</v>
      </c>
    </row>
    <row r="503" spans="1:51" s="13" customFormat="1" ht="12">
      <c r="A503" s="13"/>
      <c r="B503" s="248"/>
      <c r="C503" s="249"/>
      <c r="D503" s="250" t="s">
        <v>175</v>
      </c>
      <c r="E503" s="251" t="s">
        <v>1</v>
      </c>
      <c r="F503" s="252" t="s">
        <v>707</v>
      </c>
      <c r="G503" s="249"/>
      <c r="H503" s="253">
        <v>187.95</v>
      </c>
      <c r="I503" s="254"/>
      <c r="J503" s="249"/>
      <c r="K503" s="249"/>
      <c r="L503" s="255"/>
      <c r="M503" s="256"/>
      <c r="N503" s="257"/>
      <c r="O503" s="257"/>
      <c r="P503" s="257"/>
      <c r="Q503" s="257"/>
      <c r="R503" s="257"/>
      <c r="S503" s="257"/>
      <c r="T503" s="25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9" t="s">
        <v>175</v>
      </c>
      <c r="AU503" s="259" t="s">
        <v>86</v>
      </c>
      <c r="AV503" s="13" t="s">
        <v>86</v>
      </c>
      <c r="AW503" s="13" t="s">
        <v>32</v>
      </c>
      <c r="AX503" s="13" t="s">
        <v>76</v>
      </c>
      <c r="AY503" s="259" t="s">
        <v>138</v>
      </c>
    </row>
    <row r="504" spans="1:51" s="14" customFormat="1" ht="12">
      <c r="A504" s="14"/>
      <c r="B504" s="260"/>
      <c r="C504" s="261"/>
      <c r="D504" s="250" t="s">
        <v>175</v>
      </c>
      <c r="E504" s="262" t="s">
        <v>1</v>
      </c>
      <c r="F504" s="263" t="s">
        <v>177</v>
      </c>
      <c r="G504" s="261"/>
      <c r="H504" s="264">
        <v>187.95</v>
      </c>
      <c r="I504" s="265"/>
      <c r="J504" s="261"/>
      <c r="K504" s="261"/>
      <c r="L504" s="266"/>
      <c r="M504" s="267"/>
      <c r="N504" s="268"/>
      <c r="O504" s="268"/>
      <c r="P504" s="268"/>
      <c r="Q504" s="268"/>
      <c r="R504" s="268"/>
      <c r="S504" s="268"/>
      <c r="T504" s="26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0" t="s">
        <v>175</v>
      </c>
      <c r="AU504" s="270" t="s">
        <v>86</v>
      </c>
      <c r="AV504" s="14" t="s">
        <v>156</v>
      </c>
      <c r="AW504" s="14" t="s">
        <v>32</v>
      </c>
      <c r="AX504" s="14" t="s">
        <v>84</v>
      </c>
      <c r="AY504" s="270" t="s">
        <v>138</v>
      </c>
    </row>
    <row r="505" spans="1:65" s="2" customFormat="1" ht="16.5" customHeight="1">
      <c r="A505" s="38"/>
      <c r="B505" s="39"/>
      <c r="C505" s="286" t="s">
        <v>791</v>
      </c>
      <c r="D505" s="286" t="s">
        <v>529</v>
      </c>
      <c r="E505" s="287" t="s">
        <v>792</v>
      </c>
      <c r="F505" s="288" t="s">
        <v>793</v>
      </c>
      <c r="G505" s="289" t="s">
        <v>249</v>
      </c>
      <c r="H505" s="290">
        <v>193.589</v>
      </c>
      <c r="I505" s="291"/>
      <c r="J505" s="292">
        <f>ROUND(I505*H505,2)</f>
        <v>0</v>
      </c>
      <c r="K505" s="288" t="s">
        <v>154</v>
      </c>
      <c r="L505" s="293"/>
      <c r="M505" s="294" t="s">
        <v>1</v>
      </c>
      <c r="N505" s="295" t="s">
        <v>41</v>
      </c>
      <c r="O505" s="91"/>
      <c r="P505" s="244">
        <f>O505*H505</f>
        <v>0</v>
      </c>
      <c r="Q505" s="244">
        <v>0.176</v>
      </c>
      <c r="R505" s="244">
        <f>Q505*H505</f>
        <v>34.071664</v>
      </c>
      <c r="S505" s="244">
        <v>0</v>
      </c>
      <c r="T505" s="245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46" t="s">
        <v>171</v>
      </c>
      <c r="AT505" s="246" t="s">
        <v>529</v>
      </c>
      <c r="AU505" s="246" t="s">
        <v>86</v>
      </c>
      <c r="AY505" s="17" t="s">
        <v>138</v>
      </c>
      <c r="BE505" s="247">
        <f>IF(N505="základní",J505,0)</f>
        <v>0</v>
      </c>
      <c r="BF505" s="247">
        <f>IF(N505="snížená",J505,0)</f>
        <v>0</v>
      </c>
      <c r="BG505" s="247">
        <f>IF(N505="zákl. přenesená",J505,0)</f>
        <v>0</v>
      </c>
      <c r="BH505" s="247">
        <f>IF(N505="sníž. přenesená",J505,0)</f>
        <v>0</v>
      </c>
      <c r="BI505" s="247">
        <f>IF(N505="nulová",J505,0)</f>
        <v>0</v>
      </c>
      <c r="BJ505" s="17" t="s">
        <v>84</v>
      </c>
      <c r="BK505" s="247">
        <f>ROUND(I505*H505,2)</f>
        <v>0</v>
      </c>
      <c r="BL505" s="17" t="s">
        <v>156</v>
      </c>
      <c r="BM505" s="246" t="s">
        <v>794</v>
      </c>
    </row>
    <row r="506" spans="1:51" s="13" customFormat="1" ht="12">
      <c r="A506" s="13"/>
      <c r="B506" s="248"/>
      <c r="C506" s="249"/>
      <c r="D506" s="250" t="s">
        <v>175</v>
      </c>
      <c r="E506" s="251" t="s">
        <v>1</v>
      </c>
      <c r="F506" s="252" t="s">
        <v>795</v>
      </c>
      <c r="G506" s="249"/>
      <c r="H506" s="253">
        <v>193.589</v>
      </c>
      <c r="I506" s="254"/>
      <c r="J506" s="249"/>
      <c r="K506" s="249"/>
      <c r="L506" s="255"/>
      <c r="M506" s="256"/>
      <c r="N506" s="257"/>
      <c r="O506" s="257"/>
      <c r="P506" s="257"/>
      <c r="Q506" s="257"/>
      <c r="R506" s="257"/>
      <c r="S506" s="257"/>
      <c r="T506" s="25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9" t="s">
        <v>175</v>
      </c>
      <c r="AU506" s="259" t="s">
        <v>86</v>
      </c>
      <c r="AV506" s="13" t="s">
        <v>86</v>
      </c>
      <c r="AW506" s="13" t="s">
        <v>32</v>
      </c>
      <c r="AX506" s="13" t="s">
        <v>84</v>
      </c>
      <c r="AY506" s="259" t="s">
        <v>138</v>
      </c>
    </row>
    <row r="507" spans="1:65" s="2" customFormat="1" ht="21.75" customHeight="1">
      <c r="A507" s="38"/>
      <c r="B507" s="39"/>
      <c r="C507" s="235" t="s">
        <v>796</v>
      </c>
      <c r="D507" s="235" t="s">
        <v>141</v>
      </c>
      <c r="E507" s="236" t="s">
        <v>797</v>
      </c>
      <c r="F507" s="237" t="s">
        <v>798</v>
      </c>
      <c r="G507" s="238" t="s">
        <v>249</v>
      </c>
      <c r="H507" s="239">
        <v>10.12</v>
      </c>
      <c r="I507" s="240"/>
      <c r="J507" s="241">
        <f>ROUND(I507*H507,2)</f>
        <v>0</v>
      </c>
      <c r="K507" s="237" t="s">
        <v>145</v>
      </c>
      <c r="L507" s="44"/>
      <c r="M507" s="242" t="s">
        <v>1</v>
      </c>
      <c r="N507" s="243" t="s">
        <v>41</v>
      </c>
      <c r="O507" s="91"/>
      <c r="P507" s="244">
        <f>O507*H507</f>
        <v>0</v>
      </c>
      <c r="Q507" s="244">
        <v>0.50077</v>
      </c>
      <c r="R507" s="244">
        <f>Q507*H507</f>
        <v>5.0677924</v>
      </c>
      <c r="S507" s="244">
        <v>0</v>
      </c>
      <c r="T507" s="245">
        <f>S507*H507</f>
        <v>0</v>
      </c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R507" s="246" t="s">
        <v>156</v>
      </c>
      <c r="AT507" s="246" t="s">
        <v>141</v>
      </c>
      <c r="AU507" s="246" t="s">
        <v>86</v>
      </c>
      <c r="AY507" s="17" t="s">
        <v>138</v>
      </c>
      <c r="BE507" s="247">
        <f>IF(N507="základní",J507,0)</f>
        <v>0</v>
      </c>
      <c r="BF507" s="247">
        <f>IF(N507="snížená",J507,0)</f>
        <v>0</v>
      </c>
      <c r="BG507" s="247">
        <f>IF(N507="zákl. přenesená",J507,0)</f>
        <v>0</v>
      </c>
      <c r="BH507" s="247">
        <f>IF(N507="sníž. přenesená",J507,0)</f>
        <v>0</v>
      </c>
      <c r="BI507" s="247">
        <f>IF(N507="nulová",J507,0)</f>
        <v>0</v>
      </c>
      <c r="BJ507" s="17" t="s">
        <v>84</v>
      </c>
      <c r="BK507" s="247">
        <f>ROUND(I507*H507,2)</f>
        <v>0</v>
      </c>
      <c r="BL507" s="17" t="s">
        <v>156</v>
      </c>
      <c r="BM507" s="246" t="s">
        <v>799</v>
      </c>
    </row>
    <row r="508" spans="1:51" s="15" customFormat="1" ht="12">
      <c r="A508" s="15"/>
      <c r="B508" s="276"/>
      <c r="C508" s="277"/>
      <c r="D508" s="250" t="s">
        <v>175</v>
      </c>
      <c r="E508" s="278" t="s">
        <v>1</v>
      </c>
      <c r="F508" s="279" t="s">
        <v>800</v>
      </c>
      <c r="G508" s="277"/>
      <c r="H508" s="278" t="s">
        <v>1</v>
      </c>
      <c r="I508" s="280"/>
      <c r="J508" s="277"/>
      <c r="K508" s="277"/>
      <c r="L508" s="281"/>
      <c r="M508" s="282"/>
      <c r="N508" s="283"/>
      <c r="O508" s="283"/>
      <c r="P508" s="283"/>
      <c r="Q508" s="283"/>
      <c r="R508" s="283"/>
      <c r="S508" s="283"/>
      <c r="T508" s="284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85" t="s">
        <v>175</v>
      </c>
      <c r="AU508" s="285" t="s">
        <v>86</v>
      </c>
      <c r="AV508" s="15" t="s">
        <v>84</v>
      </c>
      <c r="AW508" s="15" t="s">
        <v>32</v>
      </c>
      <c r="AX508" s="15" t="s">
        <v>76</v>
      </c>
      <c r="AY508" s="285" t="s">
        <v>138</v>
      </c>
    </row>
    <row r="509" spans="1:51" s="13" customFormat="1" ht="12">
      <c r="A509" s="13"/>
      <c r="B509" s="248"/>
      <c r="C509" s="249"/>
      <c r="D509" s="250" t="s">
        <v>175</v>
      </c>
      <c r="E509" s="251" t="s">
        <v>1</v>
      </c>
      <c r="F509" s="252" t="s">
        <v>801</v>
      </c>
      <c r="G509" s="249"/>
      <c r="H509" s="253">
        <v>10.12</v>
      </c>
      <c r="I509" s="254"/>
      <c r="J509" s="249"/>
      <c r="K509" s="249"/>
      <c r="L509" s="255"/>
      <c r="M509" s="256"/>
      <c r="N509" s="257"/>
      <c r="O509" s="257"/>
      <c r="P509" s="257"/>
      <c r="Q509" s="257"/>
      <c r="R509" s="257"/>
      <c r="S509" s="257"/>
      <c r="T509" s="25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9" t="s">
        <v>175</v>
      </c>
      <c r="AU509" s="259" t="s">
        <v>86</v>
      </c>
      <c r="AV509" s="13" t="s">
        <v>86</v>
      </c>
      <c r="AW509" s="13" t="s">
        <v>32</v>
      </c>
      <c r="AX509" s="13" t="s">
        <v>76</v>
      </c>
      <c r="AY509" s="259" t="s">
        <v>138</v>
      </c>
    </row>
    <row r="510" spans="1:51" s="14" customFormat="1" ht="12">
      <c r="A510" s="14"/>
      <c r="B510" s="260"/>
      <c r="C510" s="261"/>
      <c r="D510" s="250" t="s">
        <v>175</v>
      </c>
      <c r="E510" s="262" t="s">
        <v>1</v>
      </c>
      <c r="F510" s="263" t="s">
        <v>177</v>
      </c>
      <c r="G510" s="261"/>
      <c r="H510" s="264">
        <v>10.12</v>
      </c>
      <c r="I510" s="265"/>
      <c r="J510" s="261"/>
      <c r="K510" s="261"/>
      <c r="L510" s="266"/>
      <c r="M510" s="267"/>
      <c r="N510" s="268"/>
      <c r="O510" s="268"/>
      <c r="P510" s="268"/>
      <c r="Q510" s="268"/>
      <c r="R510" s="268"/>
      <c r="S510" s="268"/>
      <c r="T510" s="269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0" t="s">
        <v>175</v>
      </c>
      <c r="AU510" s="270" t="s">
        <v>86</v>
      </c>
      <c r="AV510" s="14" t="s">
        <v>156</v>
      </c>
      <c r="AW510" s="14" t="s">
        <v>32</v>
      </c>
      <c r="AX510" s="14" t="s">
        <v>84</v>
      </c>
      <c r="AY510" s="270" t="s">
        <v>138</v>
      </c>
    </row>
    <row r="511" spans="1:63" s="12" customFormat="1" ht="22.8" customHeight="1">
      <c r="A511" s="12"/>
      <c r="B511" s="219"/>
      <c r="C511" s="220"/>
      <c r="D511" s="221" t="s">
        <v>75</v>
      </c>
      <c r="E511" s="233" t="s">
        <v>171</v>
      </c>
      <c r="F511" s="233" t="s">
        <v>802</v>
      </c>
      <c r="G511" s="220"/>
      <c r="H511" s="220"/>
      <c r="I511" s="223"/>
      <c r="J511" s="234">
        <f>BK511</f>
        <v>0</v>
      </c>
      <c r="K511" s="220"/>
      <c r="L511" s="225"/>
      <c r="M511" s="226"/>
      <c r="N511" s="227"/>
      <c r="O511" s="227"/>
      <c r="P511" s="228">
        <f>SUM(P512:P548)</f>
        <v>0</v>
      </c>
      <c r="Q511" s="227"/>
      <c r="R511" s="228">
        <f>SUM(R512:R548)</f>
        <v>28.695180000000004</v>
      </c>
      <c r="S511" s="227"/>
      <c r="T511" s="229">
        <f>SUM(T512:T548)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30" t="s">
        <v>84</v>
      </c>
      <c r="AT511" s="231" t="s">
        <v>75</v>
      </c>
      <c r="AU511" s="231" t="s">
        <v>84</v>
      </c>
      <c r="AY511" s="230" t="s">
        <v>138</v>
      </c>
      <c r="BK511" s="232">
        <f>SUM(BK512:BK548)</f>
        <v>0</v>
      </c>
    </row>
    <row r="512" spans="1:65" s="2" customFormat="1" ht="44.25" customHeight="1">
      <c r="A512" s="38"/>
      <c r="B512" s="39"/>
      <c r="C512" s="235" t="s">
        <v>803</v>
      </c>
      <c r="D512" s="235" t="s">
        <v>141</v>
      </c>
      <c r="E512" s="236" t="s">
        <v>804</v>
      </c>
      <c r="F512" s="237" t="s">
        <v>805</v>
      </c>
      <c r="G512" s="238" t="s">
        <v>262</v>
      </c>
      <c r="H512" s="239">
        <v>1</v>
      </c>
      <c r="I512" s="240"/>
      <c r="J512" s="241">
        <f>ROUND(I512*H512,2)</f>
        <v>0</v>
      </c>
      <c r="K512" s="237" t="s">
        <v>1</v>
      </c>
      <c r="L512" s="44"/>
      <c r="M512" s="242" t="s">
        <v>1</v>
      </c>
      <c r="N512" s="243" t="s">
        <v>41</v>
      </c>
      <c r="O512" s="91"/>
      <c r="P512" s="244">
        <f>O512*H512</f>
        <v>0</v>
      </c>
      <c r="Q512" s="244">
        <v>2.15235</v>
      </c>
      <c r="R512" s="244">
        <f>Q512*H512</f>
        <v>2.15235</v>
      </c>
      <c r="S512" s="244">
        <v>0</v>
      </c>
      <c r="T512" s="245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6" t="s">
        <v>156</v>
      </c>
      <c r="AT512" s="246" t="s">
        <v>141</v>
      </c>
      <c r="AU512" s="246" t="s">
        <v>86</v>
      </c>
      <c r="AY512" s="17" t="s">
        <v>138</v>
      </c>
      <c r="BE512" s="247">
        <f>IF(N512="základní",J512,0)</f>
        <v>0</v>
      </c>
      <c r="BF512" s="247">
        <f>IF(N512="snížená",J512,0)</f>
        <v>0</v>
      </c>
      <c r="BG512" s="247">
        <f>IF(N512="zákl. přenesená",J512,0)</f>
        <v>0</v>
      </c>
      <c r="BH512" s="247">
        <f>IF(N512="sníž. přenesená",J512,0)</f>
        <v>0</v>
      </c>
      <c r="BI512" s="247">
        <f>IF(N512="nulová",J512,0)</f>
        <v>0</v>
      </c>
      <c r="BJ512" s="17" t="s">
        <v>84</v>
      </c>
      <c r="BK512" s="247">
        <f>ROUND(I512*H512,2)</f>
        <v>0</v>
      </c>
      <c r="BL512" s="17" t="s">
        <v>156</v>
      </c>
      <c r="BM512" s="246" t="s">
        <v>806</v>
      </c>
    </row>
    <row r="513" spans="1:51" s="13" customFormat="1" ht="12">
      <c r="A513" s="13"/>
      <c r="B513" s="248"/>
      <c r="C513" s="249"/>
      <c r="D513" s="250" t="s">
        <v>175</v>
      </c>
      <c r="E513" s="251" t="s">
        <v>1</v>
      </c>
      <c r="F513" s="252" t="s">
        <v>807</v>
      </c>
      <c r="G513" s="249"/>
      <c r="H513" s="253">
        <v>1</v>
      </c>
      <c r="I513" s="254"/>
      <c r="J513" s="249"/>
      <c r="K513" s="249"/>
      <c r="L513" s="255"/>
      <c r="M513" s="256"/>
      <c r="N513" s="257"/>
      <c r="O513" s="257"/>
      <c r="P513" s="257"/>
      <c r="Q513" s="257"/>
      <c r="R513" s="257"/>
      <c r="S513" s="257"/>
      <c r="T513" s="25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9" t="s">
        <v>175</v>
      </c>
      <c r="AU513" s="259" t="s">
        <v>86</v>
      </c>
      <c r="AV513" s="13" t="s">
        <v>86</v>
      </c>
      <c r="AW513" s="13" t="s">
        <v>32</v>
      </c>
      <c r="AX513" s="13" t="s">
        <v>76</v>
      </c>
      <c r="AY513" s="259" t="s">
        <v>138</v>
      </c>
    </row>
    <row r="514" spans="1:51" s="14" customFormat="1" ht="12">
      <c r="A514" s="14"/>
      <c r="B514" s="260"/>
      <c r="C514" s="261"/>
      <c r="D514" s="250" t="s">
        <v>175</v>
      </c>
      <c r="E514" s="262" t="s">
        <v>1</v>
      </c>
      <c r="F514" s="263" t="s">
        <v>177</v>
      </c>
      <c r="G514" s="261"/>
      <c r="H514" s="264">
        <v>1</v>
      </c>
      <c r="I514" s="265"/>
      <c r="J514" s="261"/>
      <c r="K514" s="261"/>
      <c r="L514" s="266"/>
      <c r="M514" s="267"/>
      <c r="N514" s="268"/>
      <c r="O514" s="268"/>
      <c r="P514" s="268"/>
      <c r="Q514" s="268"/>
      <c r="R514" s="268"/>
      <c r="S514" s="268"/>
      <c r="T514" s="269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0" t="s">
        <v>175</v>
      </c>
      <c r="AU514" s="270" t="s">
        <v>86</v>
      </c>
      <c r="AV514" s="14" t="s">
        <v>156</v>
      </c>
      <c r="AW514" s="14" t="s">
        <v>32</v>
      </c>
      <c r="AX514" s="14" t="s">
        <v>84</v>
      </c>
      <c r="AY514" s="270" t="s">
        <v>138</v>
      </c>
    </row>
    <row r="515" spans="1:65" s="2" customFormat="1" ht="44.25" customHeight="1">
      <c r="A515" s="38"/>
      <c r="B515" s="39"/>
      <c r="C515" s="235" t="s">
        <v>808</v>
      </c>
      <c r="D515" s="235" t="s">
        <v>141</v>
      </c>
      <c r="E515" s="236" t="s">
        <v>809</v>
      </c>
      <c r="F515" s="237" t="s">
        <v>810</v>
      </c>
      <c r="G515" s="238" t="s">
        <v>262</v>
      </c>
      <c r="H515" s="239">
        <v>1</v>
      </c>
      <c r="I515" s="240"/>
      <c r="J515" s="241">
        <f>ROUND(I515*H515,2)</f>
        <v>0</v>
      </c>
      <c r="K515" s="237" t="s">
        <v>1</v>
      </c>
      <c r="L515" s="44"/>
      <c r="M515" s="242" t="s">
        <v>1</v>
      </c>
      <c r="N515" s="243" t="s">
        <v>41</v>
      </c>
      <c r="O515" s="91"/>
      <c r="P515" s="244">
        <f>O515*H515</f>
        <v>0</v>
      </c>
      <c r="Q515" s="244">
        <v>12.82271</v>
      </c>
      <c r="R515" s="244">
        <f>Q515*H515</f>
        <v>12.82271</v>
      </c>
      <c r="S515" s="244">
        <v>0</v>
      </c>
      <c r="T515" s="245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46" t="s">
        <v>156</v>
      </c>
      <c r="AT515" s="246" t="s">
        <v>141</v>
      </c>
      <c r="AU515" s="246" t="s">
        <v>86</v>
      </c>
      <c r="AY515" s="17" t="s">
        <v>138</v>
      </c>
      <c r="BE515" s="247">
        <f>IF(N515="základní",J515,0)</f>
        <v>0</v>
      </c>
      <c r="BF515" s="247">
        <f>IF(N515="snížená",J515,0)</f>
        <v>0</v>
      </c>
      <c r="BG515" s="247">
        <f>IF(N515="zákl. přenesená",J515,0)</f>
        <v>0</v>
      </c>
      <c r="BH515" s="247">
        <f>IF(N515="sníž. přenesená",J515,0)</f>
        <v>0</v>
      </c>
      <c r="BI515" s="247">
        <f>IF(N515="nulová",J515,0)</f>
        <v>0</v>
      </c>
      <c r="BJ515" s="17" t="s">
        <v>84</v>
      </c>
      <c r="BK515" s="247">
        <f>ROUND(I515*H515,2)</f>
        <v>0</v>
      </c>
      <c r="BL515" s="17" t="s">
        <v>156</v>
      </c>
      <c r="BM515" s="246" t="s">
        <v>811</v>
      </c>
    </row>
    <row r="516" spans="1:51" s="13" customFormat="1" ht="12">
      <c r="A516" s="13"/>
      <c r="B516" s="248"/>
      <c r="C516" s="249"/>
      <c r="D516" s="250" t="s">
        <v>175</v>
      </c>
      <c r="E516" s="251" t="s">
        <v>1</v>
      </c>
      <c r="F516" s="252" t="s">
        <v>812</v>
      </c>
      <c r="G516" s="249"/>
      <c r="H516" s="253">
        <v>1</v>
      </c>
      <c r="I516" s="254"/>
      <c r="J516" s="249"/>
      <c r="K516" s="249"/>
      <c r="L516" s="255"/>
      <c r="M516" s="256"/>
      <c r="N516" s="257"/>
      <c r="O516" s="257"/>
      <c r="P516" s="257"/>
      <c r="Q516" s="257"/>
      <c r="R516" s="257"/>
      <c r="S516" s="257"/>
      <c r="T516" s="25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9" t="s">
        <v>175</v>
      </c>
      <c r="AU516" s="259" t="s">
        <v>86</v>
      </c>
      <c r="AV516" s="13" t="s">
        <v>86</v>
      </c>
      <c r="AW516" s="13" t="s">
        <v>32</v>
      </c>
      <c r="AX516" s="13" t="s">
        <v>76</v>
      </c>
      <c r="AY516" s="259" t="s">
        <v>138</v>
      </c>
    </row>
    <row r="517" spans="1:51" s="14" customFormat="1" ht="12">
      <c r="A517" s="14"/>
      <c r="B517" s="260"/>
      <c r="C517" s="261"/>
      <c r="D517" s="250" t="s">
        <v>175</v>
      </c>
      <c r="E517" s="262" t="s">
        <v>1</v>
      </c>
      <c r="F517" s="263" t="s">
        <v>177</v>
      </c>
      <c r="G517" s="261"/>
      <c r="H517" s="264">
        <v>1</v>
      </c>
      <c r="I517" s="265"/>
      <c r="J517" s="261"/>
      <c r="K517" s="261"/>
      <c r="L517" s="266"/>
      <c r="M517" s="267"/>
      <c r="N517" s="268"/>
      <c r="O517" s="268"/>
      <c r="P517" s="268"/>
      <c r="Q517" s="268"/>
      <c r="R517" s="268"/>
      <c r="S517" s="268"/>
      <c r="T517" s="269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0" t="s">
        <v>175</v>
      </c>
      <c r="AU517" s="270" t="s">
        <v>86</v>
      </c>
      <c r="AV517" s="14" t="s">
        <v>156</v>
      </c>
      <c r="AW517" s="14" t="s">
        <v>32</v>
      </c>
      <c r="AX517" s="14" t="s">
        <v>84</v>
      </c>
      <c r="AY517" s="270" t="s">
        <v>138</v>
      </c>
    </row>
    <row r="518" spans="1:65" s="2" customFormat="1" ht="16.5" customHeight="1">
      <c r="A518" s="38"/>
      <c r="B518" s="39"/>
      <c r="C518" s="235" t="s">
        <v>813</v>
      </c>
      <c r="D518" s="235" t="s">
        <v>141</v>
      </c>
      <c r="E518" s="236" t="s">
        <v>814</v>
      </c>
      <c r="F518" s="237" t="s">
        <v>815</v>
      </c>
      <c r="G518" s="238" t="s">
        <v>262</v>
      </c>
      <c r="H518" s="239">
        <v>12</v>
      </c>
      <c r="I518" s="240"/>
      <c r="J518" s="241">
        <f>ROUND(I518*H518,2)</f>
        <v>0</v>
      </c>
      <c r="K518" s="237" t="s">
        <v>154</v>
      </c>
      <c r="L518" s="44"/>
      <c r="M518" s="242" t="s">
        <v>1</v>
      </c>
      <c r="N518" s="243" t="s">
        <v>41</v>
      </c>
      <c r="O518" s="91"/>
      <c r="P518" s="244">
        <f>O518*H518</f>
        <v>0</v>
      </c>
      <c r="Q518" s="244">
        <v>0.3409</v>
      </c>
      <c r="R518" s="244">
        <f>Q518*H518</f>
        <v>4.0908</v>
      </c>
      <c r="S518" s="244">
        <v>0</v>
      </c>
      <c r="T518" s="245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46" t="s">
        <v>156</v>
      </c>
      <c r="AT518" s="246" t="s">
        <v>141</v>
      </c>
      <c r="AU518" s="246" t="s">
        <v>86</v>
      </c>
      <c r="AY518" s="17" t="s">
        <v>138</v>
      </c>
      <c r="BE518" s="247">
        <f>IF(N518="základní",J518,0)</f>
        <v>0</v>
      </c>
      <c r="BF518" s="247">
        <f>IF(N518="snížená",J518,0)</f>
        <v>0</v>
      </c>
      <c r="BG518" s="247">
        <f>IF(N518="zákl. přenesená",J518,0)</f>
        <v>0</v>
      </c>
      <c r="BH518" s="247">
        <f>IF(N518="sníž. přenesená",J518,0)</f>
        <v>0</v>
      </c>
      <c r="BI518" s="247">
        <f>IF(N518="nulová",J518,0)</f>
        <v>0</v>
      </c>
      <c r="BJ518" s="17" t="s">
        <v>84</v>
      </c>
      <c r="BK518" s="247">
        <f>ROUND(I518*H518,2)</f>
        <v>0</v>
      </c>
      <c r="BL518" s="17" t="s">
        <v>156</v>
      </c>
      <c r="BM518" s="246" t="s">
        <v>816</v>
      </c>
    </row>
    <row r="519" spans="1:51" s="13" customFormat="1" ht="12">
      <c r="A519" s="13"/>
      <c r="B519" s="248"/>
      <c r="C519" s="249"/>
      <c r="D519" s="250" t="s">
        <v>175</v>
      </c>
      <c r="E519" s="251" t="s">
        <v>1</v>
      </c>
      <c r="F519" s="252" t="s">
        <v>817</v>
      </c>
      <c r="G519" s="249"/>
      <c r="H519" s="253">
        <v>12</v>
      </c>
      <c r="I519" s="254"/>
      <c r="J519" s="249"/>
      <c r="K519" s="249"/>
      <c r="L519" s="255"/>
      <c r="M519" s="256"/>
      <c r="N519" s="257"/>
      <c r="O519" s="257"/>
      <c r="P519" s="257"/>
      <c r="Q519" s="257"/>
      <c r="R519" s="257"/>
      <c r="S519" s="257"/>
      <c r="T519" s="25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9" t="s">
        <v>175</v>
      </c>
      <c r="AU519" s="259" t="s">
        <v>86</v>
      </c>
      <c r="AV519" s="13" t="s">
        <v>86</v>
      </c>
      <c r="AW519" s="13" t="s">
        <v>32</v>
      </c>
      <c r="AX519" s="13" t="s">
        <v>76</v>
      </c>
      <c r="AY519" s="259" t="s">
        <v>138</v>
      </c>
    </row>
    <row r="520" spans="1:51" s="14" customFormat="1" ht="12">
      <c r="A520" s="14"/>
      <c r="B520" s="260"/>
      <c r="C520" s="261"/>
      <c r="D520" s="250" t="s">
        <v>175</v>
      </c>
      <c r="E520" s="262" t="s">
        <v>1</v>
      </c>
      <c r="F520" s="263" t="s">
        <v>177</v>
      </c>
      <c r="G520" s="261"/>
      <c r="H520" s="264">
        <v>12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0" t="s">
        <v>175</v>
      </c>
      <c r="AU520" s="270" t="s">
        <v>86</v>
      </c>
      <c r="AV520" s="14" t="s">
        <v>156</v>
      </c>
      <c r="AW520" s="14" t="s">
        <v>32</v>
      </c>
      <c r="AX520" s="14" t="s">
        <v>84</v>
      </c>
      <c r="AY520" s="270" t="s">
        <v>138</v>
      </c>
    </row>
    <row r="521" spans="1:65" s="2" customFormat="1" ht="21.75" customHeight="1">
      <c r="A521" s="38"/>
      <c r="B521" s="39"/>
      <c r="C521" s="286" t="s">
        <v>818</v>
      </c>
      <c r="D521" s="286" t="s">
        <v>529</v>
      </c>
      <c r="E521" s="287" t="s">
        <v>819</v>
      </c>
      <c r="F521" s="288" t="s">
        <v>820</v>
      </c>
      <c r="G521" s="289" t="s">
        <v>262</v>
      </c>
      <c r="H521" s="290">
        <v>12</v>
      </c>
      <c r="I521" s="291"/>
      <c r="J521" s="292">
        <f>ROUND(I521*H521,2)</f>
        <v>0</v>
      </c>
      <c r="K521" s="288" t="s">
        <v>1</v>
      </c>
      <c r="L521" s="293"/>
      <c r="M521" s="294" t="s">
        <v>1</v>
      </c>
      <c r="N521" s="295" t="s">
        <v>41</v>
      </c>
      <c r="O521" s="91"/>
      <c r="P521" s="244">
        <f>O521*H521</f>
        <v>0</v>
      </c>
      <c r="Q521" s="244">
        <v>0.072</v>
      </c>
      <c r="R521" s="244">
        <f>Q521*H521</f>
        <v>0.8639999999999999</v>
      </c>
      <c r="S521" s="244">
        <v>0</v>
      </c>
      <c r="T521" s="245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46" t="s">
        <v>171</v>
      </c>
      <c r="AT521" s="246" t="s">
        <v>529</v>
      </c>
      <c r="AU521" s="246" t="s">
        <v>86</v>
      </c>
      <c r="AY521" s="17" t="s">
        <v>138</v>
      </c>
      <c r="BE521" s="247">
        <f>IF(N521="základní",J521,0)</f>
        <v>0</v>
      </c>
      <c r="BF521" s="247">
        <f>IF(N521="snížená",J521,0)</f>
        <v>0</v>
      </c>
      <c r="BG521" s="247">
        <f>IF(N521="zákl. přenesená",J521,0)</f>
        <v>0</v>
      </c>
      <c r="BH521" s="247">
        <f>IF(N521="sníž. přenesená",J521,0)</f>
        <v>0</v>
      </c>
      <c r="BI521" s="247">
        <f>IF(N521="nulová",J521,0)</f>
        <v>0</v>
      </c>
      <c r="BJ521" s="17" t="s">
        <v>84</v>
      </c>
      <c r="BK521" s="247">
        <f>ROUND(I521*H521,2)</f>
        <v>0</v>
      </c>
      <c r="BL521" s="17" t="s">
        <v>156</v>
      </c>
      <c r="BM521" s="246" t="s">
        <v>821</v>
      </c>
    </row>
    <row r="522" spans="1:51" s="13" customFormat="1" ht="12">
      <c r="A522" s="13"/>
      <c r="B522" s="248"/>
      <c r="C522" s="249"/>
      <c r="D522" s="250" t="s">
        <v>175</v>
      </c>
      <c r="E522" s="251" t="s">
        <v>1</v>
      </c>
      <c r="F522" s="252" t="s">
        <v>191</v>
      </c>
      <c r="G522" s="249"/>
      <c r="H522" s="253">
        <v>12</v>
      </c>
      <c r="I522" s="254"/>
      <c r="J522" s="249"/>
      <c r="K522" s="249"/>
      <c r="L522" s="255"/>
      <c r="M522" s="256"/>
      <c r="N522" s="257"/>
      <c r="O522" s="257"/>
      <c r="P522" s="257"/>
      <c r="Q522" s="257"/>
      <c r="R522" s="257"/>
      <c r="S522" s="257"/>
      <c r="T522" s="25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9" t="s">
        <v>175</v>
      </c>
      <c r="AU522" s="259" t="s">
        <v>86</v>
      </c>
      <c r="AV522" s="13" t="s">
        <v>86</v>
      </c>
      <c r="AW522" s="13" t="s">
        <v>32</v>
      </c>
      <c r="AX522" s="13" t="s">
        <v>76</v>
      </c>
      <c r="AY522" s="259" t="s">
        <v>138</v>
      </c>
    </row>
    <row r="523" spans="1:51" s="14" customFormat="1" ht="12">
      <c r="A523" s="14"/>
      <c r="B523" s="260"/>
      <c r="C523" s="261"/>
      <c r="D523" s="250" t="s">
        <v>175</v>
      </c>
      <c r="E523" s="262" t="s">
        <v>1</v>
      </c>
      <c r="F523" s="263" t="s">
        <v>177</v>
      </c>
      <c r="G523" s="261"/>
      <c r="H523" s="264">
        <v>12</v>
      </c>
      <c r="I523" s="265"/>
      <c r="J523" s="261"/>
      <c r="K523" s="261"/>
      <c r="L523" s="266"/>
      <c r="M523" s="267"/>
      <c r="N523" s="268"/>
      <c r="O523" s="268"/>
      <c r="P523" s="268"/>
      <c r="Q523" s="268"/>
      <c r="R523" s="268"/>
      <c r="S523" s="268"/>
      <c r="T523" s="26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0" t="s">
        <v>175</v>
      </c>
      <c r="AU523" s="270" t="s">
        <v>86</v>
      </c>
      <c r="AV523" s="14" t="s">
        <v>156</v>
      </c>
      <c r="AW523" s="14" t="s">
        <v>32</v>
      </c>
      <c r="AX523" s="14" t="s">
        <v>84</v>
      </c>
      <c r="AY523" s="270" t="s">
        <v>138</v>
      </c>
    </row>
    <row r="524" spans="1:65" s="2" customFormat="1" ht="21.75" customHeight="1">
      <c r="A524" s="38"/>
      <c r="B524" s="39"/>
      <c r="C524" s="286" t="s">
        <v>822</v>
      </c>
      <c r="D524" s="286" t="s">
        <v>529</v>
      </c>
      <c r="E524" s="287" t="s">
        <v>823</v>
      </c>
      <c r="F524" s="288" t="s">
        <v>824</v>
      </c>
      <c r="G524" s="289" t="s">
        <v>262</v>
      </c>
      <c r="H524" s="290">
        <v>12</v>
      </c>
      <c r="I524" s="291"/>
      <c r="J524" s="292">
        <f>ROUND(I524*H524,2)</f>
        <v>0</v>
      </c>
      <c r="K524" s="288" t="s">
        <v>1</v>
      </c>
      <c r="L524" s="293"/>
      <c r="M524" s="294" t="s">
        <v>1</v>
      </c>
      <c r="N524" s="295" t="s">
        <v>41</v>
      </c>
      <c r="O524" s="91"/>
      <c r="P524" s="244">
        <f>O524*H524</f>
        <v>0</v>
      </c>
      <c r="Q524" s="244">
        <v>0.08</v>
      </c>
      <c r="R524" s="244">
        <f>Q524*H524</f>
        <v>0.96</v>
      </c>
      <c r="S524" s="244">
        <v>0</v>
      </c>
      <c r="T524" s="245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46" t="s">
        <v>171</v>
      </c>
      <c r="AT524" s="246" t="s">
        <v>529</v>
      </c>
      <c r="AU524" s="246" t="s">
        <v>86</v>
      </c>
      <c r="AY524" s="17" t="s">
        <v>138</v>
      </c>
      <c r="BE524" s="247">
        <f>IF(N524="základní",J524,0)</f>
        <v>0</v>
      </c>
      <c r="BF524" s="247">
        <f>IF(N524="snížená",J524,0)</f>
        <v>0</v>
      </c>
      <c r="BG524" s="247">
        <f>IF(N524="zákl. přenesená",J524,0)</f>
        <v>0</v>
      </c>
      <c r="BH524" s="247">
        <f>IF(N524="sníž. přenesená",J524,0)</f>
        <v>0</v>
      </c>
      <c r="BI524" s="247">
        <f>IF(N524="nulová",J524,0)</f>
        <v>0</v>
      </c>
      <c r="BJ524" s="17" t="s">
        <v>84</v>
      </c>
      <c r="BK524" s="247">
        <f>ROUND(I524*H524,2)</f>
        <v>0</v>
      </c>
      <c r="BL524" s="17" t="s">
        <v>156</v>
      </c>
      <c r="BM524" s="246" t="s">
        <v>825</v>
      </c>
    </row>
    <row r="525" spans="1:51" s="13" customFormat="1" ht="12">
      <c r="A525" s="13"/>
      <c r="B525" s="248"/>
      <c r="C525" s="249"/>
      <c r="D525" s="250" t="s">
        <v>175</v>
      </c>
      <c r="E525" s="251" t="s">
        <v>1</v>
      </c>
      <c r="F525" s="252" t="s">
        <v>191</v>
      </c>
      <c r="G525" s="249"/>
      <c r="H525" s="253">
        <v>12</v>
      </c>
      <c r="I525" s="254"/>
      <c r="J525" s="249"/>
      <c r="K525" s="249"/>
      <c r="L525" s="255"/>
      <c r="M525" s="256"/>
      <c r="N525" s="257"/>
      <c r="O525" s="257"/>
      <c r="P525" s="257"/>
      <c r="Q525" s="257"/>
      <c r="R525" s="257"/>
      <c r="S525" s="257"/>
      <c r="T525" s="25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9" t="s">
        <v>175</v>
      </c>
      <c r="AU525" s="259" t="s">
        <v>86</v>
      </c>
      <c r="AV525" s="13" t="s">
        <v>86</v>
      </c>
      <c r="AW525" s="13" t="s">
        <v>32</v>
      </c>
      <c r="AX525" s="13" t="s">
        <v>76</v>
      </c>
      <c r="AY525" s="259" t="s">
        <v>138</v>
      </c>
    </row>
    <row r="526" spans="1:51" s="14" customFormat="1" ht="12">
      <c r="A526" s="14"/>
      <c r="B526" s="260"/>
      <c r="C526" s="261"/>
      <c r="D526" s="250" t="s">
        <v>175</v>
      </c>
      <c r="E526" s="262" t="s">
        <v>1</v>
      </c>
      <c r="F526" s="263" t="s">
        <v>177</v>
      </c>
      <c r="G526" s="261"/>
      <c r="H526" s="264">
        <v>12</v>
      </c>
      <c r="I526" s="265"/>
      <c r="J526" s="261"/>
      <c r="K526" s="261"/>
      <c r="L526" s="266"/>
      <c r="M526" s="267"/>
      <c r="N526" s="268"/>
      <c r="O526" s="268"/>
      <c r="P526" s="268"/>
      <c r="Q526" s="268"/>
      <c r="R526" s="268"/>
      <c r="S526" s="268"/>
      <c r="T526" s="269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0" t="s">
        <v>175</v>
      </c>
      <c r="AU526" s="270" t="s">
        <v>86</v>
      </c>
      <c r="AV526" s="14" t="s">
        <v>156</v>
      </c>
      <c r="AW526" s="14" t="s">
        <v>32</v>
      </c>
      <c r="AX526" s="14" t="s">
        <v>84</v>
      </c>
      <c r="AY526" s="270" t="s">
        <v>138</v>
      </c>
    </row>
    <row r="527" spans="1:65" s="2" customFormat="1" ht="21.75" customHeight="1">
      <c r="A527" s="38"/>
      <c r="B527" s="39"/>
      <c r="C527" s="286" t="s">
        <v>826</v>
      </c>
      <c r="D527" s="286" t="s">
        <v>529</v>
      </c>
      <c r="E527" s="287" t="s">
        <v>827</v>
      </c>
      <c r="F527" s="288" t="s">
        <v>828</v>
      </c>
      <c r="G527" s="289" t="s">
        <v>262</v>
      </c>
      <c r="H527" s="290">
        <v>12</v>
      </c>
      <c r="I527" s="291"/>
      <c r="J527" s="292">
        <f>ROUND(I527*H527,2)</f>
        <v>0</v>
      </c>
      <c r="K527" s="288" t="s">
        <v>1</v>
      </c>
      <c r="L527" s="293"/>
      <c r="M527" s="294" t="s">
        <v>1</v>
      </c>
      <c r="N527" s="295" t="s">
        <v>41</v>
      </c>
      <c r="O527" s="91"/>
      <c r="P527" s="244">
        <f>O527*H527</f>
        <v>0</v>
      </c>
      <c r="Q527" s="244">
        <v>0.111</v>
      </c>
      <c r="R527" s="244">
        <f>Q527*H527</f>
        <v>1.332</v>
      </c>
      <c r="S527" s="244">
        <v>0</v>
      </c>
      <c r="T527" s="245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46" t="s">
        <v>171</v>
      </c>
      <c r="AT527" s="246" t="s">
        <v>529</v>
      </c>
      <c r="AU527" s="246" t="s">
        <v>86</v>
      </c>
      <c r="AY527" s="17" t="s">
        <v>138</v>
      </c>
      <c r="BE527" s="247">
        <f>IF(N527="základní",J527,0)</f>
        <v>0</v>
      </c>
      <c r="BF527" s="247">
        <f>IF(N527="snížená",J527,0)</f>
        <v>0</v>
      </c>
      <c r="BG527" s="247">
        <f>IF(N527="zákl. přenesená",J527,0)</f>
        <v>0</v>
      </c>
      <c r="BH527" s="247">
        <f>IF(N527="sníž. přenesená",J527,0)</f>
        <v>0</v>
      </c>
      <c r="BI527" s="247">
        <f>IF(N527="nulová",J527,0)</f>
        <v>0</v>
      </c>
      <c r="BJ527" s="17" t="s">
        <v>84</v>
      </c>
      <c r="BK527" s="247">
        <f>ROUND(I527*H527,2)</f>
        <v>0</v>
      </c>
      <c r="BL527" s="17" t="s">
        <v>156</v>
      </c>
      <c r="BM527" s="246" t="s">
        <v>829</v>
      </c>
    </row>
    <row r="528" spans="1:51" s="13" customFormat="1" ht="12">
      <c r="A528" s="13"/>
      <c r="B528" s="248"/>
      <c r="C528" s="249"/>
      <c r="D528" s="250" t="s">
        <v>175</v>
      </c>
      <c r="E528" s="251" t="s">
        <v>1</v>
      </c>
      <c r="F528" s="252" t="s">
        <v>191</v>
      </c>
      <c r="G528" s="249"/>
      <c r="H528" s="253">
        <v>12</v>
      </c>
      <c r="I528" s="254"/>
      <c r="J528" s="249"/>
      <c r="K528" s="249"/>
      <c r="L528" s="255"/>
      <c r="M528" s="256"/>
      <c r="N528" s="257"/>
      <c r="O528" s="257"/>
      <c r="P528" s="257"/>
      <c r="Q528" s="257"/>
      <c r="R528" s="257"/>
      <c r="S528" s="257"/>
      <c r="T528" s="25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9" t="s">
        <v>175</v>
      </c>
      <c r="AU528" s="259" t="s">
        <v>86</v>
      </c>
      <c r="AV528" s="13" t="s">
        <v>86</v>
      </c>
      <c r="AW528" s="13" t="s">
        <v>32</v>
      </c>
      <c r="AX528" s="13" t="s">
        <v>76</v>
      </c>
      <c r="AY528" s="259" t="s">
        <v>138</v>
      </c>
    </row>
    <row r="529" spans="1:51" s="14" customFormat="1" ht="12">
      <c r="A529" s="14"/>
      <c r="B529" s="260"/>
      <c r="C529" s="261"/>
      <c r="D529" s="250" t="s">
        <v>175</v>
      </c>
      <c r="E529" s="262" t="s">
        <v>1</v>
      </c>
      <c r="F529" s="263" t="s">
        <v>177</v>
      </c>
      <c r="G529" s="261"/>
      <c r="H529" s="264">
        <v>12</v>
      </c>
      <c r="I529" s="265"/>
      <c r="J529" s="261"/>
      <c r="K529" s="261"/>
      <c r="L529" s="266"/>
      <c r="M529" s="267"/>
      <c r="N529" s="268"/>
      <c r="O529" s="268"/>
      <c r="P529" s="268"/>
      <c r="Q529" s="268"/>
      <c r="R529" s="268"/>
      <c r="S529" s="268"/>
      <c r="T529" s="26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0" t="s">
        <v>175</v>
      </c>
      <c r="AU529" s="270" t="s">
        <v>86</v>
      </c>
      <c r="AV529" s="14" t="s">
        <v>156</v>
      </c>
      <c r="AW529" s="14" t="s">
        <v>32</v>
      </c>
      <c r="AX529" s="14" t="s">
        <v>84</v>
      </c>
      <c r="AY529" s="270" t="s">
        <v>138</v>
      </c>
    </row>
    <row r="530" spans="1:65" s="2" customFormat="1" ht="21.75" customHeight="1">
      <c r="A530" s="38"/>
      <c r="B530" s="39"/>
      <c r="C530" s="286" t="s">
        <v>830</v>
      </c>
      <c r="D530" s="286" t="s">
        <v>529</v>
      </c>
      <c r="E530" s="287" t="s">
        <v>831</v>
      </c>
      <c r="F530" s="288" t="s">
        <v>832</v>
      </c>
      <c r="G530" s="289" t="s">
        <v>262</v>
      </c>
      <c r="H530" s="290">
        <v>12</v>
      </c>
      <c r="I530" s="291"/>
      <c r="J530" s="292">
        <f>ROUND(I530*H530,2)</f>
        <v>0</v>
      </c>
      <c r="K530" s="288" t="s">
        <v>1</v>
      </c>
      <c r="L530" s="293"/>
      <c r="M530" s="294" t="s">
        <v>1</v>
      </c>
      <c r="N530" s="295" t="s">
        <v>41</v>
      </c>
      <c r="O530" s="91"/>
      <c r="P530" s="244">
        <f>O530*H530</f>
        <v>0</v>
      </c>
      <c r="Q530" s="244">
        <v>0.027</v>
      </c>
      <c r="R530" s="244">
        <f>Q530*H530</f>
        <v>0.324</v>
      </c>
      <c r="S530" s="244">
        <v>0</v>
      </c>
      <c r="T530" s="245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46" t="s">
        <v>171</v>
      </c>
      <c r="AT530" s="246" t="s">
        <v>529</v>
      </c>
      <c r="AU530" s="246" t="s">
        <v>86</v>
      </c>
      <c r="AY530" s="17" t="s">
        <v>138</v>
      </c>
      <c r="BE530" s="247">
        <f>IF(N530="základní",J530,0)</f>
        <v>0</v>
      </c>
      <c r="BF530" s="247">
        <f>IF(N530="snížená",J530,0)</f>
        <v>0</v>
      </c>
      <c r="BG530" s="247">
        <f>IF(N530="zákl. přenesená",J530,0)</f>
        <v>0</v>
      </c>
      <c r="BH530" s="247">
        <f>IF(N530="sníž. přenesená",J530,0)</f>
        <v>0</v>
      </c>
      <c r="BI530" s="247">
        <f>IF(N530="nulová",J530,0)</f>
        <v>0</v>
      </c>
      <c r="BJ530" s="17" t="s">
        <v>84</v>
      </c>
      <c r="BK530" s="247">
        <f>ROUND(I530*H530,2)</f>
        <v>0</v>
      </c>
      <c r="BL530" s="17" t="s">
        <v>156</v>
      </c>
      <c r="BM530" s="246" t="s">
        <v>833</v>
      </c>
    </row>
    <row r="531" spans="1:51" s="13" customFormat="1" ht="12">
      <c r="A531" s="13"/>
      <c r="B531" s="248"/>
      <c r="C531" s="249"/>
      <c r="D531" s="250" t="s">
        <v>175</v>
      </c>
      <c r="E531" s="251" t="s">
        <v>1</v>
      </c>
      <c r="F531" s="252" t="s">
        <v>191</v>
      </c>
      <c r="G531" s="249"/>
      <c r="H531" s="253">
        <v>12</v>
      </c>
      <c r="I531" s="254"/>
      <c r="J531" s="249"/>
      <c r="K531" s="249"/>
      <c r="L531" s="255"/>
      <c r="M531" s="256"/>
      <c r="N531" s="257"/>
      <c r="O531" s="257"/>
      <c r="P531" s="257"/>
      <c r="Q531" s="257"/>
      <c r="R531" s="257"/>
      <c r="S531" s="257"/>
      <c r="T531" s="25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9" t="s">
        <v>175</v>
      </c>
      <c r="AU531" s="259" t="s">
        <v>86</v>
      </c>
      <c r="AV531" s="13" t="s">
        <v>86</v>
      </c>
      <c r="AW531" s="13" t="s">
        <v>32</v>
      </c>
      <c r="AX531" s="13" t="s">
        <v>76</v>
      </c>
      <c r="AY531" s="259" t="s">
        <v>138</v>
      </c>
    </row>
    <row r="532" spans="1:51" s="14" customFormat="1" ht="12">
      <c r="A532" s="14"/>
      <c r="B532" s="260"/>
      <c r="C532" s="261"/>
      <c r="D532" s="250" t="s">
        <v>175</v>
      </c>
      <c r="E532" s="262" t="s">
        <v>1</v>
      </c>
      <c r="F532" s="263" t="s">
        <v>177</v>
      </c>
      <c r="G532" s="261"/>
      <c r="H532" s="264">
        <v>12</v>
      </c>
      <c r="I532" s="265"/>
      <c r="J532" s="261"/>
      <c r="K532" s="261"/>
      <c r="L532" s="266"/>
      <c r="M532" s="267"/>
      <c r="N532" s="268"/>
      <c r="O532" s="268"/>
      <c r="P532" s="268"/>
      <c r="Q532" s="268"/>
      <c r="R532" s="268"/>
      <c r="S532" s="268"/>
      <c r="T532" s="269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0" t="s">
        <v>175</v>
      </c>
      <c r="AU532" s="270" t="s">
        <v>86</v>
      </c>
      <c r="AV532" s="14" t="s">
        <v>156</v>
      </c>
      <c r="AW532" s="14" t="s">
        <v>32</v>
      </c>
      <c r="AX532" s="14" t="s">
        <v>84</v>
      </c>
      <c r="AY532" s="270" t="s">
        <v>138</v>
      </c>
    </row>
    <row r="533" spans="1:65" s="2" customFormat="1" ht="16.5" customHeight="1">
      <c r="A533" s="38"/>
      <c r="B533" s="39"/>
      <c r="C533" s="286" t="s">
        <v>834</v>
      </c>
      <c r="D533" s="286" t="s">
        <v>529</v>
      </c>
      <c r="E533" s="287" t="s">
        <v>835</v>
      </c>
      <c r="F533" s="288" t="s">
        <v>836</v>
      </c>
      <c r="G533" s="289" t="s">
        <v>262</v>
      </c>
      <c r="H533" s="290">
        <v>12</v>
      </c>
      <c r="I533" s="291"/>
      <c r="J533" s="292">
        <f>ROUND(I533*H533,2)</f>
        <v>0</v>
      </c>
      <c r="K533" s="288" t="s">
        <v>154</v>
      </c>
      <c r="L533" s="293"/>
      <c r="M533" s="294" t="s">
        <v>1</v>
      </c>
      <c r="N533" s="295" t="s">
        <v>41</v>
      </c>
      <c r="O533" s="91"/>
      <c r="P533" s="244">
        <f>O533*H533</f>
        <v>0</v>
      </c>
      <c r="Q533" s="244">
        <v>0.001</v>
      </c>
      <c r="R533" s="244">
        <f>Q533*H533</f>
        <v>0.012</v>
      </c>
      <c r="S533" s="244">
        <v>0</v>
      </c>
      <c r="T533" s="245">
        <f>S533*H533</f>
        <v>0</v>
      </c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R533" s="246" t="s">
        <v>171</v>
      </c>
      <c r="AT533" s="246" t="s">
        <v>529</v>
      </c>
      <c r="AU533" s="246" t="s">
        <v>86</v>
      </c>
      <c r="AY533" s="17" t="s">
        <v>138</v>
      </c>
      <c r="BE533" s="247">
        <f>IF(N533="základní",J533,0)</f>
        <v>0</v>
      </c>
      <c r="BF533" s="247">
        <f>IF(N533="snížená",J533,0)</f>
        <v>0</v>
      </c>
      <c r="BG533" s="247">
        <f>IF(N533="zákl. přenesená",J533,0)</f>
        <v>0</v>
      </c>
      <c r="BH533" s="247">
        <f>IF(N533="sníž. přenesená",J533,0)</f>
        <v>0</v>
      </c>
      <c r="BI533" s="247">
        <f>IF(N533="nulová",J533,0)</f>
        <v>0</v>
      </c>
      <c r="BJ533" s="17" t="s">
        <v>84</v>
      </c>
      <c r="BK533" s="247">
        <f>ROUND(I533*H533,2)</f>
        <v>0</v>
      </c>
      <c r="BL533" s="17" t="s">
        <v>156</v>
      </c>
      <c r="BM533" s="246" t="s">
        <v>837</v>
      </c>
    </row>
    <row r="534" spans="1:51" s="13" customFormat="1" ht="12">
      <c r="A534" s="13"/>
      <c r="B534" s="248"/>
      <c r="C534" s="249"/>
      <c r="D534" s="250" t="s">
        <v>175</v>
      </c>
      <c r="E534" s="251" t="s">
        <v>1</v>
      </c>
      <c r="F534" s="252" t="s">
        <v>191</v>
      </c>
      <c r="G534" s="249"/>
      <c r="H534" s="253">
        <v>12</v>
      </c>
      <c r="I534" s="254"/>
      <c r="J534" s="249"/>
      <c r="K534" s="249"/>
      <c r="L534" s="255"/>
      <c r="M534" s="256"/>
      <c r="N534" s="257"/>
      <c r="O534" s="257"/>
      <c r="P534" s="257"/>
      <c r="Q534" s="257"/>
      <c r="R534" s="257"/>
      <c r="S534" s="257"/>
      <c r="T534" s="25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9" t="s">
        <v>175</v>
      </c>
      <c r="AU534" s="259" t="s">
        <v>86</v>
      </c>
      <c r="AV534" s="13" t="s">
        <v>86</v>
      </c>
      <c r="AW534" s="13" t="s">
        <v>32</v>
      </c>
      <c r="AX534" s="13" t="s">
        <v>76</v>
      </c>
      <c r="AY534" s="259" t="s">
        <v>138</v>
      </c>
    </row>
    <row r="535" spans="1:51" s="14" customFormat="1" ht="12">
      <c r="A535" s="14"/>
      <c r="B535" s="260"/>
      <c r="C535" s="261"/>
      <c r="D535" s="250" t="s">
        <v>175</v>
      </c>
      <c r="E535" s="262" t="s">
        <v>1</v>
      </c>
      <c r="F535" s="263" t="s">
        <v>177</v>
      </c>
      <c r="G535" s="261"/>
      <c r="H535" s="264">
        <v>12</v>
      </c>
      <c r="I535" s="265"/>
      <c r="J535" s="261"/>
      <c r="K535" s="261"/>
      <c r="L535" s="266"/>
      <c r="M535" s="267"/>
      <c r="N535" s="268"/>
      <c r="O535" s="268"/>
      <c r="P535" s="268"/>
      <c r="Q535" s="268"/>
      <c r="R535" s="268"/>
      <c r="S535" s="268"/>
      <c r="T535" s="269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0" t="s">
        <v>175</v>
      </c>
      <c r="AU535" s="270" t="s">
        <v>86</v>
      </c>
      <c r="AV535" s="14" t="s">
        <v>156</v>
      </c>
      <c r="AW535" s="14" t="s">
        <v>32</v>
      </c>
      <c r="AX535" s="14" t="s">
        <v>84</v>
      </c>
      <c r="AY535" s="270" t="s">
        <v>138</v>
      </c>
    </row>
    <row r="536" spans="1:65" s="2" customFormat="1" ht="21.75" customHeight="1">
      <c r="A536" s="38"/>
      <c r="B536" s="39"/>
      <c r="C536" s="235" t="s">
        <v>838</v>
      </c>
      <c r="D536" s="235" t="s">
        <v>141</v>
      </c>
      <c r="E536" s="236" t="s">
        <v>839</v>
      </c>
      <c r="F536" s="237" t="s">
        <v>840</v>
      </c>
      <c r="G536" s="238" t="s">
        <v>262</v>
      </c>
      <c r="H536" s="239">
        <v>12</v>
      </c>
      <c r="I536" s="240"/>
      <c r="J536" s="241">
        <f>ROUND(I536*H536,2)</f>
        <v>0</v>
      </c>
      <c r="K536" s="237" t="s">
        <v>154</v>
      </c>
      <c r="L536" s="44"/>
      <c r="M536" s="242" t="s">
        <v>1</v>
      </c>
      <c r="N536" s="243" t="s">
        <v>41</v>
      </c>
      <c r="O536" s="91"/>
      <c r="P536" s="244">
        <f>O536*H536</f>
        <v>0</v>
      </c>
      <c r="Q536" s="244">
        <v>0.21734</v>
      </c>
      <c r="R536" s="244">
        <f>Q536*H536</f>
        <v>2.60808</v>
      </c>
      <c r="S536" s="244">
        <v>0</v>
      </c>
      <c r="T536" s="245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46" t="s">
        <v>156</v>
      </c>
      <c r="AT536" s="246" t="s">
        <v>141</v>
      </c>
      <c r="AU536" s="246" t="s">
        <v>86</v>
      </c>
      <c r="AY536" s="17" t="s">
        <v>138</v>
      </c>
      <c r="BE536" s="247">
        <f>IF(N536="základní",J536,0)</f>
        <v>0</v>
      </c>
      <c r="BF536" s="247">
        <f>IF(N536="snížená",J536,0)</f>
        <v>0</v>
      </c>
      <c r="BG536" s="247">
        <f>IF(N536="zákl. přenesená",J536,0)</f>
        <v>0</v>
      </c>
      <c r="BH536" s="247">
        <f>IF(N536="sníž. přenesená",J536,0)</f>
        <v>0</v>
      </c>
      <c r="BI536" s="247">
        <f>IF(N536="nulová",J536,0)</f>
        <v>0</v>
      </c>
      <c r="BJ536" s="17" t="s">
        <v>84</v>
      </c>
      <c r="BK536" s="247">
        <f>ROUND(I536*H536,2)</f>
        <v>0</v>
      </c>
      <c r="BL536" s="17" t="s">
        <v>156</v>
      </c>
      <c r="BM536" s="246" t="s">
        <v>841</v>
      </c>
    </row>
    <row r="537" spans="1:51" s="13" customFormat="1" ht="12">
      <c r="A537" s="13"/>
      <c r="B537" s="248"/>
      <c r="C537" s="249"/>
      <c r="D537" s="250" t="s">
        <v>175</v>
      </c>
      <c r="E537" s="251" t="s">
        <v>1</v>
      </c>
      <c r="F537" s="252" t="s">
        <v>817</v>
      </c>
      <c r="G537" s="249"/>
      <c r="H537" s="253">
        <v>12</v>
      </c>
      <c r="I537" s="254"/>
      <c r="J537" s="249"/>
      <c r="K537" s="249"/>
      <c r="L537" s="255"/>
      <c r="M537" s="256"/>
      <c r="N537" s="257"/>
      <c r="O537" s="257"/>
      <c r="P537" s="257"/>
      <c r="Q537" s="257"/>
      <c r="R537" s="257"/>
      <c r="S537" s="257"/>
      <c r="T537" s="25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9" t="s">
        <v>175</v>
      </c>
      <c r="AU537" s="259" t="s">
        <v>86</v>
      </c>
      <c r="AV537" s="13" t="s">
        <v>86</v>
      </c>
      <c r="AW537" s="13" t="s">
        <v>32</v>
      </c>
      <c r="AX537" s="13" t="s">
        <v>76</v>
      </c>
      <c r="AY537" s="259" t="s">
        <v>138</v>
      </c>
    </row>
    <row r="538" spans="1:51" s="14" customFormat="1" ht="12">
      <c r="A538" s="14"/>
      <c r="B538" s="260"/>
      <c r="C538" s="261"/>
      <c r="D538" s="250" t="s">
        <v>175</v>
      </c>
      <c r="E538" s="262" t="s">
        <v>1</v>
      </c>
      <c r="F538" s="263" t="s">
        <v>177</v>
      </c>
      <c r="G538" s="261"/>
      <c r="H538" s="264">
        <v>12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0" t="s">
        <v>175</v>
      </c>
      <c r="AU538" s="270" t="s">
        <v>86</v>
      </c>
      <c r="AV538" s="14" t="s">
        <v>156</v>
      </c>
      <c r="AW538" s="14" t="s">
        <v>32</v>
      </c>
      <c r="AX538" s="14" t="s">
        <v>84</v>
      </c>
      <c r="AY538" s="270" t="s">
        <v>138</v>
      </c>
    </row>
    <row r="539" spans="1:65" s="2" customFormat="1" ht="16.5" customHeight="1">
      <c r="A539" s="38"/>
      <c r="B539" s="39"/>
      <c r="C539" s="286" t="s">
        <v>842</v>
      </c>
      <c r="D539" s="286" t="s">
        <v>529</v>
      </c>
      <c r="E539" s="287" t="s">
        <v>843</v>
      </c>
      <c r="F539" s="288" t="s">
        <v>844</v>
      </c>
      <c r="G539" s="289" t="s">
        <v>262</v>
      </c>
      <c r="H539" s="290">
        <v>12</v>
      </c>
      <c r="I539" s="291"/>
      <c r="J539" s="292">
        <f>ROUND(I539*H539,2)</f>
        <v>0</v>
      </c>
      <c r="K539" s="288" t="s">
        <v>1</v>
      </c>
      <c r="L539" s="293"/>
      <c r="M539" s="294" t="s">
        <v>1</v>
      </c>
      <c r="N539" s="295" t="s">
        <v>41</v>
      </c>
      <c r="O539" s="91"/>
      <c r="P539" s="244">
        <f>O539*H539</f>
        <v>0</v>
      </c>
      <c r="Q539" s="244">
        <v>0.041</v>
      </c>
      <c r="R539" s="244">
        <f>Q539*H539</f>
        <v>0.492</v>
      </c>
      <c r="S539" s="244">
        <v>0</v>
      </c>
      <c r="T539" s="245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46" t="s">
        <v>171</v>
      </c>
      <c r="AT539" s="246" t="s">
        <v>529</v>
      </c>
      <c r="AU539" s="246" t="s">
        <v>86</v>
      </c>
      <c r="AY539" s="17" t="s">
        <v>138</v>
      </c>
      <c r="BE539" s="247">
        <f>IF(N539="základní",J539,0)</f>
        <v>0</v>
      </c>
      <c r="BF539" s="247">
        <f>IF(N539="snížená",J539,0)</f>
        <v>0</v>
      </c>
      <c r="BG539" s="247">
        <f>IF(N539="zákl. přenesená",J539,0)</f>
        <v>0</v>
      </c>
      <c r="BH539" s="247">
        <f>IF(N539="sníž. přenesená",J539,0)</f>
        <v>0</v>
      </c>
      <c r="BI539" s="247">
        <f>IF(N539="nulová",J539,0)</f>
        <v>0</v>
      </c>
      <c r="BJ539" s="17" t="s">
        <v>84</v>
      </c>
      <c r="BK539" s="247">
        <f>ROUND(I539*H539,2)</f>
        <v>0</v>
      </c>
      <c r="BL539" s="17" t="s">
        <v>156</v>
      </c>
      <c r="BM539" s="246" t="s">
        <v>845</v>
      </c>
    </row>
    <row r="540" spans="1:51" s="13" customFormat="1" ht="12">
      <c r="A540" s="13"/>
      <c r="B540" s="248"/>
      <c r="C540" s="249"/>
      <c r="D540" s="250" t="s">
        <v>175</v>
      </c>
      <c r="E540" s="251" t="s">
        <v>1</v>
      </c>
      <c r="F540" s="252" t="s">
        <v>191</v>
      </c>
      <c r="G540" s="249"/>
      <c r="H540" s="253">
        <v>12</v>
      </c>
      <c r="I540" s="254"/>
      <c r="J540" s="249"/>
      <c r="K540" s="249"/>
      <c r="L540" s="255"/>
      <c r="M540" s="256"/>
      <c r="N540" s="257"/>
      <c r="O540" s="257"/>
      <c r="P540" s="257"/>
      <c r="Q540" s="257"/>
      <c r="R540" s="257"/>
      <c r="S540" s="257"/>
      <c r="T540" s="25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9" t="s">
        <v>175</v>
      </c>
      <c r="AU540" s="259" t="s">
        <v>86</v>
      </c>
      <c r="AV540" s="13" t="s">
        <v>86</v>
      </c>
      <c r="AW540" s="13" t="s">
        <v>32</v>
      </c>
      <c r="AX540" s="13" t="s">
        <v>76</v>
      </c>
      <c r="AY540" s="259" t="s">
        <v>138</v>
      </c>
    </row>
    <row r="541" spans="1:51" s="14" customFormat="1" ht="12">
      <c r="A541" s="14"/>
      <c r="B541" s="260"/>
      <c r="C541" s="261"/>
      <c r="D541" s="250" t="s">
        <v>175</v>
      </c>
      <c r="E541" s="262" t="s">
        <v>1</v>
      </c>
      <c r="F541" s="263" t="s">
        <v>177</v>
      </c>
      <c r="G541" s="261"/>
      <c r="H541" s="264">
        <v>12</v>
      </c>
      <c r="I541" s="265"/>
      <c r="J541" s="261"/>
      <c r="K541" s="261"/>
      <c r="L541" s="266"/>
      <c r="M541" s="267"/>
      <c r="N541" s="268"/>
      <c r="O541" s="268"/>
      <c r="P541" s="268"/>
      <c r="Q541" s="268"/>
      <c r="R541" s="268"/>
      <c r="S541" s="268"/>
      <c r="T541" s="26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0" t="s">
        <v>175</v>
      </c>
      <c r="AU541" s="270" t="s">
        <v>86</v>
      </c>
      <c r="AV541" s="14" t="s">
        <v>156</v>
      </c>
      <c r="AW541" s="14" t="s">
        <v>32</v>
      </c>
      <c r="AX541" s="14" t="s">
        <v>84</v>
      </c>
      <c r="AY541" s="270" t="s">
        <v>138</v>
      </c>
    </row>
    <row r="542" spans="1:65" s="2" customFormat="1" ht="33" customHeight="1">
      <c r="A542" s="38"/>
      <c r="B542" s="39"/>
      <c r="C542" s="235" t="s">
        <v>846</v>
      </c>
      <c r="D542" s="235" t="s">
        <v>141</v>
      </c>
      <c r="E542" s="236" t="s">
        <v>847</v>
      </c>
      <c r="F542" s="237" t="s">
        <v>848</v>
      </c>
      <c r="G542" s="238" t="s">
        <v>262</v>
      </c>
      <c r="H542" s="239">
        <v>5</v>
      </c>
      <c r="I542" s="240"/>
      <c r="J542" s="241">
        <f>ROUND(I542*H542,2)</f>
        <v>0</v>
      </c>
      <c r="K542" s="237" t="s">
        <v>1</v>
      </c>
      <c r="L542" s="44"/>
      <c r="M542" s="242" t="s">
        <v>1</v>
      </c>
      <c r="N542" s="243" t="s">
        <v>41</v>
      </c>
      <c r="O542" s="91"/>
      <c r="P542" s="244">
        <f>O542*H542</f>
        <v>0</v>
      </c>
      <c r="Q542" s="244">
        <v>0.4208</v>
      </c>
      <c r="R542" s="244">
        <f>Q542*H542</f>
        <v>2.104</v>
      </c>
      <c r="S542" s="244">
        <v>0</v>
      </c>
      <c r="T542" s="245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6" t="s">
        <v>156</v>
      </c>
      <c r="AT542" s="246" t="s">
        <v>141</v>
      </c>
      <c r="AU542" s="246" t="s">
        <v>86</v>
      </c>
      <c r="AY542" s="17" t="s">
        <v>138</v>
      </c>
      <c r="BE542" s="247">
        <f>IF(N542="základní",J542,0)</f>
        <v>0</v>
      </c>
      <c r="BF542" s="247">
        <f>IF(N542="snížená",J542,0)</f>
        <v>0</v>
      </c>
      <c r="BG542" s="247">
        <f>IF(N542="zákl. přenesená",J542,0)</f>
        <v>0</v>
      </c>
      <c r="BH542" s="247">
        <f>IF(N542="sníž. přenesená",J542,0)</f>
        <v>0</v>
      </c>
      <c r="BI542" s="247">
        <f>IF(N542="nulová",J542,0)</f>
        <v>0</v>
      </c>
      <c r="BJ542" s="17" t="s">
        <v>84</v>
      </c>
      <c r="BK542" s="247">
        <f>ROUND(I542*H542,2)</f>
        <v>0</v>
      </c>
      <c r="BL542" s="17" t="s">
        <v>156</v>
      </c>
      <c r="BM542" s="246" t="s">
        <v>849</v>
      </c>
    </row>
    <row r="543" spans="1:51" s="13" customFormat="1" ht="12">
      <c r="A543" s="13"/>
      <c r="B543" s="248"/>
      <c r="C543" s="249"/>
      <c r="D543" s="250" t="s">
        <v>175</v>
      </c>
      <c r="E543" s="251" t="s">
        <v>1</v>
      </c>
      <c r="F543" s="252" t="s">
        <v>850</v>
      </c>
      <c r="G543" s="249"/>
      <c r="H543" s="253">
        <v>2</v>
      </c>
      <c r="I543" s="254"/>
      <c r="J543" s="249"/>
      <c r="K543" s="249"/>
      <c r="L543" s="255"/>
      <c r="M543" s="256"/>
      <c r="N543" s="257"/>
      <c r="O543" s="257"/>
      <c r="P543" s="257"/>
      <c r="Q543" s="257"/>
      <c r="R543" s="257"/>
      <c r="S543" s="257"/>
      <c r="T543" s="258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9" t="s">
        <v>175</v>
      </c>
      <c r="AU543" s="259" t="s">
        <v>86</v>
      </c>
      <c r="AV543" s="13" t="s">
        <v>86</v>
      </c>
      <c r="AW543" s="13" t="s">
        <v>32</v>
      </c>
      <c r="AX543" s="13" t="s">
        <v>76</v>
      </c>
      <c r="AY543" s="259" t="s">
        <v>138</v>
      </c>
    </row>
    <row r="544" spans="1:51" s="13" customFormat="1" ht="12">
      <c r="A544" s="13"/>
      <c r="B544" s="248"/>
      <c r="C544" s="249"/>
      <c r="D544" s="250" t="s">
        <v>175</v>
      </c>
      <c r="E544" s="251" t="s">
        <v>1</v>
      </c>
      <c r="F544" s="252" t="s">
        <v>851</v>
      </c>
      <c r="G544" s="249"/>
      <c r="H544" s="253">
        <v>3</v>
      </c>
      <c r="I544" s="254"/>
      <c r="J544" s="249"/>
      <c r="K544" s="249"/>
      <c r="L544" s="255"/>
      <c r="M544" s="256"/>
      <c r="N544" s="257"/>
      <c r="O544" s="257"/>
      <c r="P544" s="257"/>
      <c r="Q544" s="257"/>
      <c r="R544" s="257"/>
      <c r="S544" s="257"/>
      <c r="T544" s="25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9" t="s">
        <v>175</v>
      </c>
      <c r="AU544" s="259" t="s">
        <v>86</v>
      </c>
      <c r="AV544" s="13" t="s">
        <v>86</v>
      </c>
      <c r="AW544" s="13" t="s">
        <v>32</v>
      </c>
      <c r="AX544" s="13" t="s">
        <v>76</v>
      </c>
      <c r="AY544" s="259" t="s">
        <v>138</v>
      </c>
    </row>
    <row r="545" spans="1:51" s="14" customFormat="1" ht="12">
      <c r="A545" s="14"/>
      <c r="B545" s="260"/>
      <c r="C545" s="261"/>
      <c r="D545" s="250" t="s">
        <v>175</v>
      </c>
      <c r="E545" s="262" t="s">
        <v>1</v>
      </c>
      <c r="F545" s="263" t="s">
        <v>177</v>
      </c>
      <c r="G545" s="261"/>
      <c r="H545" s="264">
        <v>5</v>
      </c>
      <c r="I545" s="265"/>
      <c r="J545" s="261"/>
      <c r="K545" s="261"/>
      <c r="L545" s="266"/>
      <c r="M545" s="267"/>
      <c r="N545" s="268"/>
      <c r="O545" s="268"/>
      <c r="P545" s="268"/>
      <c r="Q545" s="268"/>
      <c r="R545" s="268"/>
      <c r="S545" s="268"/>
      <c r="T545" s="269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0" t="s">
        <v>175</v>
      </c>
      <c r="AU545" s="270" t="s">
        <v>86</v>
      </c>
      <c r="AV545" s="14" t="s">
        <v>156</v>
      </c>
      <c r="AW545" s="14" t="s">
        <v>32</v>
      </c>
      <c r="AX545" s="14" t="s">
        <v>84</v>
      </c>
      <c r="AY545" s="270" t="s">
        <v>138</v>
      </c>
    </row>
    <row r="546" spans="1:65" s="2" customFormat="1" ht="21.75" customHeight="1">
      <c r="A546" s="38"/>
      <c r="B546" s="39"/>
      <c r="C546" s="235" t="s">
        <v>852</v>
      </c>
      <c r="D546" s="235" t="s">
        <v>141</v>
      </c>
      <c r="E546" s="236" t="s">
        <v>853</v>
      </c>
      <c r="F546" s="237" t="s">
        <v>854</v>
      </c>
      <c r="G546" s="238" t="s">
        <v>262</v>
      </c>
      <c r="H546" s="239">
        <v>3</v>
      </c>
      <c r="I546" s="240"/>
      <c r="J546" s="241">
        <f>ROUND(I546*H546,2)</f>
        <v>0</v>
      </c>
      <c r="K546" s="237" t="s">
        <v>145</v>
      </c>
      <c r="L546" s="44"/>
      <c r="M546" s="242" t="s">
        <v>1</v>
      </c>
      <c r="N546" s="243" t="s">
        <v>41</v>
      </c>
      <c r="O546" s="91"/>
      <c r="P546" s="244">
        <f>O546*H546</f>
        <v>0</v>
      </c>
      <c r="Q546" s="244">
        <v>0.31108</v>
      </c>
      <c r="R546" s="244">
        <f>Q546*H546</f>
        <v>0.9332400000000001</v>
      </c>
      <c r="S546" s="244">
        <v>0</v>
      </c>
      <c r="T546" s="245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46" t="s">
        <v>156</v>
      </c>
      <c r="AT546" s="246" t="s">
        <v>141</v>
      </c>
      <c r="AU546" s="246" t="s">
        <v>86</v>
      </c>
      <c r="AY546" s="17" t="s">
        <v>138</v>
      </c>
      <c r="BE546" s="247">
        <f>IF(N546="základní",J546,0)</f>
        <v>0</v>
      </c>
      <c r="BF546" s="247">
        <f>IF(N546="snížená",J546,0)</f>
        <v>0</v>
      </c>
      <c r="BG546" s="247">
        <f>IF(N546="zákl. přenesená",J546,0)</f>
        <v>0</v>
      </c>
      <c r="BH546" s="247">
        <f>IF(N546="sníž. přenesená",J546,0)</f>
        <v>0</v>
      </c>
      <c r="BI546" s="247">
        <f>IF(N546="nulová",J546,0)</f>
        <v>0</v>
      </c>
      <c r="BJ546" s="17" t="s">
        <v>84</v>
      </c>
      <c r="BK546" s="247">
        <f>ROUND(I546*H546,2)</f>
        <v>0</v>
      </c>
      <c r="BL546" s="17" t="s">
        <v>156</v>
      </c>
      <c r="BM546" s="246" t="s">
        <v>855</v>
      </c>
    </row>
    <row r="547" spans="1:51" s="13" customFormat="1" ht="12">
      <c r="A547" s="13"/>
      <c r="B547" s="248"/>
      <c r="C547" s="249"/>
      <c r="D547" s="250" t="s">
        <v>175</v>
      </c>
      <c r="E547" s="251" t="s">
        <v>1</v>
      </c>
      <c r="F547" s="252" t="s">
        <v>856</v>
      </c>
      <c r="G547" s="249"/>
      <c r="H547" s="253">
        <v>3</v>
      </c>
      <c r="I547" s="254"/>
      <c r="J547" s="249"/>
      <c r="K547" s="249"/>
      <c r="L547" s="255"/>
      <c r="M547" s="256"/>
      <c r="N547" s="257"/>
      <c r="O547" s="257"/>
      <c r="P547" s="257"/>
      <c r="Q547" s="257"/>
      <c r="R547" s="257"/>
      <c r="S547" s="257"/>
      <c r="T547" s="25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9" t="s">
        <v>175</v>
      </c>
      <c r="AU547" s="259" t="s">
        <v>86</v>
      </c>
      <c r="AV547" s="13" t="s">
        <v>86</v>
      </c>
      <c r="AW547" s="13" t="s">
        <v>32</v>
      </c>
      <c r="AX547" s="13" t="s">
        <v>76</v>
      </c>
      <c r="AY547" s="259" t="s">
        <v>138</v>
      </c>
    </row>
    <row r="548" spans="1:51" s="14" customFormat="1" ht="12">
      <c r="A548" s="14"/>
      <c r="B548" s="260"/>
      <c r="C548" s="261"/>
      <c r="D548" s="250" t="s">
        <v>175</v>
      </c>
      <c r="E548" s="262" t="s">
        <v>1</v>
      </c>
      <c r="F548" s="263" t="s">
        <v>177</v>
      </c>
      <c r="G548" s="261"/>
      <c r="H548" s="264">
        <v>3</v>
      </c>
      <c r="I548" s="265"/>
      <c r="J548" s="261"/>
      <c r="K548" s="261"/>
      <c r="L548" s="266"/>
      <c r="M548" s="267"/>
      <c r="N548" s="268"/>
      <c r="O548" s="268"/>
      <c r="P548" s="268"/>
      <c r="Q548" s="268"/>
      <c r="R548" s="268"/>
      <c r="S548" s="268"/>
      <c r="T548" s="26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0" t="s">
        <v>175</v>
      </c>
      <c r="AU548" s="270" t="s">
        <v>86</v>
      </c>
      <c r="AV548" s="14" t="s">
        <v>156</v>
      </c>
      <c r="AW548" s="14" t="s">
        <v>32</v>
      </c>
      <c r="AX548" s="14" t="s">
        <v>84</v>
      </c>
      <c r="AY548" s="270" t="s">
        <v>138</v>
      </c>
    </row>
    <row r="549" spans="1:63" s="12" customFormat="1" ht="22.8" customHeight="1">
      <c r="A549" s="12"/>
      <c r="B549" s="219"/>
      <c r="C549" s="220"/>
      <c r="D549" s="221" t="s">
        <v>75</v>
      </c>
      <c r="E549" s="233" t="s">
        <v>180</v>
      </c>
      <c r="F549" s="233" t="s">
        <v>857</v>
      </c>
      <c r="G549" s="220"/>
      <c r="H549" s="220"/>
      <c r="I549" s="223"/>
      <c r="J549" s="234">
        <f>BK549</f>
        <v>0</v>
      </c>
      <c r="K549" s="220"/>
      <c r="L549" s="225"/>
      <c r="M549" s="226"/>
      <c r="N549" s="227"/>
      <c r="O549" s="227"/>
      <c r="P549" s="228">
        <f>SUM(P550:P765)</f>
        <v>0</v>
      </c>
      <c r="Q549" s="227"/>
      <c r="R549" s="228">
        <f>SUM(R550:R765)</f>
        <v>206.456724</v>
      </c>
      <c r="S549" s="227"/>
      <c r="T549" s="229">
        <f>SUM(T550:T765)</f>
        <v>3.89604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30" t="s">
        <v>84</v>
      </c>
      <c r="AT549" s="231" t="s">
        <v>75</v>
      </c>
      <c r="AU549" s="231" t="s">
        <v>84</v>
      </c>
      <c r="AY549" s="230" t="s">
        <v>138</v>
      </c>
      <c r="BK549" s="232">
        <f>SUM(BK550:BK765)</f>
        <v>0</v>
      </c>
    </row>
    <row r="550" spans="1:65" s="2" customFormat="1" ht="21.75" customHeight="1">
      <c r="A550" s="38"/>
      <c r="B550" s="39"/>
      <c r="C550" s="235" t="s">
        <v>858</v>
      </c>
      <c r="D550" s="235" t="s">
        <v>141</v>
      </c>
      <c r="E550" s="236" t="s">
        <v>859</v>
      </c>
      <c r="F550" s="237" t="s">
        <v>860</v>
      </c>
      <c r="G550" s="238" t="s">
        <v>342</v>
      </c>
      <c r="H550" s="239">
        <v>133.8</v>
      </c>
      <c r="I550" s="240"/>
      <c r="J550" s="241">
        <f>ROUND(I550*H550,2)</f>
        <v>0</v>
      </c>
      <c r="K550" s="237" t="s">
        <v>145</v>
      </c>
      <c r="L550" s="44"/>
      <c r="M550" s="242" t="s">
        <v>1</v>
      </c>
      <c r="N550" s="243" t="s">
        <v>41</v>
      </c>
      <c r="O550" s="91"/>
      <c r="P550" s="244">
        <f>O550*H550</f>
        <v>0</v>
      </c>
      <c r="Q550" s="244">
        <v>0.00074</v>
      </c>
      <c r="R550" s="244">
        <f>Q550*H550</f>
        <v>0.099012</v>
      </c>
      <c r="S550" s="244">
        <v>0</v>
      </c>
      <c r="T550" s="245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6" t="s">
        <v>156</v>
      </c>
      <c r="AT550" s="246" t="s">
        <v>141</v>
      </c>
      <c r="AU550" s="246" t="s">
        <v>86</v>
      </c>
      <c r="AY550" s="17" t="s">
        <v>138</v>
      </c>
      <c r="BE550" s="247">
        <f>IF(N550="základní",J550,0)</f>
        <v>0</v>
      </c>
      <c r="BF550" s="247">
        <f>IF(N550="snížená",J550,0)</f>
        <v>0</v>
      </c>
      <c r="BG550" s="247">
        <f>IF(N550="zákl. přenesená",J550,0)</f>
        <v>0</v>
      </c>
      <c r="BH550" s="247">
        <f>IF(N550="sníž. přenesená",J550,0)</f>
        <v>0</v>
      </c>
      <c r="BI550" s="247">
        <f>IF(N550="nulová",J550,0)</f>
        <v>0</v>
      </c>
      <c r="BJ550" s="17" t="s">
        <v>84</v>
      </c>
      <c r="BK550" s="247">
        <f>ROUND(I550*H550,2)</f>
        <v>0</v>
      </c>
      <c r="BL550" s="17" t="s">
        <v>156</v>
      </c>
      <c r="BM550" s="246" t="s">
        <v>861</v>
      </c>
    </row>
    <row r="551" spans="1:51" s="13" customFormat="1" ht="12">
      <c r="A551" s="13"/>
      <c r="B551" s="248"/>
      <c r="C551" s="249"/>
      <c r="D551" s="250" t="s">
        <v>175</v>
      </c>
      <c r="E551" s="251" t="s">
        <v>1</v>
      </c>
      <c r="F551" s="252" t="s">
        <v>862</v>
      </c>
      <c r="G551" s="249"/>
      <c r="H551" s="253">
        <v>133.8</v>
      </c>
      <c r="I551" s="254"/>
      <c r="J551" s="249"/>
      <c r="K551" s="249"/>
      <c r="L551" s="255"/>
      <c r="M551" s="256"/>
      <c r="N551" s="257"/>
      <c r="O551" s="257"/>
      <c r="P551" s="257"/>
      <c r="Q551" s="257"/>
      <c r="R551" s="257"/>
      <c r="S551" s="257"/>
      <c r="T551" s="25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59" t="s">
        <v>175</v>
      </c>
      <c r="AU551" s="259" t="s">
        <v>86</v>
      </c>
      <c r="AV551" s="13" t="s">
        <v>86</v>
      </c>
      <c r="AW551" s="13" t="s">
        <v>32</v>
      </c>
      <c r="AX551" s="13" t="s">
        <v>76</v>
      </c>
      <c r="AY551" s="259" t="s">
        <v>138</v>
      </c>
    </row>
    <row r="552" spans="1:51" s="14" customFormat="1" ht="12">
      <c r="A552" s="14"/>
      <c r="B552" s="260"/>
      <c r="C552" s="261"/>
      <c r="D552" s="250" t="s">
        <v>175</v>
      </c>
      <c r="E552" s="262" t="s">
        <v>1</v>
      </c>
      <c r="F552" s="263" t="s">
        <v>177</v>
      </c>
      <c r="G552" s="261"/>
      <c r="H552" s="264">
        <v>133.8</v>
      </c>
      <c r="I552" s="265"/>
      <c r="J552" s="261"/>
      <c r="K552" s="261"/>
      <c r="L552" s="266"/>
      <c r="M552" s="267"/>
      <c r="N552" s="268"/>
      <c r="O552" s="268"/>
      <c r="P552" s="268"/>
      <c r="Q552" s="268"/>
      <c r="R552" s="268"/>
      <c r="S552" s="268"/>
      <c r="T552" s="269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0" t="s">
        <v>175</v>
      </c>
      <c r="AU552" s="270" t="s">
        <v>86</v>
      </c>
      <c r="AV552" s="14" t="s">
        <v>156</v>
      </c>
      <c r="AW552" s="14" t="s">
        <v>32</v>
      </c>
      <c r="AX552" s="14" t="s">
        <v>84</v>
      </c>
      <c r="AY552" s="270" t="s">
        <v>138</v>
      </c>
    </row>
    <row r="553" spans="1:65" s="2" customFormat="1" ht="44.25" customHeight="1">
      <c r="A553" s="38"/>
      <c r="B553" s="39"/>
      <c r="C553" s="286" t="s">
        <v>863</v>
      </c>
      <c r="D553" s="286" t="s">
        <v>529</v>
      </c>
      <c r="E553" s="287" t="s">
        <v>864</v>
      </c>
      <c r="F553" s="288" t="s">
        <v>865</v>
      </c>
      <c r="G553" s="289" t="s">
        <v>342</v>
      </c>
      <c r="H553" s="290">
        <v>133.8</v>
      </c>
      <c r="I553" s="291"/>
      <c r="J553" s="292">
        <f>ROUND(I553*H553,2)</f>
        <v>0</v>
      </c>
      <c r="K553" s="288" t="s">
        <v>1</v>
      </c>
      <c r="L553" s="293"/>
      <c r="M553" s="294" t="s">
        <v>1</v>
      </c>
      <c r="N553" s="295" t="s">
        <v>41</v>
      </c>
      <c r="O553" s="91"/>
      <c r="P553" s="244">
        <f>O553*H553</f>
        <v>0</v>
      </c>
      <c r="Q553" s="244">
        <v>0.0144</v>
      </c>
      <c r="R553" s="244">
        <f>Q553*H553</f>
        <v>1.9267200000000002</v>
      </c>
      <c r="S553" s="244">
        <v>0</v>
      </c>
      <c r="T553" s="245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6" t="s">
        <v>171</v>
      </c>
      <c r="AT553" s="246" t="s">
        <v>529</v>
      </c>
      <c r="AU553" s="246" t="s">
        <v>86</v>
      </c>
      <c r="AY553" s="17" t="s">
        <v>138</v>
      </c>
      <c r="BE553" s="247">
        <f>IF(N553="základní",J553,0)</f>
        <v>0</v>
      </c>
      <c r="BF553" s="247">
        <f>IF(N553="snížená",J553,0)</f>
        <v>0</v>
      </c>
      <c r="BG553" s="247">
        <f>IF(N553="zákl. přenesená",J553,0)</f>
        <v>0</v>
      </c>
      <c r="BH553" s="247">
        <f>IF(N553="sníž. přenesená",J553,0)</f>
        <v>0</v>
      </c>
      <c r="BI553" s="247">
        <f>IF(N553="nulová",J553,0)</f>
        <v>0</v>
      </c>
      <c r="BJ553" s="17" t="s">
        <v>84</v>
      </c>
      <c r="BK553" s="247">
        <f>ROUND(I553*H553,2)</f>
        <v>0</v>
      </c>
      <c r="BL553" s="17" t="s">
        <v>156</v>
      </c>
      <c r="BM553" s="246" t="s">
        <v>866</v>
      </c>
    </row>
    <row r="554" spans="1:51" s="13" customFormat="1" ht="12">
      <c r="A554" s="13"/>
      <c r="B554" s="248"/>
      <c r="C554" s="249"/>
      <c r="D554" s="250" t="s">
        <v>175</v>
      </c>
      <c r="E554" s="251" t="s">
        <v>1</v>
      </c>
      <c r="F554" s="252" t="s">
        <v>862</v>
      </c>
      <c r="G554" s="249"/>
      <c r="H554" s="253">
        <v>133.8</v>
      </c>
      <c r="I554" s="254"/>
      <c r="J554" s="249"/>
      <c r="K554" s="249"/>
      <c r="L554" s="255"/>
      <c r="M554" s="256"/>
      <c r="N554" s="257"/>
      <c r="O554" s="257"/>
      <c r="P554" s="257"/>
      <c r="Q554" s="257"/>
      <c r="R554" s="257"/>
      <c r="S554" s="257"/>
      <c r="T554" s="25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9" t="s">
        <v>175</v>
      </c>
      <c r="AU554" s="259" t="s">
        <v>86</v>
      </c>
      <c r="AV554" s="13" t="s">
        <v>86</v>
      </c>
      <c r="AW554" s="13" t="s">
        <v>32</v>
      </c>
      <c r="AX554" s="13" t="s">
        <v>76</v>
      </c>
      <c r="AY554" s="259" t="s">
        <v>138</v>
      </c>
    </row>
    <row r="555" spans="1:51" s="14" customFormat="1" ht="12">
      <c r="A555" s="14"/>
      <c r="B555" s="260"/>
      <c r="C555" s="261"/>
      <c r="D555" s="250" t="s">
        <v>175</v>
      </c>
      <c r="E555" s="262" t="s">
        <v>1</v>
      </c>
      <c r="F555" s="263" t="s">
        <v>177</v>
      </c>
      <c r="G555" s="261"/>
      <c r="H555" s="264">
        <v>133.8</v>
      </c>
      <c r="I555" s="265"/>
      <c r="J555" s="261"/>
      <c r="K555" s="261"/>
      <c r="L555" s="266"/>
      <c r="M555" s="267"/>
      <c r="N555" s="268"/>
      <c r="O555" s="268"/>
      <c r="P555" s="268"/>
      <c r="Q555" s="268"/>
      <c r="R555" s="268"/>
      <c r="S555" s="268"/>
      <c r="T555" s="269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0" t="s">
        <v>175</v>
      </c>
      <c r="AU555" s="270" t="s">
        <v>86</v>
      </c>
      <c r="AV555" s="14" t="s">
        <v>156</v>
      </c>
      <c r="AW555" s="14" t="s">
        <v>32</v>
      </c>
      <c r="AX555" s="14" t="s">
        <v>84</v>
      </c>
      <c r="AY555" s="270" t="s">
        <v>138</v>
      </c>
    </row>
    <row r="556" spans="1:65" s="2" customFormat="1" ht="21.75" customHeight="1">
      <c r="A556" s="38"/>
      <c r="B556" s="39"/>
      <c r="C556" s="235" t="s">
        <v>867</v>
      </c>
      <c r="D556" s="235" t="s">
        <v>141</v>
      </c>
      <c r="E556" s="236" t="s">
        <v>868</v>
      </c>
      <c r="F556" s="237" t="s">
        <v>869</v>
      </c>
      <c r="G556" s="238" t="s">
        <v>262</v>
      </c>
      <c r="H556" s="239">
        <v>10</v>
      </c>
      <c r="I556" s="240"/>
      <c r="J556" s="241">
        <f>ROUND(I556*H556,2)</f>
        <v>0</v>
      </c>
      <c r="K556" s="237" t="s">
        <v>154</v>
      </c>
      <c r="L556" s="44"/>
      <c r="M556" s="242" t="s">
        <v>1</v>
      </c>
      <c r="N556" s="243" t="s">
        <v>41</v>
      </c>
      <c r="O556" s="91"/>
      <c r="P556" s="244">
        <f>O556*H556</f>
        <v>0</v>
      </c>
      <c r="Q556" s="244">
        <v>0.0007</v>
      </c>
      <c r="R556" s="244">
        <f>Q556*H556</f>
        <v>0.007</v>
      </c>
      <c r="S556" s="244">
        <v>0</v>
      </c>
      <c r="T556" s="245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46" t="s">
        <v>156</v>
      </c>
      <c r="AT556" s="246" t="s">
        <v>141</v>
      </c>
      <c r="AU556" s="246" t="s">
        <v>86</v>
      </c>
      <c r="AY556" s="17" t="s">
        <v>138</v>
      </c>
      <c r="BE556" s="247">
        <f>IF(N556="základní",J556,0)</f>
        <v>0</v>
      </c>
      <c r="BF556" s="247">
        <f>IF(N556="snížená",J556,0)</f>
        <v>0</v>
      </c>
      <c r="BG556" s="247">
        <f>IF(N556="zákl. přenesená",J556,0)</f>
        <v>0</v>
      </c>
      <c r="BH556" s="247">
        <f>IF(N556="sníž. přenesená",J556,0)</f>
        <v>0</v>
      </c>
      <c r="BI556" s="247">
        <f>IF(N556="nulová",J556,0)</f>
        <v>0</v>
      </c>
      <c r="BJ556" s="17" t="s">
        <v>84</v>
      </c>
      <c r="BK556" s="247">
        <f>ROUND(I556*H556,2)</f>
        <v>0</v>
      </c>
      <c r="BL556" s="17" t="s">
        <v>156</v>
      </c>
      <c r="BM556" s="246" t="s">
        <v>870</v>
      </c>
    </row>
    <row r="557" spans="1:65" s="2" customFormat="1" ht="21.75" customHeight="1">
      <c r="A557" s="38"/>
      <c r="B557" s="39"/>
      <c r="C557" s="286" t="s">
        <v>871</v>
      </c>
      <c r="D557" s="286" t="s">
        <v>529</v>
      </c>
      <c r="E557" s="287" t="s">
        <v>872</v>
      </c>
      <c r="F557" s="288" t="s">
        <v>873</v>
      </c>
      <c r="G557" s="289" t="s">
        <v>262</v>
      </c>
      <c r="H557" s="290">
        <v>2</v>
      </c>
      <c r="I557" s="291"/>
      <c r="J557" s="292">
        <f>ROUND(I557*H557,2)</f>
        <v>0</v>
      </c>
      <c r="K557" s="288" t="s">
        <v>154</v>
      </c>
      <c r="L557" s="293"/>
      <c r="M557" s="294" t="s">
        <v>1</v>
      </c>
      <c r="N557" s="295" t="s">
        <v>41</v>
      </c>
      <c r="O557" s="91"/>
      <c r="P557" s="244">
        <f>O557*H557</f>
        <v>0</v>
      </c>
      <c r="Q557" s="244">
        <v>0.004</v>
      </c>
      <c r="R557" s="244">
        <f>Q557*H557</f>
        <v>0.008</v>
      </c>
      <c r="S557" s="244">
        <v>0</v>
      </c>
      <c r="T557" s="245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46" t="s">
        <v>171</v>
      </c>
      <c r="AT557" s="246" t="s">
        <v>529</v>
      </c>
      <c r="AU557" s="246" t="s">
        <v>86</v>
      </c>
      <c r="AY557" s="17" t="s">
        <v>138</v>
      </c>
      <c r="BE557" s="247">
        <f>IF(N557="základní",J557,0)</f>
        <v>0</v>
      </c>
      <c r="BF557" s="247">
        <f>IF(N557="snížená",J557,0)</f>
        <v>0</v>
      </c>
      <c r="BG557" s="247">
        <f>IF(N557="zákl. přenesená",J557,0)</f>
        <v>0</v>
      </c>
      <c r="BH557" s="247">
        <f>IF(N557="sníž. přenesená",J557,0)</f>
        <v>0</v>
      </c>
      <c r="BI557" s="247">
        <f>IF(N557="nulová",J557,0)</f>
        <v>0</v>
      </c>
      <c r="BJ557" s="17" t="s">
        <v>84</v>
      </c>
      <c r="BK557" s="247">
        <f>ROUND(I557*H557,2)</f>
        <v>0</v>
      </c>
      <c r="BL557" s="17" t="s">
        <v>156</v>
      </c>
      <c r="BM557" s="246" t="s">
        <v>874</v>
      </c>
    </row>
    <row r="558" spans="1:51" s="13" customFormat="1" ht="12">
      <c r="A558" s="13"/>
      <c r="B558" s="248"/>
      <c r="C558" s="249"/>
      <c r="D558" s="250" t="s">
        <v>175</v>
      </c>
      <c r="E558" s="251" t="s">
        <v>1</v>
      </c>
      <c r="F558" s="252" t="s">
        <v>875</v>
      </c>
      <c r="G558" s="249"/>
      <c r="H558" s="253">
        <v>2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9" t="s">
        <v>175</v>
      </c>
      <c r="AU558" s="259" t="s">
        <v>86</v>
      </c>
      <c r="AV558" s="13" t="s">
        <v>86</v>
      </c>
      <c r="AW558" s="13" t="s">
        <v>32</v>
      </c>
      <c r="AX558" s="13" t="s">
        <v>76</v>
      </c>
      <c r="AY558" s="259" t="s">
        <v>138</v>
      </c>
    </row>
    <row r="559" spans="1:51" s="14" customFormat="1" ht="12">
      <c r="A559" s="14"/>
      <c r="B559" s="260"/>
      <c r="C559" s="261"/>
      <c r="D559" s="250" t="s">
        <v>175</v>
      </c>
      <c r="E559" s="262" t="s">
        <v>1</v>
      </c>
      <c r="F559" s="263" t="s">
        <v>177</v>
      </c>
      <c r="G559" s="261"/>
      <c r="H559" s="264">
        <v>2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0" t="s">
        <v>175</v>
      </c>
      <c r="AU559" s="270" t="s">
        <v>86</v>
      </c>
      <c r="AV559" s="14" t="s">
        <v>156</v>
      </c>
      <c r="AW559" s="14" t="s">
        <v>32</v>
      </c>
      <c r="AX559" s="14" t="s">
        <v>84</v>
      </c>
      <c r="AY559" s="270" t="s">
        <v>138</v>
      </c>
    </row>
    <row r="560" spans="1:65" s="2" customFormat="1" ht="21.75" customHeight="1">
      <c r="A560" s="38"/>
      <c r="B560" s="39"/>
      <c r="C560" s="286" t="s">
        <v>876</v>
      </c>
      <c r="D560" s="286" t="s">
        <v>529</v>
      </c>
      <c r="E560" s="287" t="s">
        <v>877</v>
      </c>
      <c r="F560" s="288" t="s">
        <v>878</v>
      </c>
      <c r="G560" s="289" t="s">
        <v>262</v>
      </c>
      <c r="H560" s="290">
        <v>2</v>
      </c>
      <c r="I560" s="291"/>
      <c r="J560" s="292">
        <f>ROUND(I560*H560,2)</f>
        <v>0</v>
      </c>
      <c r="K560" s="288" t="s">
        <v>154</v>
      </c>
      <c r="L560" s="293"/>
      <c r="M560" s="294" t="s">
        <v>1</v>
      </c>
      <c r="N560" s="295" t="s">
        <v>41</v>
      </c>
      <c r="O560" s="91"/>
      <c r="P560" s="244">
        <f>O560*H560</f>
        <v>0</v>
      </c>
      <c r="Q560" s="244">
        <v>0.004</v>
      </c>
      <c r="R560" s="244">
        <f>Q560*H560</f>
        <v>0.008</v>
      </c>
      <c r="S560" s="244">
        <v>0</v>
      </c>
      <c r="T560" s="245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46" t="s">
        <v>171</v>
      </c>
      <c r="AT560" s="246" t="s">
        <v>529</v>
      </c>
      <c r="AU560" s="246" t="s">
        <v>86</v>
      </c>
      <c r="AY560" s="17" t="s">
        <v>138</v>
      </c>
      <c r="BE560" s="247">
        <f>IF(N560="základní",J560,0)</f>
        <v>0</v>
      </c>
      <c r="BF560" s="247">
        <f>IF(N560="snížená",J560,0)</f>
        <v>0</v>
      </c>
      <c r="BG560" s="247">
        <f>IF(N560="zákl. přenesená",J560,0)</f>
        <v>0</v>
      </c>
      <c r="BH560" s="247">
        <f>IF(N560="sníž. přenesená",J560,0)</f>
        <v>0</v>
      </c>
      <c r="BI560" s="247">
        <f>IF(N560="nulová",J560,0)</f>
        <v>0</v>
      </c>
      <c r="BJ560" s="17" t="s">
        <v>84</v>
      </c>
      <c r="BK560" s="247">
        <f>ROUND(I560*H560,2)</f>
        <v>0</v>
      </c>
      <c r="BL560" s="17" t="s">
        <v>156</v>
      </c>
      <c r="BM560" s="246" t="s">
        <v>879</v>
      </c>
    </row>
    <row r="561" spans="1:51" s="13" customFormat="1" ht="12">
      <c r="A561" s="13"/>
      <c r="B561" s="248"/>
      <c r="C561" s="249"/>
      <c r="D561" s="250" t="s">
        <v>175</v>
      </c>
      <c r="E561" s="251" t="s">
        <v>1</v>
      </c>
      <c r="F561" s="252" t="s">
        <v>880</v>
      </c>
      <c r="G561" s="249"/>
      <c r="H561" s="253">
        <v>1</v>
      </c>
      <c r="I561" s="254"/>
      <c r="J561" s="249"/>
      <c r="K561" s="249"/>
      <c r="L561" s="255"/>
      <c r="M561" s="256"/>
      <c r="N561" s="257"/>
      <c r="O561" s="257"/>
      <c r="P561" s="257"/>
      <c r="Q561" s="257"/>
      <c r="R561" s="257"/>
      <c r="S561" s="257"/>
      <c r="T561" s="25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9" t="s">
        <v>175</v>
      </c>
      <c r="AU561" s="259" t="s">
        <v>86</v>
      </c>
      <c r="AV561" s="13" t="s">
        <v>86</v>
      </c>
      <c r="AW561" s="13" t="s">
        <v>32</v>
      </c>
      <c r="AX561" s="13" t="s">
        <v>76</v>
      </c>
      <c r="AY561" s="259" t="s">
        <v>138</v>
      </c>
    </row>
    <row r="562" spans="1:51" s="13" customFormat="1" ht="12">
      <c r="A562" s="13"/>
      <c r="B562" s="248"/>
      <c r="C562" s="249"/>
      <c r="D562" s="250" t="s">
        <v>175</v>
      </c>
      <c r="E562" s="251" t="s">
        <v>1</v>
      </c>
      <c r="F562" s="252" t="s">
        <v>881</v>
      </c>
      <c r="G562" s="249"/>
      <c r="H562" s="253">
        <v>1</v>
      </c>
      <c r="I562" s="254"/>
      <c r="J562" s="249"/>
      <c r="K562" s="249"/>
      <c r="L562" s="255"/>
      <c r="M562" s="256"/>
      <c r="N562" s="257"/>
      <c r="O562" s="257"/>
      <c r="P562" s="257"/>
      <c r="Q562" s="257"/>
      <c r="R562" s="257"/>
      <c r="S562" s="257"/>
      <c r="T562" s="25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9" t="s">
        <v>175</v>
      </c>
      <c r="AU562" s="259" t="s">
        <v>86</v>
      </c>
      <c r="AV562" s="13" t="s">
        <v>86</v>
      </c>
      <c r="AW562" s="13" t="s">
        <v>32</v>
      </c>
      <c r="AX562" s="13" t="s">
        <v>76</v>
      </c>
      <c r="AY562" s="259" t="s">
        <v>138</v>
      </c>
    </row>
    <row r="563" spans="1:51" s="14" customFormat="1" ht="12">
      <c r="A563" s="14"/>
      <c r="B563" s="260"/>
      <c r="C563" s="261"/>
      <c r="D563" s="250" t="s">
        <v>175</v>
      </c>
      <c r="E563" s="262" t="s">
        <v>1</v>
      </c>
      <c r="F563" s="263" t="s">
        <v>177</v>
      </c>
      <c r="G563" s="261"/>
      <c r="H563" s="264">
        <v>2</v>
      </c>
      <c r="I563" s="265"/>
      <c r="J563" s="261"/>
      <c r="K563" s="261"/>
      <c r="L563" s="266"/>
      <c r="M563" s="267"/>
      <c r="N563" s="268"/>
      <c r="O563" s="268"/>
      <c r="P563" s="268"/>
      <c r="Q563" s="268"/>
      <c r="R563" s="268"/>
      <c r="S563" s="268"/>
      <c r="T563" s="269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0" t="s">
        <v>175</v>
      </c>
      <c r="AU563" s="270" t="s">
        <v>86</v>
      </c>
      <c r="AV563" s="14" t="s">
        <v>156</v>
      </c>
      <c r="AW563" s="14" t="s">
        <v>32</v>
      </c>
      <c r="AX563" s="14" t="s">
        <v>84</v>
      </c>
      <c r="AY563" s="270" t="s">
        <v>138</v>
      </c>
    </row>
    <row r="564" spans="1:65" s="2" customFormat="1" ht="21.75" customHeight="1">
      <c r="A564" s="38"/>
      <c r="B564" s="39"/>
      <c r="C564" s="286" t="s">
        <v>882</v>
      </c>
      <c r="D564" s="286" t="s">
        <v>529</v>
      </c>
      <c r="E564" s="287" t="s">
        <v>883</v>
      </c>
      <c r="F564" s="288" t="s">
        <v>884</v>
      </c>
      <c r="G564" s="289" t="s">
        <v>262</v>
      </c>
      <c r="H564" s="290">
        <v>1</v>
      </c>
      <c r="I564" s="291"/>
      <c r="J564" s="292">
        <f>ROUND(I564*H564,2)</f>
        <v>0</v>
      </c>
      <c r="K564" s="288" t="s">
        <v>154</v>
      </c>
      <c r="L564" s="293"/>
      <c r="M564" s="294" t="s">
        <v>1</v>
      </c>
      <c r="N564" s="295" t="s">
        <v>41</v>
      </c>
      <c r="O564" s="91"/>
      <c r="P564" s="244">
        <f>O564*H564</f>
        <v>0</v>
      </c>
      <c r="Q564" s="244">
        <v>0.005</v>
      </c>
      <c r="R564" s="244">
        <f>Q564*H564</f>
        <v>0.005</v>
      </c>
      <c r="S564" s="244">
        <v>0</v>
      </c>
      <c r="T564" s="245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46" t="s">
        <v>171</v>
      </c>
      <c r="AT564" s="246" t="s">
        <v>529</v>
      </c>
      <c r="AU564" s="246" t="s">
        <v>86</v>
      </c>
      <c r="AY564" s="17" t="s">
        <v>138</v>
      </c>
      <c r="BE564" s="247">
        <f>IF(N564="základní",J564,0)</f>
        <v>0</v>
      </c>
      <c r="BF564" s="247">
        <f>IF(N564="snížená",J564,0)</f>
        <v>0</v>
      </c>
      <c r="BG564" s="247">
        <f>IF(N564="zákl. přenesená",J564,0)</f>
        <v>0</v>
      </c>
      <c r="BH564" s="247">
        <f>IF(N564="sníž. přenesená",J564,0)</f>
        <v>0</v>
      </c>
      <c r="BI564" s="247">
        <f>IF(N564="nulová",J564,0)</f>
        <v>0</v>
      </c>
      <c r="BJ564" s="17" t="s">
        <v>84</v>
      </c>
      <c r="BK564" s="247">
        <f>ROUND(I564*H564,2)</f>
        <v>0</v>
      </c>
      <c r="BL564" s="17" t="s">
        <v>156</v>
      </c>
      <c r="BM564" s="246" t="s">
        <v>885</v>
      </c>
    </row>
    <row r="565" spans="1:51" s="13" customFormat="1" ht="12">
      <c r="A565" s="13"/>
      <c r="B565" s="248"/>
      <c r="C565" s="249"/>
      <c r="D565" s="250" t="s">
        <v>175</v>
      </c>
      <c r="E565" s="251" t="s">
        <v>1</v>
      </c>
      <c r="F565" s="252" t="s">
        <v>886</v>
      </c>
      <c r="G565" s="249"/>
      <c r="H565" s="253">
        <v>1</v>
      </c>
      <c r="I565" s="254"/>
      <c r="J565" s="249"/>
      <c r="K565" s="249"/>
      <c r="L565" s="255"/>
      <c r="M565" s="256"/>
      <c r="N565" s="257"/>
      <c r="O565" s="257"/>
      <c r="P565" s="257"/>
      <c r="Q565" s="257"/>
      <c r="R565" s="257"/>
      <c r="S565" s="257"/>
      <c r="T565" s="25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9" t="s">
        <v>175</v>
      </c>
      <c r="AU565" s="259" t="s">
        <v>86</v>
      </c>
      <c r="AV565" s="13" t="s">
        <v>86</v>
      </c>
      <c r="AW565" s="13" t="s">
        <v>32</v>
      </c>
      <c r="AX565" s="13" t="s">
        <v>76</v>
      </c>
      <c r="AY565" s="259" t="s">
        <v>138</v>
      </c>
    </row>
    <row r="566" spans="1:51" s="14" customFormat="1" ht="12">
      <c r="A566" s="14"/>
      <c r="B566" s="260"/>
      <c r="C566" s="261"/>
      <c r="D566" s="250" t="s">
        <v>175</v>
      </c>
      <c r="E566" s="262" t="s">
        <v>1</v>
      </c>
      <c r="F566" s="263" t="s">
        <v>177</v>
      </c>
      <c r="G566" s="261"/>
      <c r="H566" s="264">
        <v>1</v>
      </c>
      <c r="I566" s="265"/>
      <c r="J566" s="261"/>
      <c r="K566" s="261"/>
      <c r="L566" s="266"/>
      <c r="M566" s="267"/>
      <c r="N566" s="268"/>
      <c r="O566" s="268"/>
      <c r="P566" s="268"/>
      <c r="Q566" s="268"/>
      <c r="R566" s="268"/>
      <c r="S566" s="268"/>
      <c r="T566" s="269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0" t="s">
        <v>175</v>
      </c>
      <c r="AU566" s="270" t="s">
        <v>86</v>
      </c>
      <c r="AV566" s="14" t="s">
        <v>156</v>
      </c>
      <c r="AW566" s="14" t="s">
        <v>32</v>
      </c>
      <c r="AX566" s="14" t="s">
        <v>84</v>
      </c>
      <c r="AY566" s="270" t="s">
        <v>138</v>
      </c>
    </row>
    <row r="567" spans="1:65" s="2" customFormat="1" ht="21.75" customHeight="1">
      <c r="A567" s="38"/>
      <c r="B567" s="39"/>
      <c r="C567" s="286" t="s">
        <v>887</v>
      </c>
      <c r="D567" s="286" t="s">
        <v>529</v>
      </c>
      <c r="E567" s="287" t="s">
        <v>888</v>
      </c>
      <c r="F567" s="288" t="s">
        <v>889</v>
      </c>
      <c r="G567" s="289" t="s">
        <v>262</v>
      </c>
      <c r="H567" s="290">
        <v>2</v>
      </c>
      <c r="I567" s="291"/>
      <c r="J567" s="292">
        <f>ROUND(I567*H567,2)</f>
        <v>0</v>
      </c>
      <c r="K567" s="288" t="s">
        <v>154</v>
      </c>
      <c r="L567" s="293"/>
      <c r="M567" s="294" t="s">
        <v>1</v>
      </c>
      <c r="N567" s="295" t="s">
        <v>41</v>
      </c>
      <c r="O567" s="91"/>
      <c r="P567" s="244">
        <f>O567*H567</f>
        <v>0</v>
      </c>
      <c r="Q567" s="244">
        <v>0.0016</v>
      </c>
      <c r="R567" s="244">
        <f>Q567*H567</f>
        <v>0.0032</v>
      </c>
      <c r="S567" s="244">
        <v>0</v>
      </c>
      <c r="T567" s="245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46" t="s">
        <v>171</v>
      </c>
      <c r="AT567" s="246" t="s">
        <v>529</v>
      </c>
      <c r="AU567" s="246" t="s">
        <v>86</v>
      </c>
      <c r="AY567" s="17" t="s">
        <v>138</v>
      </c>
      <c r="BE567" s="247">
        <f>IF(N567="základní",J567,0)</f>
        <v>0</v>
      </c>
      <c r="BF567" s="247">
        <f>IF(N567="snížená",J567,0)</f>
        <v>0</v>
      </c>
      <c r="BG567" s="247">
        <f>IF(N567="zákl. přenesená",J567,0)</f>
        <v>0</v>
      </c>
      <c r="BH567" s="247">
        <f>IF(N567="sníž. přenesená",J567,0)</f>
        <v>0</v>
      </c>
      <c r="BI567" s="247">
        <f>IF(N567="nulová",J567,0)</f>
        <v>0</v>
      </c>
      <c r="BJ567" s="17" t="s">
        <v>84</v>
      </c>
      <c r="BK567" s="247">
        <f>ROUND(I567*H567,2)</f>
        <v>0</v>
      </c>
      <c r="BL567" s="17" t="s">
        <v>156</v>
      </c>
      <c r="BM567" s="246" t="s">
        <v>890</v>
      </c>
    </row>
    <row r="568" spans="1:51" s="13" customFormat="1" ht="12">
      <c r="A568" s="13"/>
      <c r="B568" s="248"/>
      <c r="C568" s="249"/>
      <c r="D568" s="250" t="s">
        <v>175</v>
      </c>
      <c r="E568" s="251" t="s">
        <v>1</v>
      </c>
      <c r="F568" s="252" t="s">
        <v>891</v>
      </c>
      <c r="G568" s="249"/>
      <c r="H568" s="253">
        <v>2</v>
      </c>
      <c r="I568" s="254"/>
      <c r="J568" s="249"/>
      <c r="K568" s="249"/>
      <c r="L568" s="255"/>
      <c r="M568" s="256"/>
      <c r="N568" s="257"/>
      <c r="O568" s="257"/>
      <c r="P568" s="257"/>
      <c r="Q568" s="257"/>
      <c r="R568" s="257"/>
      <c r="S568" s="257"/>
      <c r="T568" s="25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9" t="s">
        <v>175</v>
      </c>
      <c r="AU568" s="259" t="s">
        <v>86</v>
      </c>
      <c r="AV568" s="13" t="s">
        <v>86</v>
      </c>
      <c r="AW568" s="13" t="s">
        <v>32</v>
      </c>
      <c r="AX568" s="13" t="s">
        <v>76</v>
      </c>
      <c r="AY568" s="259" t="s">
        <v>138</v>
      </c>
    </row>
    <row r="569" spans="1:51" s="14" customFormat="1" ht="12">
      <c r="A569" s="14"/>
      <c r="B569" s="260"/>
      <c r="C569" s="261"/>
      <c r="D569" s="250" t="s">
        <v>175</v>
      </c>
      <c r="E569" s="262" t="s">
        <v>1</v>
      </c>
      <c r="F569" s="263" t="s">
        <v>177</v>
      </c>
      <c r="G569" s="261"/>
      <c r="H569" s="264">
        <v>2</v>
      </c>
      <c r="I569" s="265"/>
      <c r="J569" s="261"/>
      <c r="K569" s="261"/>
      <c r="L569" s="266"/>
      <c r="M569" s="267"/>
      <c r="N569" s="268"/>
      <c r="O569" s="268"/>
      <c r="P569" s="268"/>
      <c r="Q569" s="268"/>
      <c r="R569" s="268"/>
      <c r="S569" s="268"/>
      <c r="T569" s="269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0" t="s">
        <v>175</v>
      </c>
      <c r="AU569" s="270" t="s">
        <v>86</v>
      </c>
      <c r="AV569" s="14" t="s">
        <v>156</v>
      </c>
      <c r="AW569" s="14" t="s">
        <v>32</v>
      </c>
      <c r="AX569" s="14" t="s">
        <v>84</v>
      </c>
      <c r="AY569" s="270" t="s">
        <v>138</v>
      </c>
    </row>
    <row r="570" spans="1:65" s="2" customFormat="1" ht="21.75" customHeight="1">
      <c r="A570" s="38"/>
      <c r="B570" s="39"/>
      <c r="C570" s="286" t="s">
        <v>892</v>
      </c>
      <c r="D570" s="286" t="s">
        <v>529</v>
      </c>
      <c r="E570" s="287" t="s">
        <v>893</v>
      </c>
      <c r="F570" s="288" t="s">
        <v>894</v>
      </c>
      <c r="G570" s="289" t="s">
        <v>262</v>
      </c>
      <c r="H570" s="290">
        <v>2</v>
      </c>
      <c r="I570" s="291"/>
      <c r="J570" s="292">
        <f>ROUND(I570*H570,2)</f>
        <v>0</v>
      </c>
      <c r="K570" s="288" t="s">
        <v>154</v>
      </c>
      <c r="L570" s="293"/>
      <c r="M570" s="294" t="s">
        <v>1</v>
      </c>
      <c r="N570" s="295" t="s">
        <v>41</v>
      </c>
      <c r="O570" s="91"/>
      <c r="P570" s="244">
        <f>O570*H570</f>
        <v>0</v>
      </c>
      <c r="Q570" s="244">
        <v>0.004</v>
      </c>
      <c r="R570" s="244">
        <f>Q570*H570</f>
        <v>0.008</v>
      </c>
      <c r="S570" s="244">
        <v>0</v>
      </c>
      <c r="T570" s="245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46" t="s">
        <v>171</v>
      </c>
      <c r="AT570" s="246" t="s">
        <v>529</v>
      </c>
      <c r="AU570" s="246" t="s">
        <v>86</v>
      </c>
      <c r="AY570" s="17" t="s">
        <v>138</v>
      </c>
      <c r="BE570" s="247">
        <f>IF(N570="základní",J570,0)</f>
        <v>0</v>
      </c>
      <c r="BF570" s="247">
        <f>IF(N570="snížená",J570,0)</f>
        <v>0</v>
      </c>
      <c r="BG570" s="247">
        <f>IF(N570="zákl. přenesená",J570,0)</f>
        <v>0</v>
      </c>
      <c r="BH570" s="247">
        <f>IF(N570="sníž. přenesená",J570,0)</f>
        <v>0</v>
      </c>
      <c r="BI570" s="247">
        <f>IF(N570="nulová",J570,0)</f>
        <v>0</v>
      </c>
      <c r="BJ570" s="17" t="s">
        <v>84</v>
      </c>
      <c r="BK570" s="247">
        <f>ROUND(I570*H570,2)</f>
        <v>0</v>
      </c>
      <c r="BL570" s="17" t="s">
        <v>156</v>
      </c>
      <c r="BM570" s="246" t="s">
        <v>895</v>
      </c>
    </row>
    <row r="571" spans="1:51" s="13" customFormat="1" ht="12">
      <c r="A571" s="13"/>
      <c r="B571" s="248"/>
      <c r="C571" s="249"/>
      <c r="D571" s="250" t="s">
        <v>175</v>
      </c>
      <c r="E571" s="251" t="s">
        <v>1</v>
      </c>
      <c r="F571" s="252" t="s">
        <v>896</v>
      </c>
      <c r="G571" s="249"/>
      <c r="H571" s="253">
        <v>1</v>
      </c>
      <c r="I571" s="254"/>
      <c r="J571" s="249"/>
      <c r="K571" s="249"/>
      <c r="L571" s="255"/>
      <c r="M571" s="256"/>
      <c r="N571" s="257"/>
      <c r="O571" s="257"/>
      <c r="P571" s="257"/>
      <c r="Q571" s="257"/>
      <c r="R571" s="257"/>
      <c r="S571" s="257"/>
      <c r="T571" s="25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9" t="s">
        <v>175</v>
      </c>
      <c r="AU571" s="259" t="s">
        <v>86</v>
      </c>
      <c r="AV571" s="13" t="s">
        <v>86</v>
      </c>
      <c r="AW571" s="13" t="s">
        <v>32</v>
      </c>
      <c r="AX571" s="13" t="s">
        <v>76</v>
      </c>
      <c r="AY571" s="259" t="s">
        <v>138</v>
      </c>
    </row>
    <row r="572" spans="1:51" s="13" customFormat="1" ht="12">
      <c r="A572" s="13"/>
      <c r="B572" s="248"/>
      <c r="C572" s="249"/>
      <c r="D572" s="250" t="s">
        <v>175</v>
      </c>
      <c r="E572" s="251" t="s">
        <v>1</v>
      </c>
      <c r="F572" s="252" t="s">
        <v>897</v>
      </c>
      <c r="G572" s="249"/>
      <c r="H572" s="253">
        <v>1</v>
      </c>
      <c r="I572" s="254"/>
      <c r="J572" s="249"/>
      <c r="K572" s="249"/>
      <c r="L572" s="255"/>
      <c r="M572" s="256"/>
      <c r="N572" s="257"/>
      <c r="O572" s="257"/>
      <c r="P572" s="257"/>
      <c r="Q572" s="257"/>
      <c r="R572" s="257"/>
      <c r="S572" s="257"/>
      <c r="T572" s="25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9" t="s">
        <v>175</v>
      </c>
      <c r="AU572" s="259" t="s">
        <v>86</v>
      </c>
      <c r="AV572" s="13" t="s">
        <v>86</v>
      </c>
      <c r="AW572" s="13" t="s">
        <v>32</v>
      </c>
      <c r="AX572" s="13" t="s">
        <v>76</v>
      </c>
      <c r="AY572" s="259" t="s">
        <v>138</v>
      </c>
    </row>
    <row r="573" spans="1:51" s="14" customFormat="1" ht="12">
      <c r="A573" s="14"/>
      <c r="B573" s="260"/>
      <c r="C573" s="261"/>
      <c r="D573" s="250" t="s">
        <v>175</v>
      </c>
      <c r="E573" s="262" t="s">
        <v>1</v>
      </c>
      <c r="F573" s="263" t="s">
        <v>177</v>
      </c>
      <c r="G573" s="261"/>
      <c r="H573" s="264">
        <v>2</v>
      </c>
      <c r="I573" s="265"/>
      <c r="J573" s="261"/>
      <c r="K573" s="261"/>
      <c r="L573" s="266"/>
      <c r="M573" s="267"/>
      <c r="N573" s="268"/>
      <c r="O573" s="268"/>
      <c r="P573" s="268"/>
      <c r="Q573" s="268"/>
      <c r="R573" s="268"/>
      <c r="S573" s="268"/>
      <c r="T573" s="269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0" t="s">
        <v>175</v>
      </c>
      <c r="AU573" s="270" t="s">
        <v>86</v>
      </c>
      <c r="AV573" s="14" t="s">
        <v>156</v>
      </c>
      <c r="AW573" s="14" t="s">
        <v>32</v>
      </c>
      <c r="AX573" s="14" t="s">
        <v>84</v>
      </c>
      <c r="AY573" s="270" t="s">
        <v>138</v>
      </c>
    </row>
    <row r="574" spans="1:65" s="2" customFormat="1" ht="21.75" customHeight="1">
      <c r="A574" s="38"/>
      <c r="B574" s="39"/>
      <c r="C574" s="286" t="s">
        <v>898</v>
      </c>
      <c r="D574" s="286" t="s">
        <v>529</v>
      </c>
      <c r="E574" s="287" t="s">
        <v>899</v>
      </c>
      <c r="F574" s="288" t="s">
        <v>900</v>
      </c>
      <c r="G574" s="289" t="s">
        <v>262</v>
      </c>
      <c r="H574" s="290">
        <v>1</v>
      </c>
      <c r="I574" s="291"/>
      <c r="J574" s="292">
        <f>ROUND(I574*H574,2)</f>
        <v>0</v>
      </c>
      <c r="K574" s="288" t="s">
        <v>154</v>
      </c>
      <c r="L574" s="293"/>
      <c r="M574" s="294" t="s">
        <v>1</v>
      </c>
      <c r="N574" s="295" t="s">
        <v>41</v>
      </c>
      <c r="O574" s="91"/>
      <c r="P574" s="244">
        <f>O574*H574</f>
        <v>0</v>
      </c>
      <c r="Q574" s="244">
        <v>0.005</v>
      </c>
      <c r="R574" s="244">
        <f>Q574*H574</f>
        <v>0.005</v>
      </c>
      <c r="S574" s="244">
        <v>0</v>
      </c>
      <c r="T574" s="245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46" t="s">
        <v>171</v>
      </c>
      <c r="AT574" s="246" t="s">
        <v>529</v>
      </c>
      <c r="AU574" s="246" t="s">
        <v>86</v>
      </c>
      <c r="AY574" s="17" t="s">
        <v>138</v>
      </c>
      <c r="BE574" s="247">
        <f>IF(N574="základní",J574,0)</f>
        <v>0</v>
      </c>
      <c r="BF574" s="247">
        <f>IF(N574="snížená",J574,0)</f>
        <v>0</v>
      </c>
      <c r="BG574" s="247">
        <f>IF(N574="zákl. přenesená",J574,0)</f>
        <v>0</v>
      </c>
      <c r="BH574" s="247">
        <f>IF(N574="sníž. přenesená",J574,0)</f>
        <v>0</v>
      </c>
      <c r="BI574" s="247">
        <f>IF(N574="nulová",J574,0)</f>
        <v>0</v>
      </c>
      <c r="BJ574" s="17" t="s">
        <v>84</v>
      </c>
      <c r="BK574" s="247">
        <f>ROUND(I574*H574,2)</f>
        <v>0</v>
      </c>
      <c r="BL574" s="17" t="s">
        <v>156</v>
      </c>
      <c r="BM574" s="246" t="s">
        <v>901</v>
      </c>
    </row>
    <row r="575" spans="1:51" s="13" customFormat="1" ht="12">
      <c r="A575" s="13"/>
      <c r="B575" s="248"/>
      <c r="C575" s="249"/>
      <c r="D575" s="250" t="s">
        <v>175</v>
      </c>
      <c r="E575" s="251" t="s">
        <v>1</v>
      </c>
      <c r="F575" s="252" t="s">
        <v>902</v>
      </c>
      <c r="G575" s="249"/>
      <c r="H575" s="253">
        <v>1</v>
      </c>
      <c r="I575" s="254"/>
      <c r="J575" s="249"/>
      <c r="K575" s="249"/>
      <c r="L575" s="255"/>
      <c r="M575" s="256"/>
      <c r="N575" s="257"/>
      <c r="O575" s="257"/>
      <c r="P575" s="257"/>
      <c r="Q575" s="257"/>
      <c r="R575" s="257"/>
      <c r="S575" s="257"/>
      <c r="T575" s="258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9" t="s">
        <v>175</v>
      </c>
      <c r="AU575" s="259" t="s">
        <v>86</v>
      </c>
      <c r="AV575" s="13" t="s">
        <v>86</v>
      </c>
      <c r="AW575" s="13" t="s">
        <v>32</v>
      </c>
      <c r="AX575" s="13" t="s">
        <v>76</v>
      </c>
      <c r="AY575" s="259" t="s">
        <v>138</v>
      </c>
    </row>
    <row r="576" spans="1:51" s="14" customFormat="1" ht="12">
      <c r="A576" s="14"/>
      <c r="B576" s="260"/>
      <c r="C576" s="261"/>
      <c r="D576" s="250" t="s">
        <v>175</v>
      </c>
      <c r="E576" s="262" t="s">
        <v>1</v>
      </c>
      <c r="F576" s="263" t="s">
        <v>177</v>
      </c>
      <c r="G576" s="261"/>
      <c r="H576" s="264">
        <v>1</v>
      </c>
      <c r="I576" s="265"/>
      <c r="J576" s="261"/>
      <c r="K576" s="261"/>
      <c r="L576" s="266"/>
      <c r="M576" s="267"/>
      <c r="N576" s="268"/>
      <c r="O576" s="268"/>
      <c r="P576" s="268"/>
      <c r="Q576" s="268"/>
      <c r="R576" s="268"/>
      <c r="S576" s="268"/>
      <c r="T576" s="269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0" t="s">
        <v>175</v>
      </c>
      <c r="AU576" s="270" t="s">
        <v>86</v>
      </c>
      <c r="AV576" s="14" t="s">
        <v>156</v>
      </c>
      <c r="AW576" s="14" t="s">
        <v>32</v>
      </c>
      <c r="AX576" s="14" t="s">
        <v>84</v>
      </c>
      <c r="AY576" s="270" t="s">
        <v>138</v>
      </c>
    </row>
    <row r="577" spans="1:65" s="2" customFormat="1" ht="21.75" customHeight="1">
      <c r="A577" s="38"/>
      <c r="B577" s="39"/>
      <c r="C577" s="235" t="s">
        <v>903</v>
      </c>
      <c r="D577" s="235" t="s">
        <v>141</v>
      </c>
      <c r="E577" s="236" t="s">
        <v>904</v>
      </c>
      <c r="F577" s="237" t="s">
        <v>905</v>
      </c>
      <c r="G577" s="238" t="s">
        <v>262</v>
      </c>
      <c r="H577" s="239">
        <v>4</v>
      </c>
      <c r="I577" s="240"/>
      <c r="J577" s="241">
        <f>ROUND(I577*H577,2)</f>
        <v>0</v>
      </c>
      <c r="K577" s="237" t="s">
        <v>154</v>
      </c>
      <c r="L577" s="44"/>
      <c r="M577" s="242" t="s">
        <v>1</v>
      </c>
      <c r="N577" s="243" t="s">
        <v>41</v>
      </c>
      <c r="O577" s="91"/>
      <c r="P577" s="244">
        <f>O577*H577</f>
        <v>0</v>
      </c>
      <c r="Q577" s="244">
        <v>0.00105</v>
      </c>
      <c r="R577" s="244">
        <f>Q577*H577</f>
        <v>0.0042</v>
      </c>
      <c r="S577" s="244">
        <v>0</v>
      </c>
      <c r="T577" s="245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46" t="s">
        <v>156</v>
      </c>
      <c r="AT577" s="246" t="s">
        <v>141</v>
      </c>
      <c r="AU577" s="246" t="s">
        <v>86</v>
      </c>
      <c r="AY577" s="17" t="s">
        <v>138</v>
      </c>
      <c r="BE577" s="247">
        <f>IF(N577="základní",J577,0)</f>
        <v>0</v>
      </c>
      <c r="BF577" s="247">
        <f>IF(N577="snížená",J577,0)</f>
        <v>0</v>
      </c>
      <c r="BG577" s="247">
        <f>IF(N577="zákl. přenesená",J577,0)</f>
        <v>0</v>
      </c>
      <c r="BH577" s="247">
        <f>IF(N577="sníž. přenesená",J577,0)</f>
        <v>0</v>
      </c>
      <c r="BI577" s="247">
        <f>IF(N577="nulová",J577,0)</f>
        <v>0</v>
      </c>
      <c r="BJ577" s="17" t="s">
        <v>84</v>
      </c>
      <c r="BK577" s="247">
        <f>ROUND(I577*H577,2)</f>
        <v>0</v>
      </c>
      <c r="BL577" s="17" t="s">
        <v>156</v>
      </c>
      <c r="BM577" s="246" t="s">
        <v>906</v>
      </c>
    </row>
    <row r="578" spans="1:51" s="13" customFormat="1" ht="12">
      <c r="A578" s="13"/>
      <c r="B578" s="248"/>
      <c r="C578" s="249"/>
      <c r="D578" s="250" t="s">
        <v>175</v>
      </c>
      <c r="E578" s="251" t="s">
        <v>1</v>
      </c>
      <c r="F578" s="252" t="s">
        <v>907</v>
      </c>
      <c r="G578" s="249"/>
      <c r="H578" s="253">
        <v>4</v>
      </c>
      <c r="I578" s="254"/>
      <c r="J578" s="249"/>
      <c r="K578" s="249"/>
      <c r="L578" s="255"/>
      <c r="M578" s="256"/>
      <c r="N578" s="257"/>
      <c r="O578" s="257"/>
      <c r="P578" s="257"/>
      <c r="Q578" s="257"/>
      <c r="R578" s="257"/>
      <c r="S578" s="257"/>
      <c r="T578" s="258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9" t="s">
        <v>175</v>
      </c>
      <c r="AU578" s="259" t="s">
        <v>86</v>
      </c>
      <c r="AV578" s="13" t="s">
        <v>86</v>
      </c>
      <c r="AW578" s="13" t="s">
        <v>32</v>
      </c>
      <c r="AX578" s="13" t="s">
        <v>76</v>
      </c>
      <c r="AY578" s="259" t="s">
        <v>138</v>
      </c>
    </row>
    <row r="579" spans="1:51" s="14" customFormat="1" ht="12">
      <c r="A579" s="14"/>
      <c r="B579" s="260"/>
      <c r="C579" s="261"/>
      <c r="D579" s="250" t="s">
        <v>175</v>
      </c>
      <c r="E579" s="262" t="s">
        <v>1</v>
      </c>
      <c r="F579" s="263" t="s">
        <v>177</v>
      </c>
      <c r="G579" s="261"/>
      <c r="H579" s="264">
        <v>4</v>
      </c>
      <c r="I579" s="265"/>
      <c r="J579" s="261"/>
      <c r="K579" s="261"/>
      <c r="L579" s="266"/>
      <c r="M579" s="267"/>
      <c r="N579" s="268"/>
      <c r="O579" s="268"/>
      <c r="P579" s="268"/>
      <c r="Q579" s="268"/>
      <c r="R579" s="268"/>
      <c r="S579" s="268"/>
      <c r="T579" s="269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0" t="s">
        <v>175</v>
      </c>
      <c r="AU579" s="270" t="s">
        <v>86</v>
      </c>
      <c r="AV579" s="14" t="s">
        <v>156</v>
      </c>
      <c r="AW579" s="14" t="s">
        <v>32</v>
      </c>
      <c r="AX579" s="14" t="s">
        <v>84</v>
      </c>
      <c r="AY579" s="270" t="s">
        <v>138</v>
      </c>
    </row>
    <row r="580" spans="1:65" s="2" customFormat="1" ht="21.75" customHeight="1">
      <c r="A580" s="38"/>
      <c r="B580" s="39"/>
      <c r="C580" s="286" t="s">
        <v>908</v>
      </c>
      <c r="D580" s="286" t="s">
        <v>529</v>
      </c>
      <c r="E580" s="287" t="s">
        <v>909</v>
      </c>
      <c r="F580" s="288" t="s">
        <v>910</v>
      </c>
      <c r="G580" s="289" t="s">
        <v>262</v>
      </c>
      <c r="H580" s="290">
        <v>4</v>
      </c>
      <c r="I580" s="291"/>
      <c r="J580" s="292">
        <f>ROUND(I580*H580,2)</f>
        <v>0</v>
      </c>
      <c r="K580" s="288" t="s">
        <v>154</v>
      </c>
      <c r="L580" s="293"/>
      <c r="M580" s="294" t="s">
        <v>1</v>
      </c>
      <c r="N580" s="295" t="s">
        <v>41</v>
      </c>
      <c r="O580" s="91"/>
      <c r="P580" s="244">
        <f>O580*H580</f>
        <v>0</v>
      </c>
      <c r="Q580" s="244">
        <v>0.008</v>
      </c>
      <c r="R580" s="244">
        <f>Q580*H580</f>
        <v>0.032</v>
      </c>
      <c r="S580" s="244">
        <v>0</v>
      </c>
      <c r="T580" s="245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46" t="s">
        <v>171</v>
      </c>
      <c r="AT580" s="246" t="s">
        <v>529</v>
      </c>
      <c r="AU580" s="246" t="s">
        <v>86</v>
      </c>
      <c r="AY580" s="17" t="s">
        <v>138</v>
      </c>
      <c r="BE580" s="247">
        <f>IF(N580="základní",J580,0)</f>
        <v>0</v>
      </c>
      <c r="BF580" s="247">
        <f>IF(N580="snížená",J580,0)</f>
        <v>0</v>
      </c>
      <c r="BG580" s="247">
        <f>IF(N580="zákl. přenesená",J580,0)</f>
        <v>0</v>
      </c>
      <c r="BH580" s="247">
        <f>IF(N580="sníž. přenesená",J580,0)</f>
        <v>0</v>
      </c>
      <c r="BI580" s="247">
        <f>IF(N580="nulová",J580,0)</f>
        <v>0</v>
      </c>
      <c r="BJ580" s="17" t="s">
        <v>84</v>
      </c>
      <c r="BK580" s="247">
        <f>ROUND(I580*H580,2)</f>
        <v>0</v>
      </c>
      <c r="BL580" s="17" t="s">
        <v>156</v>
      </c>
      <c r="BM580" s="246" t="s">
        <v>911</v>
      </c>
    </row>
    <row r="581" spans="1:51" s="13" customFormat="1" ht="12">
      <c r="A581" s="13"/>
      <c r="B581" s="248"/>
      <c r="C581" s="249"/>
      <c r="D581" s="250" t="s">
        <v>175</v>
      </c>
      <c r="E581" s="251" t="s">
        <v>1</v>
      </c>
      <c r="F581" s="252" t="s">
        <v>912</v>
      </c>
      <c r="G581" s="249"/>
      <c r="H581" s="253">
        <v>1</v>
      </c>
      <c r="I581" s="254"/>
      <c r="J581" s="249"/>
      <c r="K581" s="249"/>
      <c r="L581" s="255"/>
      <c r="M581" s="256"/>
      <c r="N581" s="257"/>
      <c r="O581" s="257"/>
      <c r="P581" s="257"/>
      <c r="Q581" s="257"/>
      <c r="R581" s="257"/>
      <c r="S581" s="257"/>
      <c r="T581" s="25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9" t="s">
        <v>175</v>
      </c>
      <c r="AU581" s="259" t="s">
        <v>86</v>
      </c>
      <c r="AV581" s="13" t="s">
        <v>86</v>
      </c>
      <c r="AW581" s="13" t="s">
        <v>32</v>
      </c>
      <c r="AX581" s="13" t="s">
        <v>76</v>
      </c>
      <c r="AY581" s="259" t="s">
        <v>138</v>
      </c>
    </row>
    <row r="582" spans="1:51" s="13" customFormat="1" ht="12">
      <c r="A582" s="13"/>
      <c r="B582" s="248"/>
      <c r="C582" s="249"/>
      <c r="D582" s="250" t="s">
        <v>175</v>
      </c>
      <c r="E582" s="251" t="s">
        <v>1</v>
      </c>
      <c r="F582" s="252" t="s">
        <v>913</v>
      </c>
      <c r="G582" s="249"/>
      <c r="H582" s="253">
        <v>1</v>
      </c>
      <c r="I582" s="254"/>
      <c r="J582" s="249"/>
      <c r="K582" s="249"/>
      <c r="L582" s="255"/>
      <c r="M582" s="256"/>
      <c r="N582" s="257"/>
      <c r="O582" s="257"/>
      <c r="P582" s="257"/>
      <c r="Q582" s="257"/>
      <c r="R582" s="257"/>
      <c r="S582" s="257"/>
      <c r="T582" s="258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9" t="s">
        <v>175</v>
      </c>
      <c r="AU582" s="259" t="s">
        <v>86</v>
      </c>
      <c r="AV582" s="13" t="s">
        <v>86</v>
      </c>
      <c r="AW582" s="13" t="s">
        <v>32</v>
      </c>
      <c r="AX582" s="13" t="s">
        <v>76</v>
      </c>
      <c r="AY582" s="259" t="s">
        <v>138</v>
      </c>
    </row>
    <row r="583" spans="1:51" s="13" customFormat="1" ht="12">
      <c r="A583" s="13"/>
      <c r="B583" s="248"/>
      <c r="C583" s="249"/>
      <c r="D583" s="250" t="s">
        <v>175</v>
      </c>
      <c r="E583" s="251" t="s">
        <v>1</v>
      </c>
      <c r="F583" s="252" t="s">
        <v>914</v>
      </c>
      <c r="G583" s="249"/>
      <c r="H583" s="253">
        <v>1</v>
      </c>
      <c r="I583" s="254"/>
      <c r="J583" s="249"/>
      <c r="K583" s="249"/>
      <c r="L583" s="255"/>
      <c r="M583" s="256"/>
      <c r="N583" s="257"/>
      <c r="O583" s="257"/>
      <c r="P583" s="257"/>
      <c r="Q583" s="257"/>
      <c r="R583" s="257"/>
      <c r="S583" s="257"/>
      <c r="T583" s="258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9" t="s">
        <v>175</v>
      </c>
      <c r="AU583" s="259" t="s">
        <v>86</v>
      </c>
      <c r="AV583" s="13" t="s">
        <v>86</v>
      </c>
      <c r="AW583" s="13" t="s">
        <v>32</v>
      </c>
      <c r="AX583" s="13" t="s">
        <v>76</v>
      </c>
      <c r="AY583" s="259" t="s">
        <v>138</v>
      </c>
    </row>
    <row r="584" spans="1:51" s="13" customFormat="1" ht="12">
      <c r="A584" s="13"/>
      <c r="B584" s="248"/>
      <c r="C584" s="249"/>
      <c r="D584" s="250" t="s">
        <v>175</v>
      </c>
      <c r="E584" s="251" t="s">
        <v>1</v>
      </c>
      <c r="F584" s="252" t="s">
        <v>915</v>
      </c>
      <c r="G584" s="249"/>
      <c r="H584" s="253">
        <v>1</v>
      </c>
      <c r="I584" s="254"/>
      <c r="J584" s="249"/>
      <c r="K584" s="249"/>
      <c r="L584" s="255"/>
      <c r="M584" s="256"/>
      <c r="N584" s="257"/>
      <c r="O584" s="257"/>
      <c r="P584" s="257"/>
      <c r="Q584" s="257"/>
      <c r="R584" s="257"/>
      <c r="S584" s="257"/>
      <c r="T584" s="258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9" t="s">
        <v>175</v>
      </c>
      <c r="AU584" s="259" t="s">
        <v>86</v>
      </c>
      <c r="AV584" s="13" t="s">
        <v>86</v>
      </c>
      <c r="AW584" s="13" t="s">
        <v>32</v>
      </c>
      <c r="AX584" s="13" t="s">
        <v>76</v>
      </c>
      <c r="AY584" s="259" t="s">
        <v>138</v>
      </c>
    </row>
    <row r="585" spans="1:51" s="14" customFormat="1" ht="12">
      <c r="A585" s="14"/>
      <c r="B585" s="260"/>
      <c r="C585" s="261"/>
      <c r="D585" s="250" t="s">
        <v>175</v>
      </c>
      <c r="E585" s="262" t="s">
        <v>1</v>
      </c>
      <c r="F585" s="263" t="s">
        <v>177</v>
      </c>
      <c r="G585" s="261"/>
      <c r="H585" s="264">
        <v>4</v>
      </c>
      <c r="I585" s="265"/>
      <c r="J585" s="261"/>
      <c r="K585" s="261"/>
      <c r="L585" s="266"/>
      <c r="M585" s="267"/>
      <c r="N585" s="268"/>
      <c r="O585" s="268"/>
      <c r="P585" s="268"/>
      <c r="Q585" s="268"/>
      <c r="R585" s="268"/>
      <c r="S585" s="268"/>
      <c r="T585" s="269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0" t="s">
        <v>175</v>
      </c>
      <c r="AU585" s="270" t="s">
        <v>86</v>
      </c>
      <c r="AV585" s="14" t="s">
        <v>156</v>
      </c>
      <c r="AW585" s="14" t="s">
        <v>32</v>
      </c>
      <c r="AX585" s="14" t="s">
        <v>84</v>
      </c>
      <c r="AY585" s="270" t="s">
        <v>138</v>
      </c>
    </row>
    <row r="586" spans="1:65" s="2" customFormat="1" ht="21.75" customHeight="1">
      <c r="A586" s="38"/>
      <c r="B586" s="39"/>
      <c r="C586" s="235" t="s">
        <v>916</v>
      </c>
      <c r="D586" s="235" t="s">
        <v>141</v>
      </c>
      <c r="E586" s="236" t="s">
        <v>917</v>
      </c>
      <c r="F586" s="237" t="s">
        <v>918</v>
      </c>
      <c r="G586" s="238" t="s">
        <v>262</v>
      </c>
      <c r="H586" s="239">
        <v>1</v>
      </c>
      <c r="I586" s="240"/>
      <c r="J586" s="241">
        <f>ROUND(I586*H586,2)</f>
        <v>0</v>
      </c>
      <c r="K586" s="237" t="s">
        <v>154</v>
      </c>
      <c r="L586" s="44"/>
      <c r="M586" s="242" t="s">
        <v>1</v>
      </c>
      <c r="N586" s="243" t="s">
        <v>41</v>
      </c>
      <c r="O586" s="91"/>
      <c r="P586" s="244">
        <f>O586*H586</f>
        <v>0</v>
      </c>
      <c r="Q586" s="244">
        <v>3.75475</v>
      </c>
      <c r="R586" s="244">
        <f>Q586*H586</f>
        <v>3.75475</v>
      </c>
      <c r="S586" s="244">
        <v>0</v>
      </c>
      <c r="T586" s="245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46" t="s">
        <v>156</v>
      </c>
      <c r="AT586" s="246" t="s">
        <v>141</v>
      </c>
      <c r="AU586" s="246" t="s">
        <v>86</v>
      </c>
      <c r="AY586" s="17" t="s">
        <v>138</v>
      </c>
      <c r="BE586" s="247">
        <f>IF(N586="základní",J586,0)</f>
        <v>0</v>
      </c>
      <c r="BF586" s="247">
        <f>IF(N586="snížená",J586,0)</f>
        <v>0</v>
      </c>
      <c r="BG586" s="247">
        <f>IF(N586="zákl. přenesená",J586,0)</f>
        <v>0</v>
      </c>
      <c r="BH586" s="247">
        <f>IF(N586="sníž. přenesená",J586,0)</f>
        <v>0</v>
      </c>
      <c r="BI586" s="247">
        <f>IF(N586="nulová",J586,0)</f>
        <v>0</v>
      </c>
      <c r="BJ586" s="17" t="s">
        <v>84</v>
      </c>
      <c r="BK586" s="247">
        <f>ROUND(I586*H586,2)</f>
        <v>0</v>
      </c>
      <c r="BL586" s="17" t="s">
        <v>156</v>
      </c>
      <c r="BM586" s="246" t="s">
        <v>919</v>
      </c>
    </row>
    <row r="587" spans="1:51" s="13" customFormat="1" ht="12">
      <c r="A587" s="13"/>
      <c r="B587" s="248"/>
      <c r="C587" s="249"/>
      <c r="D587" s="250" t="s">
        <v>175</v>
      </c>
      <c r="E587" s="251" t="s">
        <v>1</v>
      </c>
      <c r="F587" s="252" t="s">
        <v>920</v>
      </c>
      <c r="G587" s="249"/>
      <c r="H587" s="253">
        <v>1</v>
      </c>
      <c r="I587" s="254"/>
      <c r="J587" s="249"/>
      <c r="K587" s="249"/>
      <c r="L587" s="255"/>
      <c r="M587" s="256"/>
      <c r="N587" s="257"/>
      <c r="O587" s="257"/>
      <c r="P587" s="257"/>
      <c r="Q587" s="257"/>
      <c r="R587" s="257"/>
      <c r="S587" s="257"/>
      <c r="T587" s="25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9" t="s">
        <v>175</v>
      </c>
      <c r="AU587" s="259" t="s">
        <v>86</v>
      </c>
      <c r="AV587" s="13" t="s">
        <v>86</v>
      </c>
      <c r="AW587" s="13" t="s">
        <v>32</v>
      </c>
      <c r="AX587" s="13" t="s">
        <v>76</v>
      </c>
      <c r="AY587" s="259" t="s">
        <v>138</v>
      </c>
    </row>
    <row r="588" spans="1:51" s="14" customFormat="1" ht="12">
      <c r="A588" s="14"/>
      <c r="B588" s="260"/>
      <c r="C588" s="261"/>
      <c r="D588" s="250" t="s">
        <v>175</v>
      </c>
      <c r="E588" s="262" t="s">
        <v>1</v>
      </c>
      <c r="F588" s="263" t="s">
        <v>177</v>
      </c>
      <c r="G588" s="261"/>
      <c r="H588" s="264">
        <v>1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9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0" t="s">
        <v>175</v>
      </c>
      <c r="AU588" s="270" t="s">
        <v>86</v>
      </c>
      <c r="AV588" s="14" t="s">
        <v>156</v>
      </c>
      <c r="AW588" s="14" t="s">
        <v>32</v>
      </c>
      <c r="AX588" s="14" t="s">
        <v>84</v>
      </c>
      <c r="AY588" s="270" t="s">
        <v>138</v>
      </c>
    </row>
    <row r="589" spans="1:65" s="2" customFormat="1" ht="16.5" customHeight="1">
      <c r="A589" s="38"/>
      <c r="B589" s="39"/>
      <c r="C589" s="286" t="s">
        <v>921</v>
      </c>
      <c r="D589" s="286" t="s">
        <v>529</v>
      </c>
      <c r="E589" s="287" t="s">
        <v>922</v>
      </c>
      <c r="F589" s="288" t="s">
        <v>923</v>
      </c>
      <c r="G589" s="289" t="s">
        <v>262</v>
      </c>
      <c r="H589" s="290">
        <v>1</v>
      </c>
      <c r="I589" s="291"/>
      <c r="J589" s="292">
        <f>ROUND(I589*H589,2)</f>
        <v>0</v>
      </c>
      <c r="K589" s="288" t="s">
        <v>1</v>
      </c>
      <c r="L589" s="293"/>
      <c r="M589" s="294" t="s">
        <v>1</v>
      </c>
      <c r="N589" s="295" t="s">
        <v>41</v>
      </c>
      <c r="O589" s="91"/>
      <c r="P589" s="244">
        <f>O589*H589</f>
        <v>0</v>
      </c>
      <c r="Q589" s="244">
        <v>0.0155</v>
      </c>
      <c r="R589" s="244">
        <f>Q589*H589</f>
        <v>0.0155</v>
      </c>
      <c r="S589" s="244">
        <v>0</v>
      </c>
      <c r="T589" s="245">
        <f>S589*H589</f>
        <v>0</v>
      </c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R589" s="246" t="s">
        <v>171</v>
      </c>
      <c r="AT589" s="246" t="s">
        <v>529</v>
      </c>
      <c r="AU589" s="246" t="s">
        <v>86</v>
      </c>
      <c r="AY589" s="17" t="s">
        <v>138</v>
      </c>
      <c r="BE589" s="247">
        <f>IF(N589="základní",J589,0)</f>
        <v>0</v>
      </c>
      <c r="BF589" s="247">
        <f>IF(N589="snížená",J589,0)</f>
        <v>0</v>
      </c>
      <c r="BG589" s="247">
        <f>IF(N589="zákl. přenesená",J589,0)</f>
        <v>0</v>
      </c>
      <c r="BH589" s="247">
        <f>IF(N589="sníž. přenesená",J589,0)</f>
        <v>0</v>
      </c>
      <c r="BI589" s="247">
        <f>IF(N589="nulová",J589,0)</f>
        <v>0</v>
      </c>
      <c r="BJ589" s="17" t="s">
        <v>84</v>
      </c>
      <c r="BK589" s="247">
        <f>ROUND(I589*H589,2)</f>
        <v>0</v>
      </c>
      <c r="BL589" s="17" t="s">
        <v>156</v>
      </c>
      <c r="BM589" s="246" t="s">
        <v>924</v>
      </c>
    </row>
    <row r="590" spans="1:51" s="13" customFormat="1" ht="12">
      <c r="A590" s="13"/>
      <c r="B590" s="248"/>
      <c r="C590" s="249"/>
      <c r="D590" s="250" t="s">
        <v>175</v>
      </c>
      <c r="E590" s="251" t="s">
        <v>1</v>
      </c>
      <c r="F590" s="252" t="s">
        <v>925</v>
      </c>
      <c r="G590" s="249"/>
      <c r="H590" s="253">
        <v>1</v>
      </c>
      <c r="I590" s="254"/>
      <c r="J590" s="249"/>
      <c r="K590" s="249"/>
      <c r="L590" s="255"/>
      <c r="M590" s="256"/>
      <c r="N590" s="257"/>
      <c r="O590" s="257"/>
      <c r="P590" s="257"/>
      <c r="Q590" s="257"/>
      <c r="R590" s="257"/>
      <c r="S590" s="257"/>
      <c r="T590" s="25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9" t="s">
        <v>175</v>
      </c>
      <c r="AU590" s="259" t="s">
        <v>86</v>
      </c>
      <c r="AV590" s="13" t="s">
        <v>86</v>
      </c>
      <c r="AW590" s="13" t="s">
        <v>32</v>
      </c>
      <c r="AX590" s="13" t="s">
        <v>76</v>
      </c>
      <c r="AY590" s="259" t="s">
        <v>138</v>
      </c>
    </row>
    <row r="591" spans="1:51" s="14" customFormat="1" ht="12">
      <c r="A591" s="14"/>
      <c r="B591" s="260"/>
      <c r="C591" s="261"/>
      <c r="D591" s="250" t="s">
        <v>175</v>
      </c>
      <c r="E591" s="262" t="s">
        <v>1</v>
      </c>
      <c r="F591" s="263" t="s">
        <v>177</v>
      </c>
      <c r="G591" s="261"/>
      <c r="H591" s="264">
        <v>1</v>
      </c>
      <c r="I591" s="265"/>
      <c r="J591" s="261"/>
      <c r="K591" s="261"/>
      <c r="L591" s="266"/>
      <c r="M591" s="267"/>
      <c r="N591" s="268"/>
      <c r="O591" s="268"/>
      <c r="P591" s="268"/>
      <c r="Q591" s="268"/>
      <c r="R591" s="268"/>
      <c r="S591" s="268"/>
      <c r="T591" s="269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0" t="s">
        <v>175</v>
      </c>
      <c r="AU591" s="270" t="s">
        <v>86</v>
      </c>
      <c r="AV591" s="14" t="s">
        <v>156</v>
      </c>
      <c r="AW591" s="14" t="s">
        <v>32</v>
      </c>
      <c r="AX591" s="14" t="s">
        <v>84</v>
      </c>
      <c r="AY591" s="270" t="s">
        <v>138</v>
      </c>
    </row>
    <row r="592" spans="1:65" s="2" customFormat="1" ht="21.75" customHeight="1">
      <c r="A592" s="38"/>
      <c r="B592" s="39"/>
      <c r="C592" s="235" t="s">
        <v>926</v>
      </c>
      <c r="D592" s="235" t="s">
        <v>141</v>
      </c>
      <c r="E592" s="236" t="s">
        <v>927</v>
      </c>
      <c r="F592" s="237" t="s">
        <v>928</v>
      </c>
      <c r="G592" s="238" t="s">
        <v>262</v>
      </c>
      <c r="H592" s="239">
        <v>1</v>
      </c>
      <c r="I592" s="240"/>
      <c r="J592" s="241">
        <f>ROUND(I592*H592,2)</f>
        <v>0</v>
      </c>
      <c r="K592" s="237" t="s">
        <v>154</v>
      </c>
      <c r="L592" s="44"/>
      <c r="M592" s="242" t="s">
        <v>1</v>
      </c>
      <c r="N592" s="243" t="s">
        <v>41</v>
      </c>
      <c r="O592" s="91"/>
      <c r="P592" s="244">
        <f>O592*H592</f>
        <v>0</v>
      </c>
      <c r="Q592" s="244">
        <v>0</v>
      </c>
      <c r="R592" s="244">
        <f>Q592*H592</f>
        <v>0</v>
      </c>
      <c r="S592" s="244">
        <v>0</v>
      </c>
      <c r="T592" s="245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246" t="s">
        <v>156</v>
      </c>
      <c r="AT592" s="246" t="s">
        <v>141</v>
      </c>
      <c r="AU592" s="246" t="s">
        <v>86</v>
      </c>
      <c r="AY592" s="17" t="s">
        <v>138</v>
      </c>
      <c r="BE592" s="247">
        <f>IF(N592="základní",J592,0)</f>
        <v>0</v>
      </c>
      <c r="BF592" s="247">
        <f>IF(N592="snížená",J592,0)</f>
        <v>0</v>
      </c>
      <c r="BG592" s="247">
        <f>IF(N592="zákl. přenesená",J592,0)</f>
        <v>0</v>
      </c>
      <c r="BH592" s="247">
        <f>IF(N592="sníž. přenesená",J592,0)</f>
        <v>0</v>
      </c>
      <c r="BI592" s="247">
        <f>IF(N592="nulová",J592,0)</f>
        <v>0</v>
      </c>
      <c r="BJ592" s="17" t="s">
        <v>84</v>
      </c>
      <c r="BK592" s="247">
        <f>ROUND(I592*H592,2)</f>
        <v>0</v>
      </c>
      <c r="BL592" s="17" t="s">
        <v>156</v>
      </c>
      <c r="BM592" s="246" t="s">
        <v>929</v>
      </c>
    </row>
    <row r="593" spans="1:51" s="13" customFormat="1" ht="12">
      <c r="A593" s="13"/>
      <c r="B593" s="248"/>
      <c r="C593" s="249"/>
      <c r="D593" s="250" t="s">
        <v>175</v>
      </c>
      <c r="E593" s="251" t="s">
        <v>1</v>
      </c>
      <c r="F593" s="252" t="s">
        <v>920</v>
      </c>
      <c r="G593" s="249"/>
      <c r="H593" s="253">
        <v>1</v>
      </c>
      <c r="I593" s="254"/>
      <c r="J593" s="249"/>
      <c r="K593" s="249"/>
      <c r="L593" s="255"/>
      <c r="M593" s="256"/>
      <c r="N593" s="257"/>
      <c r="O593" s="257"/>
      <c r="P593" s="257"/>
      <c r="Q593" s="257"/>
      <c r="R593" s="257"/>
      <c r="S593" s="257"/>
      <c r="T593" s="25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9" t="s">
        <v>175</v>
      </c>
      <c r="AU593" s="259" t="s">
        <v>86</v>
      </c>
      <c r="AV593" s="13" t="s">
        <v>86</v>
      </c>
      <c r="AW593" s="13" t="s">
        <v>32</v>
      </c>
      <c r="AX593" s="13" t="s">
        <v>76</v>
      </c>
      <c r="AY593" s="259" t="s">
        <v>138</v>
      </c>
    </row>
    <row r="594" spans="1:51" s="14" customFormat="1" ht="12">
      <c r="A594" s="14"/>
      <c r="B594" s="260"/>
      <c r="C594" s="261"/>
      <c r="D594" s="250" t="s">
        <v>175</v>
      </c>
      <c r="E594" s="262" t="s">
        <v>1</v>
      </c>
      <c r="F594" s="263" t="s">
        <v>177</v>
      </c>
      <c r="G594" s="261"/>
      <c r="H594" s="264">
        <v>1</v>
      </c>
      <c r="I594" s="265"/>
      <c r="J594" s="261"/>
      <c r="K594" s="261"/>
      <c r="L594" s="266"/>
      <c r="M594" s="267"/>
      <c r="N594" s="268"/>
      <c r="O594" s="268"/>
      <c r="P594" s="268"/>
      <c r="Q594" s="268"/>
      <c r="R594" s="268"/>
      <c r="S594" s="268"/>
      <c r="T594" s="269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0" t="s">
        <v>175</v>
      </c>
      <c r="AU594" s="270" t="s">
        <v>86</v>
      </c>
      <c r="AV594" s="14" t="s">
        <v>156</v>
      </c>
      <c r="AW594" s="14" t="s">
        <v>32</v>
      </c>
      <c r="AX594" s="14" t="s">
        <v>84</v>
      </c>
      <c r="AY594" s="270" t="s">
        <v>138</v>
      </c>
    </row>
    <row r="595" spans="1:65" s="2" customFormat="1" ht="16.5" customHeight="1">
      <c r="A595" s="38"/>
      <c r="B595" s="39"/>
      <c r="C595" s="286" t="s">
        <v>930</v>
      </c>
      <c r="D595" s="286" t="s">
        <v>529</v>
      </c>
      <c r="E595" s="287" t="s">
        <v>931</v>
      </c>
      <c r="F595" s="288" t="s">
        <v>932</v>
      </c>
      <c r="G595" s="289" t="s">
        <v>262</v>
      </c>
      <c r="H595" s="290">
        <v>1</v>
      </c>
      <c r="I595" s="291"/>
      <c r="J595" s="292">
        <f>ROUND(I595*H595,2)</f>
        <v>0</v>
      </c>
      <c r="K595" s="288" t="s">
        <v>154</v>
      </c>
      <c r="L595" s="293"/>
      <c r="M595" s="294" t="s">
        <v>1</v>
      </c>
      <c r="N595" s="295" t="s">
        <v>41</v>
      </c>
      <c r="O595" s="91"/>
      <c r="P595" s="244">
        <f>O595*H595</f>
        <v>0</v>
      </c>
      <c r="Q595" s="244">
        <v>0.009</v>
      </c>
      <c r="R595" s="244">
        <f>Q595*H595</f>
        <v>0.009</v>
      </c>
      <c r="S595" s="244">
        <v>0</v>
      </c>
      <c r="T595" s="245">
        <f>S595*H595</f>
        <v>0</v>
      </c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R595" s="246" t="s">
        <v>171</v>
      </c>
      <c r="AT595" s="246" t="s">
        <v>529</v>
      </c>
      <c r="AU595" s="246" t="s">
        <v>86</v>
      </c>
      <c r="AY595" s="17" t="s">
        <v>138</v>
      </c>
      <c r="BE595" s="247">
        <f>IF(N595="základní",J595,0)</f>
        <v>0</v>
      </c>
      <c r="BF595" s="247">
        <f>IF(N595="snížená",J595,0)</f>
        <v>0</v>
      </c>
      <c r="BG595" s="247">
        <f>IF(N595="zákl. přenesená",J595,0)</f>
        <v>0</v>
      </c>
      <c r="BH595" s="247">
        <f>IF(N595="sníž. přenesená",J595,0)</f>
        <v>0</v>
      </c>
      <c r="BI595" s="247">
        <f>IF(N595="nulová",J595,0)</f>
        <v>0</v>
      </c>
      <c r="BJ595" s="17" t="s">
        <v>84</v>
      </c>
      <c r="BK595" s="247">
        <f>ROUND(I595*H595,2)</f>
        <v>0</v>
      </c>
      <c r="BL595" s="17" t="s">
        <v>156</v>
      </c>
      <c r="BM595" s="246" t="s">
        <v>933</v>
      </c>
    </row>
    <row r="596" spans="1:51" s="13" customFormat="1" ht="12">
      <c r="A596" s="13"/>
      <c r="B596" s="248"/>
      <c r="C596" s="249"/>
      <c r="D596" s="250" t="s">
        <v>175</v>
      </c>
      <c r="E596" s="251" t="s">
        <v>1</v>
      </c>
      <c r="F596" s="252" t="s">
        <v>84</v>
      </c>
      <c r="G596" s="249"/>
      <c r="H596" s="253">
        <v>1</v>
      </c>
      <c r="I596" s="254"/>
      <c r="J596" s="249"/>
      <c r="K596" s="249"/>
      <c r="L596" s="255"/>
      <c r="M596" s="256"/>
      <c r="N596" s="257"/>
      <c r="O596" s="257"/>
      <c r="P596" s="257"/>
      <c r="Q596" s="257"/>
      <c r="R596" s="257"/>
      <c r="S596" s="257"/>
      <c r="T596" s="25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9" t="s">
        <v>175</v>
      </c>
      <c r="AU596" s="259" t="s">
        <v>86</v>
      </c>
      <c r="AV596" s="13" t="s">
        <v>86</v>
      </c>
      <c r="AW596" s="13" t="s">
        <v>32</v>
      </c>
      <c r="AX596" s="13" t="s">
        <v>76</v>
      </c>
      <c r="AY596" s="259" t="s">
        <v>138</v>
      </c>
    </row>
    <row r="597" spans="1:51" s="14" customFormat="1" ht="12">
      <c r="A597" s="14"/>
      <c r="B597" s="260"/>
      <c r="C597" s="261"/>
      <c r="D597" s="250" t="s">
        <v>175</v>
      </c>
      <c r="E597" s="262" t="s">
        <v>1</v>
      </c>
      <c r="F597" s="263" t="s">
        <v>177</v>
      </c>
      <c r="G597" s="261"/>
      <c r="H597" s="264">
        <v>1</v>
      </c>
      <c r="I597" s="265"/>
      <c r="J597" s="261"/>
      <c r="K597" s="261"/>
      <c r="L597" s="266"/>
      <c r="M597" s="267"/>
      <c r="N597" s="268"/>
      <c r="O597" s="268"/>
      <c r="P597" s="268"/>
      <c r="Q597" s="268"/>
      <c r="R597" s="268"/>
      <c r="S597" s="268"/>
      <c r="T597" s="26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0" t="s">
        <v>175</v>
      </c>
      <c r="AU597" s="270" t="s">
        <v>86</v>
      </c>
      <c r="AV597" s="14" t="s">
        <v>156</v>
      </c>
      <c r="AW597" s="14" t="s">
        <v>32</v>
      </c>
      <c r="AX597" s="14" t="s">
        <v>84</v>
      </c>
      <c r="AY597" s="270" t="s">
        <v>138</v>
      </c>
    </row>
    <row r="598" spans="1:65" s="2" customFormat="1" ht="21.75" customHeight="1">
      <c r="A598" s="38"/>
      <c r="B598" s="39"/>
      <c r="C598" s="235" t="s">
        <v>934</v>
      </c>
      <c r="D598" s="235" t="s">
        <v>141</v>
      </c>
      <c r="E598" s="236" t="s">
        <v>935</v>
      </c>
      <c r="F598" s="237" t="s">
        <v>936</v>
      </c>
      <c r="G598" s="238" t="s">
        <v>262</v>
      </c>
      <c r="H598" s="239">
        <v>2</v>
      </c>
      <c r="I598" s="240"/>
      <c r="J598" s="241">
        <f>ROUND(I598*H598,2)</f>
        <v>0</v>
      </c>
      <c r="K598" s="237" t="s">
        <v>1</v>
      </c>
      <c r="L598" s="44"/>
      <c r="M598" s="242" t="s">
        <v>1</v>
      </c>
      <c r="N598" s="243" t="s">
        <v>41</v>
      </c>
      <c r="O598" s="91"/>
      <c r="P598" s="244">
        <f>O598*H598</f>
        <v>0</v>
      </c>
      <c r="Q598" s="244">
        <v>0.10941</v>
      </c>
      <c r="R598" s="244">
        <f>Q598*H598</f>
        <v>0.21882</v>
      </c>
      <c r="S598" s="244">
        <v>0</v>
      </c>
      <c r="T598" s="245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46" t="s">
        <v>156</v>
      </c>
      <c r="AT598" s="246" t="s">
        <v>141</v>
      </c>
      <c r="AU598" s="246" t="s">
        <v>86</v>
      </c>
      <c r="AY598" s="17" t="s">
        <v>138</v>
      </c>
      <c r="BE598" s="247">
        <f>IF(N598="základní",J598,0)</f>
        <v>0</v>
      </c>
      <c r="BF598" s="247">
        <f>IF(N598="snížená",J598,0)</f>
        <v>0</v>
      </c>
      <c r="BG598" s="247">
        <f>IF(N598="zákl. přenesená",J598,0)</f>
        <v>0</v>
      </c>
      <c r="BH598" s="247">
        <f>IF(N598="sníž. přenesená",J598,0)</f>
        <v>0</v>
      </c>
      <c r="BI598" s="247">
        <f>IF(N598="nulová",J598,0)</f>
        <v>0</v>
      </c>
      <c r="BJ598" s="17" t="s">
        <v>84</v>
      </c>
      <c r="BK598" s="247">
        <f>ROUND(I598*H598,2)</f>
        <v>0</v>
      </c>
      <c r="BL598" s="17" t="s">
        <v>156</v>
      </c>
      <c r="BM598" s="246" t="s">
        <v>937</v>
      </c>
    </row>
    <row r="599" spans="1:51" s="13" customFormat="1" ht="12">
      <c r="A599" s="13"/>
      <c r="B599" s="248"/>
      <c r="C599" s="249"/>
      <c r="D599" s="250" t="s">
        <v>175</v>
      </c>
      <c r="E599" s="251" t="s">
        <v>1</v>
      </c>
      <c r="F599" s="252" t="s">
        <v>938</v>
      </c>
      <c r="G599" s="249"/>
      <c r="H599" s="253">
        <v>2</v>
      </c>
      <c r="I599" s="254"/>
      <c r="J599" s="249"/>
      <c r="K599" s="249"/>
      <c r="L599" s="255"/>
      <c r="M599" s="256"/>
      <c r="N599" s="257"/>
      <c r="O599" s="257"/>
      <c r="P599" s="257"/>
      <c r="Q599" s="257"/>
      <c r="R599" s="257"/>
      <c r="S599" s="257"/>
      <c r="T599" s="258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9" t="s">
        <v>175</v>
      </c>
      <c r="AU599" s="259" t="s">
        <v>86</v>
      </c>
      <c r="AV599" s="13" t="s">
        <v>86</v>
      </c>
      <c r="AW599" s="13" t="s">
        <v>32</v>
      </c>
      <c r="AX599" s="13" t="s">
        <v>76</v>
      </c>
      <c r="AY599" s="259" t="s">
        <v>138</v>
      </c>
    </row>
    <row r="600" spans="1:51" s="14" customFormat="1" ht="12">
      <c r="A600" s="14"/>
      <c r="B600" s="260"/>
      <c r="C600" s="261"/>
      <c r="D600" s="250" t="s">
        <v>175</v>
      </c>
      <c r="E600" s="262" t="s">
        <v>1</v>
      </c>
      <c r="F600" s="263" t="s">
        <v>177</v>
      </c>
      <c r="G600" s="261"/>
      <c r="H600" s="264">
        <v>2</v>
      </c>
      <c r="I600" s="265"/>
      <c r="J600" s="261"/>
      <c r="K600" s="261"/>
      <c r="L600" s="266"/>
      <c r="M600" s="267"/>
      <c r="N600" s="268"/>
      <c r="O600" s="268"/>
      <c r="P600" s="268"/>
      <c r="Q600" s="268"/>
      <c r="R600" s="268"/>
      <c r="S600" s="268"/>
      <c r="T600" s="269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0" t="s">
        <v>175</v>
      </c>
      <c r="AU600" s="270" t="s">
        <v>86</v>
      </c>
      <c r="AV600" s="14" t="s">
        <v>156</v>
      </c>
      <c r="AW600" s="14" t="s">
        <v>32</v>
      </c>
      <c r="AX600" s="14" t="s">
        <v>84</v>
      </c>
      <c r="AY600" s="270" t="s">
        <v>138</v>
      </c>
    </row>
    <row r="601" spans="1:65" s="2" customFormat="1" ht="21.75" customHeight="1">
      <c r="A601" s="38"/>
      <c r="B601" s="39"/>
      <c r="C601" s="286" t="s">
        <v>939</v>
      </c>
      <c r="D601" s="286" t="s">
        <v>529</v>
      </c>
      <c r="E601" s="287" t="s">
        <v>940</v>
      </c>
      <c r="F601" s="288" t="s">
        <v>941</v>
      </c>
      <c r="G601" s="289" t="s">
        <v>262</v>
      </c>
      <c r="H601" s="290">
        <v>2</v>
      </c>
      <c r="I601" s="291"/>
      <c r="J601" s="292">
        <f>ROUND(I601*H601,2)</f>
        <v>0</v>
      </c>
      <c r="K601" s="288" t="s">
        <v>1</v>
      </c>
      <c r="L601" s="293"/>
      <c r="M601" s="294" t="s">
        <v>1</v>
      </c>
      <c r="N601" s="295" t="s">
        <v>41</v>
      </c>
      <c r="O601" s="91"/>
      <c r="P601" s="244">
        <f>O601*H601</f>
        <v>0</v>
      </c>
      <c r="Q601" s="244">
        <v>0</v>
      </c>
      <c r="R601" s="244">
        <f>Q601*H601</f>
        <v>0</v>
      </c>
      <c r="S601" s="244">
        <v>0</v>
      </c>
      <c r="T601" s="245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46" t="s">
        <v>171</v>
      </c>
      <c r="AT601" s="246" t="s">
        <v>529</v>
      </c>
      <c r="AU601" s="246" t="s">
        <v>86</v>
      </c>
      <c r="AY601" s="17" t="s">
        <v>138</v>
      </c>
      <c r="BE601" s="247">
        <f>IF(N601="základní",J601,0)</f>
        <v>0</v>
      </c>
      <c r="BF601" s="247">
        <f>IF(N601="snížená",J601,0)</f>
        <v>0</v>
      </c>
      <c r="BG601" s="247">
        <f>IF(N601="zákl. přenesená",J601,0)</f>
        <v>0</v>
      </c>
      <c r="BH601" s="247">
        <f>IF(N601="sníž. přenesená",J601,0)</f>
        <v>0</v>
      </c>
      <c r="BI601" s="247">
        <f>IF(N601="nulová",J601,0)</f>
        <v>0</v>
      </c>
      <c r="BJ601" s="17" t="s">
        <v>84</v>
      </c>
      <c r="BK601" s="247">
        <f>ROUND(I601*H601,2)</f>
        <v>0</v>
      </c>
      <c r="BL601" s="17" t="s">
        <v>156</v>
      </c>
      <c r="BM601" s="246" t="s">
        <v>942</v>
      </c>
    </row>
    <row r="602" spans="1:51" s="13" customFormat="1" ht="12">
      <c r="A602" s="13"/>
      <c r="B602" s="248"/>
      <c r="C602" s="249"/>
      <c r="D602" s="250" t="s">
        <v>175</v>
      </c>
      <c r="E602" s="251" t="s">
        <v>1</v>
      </c>
      <c r="F602" s="252" t="s">
        <v>938</v>
      </c>
      <c r="G602" s="249"/>
      <c r="H602" s="253">
        <v>2</v>
      </c>
      <c r="I602" s="254"/>
      <c r="J602" s="249"/>
      <c r="K602" s="249"/>
      <c r="L602" s="255"/>
      <c r="M602" s="256"/>
      <c r="N602" s="257"/>
      <c r="O602" s="257"/>
      <c r="P602" s="257"/>
      <c r="Q602" s="257"/>
      <c r="R602" s="257"/>
      <c r="S602" s="257"/>
      <c r="T602" s="25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9" t="s">
        <v>175</v>
      </c>
      <c r="AU602" s="259" t="s">
        <v>86</v>
      </c>
      <c r="AV602" s="13" t="s">
        <v>86</v>
      </c>
      <c r="AW602" s="13" t="s">
        <v>32</v>
      </c>
      <c r="AX602" s="13" t="s">
        <v>76</v>
      </c>
      <c r="AY602" s="259" t="s">
        <v>138</v>
      </c>
    </row>
    <row r="603" spans="1:51" s="14" customFormat="1" ht="12">
      <c r="A603" s="14"/>
      <c r="B603" s="260"/>
      <c r="C603" s="261"/>
      <c r="D603" s="250" t="s">
        <v>175</v>
      </c>
      <c r="E603" s="262" t="s">
        <v>1</v>
      </c>
      <c r="F603" s="263" t="s">
        <v>177</v>
      </c>
      <c r="G603" s="261"/>
      <c r="H603" s="264">
        <v>2</v>
      </c>
      <c r="I603" s="265"/>
      <c r="J603" s="261"/>
      <c r="K603" s="261"/>
      <c r="L603" s="266"/>
      <c r="M603" s="267"/>
      <c r="N603" s="268"/>
      <c r="O603" s="268"/>
      <c r="P603" s="268"/>
      <c r="Q603" s="268"/>
      <c r="R603" s="268"/>
      <c r="S603" s="268"/>
      <c r="T603" s="269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0" t="s">
        <v>175</v>
      </c>
      <c r="AU603" s="270" t="s">
        <v>86</v>
      </c>
      <c r="AV603" s="14" t="s">
        <v>156</v>
      </c>
      <c r="AW603" s="14" t="s">
        <v>32</v>
      </c>
      <c r="AX603" s="14" t="s">
        <v>84</v>
      </c>
      <c r="AY603" s="270" t="s">
        <v>138</v>
      </c>
    </row>
    <row r="604" spans="1:65" s="2" customFormat="1" ht="21.75" customHeight="1">
      <c r="A604" s="38"/>
      <c r="B604" s="39"/>
      <c r="C604" s="235" t="s">
        <v>943</v>
      </c>
      <c r="D604" s="235" t="s">
        <v>141</v>
      </c>
      <c r="E604" s="236" t="s">
        <v>944</v>
      </c>
      <c r="F604" s="237" t="s">
        <v>945</v>
      </c>
      <c r="G604" s="238" t="s">
        <v>262</v>
      </c>
      <c r="H604" s="239">
        <v>17</v>
      </c>
      <c r="I604" s="240"/>
      <c r="J604" s="241">
        <f>ROUND(I604*H604,2)</f>
        <v>0</v>
      </c>
      <c r="K604" s="237" t="s">
        <v>145</v>
      </c>
      <c r="L604" s="44"/>
      <c r="M604" s="242" t="s">
        <v>1</v>
      </c>
      <c r="N604" s="243" t="s">
        <v>41</v>
      </c>
      <c r="O604" s="91"/>
      <c r="P604" s="244">
        <f>O604*H604</f>
        <v>0</v>
      </c>
      <c r="Q604" s="244">
        <v>0.11241</v>
      </c>
      <c r="R604" s="244">
        <f>Q604*H604</f>
        <v>1.9109699999999998</v>
      </c>
      <c r="S604" s="244">
        <v>0</v>
      </c>
      <c r="T604" s="245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46" t="s">
        <v>156</v>
      </c>
      <c r="AT604" s="246" t="s">
        <v>141</v>
      </c>
      <c r="AU604" s="246" t="s">
        <v>86</v>
      </c>
      <c r="AY604" s="17" t="s">
        <v>138</v>
      </c>
      <c r="BE604" s="247">
        <f>IF(N604="základní",J604,0)</f>
        <v>0</v>
      </c>
      <c r="BF604" s="247">
        <f>IF(N604="snížená",J604,0)</f>
        <v>0</v>
      </c>
      <c r="BG604" s="247">
        <f>IF(N604="zákl. přenesená",J604,0)</f>
        <v>0</v>
      </c>
      <c r="BH604" s="247">
        <f>IF(N604="sníž. přenesená",J604,0)</f>
        <v>0</v>
      </c>
      <c r="BI604" s="247">
        <f>IF(N604="nulová",J604,0)</f>
        <v>0</v>
      </c>
      <c r="BJ604" s="17" t="s">
        <v>84</v>
      </c>
      <c r="BK604" s="247">
        <f>ROUND(I604*H604,2)</f>
        <v>0</v>
      </c>
      <c r="BL604" s="17" t="s">
        <v>156</v>
      </c>
      <c r="BM604" s="246" t="s">
        <v>946</v>
      </c>
    </row>
    <row r="605" spans="1:51" s="13" customFormat="1" ht="12">
      <c r="A605" s="13"/>
      <c r="B605" s="248"/>
      <c r="C605" s="249"/>
      <c r="D605" s="250" t="s">
        <v>175</v>
      </c>
      <c r="E605" s="251" t="s">
        <v>1</v>
      </c>
      <c r="F605" s="252" t="s">
        <v>947</v>
      </c>
      <c r="G605" s="249"/>
      <c r="H605" s="253">
        <v>17</v>
      </c>
      <c r="I605" s="254"/>
      <c r="J605" s="249"/>
      <c r="K605" s="249"/>
      <c r="L605" s="255"/>
      <c r="M605" s="256"/>
      <c r="N605" s="257"/>
      <c r="O605" s="257"/>
      <c r="P605" s="257"/>
      <c r="Q605" s="257"/>
      <c r="R605" s="257"/>
      <c r="S605" s="257"/>
      <c r="T605" s="25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9" t="s">
        <v>175</v>
      </c>
      <c r="AU605" s="259" t="s">
        <v>86</v>
      </c>
      <c r="AV605" s="13" t="s">
        <v>86</v>
      </c>
      <c r="AW605" s="13" t="s">
        <v>32</v>
      </c>
      <c r="AX605" s="13" t="s">
        <v>76</v>
      </c>
      <c r="AY605" s="259" t="s">
        <v>138</v>
      </c>
    </row>
    <row r="606" spans="1:51" s="14" customFormat="1" ht="12">
      <c r="A606" s="14"/>
      <c r="B606" s="260"/>
      <c r="C606" s="261"/>
      <c r="D606" s="250" t="s">
        <v>175</v>
      </c>
      <c r="E606" s="262" t="s">
        <v>1</v>
      </c>
      <c r="F606" s="263" t="s">
        <v>177</v>
      </c>
      <c r="G606" s="261"/>
      <c r="H606" s="264">
        <v>17</v>
      </c>
      <c r="I606" s="265"/>
      <c r="J606" s="261"/>
      <c r="K606" s="261"/>
      <c r="L606" s="266"/>
      <c r="M606" s="267"/>
      <c r="N606" s="268"/>
      <c r="O606" s="268"/>
      <c r="P606" s="268"/>
      <c r="Q606" s="268"/>
      <c r="R606" s="268"/>
      <c r="S606" s="268"/>
      <c r="T606" s="269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70" t="s">
        <v>175</v>
      </c>
      <c r="AU606" s="270" t="s">
        <v>86</v>
      </c>
      <c r="AV606" s="14" t="s">
        <v>156</v>
      </c>
      <c r="AW606" s="14" t="s">
        <v>32</v>
      </c>
      <c r="AX606" s="14" t="s">
        <v>84</v>
      </c>
      <c r="AY606" s="270" t="s">
        <v>138</v>
      </c>
    </row>
    <row r="607" spans="1:65" s="2" customFormat="1" ht="16.5" customHeight="1">
      <c r="A607" s="38"/>
      <c r="B607" s="39"/>
      <c r="C607" s="286" t="s">
        <v>948</v>
      </c>
      <c r="D607" s="286" t="s">
        <v>529</v>
      </c>
      <c r="E607" s="287" t="s">
        <v>949</v>
      </c>
      <c r="F607" s="288" t="s">
        <v>950</v>
      </c>
      <c r="G607" s="289" t="s">
        <v>262</v>
      </c>
      <c r="H607" s="290">
        <v>16</v>
      </c>
      <c r="I607" s="291"/>
      <c r="J607" s="292">
        <f>ROUND(I607*H607,2)</f>
        <v>0</v>
      </c>
      <c r="K607" s="288" t="s">
        <v>154</v>
      </c>
      <c r="L607" s="293"/>
      <c r="M607" s="294" t="s">
        <v>1</v>
      </c>
      <c r="N607" s="295" t="s">
        <v>41</v>
      </c>
      <c r="O607" s="91"/>
      <c r="P607" s="244">
        <f>O607*H607</f>
        <v>0</v>
      </c>
      <c r="Q607" s="244">
        <v>0.0061</v>
      </c>
      <c r="R607" s="244">
        <f>Q607*H607</f>
        <v>0.0976</v>
      </c>
      <c r="S607" s="244">
        <v>0</v>
      </c>
      <c r="T607" s="245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6" t="s">
        <v>171</v>
      </c>
      <c r="AT607" s="246" t="s">
        <v>529</v>
      </c>
      <c r="AU607" s="246" t="s">
        <v>86</v>
      </c>
      <c r="AY607" s="17" t="s">
        <v>138</v>
      </c>
      <c r="BE607" s="247">
        <f>IF(N607="základní",J607,0)</f>
        <v>0</v>
      </c>
      <c r="BF607" s="247">
        <f>IF(N607="snížená",J607,0)</f>
        <v>0</v>
      </c>
      <c r="BG607" s="247">
        <f>IF(N607="zákl. přenesená",J607,0)</f>
        <v>0</v>
      </c>
      <c r="BH607" s="247">
        <f>IF(N607="sníž. přenesená",J607,0)</f>
        <v>0</v>
      </c>
      <c r="BI607" s="247">
        <f>IF(N607="nulová",J607,0)</f>
        <v>0</v>
      </c>
      <c r="BJ607" s="17" t="s">
        <v>84</v>
      </c>
      <c r="BK607" s="247">
        <f>ROUND(I607*H607,2)</f>
        <v>0</v>
      </c>
      <c r="BL607" s="17" t="s">
        <v>156</v>
      </c>
      <c r="BM607" s="246" t="s">
        <v>951</v>
      </c>
    </row>
    <row r="608" spans="1:51" s="13" customFormat="1" ht="12">
      <c r="A608" s="13"/>
      <c r="B608" s="248"/>
      <c r="C608" s="249"/>
      <c r="D608" s="250" t="s">
        <v>175</v>
      </c>
      <c r="E608" s="251" t="s">
        <v>1</v>
      </c>
      <c r="F608" s="252" t="s">
        <v>952</v>
      </c>
      <c r="G608" s="249"/>
      <c r="H608" s="253">
        <v>16</v>
      </c>
      <c r="I608" s="254"/>
      <c r="J608" s="249"/>
      <c r="K608" s="249"/>
      <c r="L608" s="255"/>
      <c r="M608" s="256"/>
      <c r="N608" s="257"/>
      <c r="O608" s="257"/>
      <c r="P608" s="257"/>
      <c r="Q608" s="257"/>
      <c r="R608" s="257"/>
      <c r="S608" s="257"/>
      <c r="T608" s="258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59" t="s">
        <v>175</v>
      </c>
      <c r="AU608" s="259" t="s">
        <v>86</v>
      </c>
      <c r="AV608" s="13" t="s">
        <v>86</v>
      </c>
      <c r="AW608" s="13" t="s">
        <v>32</v>
      </c>
      <c r="AX608" s="13" t="s">
        <v>76</v>
      </c>
      <c r="AY608" s="259" t="s">
        <v>138</v>
      </c>
    </row>
    <row r="609" spans="1:51" s="14" customFormat="1" ht="12">
      <c r="A609" s="14"/>
      <c r="B609" s="260"/>
      <c r="C609" s="261"/>
      <c r="D609" s="250" t="s">
        <v>175</v>
      </c>
      <c r="E609" s="262" t="s">
        <v>1</v>
      </c>
      <c r="F609" s="263" t="s">
        <v>177</v>
      </c>
      <c r="G609" s="261"/>
      <c r="H609" s="264">
        <v>16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0" t="s">
        <v>175</v>
      </c>
      <c r="AU609" s="270" t="s">
        <v>86</v>
      </c>
      <c r="AV609" s="14" t="s">
        <v>156</v>
      </c>
      <c r="AW609" s="14" t="s">
        <v>32</v>
      </c>
      <c r="AX609" s="14" t="s">
        <v>84</v>
      </c>
      <c r="AY609" s="270" t="s">
        <v>138</v>
      </c>
    </row>
    <row r="610" spans="1:65" s="2" customFormat="1" ht="16.5" customHeight="1">
      <c r="A610" s="38"/>
      <c r="B610" s="39"/>
      <c r="C610" s="286" t="s">
        <v>953</v>
      </c>
      <c r="D610" s="286" t="s">
        <v>529</v>
      </c>
      <c r="E610" s="287" t="s">
        <v>954</v>
      </c>
      <c r="F610" s="288" t="s">
        <v>955</v>
      </c>
      <c r="G610" s="289" t="s">
        <v>262</v>
      </c>
      <c r="H610" s="290">
        <v>1</v>
      </c>
      <c r="I610" s="291"/>
      <c r="J610" s="292">
        <f>ROUND(I610*H610,2)</f>
        <v>0</v>
      </c>
      <c r="K610" s="288" t="s">
        <v>145</v>
      </c>
      <c r="L610" s="293"/>
      <c r="M610" s="294" t="s">
        <v>1</v>
      </c>
      <c r="N610" s="295" t="s">
        <v>41</v>
      </c>
      <c r="O610" s="91"/>
      <c r="P610" s="244">
        <f>O610*H610</f>
        <v>0</v>
      </c>
      <c r="Q610" s="244">
        <v>0.0065</v>
      </c>
      <c r="R610" s="244">
        <f>Q610*H610</f>
        <v>0.0065</v>
      </c>
      <c r="S610" s="244">
        <v>0</v>
      </c>
      <c r="T610" s="245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46" t="s">
        <v>171</v>
      </c>
      <c r="AT610" s="246" t="s">
        <v>529</v>
      </c>
      <c r="AU610" s="246" t="s">
        <v>86</v>
      </c>
      <c r="AY610" s="17" t="s">
        <v>138</v>
      </c>
      <c r="BE610" s="247">
        <f>IF(N610="základní",J610,0)</f>
        <v>0</v>
      </c>
      <c r="BF610" s="247">
        <f>IF(N610="snížená",J610,0)</f>
        <v>0</v>
      </c>
      <c r="BG610" s="247">
        <f>IF(N610="zákl. přenesená",J610,0)</f>
        <v>0</v>
      </c>
      <c r="BH610" s="247">
        <f>IF(N610="sníž. přenesená",J610,0)</f>
        <v>0</v>
      </c>
      <c r="BI610" s="247">
        <f>IF(N610="nulová",J610,0)</f>
        <v>0</v>
      </c>
      <c r="BJ610" s="17" t="s">
        <v>84</v>
      </c>
      <c r="BK610" s="247">
        <f>ROUND(I610*H610,2)</f>
        <v>0</v>
      </c>
      <c r="BL610" s="17" t="s">
        <v>156</v>
      </c>
      <c r="BM610" s="246" t="s">
        <v>956</v>
      </c>
    </row>
    <row r="611" spans="1:51" s="13" customFormat="1" ht="12">
      <c r="A611" s="13"/>
      <c r="B611" s="248"/>
      <c r="C611" s="249"/>
      <c r="D611" s="250" t="s">
        <v>175</v>
      </c>
      <c r="E611" s="251" t="s">
        <v>1</v>
      </c>
      <c r="F611" s="252" t="s">
        <v>957</v>
      </c>
      <c r="G611" s="249"/>
      <c r="H611" s="253">
        <v>1</v>
      </c>
      <c r="I611" s="254"/>
      <c r="J611" s="249"/>
      <c r="K611" s="249"/>
      <c r="L611" s="255"/>
      <c r="M611" s="256"/>
      <c r="N611" s="257"/>
      <c r="O611" s="257"/>
      <c r="P611" s="257"/>
      <c r="Q611" s="257"/>
      <c r="R611" s="257"/>
      <c r="S611" s="257"/>
      <c r="T611" s="25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9" t="s">
        <v>175</v>
      </c>
      <c r="AU611" s="259" t="s">
        <v>86</v>
      </c>
      <c r="AV611" s="13" t="s">
        <v>86</v>
      </c>
      <c r="AW611" s="13" t="s">
        <v>32</v>
      </c>
      <c r="AX611" s="13" t="s">
        <v>76</v>
      </c>
      <c r="AY611" s="259" t="s">
        <v>138</v>
      </c>
    </row>
    <row r="612" spans="1:51" s="14" customFormat="1" ht="12">
      <c r="A612" s="14"/>
      <c r="B612" s="260"/>
      <c r="C612" s="261"/>
      <c r="D612" s="250" t="s">
        <v>175</v>
      </c>
      <c r="E612" s="262" t="s">
        <v>1</v>
      </c>
      <c r="F612" s="263" t="s">
        <v>177</v>
      </c>
      <c r="G612" s="261"/>
      <c r="H612" s="264">
        <v>1</v>
      </c>
      <c r="I612" s="265"/>
      <c r="J612" s="261"/>
      <c r="K612" s="261"/>
      <c r="L612" s="266"/>
      <c r="M612" s="267"/>
      <c r="N612" s="268"/>
      <c r="O612" s="268"/>
      <c r="P612" s="268"/>
      <c r="Q612" s="268"/>
      <c r="R612" s="268"/>
      <c r="S612" s="268"/>
      <c r="T612" s="26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70" t="s">
        <v>175</v>
      </c>
      <c r="AU612" s="270" t="s">
        <v>86</v>
      </c>
      <c r="AV612" s="14" t="s">
        <v>156</v>
      </c>
      <c r="AW612" s="14" t="s">
        <v>32</v>
      </c>
      <c r="AX612" s="14" t="s">
        <v>84</v>
      </c>
      <c r="AY612" s="270" t="s">
        <v>138</v>
      </c>
    </row>
    <row r="613" spans="1:65" s="2" customFormat="1" ht="16.5" customHeight="1">
      <c r="A613" s="38"/>
      <c r="B613" s="39"/>
      <c r="C613" s="286" t="s">
        <v>958</v>
      </c>
      <c r="D613" s="286" t="s">
        <v>529</v>
      </c>
      <c r="E613" s="287" t="s">
        <v>959</v>
      </c>
      <c r="F613" s="288" t="s">
        <v>960</v>
      </c>
      <c r="G613" s="289" t="s">
        <v>262</v>
      </c>
      <c r="H613" s="290">
        <v>16</v>
      </c>
      <c r="I613" s="291"/>
      <c r="J613" s="292">
        <f>ROUND(I613*H613,2)</f>
        <v>0</v>
      </c>
      <c r="K613" s="288" t="s">
        <v>154</v>
      </c>
      <c r="L613" s="293"/>
      <c r="M613" s="294" t="s">
        <v>1</v>
      </c>
      <c r="N613" s="295" t="s">
        <v>41</v>
      </c>
      <c r="O613" s="91"/>
      <c r="P613" s="244">
        <f>O613*H613</f>
        <v>0</v>
      </c>
      <c r="Q613" s="244">
        <v>0.003</v>
      </c>
      <c r="R613" s="244">
        <f>Q613*H613</f>
        <v>0.048</v>
      </c>
      <c r="S613" s="244">
        <v>0</v>
      </c>
      <c r="T613" s="245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46" t="s">
        <v>171</v>
      </c>
      <c r="AT613" s="246" t="s">
        <v>529</v>
      </c>
      <c r="AU613" s="246" t="s">
        <v>86</v>
      </c>
      <c r="AY613" s="17" t="s">
        <v>138</v>
      </c>
      <c r="BE613" s="247">
        <f>IF(N613="základní",J613,0)</f>
        <v>0</v>
      </c>
      <c r="BF613" s="247">
        <f>IF(N613="snížená",J613,0)</f>
        <v>0</v>
      </c>
      <c r="BG613" s="247">
        <f>IF(N613="zákl. přenesená",J613,0)</f>
        <v>0</v>
      </c>
      <c r="BH613" s="247">
        <f>IF(N613="sníž. přenesená",J613,0)</f>
        <v>0</v>
      </c>
      <c r="BI613" s="247">
        <f>IF(N613="nulová",J613,0)</f>
        <v>0</v>
      </c>
      <c r="BJ613" s="17" t="s">
        <v>84</v>
      </c>
      <c r="BK613" s="247">
        <f>ROUND(I613*H613,2)</f>
        <v>0</v>
      </c>
      <c r="BL613" s="17" t="s">
        <v>156</v>
      </c>
      <c r="BM613" s="246" t="s">
        <v>961</v>
      </c>
    </row>
    <row r="614" spans="1:51" s="13" customFormat="1" ht="12">
      <c r="A614" s="13"/>
      <c r="B614" s="248"/>
      <c r="C614" s="249"/>
      <c r="D614" s="250" t="s">
        <v>175</v>
      </c>
      <c r="E614" s="251" t="s">
        <v>1</v>
      </c>
      <c r="F614" s="252" t="s">
        <v>952</v>
      </c>
      <c r="G614" s="249"/>
      <c r="H614" s="253">
        <v>16</v>
      </c>
      <c r="I614" s="254"/>
      <c r="J614" s="249"/>
      <c r="K614" s="249"/>
      <c r="L614" s="255"/>
      <c r="M614" s="256"/>
      <c r="N614" s="257"/>
      <c r="O614" s="257"/>
      <c r="P614" s="257"/>
      <c r="Q614" s="257"/>
      <c r="R614" s="257"/>
      <c r="S614" s="257"/>
      <c r="T614" s="258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9" t="s">
        <v>175</v>
      </c>
      <c r="AU614" s="259" t="s">
        <v>86</v>
      </c>
      <c r="AV614" s="13" t="s">
        <v>86</v>
      </c>
      <c r="AW614" s="13" t="s">
        <v>32</v>
      </c>
      <c r="AX614" s="13" t="s">
        <v>76</v>
      </c>
      <c r="AY614" s="259" t="s">
        <v>138</v>
      </c>
    </row>
    <row r="615" spans="1:51" s="14" customFormat="1" ht="12">
      <c r="A615" s="14"/>
      <c r="B615" s="260"/>
      <c r="C615" s="261"/>
      <c r="D615" s="250" t="s">
        <v>175</v>
      </c>
      <c r="E615" s="262" t="s">
        <v>1</v>
      </c>
      <c r="F615" s="263" t="s">
        <v>177</v>
      </c>
      <c r="G615" s="261"/>
      <c r="H615" s="264">
        <v>16</v>
      </c>
      <c r="I615" s="265"/>
      <c r="J615" s="261"/>
      <c r="K615" s="261"/>
      <c r="L615" s="266"/>
      <c r="M615" s="267"/>
      <c r="N615" s="268"/>
      <c r="O615" s="268"/>
      <c r="P615" s="268"/>
      <c r="Q615" s="268"/>
      <c r="R615" s="268"/>
      <c r="S615" s="268"/>
      <c r="T615" s="269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0" t="s">
        <v>175</v>
      </c>
      <c r="AU615" s="270" t="s">
        <v>86</v>
      </c>
      <c r="AV615" s="14" t="s">
        <v>156</v>
      </c>
      <c r="AW615" s="14" t="s">
        <v>32</v>
      </c>
      <c r="AX615" s="14" t="s">
        <v>84</v>
      </c>
      <c r="AY615" s="270" t="s">
        <v>138</v>
      </c>
    </row>
    <row r="616" spans="1:65" s="2" customFormat="1" ht="16.5" customHeight="1">
      <c r="A616" s="38"/>
      <c r="B616" s="39"/>
      <c r="C616" s="286" t="s">
        <v>962</v>
      </c>
      <c r="D616" s="286" t="s">
        <v>529</v>
      </c>
      <c r="E616" s="287" t="s">
        <v>963</v>
      </c>
      <c r="F616" s="288" t="s">
        <v>964</v>
      </c>
      <c r="G616" s="289" t="s">
        <v>262</v>
      </c>
      <c r="H616" s="290">
        <v>1</v>
      </c>
      <c r="I616" s="291"/>
      <c r="J616" s="292">
        <f>ROUND(I616*H616,2)</f>
        <v>0</v>
      </c>
      <c r="K616" s="288" t="s">
        <v>145</v>
      </c>
      <c r="L616" s="293"/>
      <c r="M616" s="294" t="s">
        <v>1</v>
      </c>
      <c r="N616" s="295" t="s">
        <v>41</v>
      </c>
      <c r="O616" s="91"/>
      <c r="P616" s="244">
        <f>O616*H616</f>
        <v>0</v>
      </c>
      <c r="Q616" s="244">
        <v>0.0033</v>
      </c>
      <c r="R616" s="244">
        <f>Q616*H616</f>
        <v>0.0033</v>
      </c>
      <c r="S616" s="244">
        <v>0</v>
      </c>
      <c r="T616" s="245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46" t="s">
        <v>171</v>
      </c>
      <c r="AT616" s="246" t="s">
        <v>529</v>
      </c>
      <c r="AU616" s="246" t="s">
        <v>86</v>
      </c>
      <c r="AY616" s="17" t="s">
        <v>138</v>
      </c>
      <c r="BE616" s="247">
        <f>IF(N616="základní",J616,0)</f>
        <v>0</v>
      </c>
      <c r="BF616" s="247">
        <f>IF(N616="snížená",J616,0)</f>
        <v>0</v>
      </c>
      <c r="BG616" s="247">
        <f>IF(N616="zákl. přenesená",J616,0)</f>
        <v>0</v>
      </c>
      <c r="BH616" s="247">
        <f>IF(N616="sníž. přenesená",J616,0)</f>
        <v>0</v>
      </c>
      <c r="BI616" s="247">
        <f>IF(N616="nulová",J616,0)</f>
        <v>0</v>
      </c>
      <c r="BJ616" s="17" t="s">
        <v>84</v>
      </c>
      <c r="BK616" s="247">
        <f>ROUND(I616*H616,2)</f>
        <v>0</v>
      </c>
      <c r="BL616" s="17" t="s">
        <v>156</v>
      </c>
      <c r="BM616" s="246" t="s">
        <v>965</v>
      </c>
    </row>
    <row r="617" spans="1:51" s="13" customFormat="1" ht="12">
      <c r="A617" s="13"/>
      <c r="B617" s="248"/>
      <c r="C617" s="249"/>
      <c r="D617" s="250" t="s">
        <v>175</v>
      </c>
      <c r="E617" s="251" t="s">
        <v>1</v>
      </c>
      <c r="F617" s="252" t="s">
        <v>84</v>
      </c>
      <c r="G617" s="249"/>
      <c r="H617" s="253">
        <v>1</v>
      </c>
      <c r="I617" s="254"/>
      <c r="J617" s="249"/>
      <c r="K617" s="249"/>
      <c r="L617" s="255"/>
      <c r="M617" s="256"/>
      <c r="N617" s="257"/>
      <c r="O617" s="257"/>
      <c r="P617" s="257"/>
      <c r="Q617" s="257"/>
      <c r="R617" s="257"/>
      <c r="S617" s="257"/>
      <c r="T617" s="25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59" t="s">
        <v>175</v>
      </c>
      <c r="AU617" s="259" t="s">
        <v>86</v>
      </c>
      <c r="AV617" s="13" t="s">
        <v>86</v>
      </c>
      <c r="AW617" s="13" t="s">
        <v>32</v>
      </c>
      <c r="AX617" s="13" t="s">
        <v>76</v>
      </c>
      <c r="AY617" s="259" t="s">
        <v>138</v>
      </c>
    </row>
    <row r="618" spans="1:51" s="14" customFormat="1" ht="12">
      <c r="A618" s="14"/>
      <c r="B618" s="260"/>
      <c r="C618" s="261"/>
      <c r="D618" s="250" t="s">
        <v>175</v>
      </c>
      <c r="E618" s="262" t="s">
        <v>1</v>
      </c>
      <c r="F618" s="263" t="s">
        <v>177</v>
      </c>
      <c r="G618" s="261"/>
      <c r="H618" s="264">
        <v>1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0" t="s">
        <v>175</v>
      </c>
      <c r="AU618" s="270" t="s">
        <v>86</v>
      </c>
      <c r="AV618" s="14" t="s">
        <v>156</v>
      </c>
      <c r="AW618" s="14" t="s">
        <v>32</v>
      </c>
      <c r="AX618" s="14" t="s">
        <v>84</v>
      </c>
      <c r="AY618" s="270" t="s">
        <v>138</v>
      </c>
    </row>
    <row r="619" spans="1:65" s="2" customFormat="1" ht="16.5" customHeight="1">
      <c r="A619" s="38"/>
      <c r="B619" s="39"/>
      <c r="C619" s="286" t="s">
        <v>966</v>
      </c>
      <c r="D619" s="286" t="s">
        <v>529</v>
      </c>
      <c r="E619" s="287" t="s">
        <v>967</v>
      </c>
      <c r="F619" s="288" t="s">
        <v>968</v>
      </c>
      <c r="G619" s="289" t="s">
        <v>262</v>
      </c>
      <c r="H619" s="290">
        <v>1</v>
      </c>
      <c r="I619" s="291"/>
      <c r="J619" s="292">
        <f>ROUND(I619*H619,2)</f>
        <v>0</v>
      </c>
      <c r="K619" s="288" t="s">
        <v>145</v>
      </c>
      <c r="L619" s="293"/>
      <c r="M619" s="294" t="s">
        <v>1</v>
      </c>
      <c r="N619" s="295" t="s">
        <v>41</v>
      </c>
      <c r="O619" s="91"/>
      <c r="P619" s="244">
        <f>O619*H619</f>
        <v>0</v>
      </c>
      <c r="Q619" s="244">
        <v>0.0004</v>
      </c>
      <c r="R619" s="244">
        <f>Q619*H619</f>
        <v>0.0004</v>
      </c>
      <c r="S619" s="244">
        <v>0</v>
      </c>
      <c r="T619" s="245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6" t="s">
        <v>171</v>
      </c>
      <c r="AT619" s="246" t="s">
        <v>529</v>
      </c>
      <c r="AU619" s="246" t="s">
        <v>86</v>
      </c>
      <c r="AY619" s="17" t="s">
        <v>138</v>
      </c>
      <c r="BE619" s="247">
        <f>IF(N619="základní",J619,0)</f>
        <v>0</v>
      </c>
      <c r="BF619" s="247">
        <f>IF(N619="snížená",J619,0)</f>
        <v>0</v>
      </c>
      <c r="BG619" s="247">
        <f>IF(N619="zákl. přenesená",J619,0)</f>
        <v>0</v>
      </c>
      <c r="BH619" s="247">
        <f>IF(N619="sníž. přenesená",J619,0)</f>
        <v>0</v>
      </c>
      <c r="BI619" s="247">
        <f>IF(N619="nulová",J619,0)</f>
        <v>0</v>
      </c>
      <c r="BJ619" s="17" t="s">
        <v>84</v>
      </c>
      <c r="BK619" s="247">
        <f>ROUND(I619*H619,2)</f>
        <v>0</v>
      </c>
      <c r="BL619" s="17" t="s">
        <v>156</v>
      </c>
      <c r="BM619" s="246" t="s">
        <v>969</v>
      </c>
    </row>
    <row r="620" spans="1:51" s="13" customFormat="1" ht="12">
      <c r="A620" s="13"/>
      <c r="B620" s="248"/>
      <c r="C620" s="249"/>
      <c r="D620" s="250" t="s">
        <v>175</v>
      </c>
      <c r="E620" s="251" t="s">
        <v>1</v>
      </c>
      <c r="F620" s="252" t="s">
        <v>84</v>
      </c>
      <c r="G620" s="249"/>
      <c r="H620" s="253">
        <v>1</v>
      </c>
      <c r="I620" s="254"/>
      <c r="J620" s="249"/>
      <c r="K620" s="249"/>
      <c r="L620" s="255"/>
      <c r="M620" s="256"/>
      <c r="N620" s="257"/>
      <c r="O620" s="257"/>
      <c r="P620" s="257"/>
      <c r="Q620" s="257"/>
      <c r="R620" s="257"/>
      <c r="S620" s="257"/>
      <c r="T620" s="258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9" t="s">
        <v>175</v>
      </c>
      <c r="AU620" s="259" t="s">
        <v>86</v>
      </c>
      <c r="AV620" s="13" t="s">
        <v>86</v>
      </c>
      <c r="AW620" s="13" t="s">
        <v>32</v>
      </c>
      <c r="AX620" s="13" t="s">
        <v>76</v>
      </c>
      <c r="AY620" s="259" t="s">
        <v>138</v>
      </c>
    </row>
    <row r="621" spans="1:51" s="14" customFormat="1" ht="12">
      <c r="A621" s="14"/>
      <c r="B621" s="260"/>
      <c r="C621" s="261"/>
      <c r="D621" s="250" t="s">
        <v>175</v>
      </c>
      <c r="E621" s="262" t="s">
        <v>1</v>
      </c>
      <c r="F621" s="263" t="s">
        <v>177</v>
      </c>
      <c r="G621" s="261"/>
      <c r="H621" s="264">
        <v>1</v>
      </c>
      <c r="I621" s="265"/>
      <c r="J621" s="261"/>
      <c r="K621" s="261"/>
      <c r="L621" s="266"/>
      <c r="M621" s="267"/>
      <c r="N621" s="268"/>
      <c r="O621" s="268"/>
      <c r="P621" s="268"/>
      <c r="Q621" s="268"/>
      <c r="R621" s="268"/>
      <c r="S621" s="268"/>
      <c r="T621" s="269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0" t="s">
        <v>175</v>
      </c>
      <c r="AU621" s="270" t="s">
        <v>86</v>
      </c>
      <c r="AV621" s="14" t="s">
        <v>156</v>
      </c>
      <c r="AW621" s="14" t="s">
        <v>32</v>
      </c>
      <c r="AX621" s="14" t="s">
        <v>84</v>
      </c>
      <c r="AY621" s="270" t="s">
        <v>138</v>
      </c>
    </row>
    <row r="622" spans="1:65" s="2" customFormat="1" ht="16.5" customHeight="1">
      <c r="A622" s="38"/>
      <c r="B622" s="39"/>
      <c r="C622" s="286" t="s">
        <v>970</v>
      </c>
      <c r="D622" s="286" t="s">
        <v>529</v>
      </c>
      <c r="E622" s="287" t="s">
        <v>971</v>
      </c>
      <c r="F622" s="288" t="s">
        <v>972</v>
      </c>
      <c r="G622" s="289" t="s">
        <v>262</v>
      </c>
      <c r="H622" s="290">
        <v>1</v>
      </c>
      <c r="I622" s="291"/>
      <c r="J622" s="292">
        <f>ROUND(I622*H622,2)</f>
        <v>0</v>
      </c>
      <c r="K622" s="288" t="s">
        <v>145</v>
      </c>
      <c r="L622" s="293"/>
      <c r="M622" s="294" t="s">
        <v>1</v>
      </c>
      <c r="N622" s="295" t="s">
        <v>41</v>
      </c>
      <c r="O622" s="91"/>
      <c r="P622" s="244">
        <f>O622*H622</f>
        <v>0</v>
      </c>
      <c r="Q622" s="244">
        <v>0.00015</v>
      </c>
      <c r="R622" s="244">
        <f>Q622*H622</f>
        <v>0.00015</v>
      </c>
      <c r="S622" s="244">
        <v>0</v>
      </c>
      <c r="T622" s="245">
        <f>S622*H622</f>
        <v>0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46" t="s">
        <v>171</v>
      </c>
      <c r="AT622" s="246" t="s">
        <v>529</v>
      </c>
      <c r="AU622" s="246" t="s">
        <v>86</v>
      </c>
      <c r="AY622" s="17" t="s">
        <v>138</v>
      </c>
      <c r="BE622" s="247">
        <f>IF(N622="základní",J622,0)</f>
        <v>0</v>
      </c>
      <c r="BF622" s="247">
        <f>IF(N622="snížená",J622,0)</f>
        <v>0</v>
      </c>
      <c r="BG622" s="247">
        <f>IF(N622="zákl. přenesená",J622,0)</f>
        <v>0</v>
      </c>
      <c r="BH622" s="247">
        <f>IF(N622="sníž. přenesená",J622,0)</f>
        <v>0</v>
      </c>
      <c r="BI622" s="247">
        <f>IF(N622="nulová",J622,0)</f>
        <v>0</v>
      </c>
      <c r="BJ622" s="17" t="s">
        <v>84</v>
      </c>
      <c r="BK622" s="247">
        <f>ROUND(I622*H622,2)</f>
        <v>0</v>
      </c>
      <c r="BL622" s="17" t="s">
        <v>156</v>
      </c>
      <c r="BM622" s="246" t="s">
        <v>973</v>
      </c>
    </row>
    <row r="623" spans="1:51" s="13" customFormat="1" ht="12">
      <c r="A623" s="13"/>
      <c r="B623" s="248"/>
      <c r="C623" s="249"/>
      <c r="D623" s="250" t="s">
        <v>175</v>
      </c>
      <c r="E623" s="251" t="s">
        <v>1</v>
      </c>
      <c r="F623" s="252" t="s">
        <v>84</v>
      </c>
      <c r="G623" s="249"/>
      <c r="H623" s="253">
        <v>1</v>
      </c>
      <c r="I623" s="254"/>
      <c r="J623" s="249"/>
      <c r="K623" s="249"/>
      <c r="L623" s="255"/>
      <c r="M623" s="256"/>
      <c r="N623" s="257"/>
      <c r="O623" s="257"/>
      <c r="P623" s="257"/>
      <c r="Q623" s="257"/>
      <c r="R623" s="257"/>
      <c r="S623" s="257"/>
      <c r="T623" s="258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9" t="s">
        <v>175</v>
      </c>
      <c r="AU623" s="259" t="s">
        <v>86</v>
      </c>
      <c r="AV623" s="13" t="s">
        <v>86</v>
      </c>
      <c r="AW623" s="13" t="s">
        <v>32</v>
      </c>
      <c r="AX623" s="13" t="s">
        <v>76</v>
      </c>
      <c r="AY623" s="259" t="s">
        <v>138</v>
      </c>
    </row>
    <row r="624" spans="1:51" s="14" customFormat="1" ht="12">
      <c r="A624" s="14"/>
      <c r="B624" s="260"/>
      <c r="C624" s="261"/>
      <c r="D624" s="250" t="s">
        <v>175</v>
      </c>
      <c r="E624" s="262" t="s">
        <v>1</v>
      </c>
      <c r="F624" s="263" t="s">
        <v>177</v>
      </c>
      <c r="G624" s="261"/>
      <c r="H624" s="264">
        <v>1</v>
      </c>
      <c r="I624" s="265"/>
      <c r="J624" s="261"/>
      <c r="K624" s="261"/>
      <c r="L624" s="266"/>
      <c r="M624" s="267"/>
      <c r="N624" s="268"/>
      <c r="O624" s="268"/>
      <c r="P624" s="268"/>
      <c r="Q624" s="268"/>
      <c r="R624" s="268"/>
      <c r="S624" s="268"/>
      <c r="T624" s="269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70" t="s">
        <v>175</v>
      </c>
      <c r="AU624" s="270" t="s">
        <v>86</v>
      </c>
      <c r="AV624" s="14" t="s">
        <v>156</v>
      </c>
      <c r="AW624" s="14" t="s">
        <v>32</v>
      </c>
      <c r="AX624" s="14" t="s">
        <v>84</v>
      </c>
      <c r="AY624" s="270" t="s">
        <v>138</v>
      </c>
    </row>
    <row r="625" spans="1:65" s="2" customFormat="1" ht="16.5" customHeight="1">
      <c r="A625" s="38"/>
      <c r="B625" s="39"/>
      <c r="C625" s="286" t="s">
        <v>974</v>
      </c>
      <c r="D625" s="286" t="s">
        <v>529</v>
      </c>
      <c r="E625" s="287" t="s">
        <v>975</v>
      </c>
      <c r="F625" s="288" t="s">
        <v>976</v>
      </c>
      <c r="G625" s="289" t="s">
        <v>262</v>
      </c>
      <c r="H625" s="290">
        <v>16</v>
      </c>
      <c r="I625" s="291"/>
      <c r="J625" s="292">
        <f>ROUND(I625*H625,2)</f>
        <v>0</v>
      </c>
      <c r="K625" s="288" t="s">
        <v>154</v>
      </c>
      <c r="L625" s="293"/>
      <c r="M625" s="294" t="s">
        <v>1</v>
      </c>
      <c r="N625" s="295" t="s">
        <v>41</v>
      </c>
      <c r="O625" s="91"/>
      <c r="P625" s="244">
        <f>O625*H625</f>
        <v>0</v>
      </c>
      <c r="Q625" s="244">
        <v>0.0001</v>
      </c>
      <c r="R625" s="244">
        <f>Q625*H625</f>
        <v>0.0016</v>
      </c>
      <c r="S625" s="244">
        <v>0</v>
      </c>
      <c r="T625" s="245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46" t="s">
        <v>171</v>
      </c>
      <c r="AT625" s="246" t="s">
        <v>529</v>
      </c>
      <c r="AU625" s="246" t="s">
        <v>86</v>
      </c>
      <c r="AY625" s="17" t="s">
        <v>138</v>
      </c>
      <c r="BE625" s="247">
        <f>IF(N625="základní",J625,0)</f>
        <v>0</v>
      </c>
      <c r="BF625" s="247">
        <f>IF(N625="snížená",J625,0)</f>
        <v>0</v>
      </c>
      <c r="BG625" s="247">
        <f>IF(N625="zákl. přenesená",J625,0)</f>
        <v>0</v>
      </c>
      <c r="BH625" s="247">
        <f>IF(N625="sníž. přenesená",J625,0)</f>
        <v>0</v>
      </c>
      <c r="BI625" s="247">
        <f>IF(N625="nulová",J625,0)</f>
        <v>0</v>
      </c>
      <c r="BJ625" s="17" t="s">
        <v>84</v>
      </c>
      <c r="BK625" s="247">
        <f>ROUND(I625*H625,2)</f>
        <v>0</v>
      </c>
      <c r="BL625" s="17" t="s">
        <v>156</v>
      </c>
      <c r="BM625" s="246" t="s">
        <v>977</v>
      </c>
    </row>
    <row r="626" spans="1:51" s="13" customFormat="1" ht="12">
      <c r="A626" s="13"/>
      <c r="B626" s="248"/>
      <c r="C626" s="249"/>
      <c r="D626" s="250" t="s">
        <v>175</v>
      </c>
      <c r="E626" s="251" t="s">
        <v>1</v>
      </c>
      <c r="F626" s="252" t="s">
        <v>952</v>
      </c>
      <c r="G626" s="249"/>
      <c r="H626" s="253">
        <v>16</v>
      </c>
      <c r="I626" s="254"/>
      <c r="J626" s="249"/>
      <c r="K626" s="249"/>
      <c r="L626" s="255"/>
      <c r="M626" s="256"/>
      <c r="N626" s="257"/>
      <c r="O626" s="257"/>
      <c r="P626" s="257"/>
      <c r="Q626" s="257"/>
      <c r="R626" s="257"/>
      <c r="S626" s="257"/>
      <c r="T626" s="258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9" t="s">
        <v>175</v>
      </c>
      <c r="AU626" s="259" t="s">
        <v>86</v>
      </c>
      <c r="AV626" s="13" t="s">
        <v>86</v>
      </c>
      <c r="AW626" s="13" t="s">
        <v>32</v>
      </c>
      <c r="AX626" s="13" t="s">
        <v>76</v>
      </c>
      <c r="AY626" s="259" t="s">
        <v>138</v>
      </c>
    </row>
    <row r="627" spans="1:51" s="14" customFormat="1" ht="12">
      <c r="A627" s="14"/>
      <c r="B627" s="260"/>
      <c r="C627" s="261"/>
      <c r="D627" s="250" t="s">
        <v>175</v>
      </c>
      <c r="E627" s="262" t="s">
        <v>1</v>
      </c>
      <c r="F627" s="263" t="s">
        <v>177</v>
      </c>
      <c r="G627" s="261"/>
      <c r="H627" s="264">
        <v>16</v>
      </c>
      <c r="I627" s="265"/>
      <c r="J627" s="261"/>
      <c r="K627" s="261"/>
      <c r="L627" s="266"/>
      <c r="M627" s="267"/>
      <c r="N627" s="268"/>
      <c r="O627" s="268"/>
      <c r="P627" s="268"/>
      <c r="Q627" s="268"/>
      <c r="R627" s="268"/>
      <c r="S627" s="268"/>
      <c r="T627" s="269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0" t="s">
        <v>175</v>
      </c>
      <c r="AU627" s="270" t="s">
        <v>86</v>
      </c>
      <c r="AV627" s="14" t="s">
        <v>156</v>
      </c>
      <c r="AW627" s="14" t="s">
        <v>32</v>
      </c>
      <c r="AX627" s="14" t="s">
        <v>84</v>
      </c>
      <c r="AY627" s="270" t="s">
        <v>138</v>
      </c>
    </row>
    <row r="628" spans="1:65" s="2" customFormat="1" ht="16.5" customHeight="1">
      <c r="A628" s="38"/>
      <c r="B628" s="39"/>
      <c r="C628" s="286" t="s">
        <v>978</v>
      </c>
      <c r="D628" s="286" t="s">
        <v>529</v>
      </c>
      <c r="E628" s="287" t="s">
        <v>979</v>
      </c>
      <c r="F628" s="288" t="s">
        <v>980</v>
      </c>
      <c r="G628" s="289" t="s">
        <v>262</v>
      </c>
      <c r="H628" s="290">
        <v>36</v>
      </c>
      <c r="I628" s="291"/>
      <c r="J628" s="292">
        <f>ROUND(I628*H628,2)</f>
        <v>0</v>
      </c>
      <c r="K628" s="288" t="s">
        <v>154</v>
      </c>
      <c r="L628" s="293"/>
      <c r="M628" s="294" t="s">
        <v>1</v>
      </c>
      <c r="N628" s="295" t="s">
        <v>41</v>
      </c>
      <c r="O628" s="91"/>
      <c r="P628" s="244">
        <f>O628*H628</f>
        <v>0</v>
      </c>
      <c r="Q628" s="244">
        <v>0.00035</v>
      </c>
      <c r="R628" s="244">
        <f>Q628*H628</f>
        <v>0.0126</v>
      </c>
      <c r="S628" s="244">
        <v>0</v>
      </c>
      <c r="T628" s="245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46" t="s">
        <v>171</v>
      </c>
      <c r="AT628" s="246" t="s">
        <v>529</v>
      </c>
      <c r="AU628" s="246" t="s">
        <v>86</v>
      </c>
      <c r="AY628" s="17" t="s">
        <v>138</v>
      </c>
      <c r="BE628" s="247">
        <f>IF(N628="základní",J628,0)</f>
        <v>0</v>
      </c>
      <c r="BF628" s="247">
        <f>IF(N628="snížená",J628,0)</f>
        <v>0</v>
      </c>
      <c r="BG628" s="247">
        <f>IF(N628="zákl. přenesená",J628,0)</f>
        <v>0</v>
      </c>
      <c r="BH628" s="247">
        <f>IF(N628="sníž. přenesená",J628,0)</f>
        <v>0</v>
      </c>
      <c r="BI628" s="247">
        <f>IF(N628="nulová",J628,0)</f>
        <v>0</v>
      </c>
      <c r="BJ628" s="17" t="s">
        <v>84</v>
      </c>
      <c r="BK628" s="247">
        <f>ROUND(I628*H628,2)</f>
        <v>0</v>
      </c>
      <c r="BL628" s="17" t="s">
        <v>156</v>
      </c>
      <c r="BM628" s="246" t="s">
        <v>981</v>
      </c>
    </row>
    <row r="629" spans="1:51" s="13" customFormat="1" ht="12">
      <c r="A629" s="13"/>
      <c r="B629" s="248"/>
      <c r="C629" s="249"/>
      <c r="D629" s="250" t="s">
        <v>175</v>
      </c>
      <c r="E629" s="251" t="s">
        <v>1</v>
      </c>
      <c r="F629" s="252" t="s">
        <v>982</v>
      </c>
      <c r="G629" s="249"/>
      <c r="H629" s="253">
        <v>36</v>
      </c>
      <c r="I629" s="254"/>
      <c r="J629" s="249"/>
      <c r="K629" s="249"/>
      <c r="L629" s="255"/>
      <c r="M629" s="256"/>
      <c r="N629" s="257"/>
      <c r="O629" s="257"/>
      <c r="P629" s="257"/>
      <c r="Q629" s="257"/>
      <c r="R629" s="257"/>
      <c r="S629" s="257"/>
      <c r="T629" s="25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9" t="s">
        <v>175</v>
      </c>
      <c r="AU629" s="259" t="s">
        <v>86</v>
      </c>
      <c r="AV629" s="13" t="s">
        <v>86</v>
      </c>
      <c r="AW629" s="13" t="s">
        <v>32</v>
      </c>
      <c r="AX629" s="13" t="s">
        <v>76</v>
      </c>
      <c r="AY629" s="259" t="s">
        <v>138</v>
      </c>
    </row>
    <row r="630" spans="1:51" s="14" customFormat="1" ht="12">
      <c r="A630" s="14"/>
      <c r="B630" s="260"/>
      <c r="C630" s="261"/>
      <c r="D630" s="250" t="s">
        <v>175</v>
      </c>
      <c r="E630" s="262" t="s">
        <v>1</v>
      </c>
      <c r="F630" s="263" t="s">
        <v>177</v>
      </c>
      <c r="G630" s="261"/>
      <c r="H630" s="264">
        <v>36</v>
      </c>
      <c r="I630" s="265"/>
      <c r="J630" s="261"/>
      <c r="K630" s="261"/>
      <c r="L630" s="266"/>
      <c r="M630" s="267"/>
      <c r="N630" s="268"/>
      <c r="O630" s="268"/>
      <c r="P630" s="268"/>
      <c r="Q630" s="268"/>
      <c r="R630" s="268"/>
      <c r="S630" s="268"/>
      <c r="T630" s="269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0" t="s">
        <v>175</v>
      </c>
      <c r="AU630" s="270" t="s">
        <v>86</v>
      </c>
      <c r="AV630" s="14" t="s">
        <v>156</v>
      </c>
      <c r="AW630" s="14" t="s">
        <v>32</v>
      </c>
      <c r="AX630" s="14" t="s">
        <v>84</v>
      </c>
      <c r="AY630" s="270" t="s">
        <v>138</v>
      </c>
    </row>
    <row r="631" spans="1:65" s="2" customFormat="1" ht="21.75" customHeight="1">
      <c r="A631" s="38"/>
      <c r="B631" s="39"/>
      <c r="C631" s="235" t="s">
        <v>983</v>
      </c>
      <c r="D631" s="235" t="s">
        <v>141</v>
      </c>
      <c r="E631" s="236" t="s">
        <v>984</v>
      </c>
      <c r="F631" s="237" t="s">
        <v>985</v>
      </c>
      <c r="G631" s="238" t="s">
        <v>342</v>
      </c>
      <c r="H631" s="239">
        <v>30</v>
      </c>
      <c r="I631" s="240"/>
      <c r="J631" s="241">
        <f>ROUND(I631*H631,2)</f>
        <v>0</v>
      </c>
      <c r="K631" s="237" t="s">
        <v>145</v>
      </c>
      <c r="L631" s="44"/>
      <c r="M631" s="242" t="s">
        <v>1</v>
      </c>
      <c r="N631" s="243" t="s">
        <v>41</v>
      </c>
      <c r="O631" s="91"/>
      <c r="P631" s="244">
        <f>O631*H631</f>
        <v>0</v>
      </c>
      <c r="Q631" s="244">
        <v>0.00011</v>
      </c>
      <c r="R631" s="244">
        <f>Q631*H631</f>
        <v>0.0033</v>
      </c>
      <c r="S631" s="244">
        <v>0</v>
      </c>
      <c r="T631" s="245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46" t="s">
        <v>156</v>
      </c>
      <c r="AT631" s="246" t="s">
        <v>141</v>
      </c>
      <c r="AU631" s="246" t="s">
        <v>86</v>
      </c>
      <c r="AY631" s="17" t="s">
        <v>138</v>
      </c>
      <c r="BE631" s="247">
        <f>IF(N631="základní",J631,0)</f>
        <v>0</v>
      </c>
      <c r="BF631" s="247">
        <f>IF(N631="snížená",J631,0)</f>
        <v>0</v>
      </c>
      <c r="BG631" s="247">
        <f>IF(N631="zákl. přenesená",J631,0)</f>
        <v>0</v>
      </c>
      <c r="BH631" s="247">
        <f>IF(N631="sníž. přenesená",J631,0)</f>
        <v>0</v>
      </c>
      <c r="BI631" s="247">
        <f>IF(N631="nulová",J631,0)</f>
        <v>0</v>
      </c>
      <c r="BJ631" s="17" t="s">
        <v>84</v>
      </c>
      <c r="BK631" s="247">
        <f>ROUND(I631*H631,2)</f>
        <v>0</v>
      </c>
      <c r="BL631" s="17" t="s">
        <v>156</v>
      </c>
      <c r="BM631" s="246" t="s">
        <v>986</v>
      </c>
    </row>
    <row r="632" spans="1:51" s="13" customFormat="1" ht="12">
      <c r="A632" s="13"/>
      <c r="B632" s="248"/>
      <c r="C632" s="249"/>
      <c r="D632" s="250" t="s">
        <v>175</v>
      </c>
      <c r="E632" s="251" t="s">
        <v>1</v>
      </c>
      <c r="F632" s="252" t="s">
        <v>987</v>
      </c>
      <c r="G632" s="249"/>
      <c r="H632" s="253">
        <v>30</v>
      </c>
      <c r="I632" s="254"/>
      <c r="J632" s="249"/>
      <c r="K632" s="249"/>
      <c r="L632" s="255"/>
      <c r="M632" s="256"/>
      <c r="N632" s="257"/>
      <c r="O632" s="257"/>
      <c r="P632" s="257"/>
      <c r="Q632" s="257"/>
      <c r="R632" s="257"/>
      <c r="S632" s="257"/>
      <c r="T632" s="258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9" t="s">
        <v>175</v>
      </c>
      <c r="AU632" s="259" t="s">
        <v>86</v>
      </c>
      <c r="AV632" s="13" t="s">
        <v>86</v>
      </c>
      <c r="AW632" s="13" t="s">
        <v>32</v>
      </c>
      <c r="AX632" s="13" t="s">
        <v>76</v>
      </c>
      <c r="AY632" s="259" t="s">
        <v>138</v>
      </c>
    </row>
    <row r="633" spans="1:51" s="14" customFormat="1" ht="12">
      <c r="A633" s="14"/>
      <c r="B633" s="260"/>
      <c r="C633" s="261"/>
      <c r="D633" s="250" t="s">
        <v>175</v>
      </c>
      <c r="E633" s="262" t="s">
        <v>1</v>
      </c>
      <c r="F633" s="263" t="s">
        <v>177</v>
      </c>
      <c r="G633" s="261"/>
      <c r="H633" s="264">
        <v>30</v>
      </c>
      <c r="I633" s="265"/>
      <c r="J633" s="261"/>
      <c r="K633" s="261"/>
      <c r="L633" s="266"/>
      <c r="M633" s="267"/>
      <c r="N633" s="268"/>
      <c r="O633" s="268"/>
      <c r="P633" s="268"/>
      <c r="Q633" s="268"/>
      <c r="R633" s="268"/>
      <c r="S633" s="268"/>
      <c r="T633" s="269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0" t="s">
        <v>175</v>
      </c>
      <c r="AU633" s="270" t="s">
        <v>86</v>
      </c>
      <c r="AV633" s="14" t="s">
        <v>156</v>
      </c>
      <c r="AW633" s="14" t="s">
        <v>32</v>
      </c>
      <c r="AX633" s="14" t="s">
        <v>84</v>
      </c>
      <c r="AY633" s="270" t="s">
        <v>138</v>
      </c>
    </row>
    <row r="634" spans="1:65" s="2" customFormat="1" ht="21.75" customHeight="1">
      <c r="A634" s="38"/>
      <c r="B634" s="39"/>
      <c r="C634" s="235" t="s">
        <v>988</v>
      </c>
      <c r="D634" s="235" t="s">
        <v>141</v>
      </c>
      <c r="E634" s="236" t="s">
        <v>989</v>
      </c>
      <c r="F634" s="237" t="s">
        <v>990</v>
      </c>
      <c r="G634" s="238" t="s">
        <v>342</v>
      </c>
      <c r="H634" s="239">
        <v>187.3</v>
      </c>
      <c r="I634" s="240"/>
      <c r="J634" s="241">
        <f>ROUND(I634*H634,2)</f>
        <v>0</v>
      </c>
      <c r="K634" s="237" t="s">
        <v>145</v>
      </c>
      <c r="L634" s="44"/>
      <c r="M634" s="242" t="s">
        <v>1</v>
      </c>
      <c r="N634" s="243" t="s">
        <v>41</v>
      </c>
      <c r="O634" s="91"/>
      <c r="P634" s="244">
        <f>O634*H634</f>
        <v>0</v>
      </c>
      <c r="Q634" s="244">
        <v>4E-05</v>
      </c>
      <c r="R634" s="244">
        <f>Q634*H634</f>
        <v>0.007492000000000001</v>
      </c>
      <c r="S634" s="244">
        <v>0</v>
      </c>
      <c r="T634" s="245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46" t="s">
        <v>156</v>
      </c>
      <c r="AT634" s="246" t="s">
        <v>141</v>
      </c>
      <c r="AU634" s="246" t="s">
        <v>86</v>
      </c>
      <c r="AY634" s="17" t="s">
        <v>138</v>
      </c>
      <c r="BE634" s="247">
        <f>IF(N634="základní",J634,0)</f>
        <v>0</v>
      </c>
      <c r="BF634" s="247">
        <f>IF(N634="snížená",J634,0)</f>
        <v>0</v>
      </c>
      <c r="BG634" s="247">
        <f>IF(N634="zákl. přenesená",J634,0)</f>
        <v>0</v>
      </c>
      <c r="BH634" s="247">
        <f>IF(N634="sníž. přenesená",J634,0)</f>
        <v>0</v>
      </c>
      <c r="BI634" s="247">
        <f>IF(N634="nulová",J634,0)</f>
        <v>0</v>
      </c>
      <c r="BJ634" s="17" t="s">
        <v>84</v>
      </c>
      <c r="BK634" s="247">
        <f>ROUND(I634*H634,2)</f>
        <v>0</v>
      </c>
      <c r="BL634" s="17" t="s">
        <v>156</v>
      </c>
      <c r="BM634" s="246" t="s">
        <v>991</v>
      </c>
    </row>
    <row r="635" spans="1:51" s="13" customFormat="1" ht="12">
      <c r="A635" s="13"/>
      <c r="B635" s="248"/>
      <c r="C635" s="249"/>
      <c r="D635" s="250" t="s">
        <v>175</v>
      </c>
      <c r="E635" s="251" t="s">
        <v>1</v>
      </c>
      <c r="F635" s="252" t="s">
        <v>992</v>
      </c>
      <c r="G635" s="249"/>
      <c r="H635" s="253">
        <v>187.3</v>
      </c>
      <c r="I635" s="254"/>
      <c r="J635" s="249"/>
      <c r="K635" s="249"/>
      <c r="L635" s="255"/>
      <c r="M635" s="256"/>
      <c r="N635" s="257"/>
      <c r="O635" s="257"/>
      <c r="P635" s="257"/>
      <c r="Q635" s="257"/>
      <c r="R635" s="257"/>
      <c r="S635" s="257"/>
      <c r="T635" s="25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9" t="s">
        <v>175</v>
      </c>
      <c r="AU635" s="259" t="s">
        <v>86</v>
      </c>
      <c r="AV635" s="13" t="s">
        <v>86</v>
      </c>
      <c r="AW635" s="13" t="s">
        <v>32</v>
      </c>
      <c r="AX635" s="13" t="s">
        <v>76</v>
      </c>
      <c r="AY635" s="259" t="s">
        <v>138</v>
      </c>
    </row>
    <row r="636" spans="1:51" s="14" customFormat="1" ht="12">
      <c r="A636" s="14"/>
      <c r="B636" s="260"/>
      <c r="C636" s="261"/>
      <c r="D636" s="250" t="s">
        <v>175</v>
      </c>
      <c r="E636" s="262" t="s">
        <v>1</v>
      </c>
      <c r="F636" s="263" t="s">
        <v>177</v>
      </c>
      <c r="G636" s="261"/>
      <c r="H636" s="264">
        <v>187.3</v>
      </c>
      <c r="I636" s="265"/>
      <c r="J636" s="261"/>
      <c r="K636" s="261"/>
      <c r="L636" s="266"/>
      <c r="M636" s="267"/>
      <c r="N636" s="268"/>
      <c r="O636" s="268"/>
      <c r="P636" s="268"/>
      <c r="Q636" s="268"/>
      <c r="R636" s="268"/>
      <c r="S636" s="268"/>
      <c r="T636" s="269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0" t="s">
        <v>175</v>
      </c>
      <c r="AU636" s="270" t="s">
        <v>86</v>
      </c>
      <c r="AV636" s="14" t="s">
        <v>156</v>
      </c>
      <c r="AW636" s="14" t="s">
        <v>32</v>
      </c>
      <c r="AX636" s="14" t="s">
        <v>84</v>
      </c>
      <c r="AY636" s="270" t="s">
        <v>138</v>
      </c>
    </row>
    <row r="637" spans="1:65" s="2" customFormat="1" ht="21.75" customHeight="1">
      <c r="A637" s="38"/>
      <c r="B637" s="39"/>
      <c r="C637" s="235" t="s">
        <v>993</v>
      </c>
      <c r="D637" s="235" t="s">
        <v>141</v>
      </c>
      <c r="E637" s="236" t="s">
        <v>994</v>
      </c>
      <c r="F637" s="237" t="s">
        <v>995</v>
      </c>
      <c r="G637" s="238" t="s">
        <v>342</v>
      </c>
      <c r="H637" s="239">
        <v>384.6</v>
      </c>
      <c r="I637" s="240"/>
      <c r="J637" s="241">
        <f>ROUND(I637*H637,2)</f>
        <v>0</v>
      </c>
      <c r="K637" s="237" t="s">
        <v>145</v>
      </c>
      <c r="L637" s="44"/>
      <c r="M637" s="242" t="s">
        <v>1</v>
      </c>
      <c r="N637" s="243" t="s">
        <v>41</v>
      </c>
      <c r="O637" s="91"/>
      <c r="P637" s="244">
        <f>O637*H637</f>
        <v>0</v>
      </c>
      <c r="Q637" s="244">
        <v>0.00021</v>
      </c>
      <c r="R637" s="244">
        <f>Q637*H637</f>
        <v>0.080766</v>
      </c>
      <c r="S637" s="244">
        <v>0</v>
      </c>
      <c r="T637" s="245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46" t="s">
        <v>156</v>
      </c>
      <c r="AT637" s="246" t="s">
        <v>141</v>
      </c>
      <c r="AU637" s="246" t="s">
        <v>86</v>
      </c>
      <c r="AY637" s="17" t="s">
        <v>138</v>
      </c>
      <c r="BE637" s="247">
        <f>IF(N637="základní",J637,0)</f>
        <v>0</v>
      </c>
      <c r="BF637" s="247">
        <f>IF(N637="snížená",J637,0)</f>
        <v>0</v>
      </c>
      <c r="BG637" s="247">
        <f>IF(N637="zákl. přenesená",J637,0)</f>
        <v>0</v>
      </c>
      <c r="BH637" s="247">
        <f>IF(N637="sníž. přenesená",J637,0)</f>
        <v>0</v>
      </c>
      <c r="BI637" s="247">
        <f>IF(N637="nulová",J637,0)</f>
        <v>0</v>
      </c>
      <c r="BJ637" s="17" t="s">
        <v>84</v>
      </c>
      <c r="BK637" s="247">
        <f>ROUND(I637*H637,2)</f>
        <v>0</v>
      </c>
      <c r="BL637" s="17" t="s">
        <v>156</v>
      </c>
      <c r="BM637" s="246" t="s">
        <v>996</v>
      </c>
    </row>
    <row r="638" spans="1:51" s="13" customFormat="1" ht="12">
      <c r="A638" s="13"/>
      <c r="B638" s="248"/>
      <c r="C638" s="249"/>
      <c r="D638" s="250" t="s">
        <v>175</v>
      </c>
      <c r="E638" s="251" t="s">
        <v>1</v>
      </c>
      <c r="F638" s="252" t="s">
        <v>997</v>
      </c>
      <c r="G638" s="249"/>
      <c r="H638" s="253">
        <v>384.6</v>
      </c>
      <c r="I638" s="254"/>
      <c r="J638" s="249"/>
      <c r="K638" s="249"/>
      <c r="L638" s="255"/>
      <c r="M638" s="256"/>
      <c r="N638" s="257"/>
      <c r="O638" s="257"/>
      <c r="P638" s="257"/>
      <c r="Q638" s="257"/>
      <c r="R638" s="257"/>
      <c r="S638" s="257"/>
      <c r="T638" s="25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9" t="s">
        <v>175</v>
      </c>
      <c r="AU638" s="259" t="s">
        <v>86</v>
      </c>
      <c r="AV638" s="13" t="s">
        <v>86</v>
      </c>
      <c r="AW638" s="13" t="s">
        <v>32</v>
      </c>
      <c r="AX638" s="13" t="s">
        <v>76</v>
      </c>
      <c r="AY638" s="259" t="s">
        <v>138</v>
      </c>
    </row>
    <row r="639" spans="1:51" s="14" customFormat="1" ht="12">
      <c r="A639" s="14"/>
      <c r="B639" s="260"/>
      <c r="C639" s="261"/>
      <c r="D639" s="250" t="s">
        <v>175</v>
      </c>
      <c r="E639" s="262" t="s">
        <v>1</v>
      </c>
      <c r="F639" s="263" t="s">
        <v>177</v>
      </c>
      <c r="G639" s="261"/>
      <c r="H639" s="264">
        <v>384.6</v>
      </c>
      <c r="I639" s="265"/>
      <c r="J639" s="261"/>
      <c r="K639" s="261"/>
      <c r="L639" s="266"/>
      <c r="M639" s="267"/>
      <c r="N639" s="268"/>
      <c r="O639" s="268"/>
      <c r="P639" s="268"/>
      <c r="Q639" s="268"/>
      <c r="R639" s="268"/>
      <c r="S639" s="268"/>
      <c r="T639" s="26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0" t="s">
        <v>175</v>
      </c>
      <c r="AU639" s="270" t="s">
        <v>86</v>
      </c>
      <c r="AV639" s="14" t="s">
        <v>156</v>
      </c>
      <c r="AW639" s="14" t="s">
        <v>32</v>
      </c>
      <c r="AX639" s="14" t="s">
        <v>84</v>
      </c>
      <c r="AY639" s="270" t="s">
        <v>138</v>
      </c>
    </row>
    <row r="640" spans="1:65" s="2" customFormat="1" ht="21.75" customHeight="1">
      <c r="A640" s="38"/>
      <c r="B640" s="39"/>
      <c r="C640" s="235" t="s">
        <v>998</v>
      </c>
      <c r="D640" s="235" t="s">
        <v>141</v>
      </c>
      <c r="E640" s="236" t="s">
        <v>999</v>
      </c>
      <c r="F640" s="237" t="s">
        <v>1000</v>
      </c>
      <c r="G640" s="238" t="s">
        <v>342</v>
      </c>
      <c r="H640" s="239">
        <v>97.6</v>
      </c>
      <c r="I640" s="240"/>
      <c r="J640" s="241">
        <f>ROUND(I640*H640,2)</f>
        <v>0</v>
      </c>
      <c r="K640" s="237" t="s">
        <v>145</v>
      </c>
      <c r="L640" s="44"/>
      <c r="M640" s="242" t="s">
        <v>1</v>
      </c>
      <c r="N640" s="243" t="s">
        <v>41</v>
      </c>
      <c r="O640" s="91"/>
      <c r="P640" s="244">
        <f>O640*H640</f>
        <v>0</v>
      </c>
      <c r="Q640" s="244">
        <v>0.00011</v>
      </c>
      <c r="R640" s="244">
        <f>Q640*H640</f>
        <v>0.010735999999999999</v>
      </c>
      <c r="S640" s="244">
        <v>0</v>
      </c>
      <c r="T640" s="245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46" t="s">
        <v>156</v>
      </c>
      <c r="AT640" s="246" t="s">
        <v>141</v>
      </c>
      <c r="AU640" s="246" t="s">
        <v>86</v>
      </c>
      <c r="AY640" s="17" t="s">
        <v>138</v>
      </c>
      <c r="BE640" s="247">
        <f>IF(N640="základní",J640,0)</f>
        <v>0</v>
      </c>
      <c r="BF640" s="247">
        <f>IF(N640="snížená",J640,0)</f>
        <v>0</v>
      </c>
      <c r="BG640" s="247">
        <f>IF(N640="zákl. přenesená",J640,0)</f>
        <v>0</v>
      </c>
      <c r="BH640" s="247">
        <f>IF(N640="sníž. přenesená",J640,0)</f>
        <v>0</v>
      </c>
      <c r="BI640" s="247">
        <f>IF(N640="nulová",J640,0)</f>
        <v>0</v>
      </c>
      <c r="BJ640" s="17" t="s">
        <v>84</v>
      </c>
      <c r="BK640" s="247">
        <f>ROUND(I640*H640,2)</f>
        <v>0</v>
      </c>
      <c r="BL640" s="17" t="s">
        <v>156</v>
      </c>
      <c r="BM640" s="246" t="s">
        <v>1001</v>
      </c>
    </row>
    <row r="641" spans="1:51" s="13" customFormat="1" ht="12">
      <c r="A641" s="13"/>
      <c r="B641" s="248"/>
      <c r="C641" s="249"/>
      <c r="D641" s="250" t="s">
        <v>175</v>
      </c>
      <c r="E641" s="251" t="s">
        <v>1</v>
      </c>
      <c r="F641" s="252" t="s">
        <v>1002</v>
      </c>
      <c r="G641" s="249"/>
      <c r="H641" s="253">
        <v>97.6</v>
      </c>
      <c r="I641" s="254"/>
      <c r="J641" s="249"/>
      <c r="K641" s="249"/>
      <c r="L641" s="255"/>
      <c r="M641" s="256"/>
      <c r="N641" s="257"/>
      <c r="O641" s="257"/>
      <c r="P641" s="257"/>
      <c r="Q641" s="257"/>
      <c r="R641" s="257"/>
      <c r="S641" s="257"/>
      <c r="T641" s="258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9" t="s">
        <v>175</v>
      </c>
      <c r="AU641" s="259" t="s">
        <v>86</v>
      </c>
      <c r="AV641" s="13" t="s">
        <v>86</v>
      </c>
      <c r="AW641" s="13" t="s">
        <v>32</v>
      </c>
      <c r="AX641" s="13" t="s">
        <v>76</v>
      </c>
      <c r="AY641" s="259" t="s">
        <v>138</v>
      </c>
    </row>
    <row r="642" spans="1:51" s="14" customFormat="1" ht="12">
      <c r="A642" s="14"/>
      <c r="B642" s="260"/>
      <c r="C642" s="261"/>
      <c r="D642" s="250" t="s">
        <v>175</v>
      </c>
      <c r="E642" s="262" t="s">
        <v>1</v>
      </c>
      <c r="F642" s="263" t="s">
        <v>177</v>
      </c>
      <c r="G642" s="261"/>
      <c r="H642" s="264">
        <v>97.6</v>
      </c>
      <c r="I642" s="265"/>
      <c r="J642" s="261"/>
      <c r="K642" s="261"/>
      <c r="L642" s="266"/>
      <c r="M642" s="267"/>
      <c r="N642" s="268"/>
      <c r="O642" s="268"/>
      <c r="P642" s="268"/>
      <c r="Q642" s="268"/>
      <c r="R642" s="268"/>
      <c r="S642" s="268"/>
      <c r="T642" s="269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0" t="s">
        <v>175</v>
      </c>
      <c r="AU642" s="270" t="s">
        <v>86</v>
      </c>
      <c r="AV642" s="14" t="s">
        <v>156</v>
      </c>
      <c r="AW642" s="14" t="s">
        <v>32</v>
      </c>
      <c r="AX642" s="14" t="s">
        <v>84</v>
      </c>
      <c r="AY642" s="270" t="s">
        <v>138</v>
      </c>
    </row>
    <row r="643" spans="1:65" s="2" customFormat="1" ht="21.75" customHeight="1">
      <c r="A643" s="38"/>
      <c r="B643" s="39"/>
      <c r="C643" s="235" t="s">
        <v>1003</v>
      </c>
      <c r="D643" s="235" t="s">
        <v>141</v>
      </c>
      <c r="E643" s="236" t="s">
        <v>1004</v>
      </c>
      <c r="F643" s="237" t="s">
        <v>1005</v>
      </c>
      <c r="G643" s="238" t="s">
        <v>249</v>
      </c>
      <c r="H643" s="239">
        <v>53.725</v>
      </c>
      <c r="I643" s="240"/>
      <c r="J643" s="241">
        <f>ROUND(I643*H643,2)</f>
        <v>0</v>
      </c>
      <c r="K643" s="237" t="s">
        <v>145</v>
      </c>
      <c r="L643" s="44"/>
      <c r="M643" s="242" t="s">
        <v>1</v>
      </c>
      <c r="N643" s="243" t="s">
        <v>41</v>
      </c>
      <c r="O643" s="91"/>
      <c r="P643" s="244">
        <f>O643*H643</f>
        <v>0</v>
      </c>
      <c r="Q643" s="244">
        <v>0.00085</v>
      </c>
      <c r="R643" s="244">
        <f>Q643*H643</f>
        <v>0.04566625</v>
      </c>
      <c r="S643" s="244">
        <v>0</v>
      </c>
      <c r="T643" s="245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46" t="s">
        <v>156</v>
      </c>
      <c r="AT643" s="246" t="s">
        <v>141</v>
      </c>
      <c r="AU643" s="246" t="s">
        <v>86</v>
      </c>
      <c r="AY643" s="17" t="s">
        <v>138</v>
      </c>
      <c r="BE643" s="247">
        <f>IF(N643="základní",J643,0)</f>
        <v>0</v>
      </c>
      <c r="BF643" s="247">
        <f>IF(N643="snížená",J643,0)</f>
        <v>0</v>
      </c>
      <c r="BG643" s="247">
        <f>IF(N643="zákl. přenesená",J643,0)</f>
        <v>0</v>
      </c>
      <c r="BH643" s="247">
        <f>IF(N643="sníž. přenesená",J643,0)</f>
        <v>0</v>
      </c>
      <c r="BI643" s="247">
        <f>IF(N643="nulová",J643,0)</f>
        <v>0</v>
      </c>
      <c r="BJ643" s="17" t="s">
        <v>84</v>
      </c>
      <c r="BK643" s="247">
        <f>ROUND(I643*H643,2)</f>
        <v>0</v>
      </c>
      <c r="BL643" s="17" t="s">
        <v>156</v>
      </c>
      <c r="BM643" s="246" t="s">
        <v>1006</v>
      </c>
    </row>
    <row r="644" spans="1:51" s="15" customFormat="1" ht="12">
      <c r="A644" s="15"/>
      <c r="B644" s="276"/>
      <c r="C644" s="277"/>
      <c r="D644" s="250" t="s">
        <v>175</v>
      </c>
      <c r="E644" s="278" t="s">
        <v>1</v>
      </c>
      <c r="F644" s="279" t="s">
        <v>1007</v>
      </c>
      <c r="G644" s="277"/>
      <c r="H644" s="278" t="s">
        <v>1</v>
      </c>
      <c r="I644" s="280"/>
      <c r="J644" s="277"/>
      <c r="K644" s="277"/>
      <c r="L644" s="281"/>
      <c r="M644" s="282"/>
      <c r="N644" s="283"/>
      <c r="O644" s="283"/>
      <c r="P644" s="283"/>
      <c r="Q644" s="283"/>
      <c r="R644" s="283"/>
      <c r="S644" s="283"/>
      <c r="T644" s="284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T644" s="285" t="s">
        <v>175</v>
      </c>
      <c r="AU644" s="285" t="s">
        <v>86</v>
      </c>
      <c r="AV644" s="15" t="s">
        <v>84</v>
      </c>
      <c r="AW644" s="15" t="s">
        <v>32</v>
      </c>
      <c r="AX644" s="15" t="s">
        <v>76</v>
      </c>
      <c r="AY644" s="285" t="s">
        <v>138</v>
      </c>
    </row>
    <row r="645" spans="1:51" s="13" customFormat="1" ht="12">
      <c r="A645" s="13"/>
      <c r="B645" s="248"/>
      <c r="C645" s="249"/>
      <c r="D645" s="250" t="s">
        <v>175</v>
      </c>
      <c r="E645" s="251" t="s">
        <v>1</v>
      </c>
      <c r="F645" s="252" t="s">
        <v>1008</v>
      </c>
      <c r="G645" s="249"/>
      <c r="H645" s="253">
        <v>24.5</v>
      </c>
      <c r="I645" s="254"/>
      <c r="J645" s="249"/>
      <c r="K645" s="249"/>
      <c r="L645" s="255"/>
      <c r="M645" s="256"/>
      <c r="N645" s="257"/>
      <c r="O645" s="257"/>
      <c r="P645" s="257"/>
      <c r="Q645" s="257"/>
      <c r="R645" s="257"/>
      <c r="S645" s="257"/>
      <c r="T645" s="25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9" t="s">
        <v>175</v>
      </c>
      <c r="AU645" s="259" t="s">
        <v>86</v>
      </c>
      <c r="AV645" s="13" t="s">
        <v>86</v>
      </c>
      <c r="AW645" s="13" t="s">
        <v>32</v>
      </c>
      <c r="AX645" s="13" t="s">
        <v>76</v>
      </c>
      <c r="AY645" s="259" t="s">
        <v>138</v>
      </c>
    </row>
    <row r="646" spans="1:51" s="13" customFormat="1" ht="12">
      <c r="A646" s="13"/>
      <c r="B646" s="248"/>
      <c r="C646" s="249"/>
      <c r="D646" s="250" t="s">
        <v>175</v>
      </c>
      <c r="E646" s="251" t="s">
        <v>1</v>
      </c>
      <c r="F646" s="252" t="s">
        <v>1009</v>
      </c>
      <c r="G646" s="249"/>
      <c r="H646" s="253">
        <v>18.425</v>
      </c>
      <c r="I646" s="254"/>
      <c r="J646" s="249"/>
      <c r="K646" s="249"/>
      <c r="L646" s="255"/>
      <c r="M646" s="256"/>
      <c r="N646" s="257"/>
      <c r="O646" s="257"/>
      <c r="P646" s="257"/>
      <c r="Q646" s="257"/>
      <c r="R646" s="257"/>
      <c r="S646" s="257"/>
      <c r="T646" s="25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9" t="s">
        <v>175</v>
      </c>
      <c r="AU646" s="259" t="s">
        <v>86</v>
      </c>
      <c r="AV646" s="13" t="s">
        <v>86</v>
      </c>
      <c r="AW646" s="13" t="s">
        <v>32</v>
      </c>
      <c r="AX646" s="13" t="s">
        <v>76</v>
      </c>
      <c r="AY646" s="259" t="s">
        <v>138</v>
      </c>
    </row>
    <row r="647" spans="1:51" s="13" customFormat="1" ht="12">
      <c r="A647" s="13"/>
      <c r="B647" s="248"/>
      <c r="C647" s="249"/>
      <c r="D647" s="250" t="s">
        <v>175</v>
      </c>
      <c r="E647" s="251" t="s">
        <v>1</v>
      </c>
      <c r="F647" s="252" t="s">
        <v>1010</v>
      </c>
      <c r="G647" s="249"/>
      <c r="H647" s="253">
        <v>10.8</v>
      </c>
      <c r="I647" s="254"/>
      <c r="J647" s="249"/>
      <c r="K647" s="249"/>
      <c r="L647" s="255"/>
      <c r="M647" s="256"/>
      <c r="N647" s="257"/>
      <c r="O647" s="257"/>
      <c r="P647" s="257"/>
      <c r="Q647" s="257"/>
      <c r="R647" s="257"/>
      <c r="S647" s="257"/>
      <c r="T647" s="25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9" t="s">
        <v>175</v>
      </c>
      <c r="AU647" s="259" t="s">
        <v>86</v>
      </c>
      <c r="AV647" s="13" t="s">
        <v>86</v>
      </c>
      <c r="AW647" s="13" t="s">
        <v>32</v>
      </c>
      <c r="AX647" s="13" t="s">
        <v>76</v>
      </c>
      <c r="AY647" s="259" t="s">
        <v>138</v>
      </c>
    </row>
    <row r="648" spans="1:51" s="14" customFormat="1" ht="12">
      <c r="A648" s="14"/>
      <c r="B648" s="260"/>
      <c r="C648" s="261"/>
      <c r="D648" s="250" t="s">
        <v>175</v>
      </c>
      <c r="E648" s="262" t="s">
        <v>1</v>
      </c>
      <c r="F648" s="263" t="s">
        <v>177</v>
      </c>
      <c r="G648" s="261"/>
      <c r="H648" s="264">
        <v>53.724999999999994</v>
      </c>
      <c r="I648" s="265"/>
      <c r="J648" s="261"/>
      <c r="K648" s="261"/>
      <c r="L648" s="266"/>
      <c r="M648" s="267"/>
      <c r="N648" s="268"/>
      <c r="O648" s="268"/>
      <c r="P648" s="268"/>
      <c r="Q648" s="268"/>
      <c r="R648" s="268"/>
      <c r="S648" s="268"/>
      <c r="T648" s="269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0" t="s">
        <v>175</v>
      </c>
      <c r="AU648" s="270" t="s">
        <v>86</v>
      </c>
      <c r="AV648" s="14" t="s">
        <v>156</v>
      </c>
      <c r="AW648" s="14" t="s">
        <v>32</v>
      </c>
      <c r="AX648" s="14" t="s">
        <v>84</v>
      </c>
      <c r="AY648" s="270" t="s">
        <v>138</v>
      </c>
    </row>
    <row r="649" spans="1:65" s="2" customFormat="1" ht="21.75" customHeight="1">
      <c r="A649" s="38"/>
      <c r="B649" s="39"/>
      <c r="C649" s="235" t="s">
        <v>1011</v>
      </c>
      <c r="D649" s="235" t="s">
        <v>141</v>
      </c>
      <c r="E649" s="236" t="s">
        <v>1012</v>
      </c>
      <c r="F649" s="237" t="s">
        <v>1013</v>
      </c>
      <c r="G649" s="238" t="s">
        <v>342</v>
      </c>
      <c r="H649" s="239">
        <v>30</v>
      </c>
      <c r="I649" s="240"/>
      <c r="J649" s="241">
        <f>ROUND(I649*H649,2)</f>
        <v>0</v>
      </c>
      <c r="K649" s="237" t="s">
        <v>145</v>
      </c>
      <c r="L649" s="44"/>
      <c r="M649" s="242" t="s">
        <v>1</v>
      </c>
      <c r="N649" s="243" t="s">
        <v>41</v>
      </c>
      <c r="O649" s="91"/>
      <c r="P649" s="244">
        <f>O649*H649</f>
        <v>0</v>
      </c>
      <c r="Q649" s="244">
        <v>0.00033</v>
      </c>
      <c r="R649" s="244">
        <f>Q649*H649</f>
        <v>0.009899999999999999</v>
      </c>
      <c r="S649" s="244">
        <v>0</v>
      </c>
      <c r="T649" s="245">
        <f>S649*H649</f>
        <v>0</v>
      </c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R649" s="246" t="s">
        <v>156</v>
      </c>
      <c r="AT649" s="246" t="s">
        <v>141</v>
      </c>
      <c r="AU649" s="246" t="s">
        <v>86</v>
      </c>
      <c r="AY649" s="17" t="s">
        <v>138</v>
      </c>
      <c r="BE649" s="247">
        <f>IF(N649="základní",J649,0)</f>
        <v>0</v>
      </c>
      <c r="BF649" s="247">
        <f>IF(N649="snížená",J649,0)</f>
        <v>0</v>
      </c>
      <c r="BG649" s="247">
        <f>IF(N649="zákl. přenesená",J649,0)</f>
        <v>0</v>
      </c>
      <c r="BH649" s="247">
        <f>IF(N649="sníž. přenesená",J649,0)</f>
        <v>0</v>
      </c>
      <c r="BI649" s="247">
        <f>IF(N649="nulová",J649,0)</f>
        <v>0</v>
      </c>
      <c r="BJ649" s="17" t="s">
        <v>84</v>
      </c>
      <c r="BK649" s="247">
        <f>ROUND(I649*H649,2)</f>
        <v>0</v>
      </c>
      <c r="BL649" s="17" t="s">
        <v>156</v>
      </c>
      <c r="BM649" s="246" t="s">
        <v>1014</v>
      </c>
    </row>
    <row r="650" spans="1:51" s="15" customFormat="1" ht="12">
      <c r="A650" s="15"/>
      <c r="B650" s="276"/>
      <c r="C650" s="277"/>
      <c r="D650" s="250" t="s">
        <v>175</v>
      </c>
      <c r="E650" s="278" t="s">
        <v>1</v>
      </c>
      <c r="F650" s="279" t="s">
        <v>1007</v>
      </c>
      <c r="G650" s="277"/>
      <c r="H650" s="278" t="s">
        <v>1</v>
      </c>
      <c r="I650" s="280"/>
      <c r="J650" s="277"/>
      <c r="K650" s="277"/>
      <c r="L650" s="281"/>
      <c r="M650" s="282"/>
      <c r="N650" s="283"/>
      <c r="O650" s="283"/>
      <c r="P650" s="283"/>
      <c r="Q650" s="283"/>
      <c r="R650" s="283"/>
      <c r="S650" s="283"/>
      <c r="T650" s="284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85" t="s">
        <v>175</v>
      </c>
      <c r="AU650" s="285" t="s">
        <v>86</v>
      </c>
      <c r="AV650" s="15" t="s">
        <v>84</v>
      </c>
      <c r="AW650" s="15" t="s">
        <v>32</v>
      </c>
      <c r="AX650" s="15" t="s">
        <v>76</v>
      </c>
      <c r="AY650" s="285" t="s">
        <v>138</v>
      </c>
    </row>
    <row r="651" spans="1:51" s="13" customFormat="1" ht="12">
      <c r="A651" s="13"/>
      <c r="B651" s="248"/>
      <c r="C651" s="249"/>
      <c r="D651" s="250" t="s">
        <v>175</v>
      </c>
      <c r="E651" s="251" t="s">
        <v>1</v>
      </c>
      <c r="F651" s="252" t="s">
        <v>987</v>
      </c>
      <c r="G651" s="249"/>
      <c r="H651" s="253">
        <v>30</v>
      </c>
      <c r="I651" s="254"/>
      <c r="J651" s="249"/>
      <c r="K651" s="249"/>
      <c r="L651" s="255"/>
      <c r="M651" s="256"/>
      <c r="N651" s="257"/>
      <c r="O651" s="257"/>
      <c r="P651" s="257"/>
      <c r="Q651" s="257"/>
      <c r="R651" s="257"/>
      <c r="S651" s="257"/>
      <c r="T651" s="258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9" t="s">
        <v>175</v>
      </c>
      <c r="AU651" s="259" t="s">
        <v>86</v>
      </c>
      <c r="AV651" s="13" t="s">
        <v>86</v>
      </c>
      <c r="AW651" s="13" t="s">
        <v>32</v>
      </c>
      <c r="AX651" s="13" t="s">
        <v>76</v>
      </c>
      <c r="AY651" s="259" t="s">
        <v>138</v>
      </c>
    </row>
    <row r="652" spans="1:51" s="14" customFormat="1" ht="12">
      <c r="A652" s="14"/>
      <c r="B652" s="260"/>
      <c r="C652" s="261"/>
      <c r="D652" s="250" t="s">
        <v>175</v>
      </c>
      <c r="E652" s="262" t="s">
        <v>1</v>
      </c>
      <c r="F652" s="263" t="s">
        <v>177</v>
      </c>
      <c r="G652" s="261"/>
      <c r="H652" s="264">
        <v>30</v>
      </c>
      <c r="I652" s="265"/>
      <c r="J652" s="261"/>
      <c r="K652" s="261"/>
      <c r="L652" s="266"/>
      <c r="M652" s="267"/>
      <c r="N652" s="268"/>
      <c r="O652" s="268"/>
      <c r="P652" s="268"/>
      <c r="Q652" s="268"/>
      <c r="R652" s="268"/>
      <c r="S652" s="268"/>
      <c r="T652" s="269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0" t="s">
        <v>175</v>
      </c>
      <c r="AU652" s="270" t="s">
        <v>86</v>
      </c>
      <c r="AV652" s="14" t="s">
        <v>156</v>
      </c>
      <c r="AW652" s="14" t="s">
        <v>32</v>
      </c>
      <c r="AX652" s="14" t="s">
        <v>84</v>
      </c>
      <c r="AY652" s="270" t="s">
        <v>138</v>
      </c>
    </row>
    <row r="653" spans="1:65" s="2" customFormat="1" ht="21.75" customHeight="1">
      <c r="A653" s="38"/>
      <c r="B653" s="39"/>
      <c r="C653" s="235" t="s">
        <v>1015</v>
      </c>
      <c r="D653" s="235" t="s">
        <v>141</v>
      </c>
      <c r="E653" s="236" t="s">
        <v>1016</v>
      </c>
      <c r="F653" s="237" t="s">
        <v>1017</v>
      </c>
      <c r="G653" s="238" t="s">
        <v>342</v>
      </c>
      <c r="H653" s="239">
        <v>187.3</v>
      </c>
      <c r="I653" s="240"/>
      <c r="J653" s="241">
        <f>ROUND(I653*H653,2)</f>
        <v>0</v>
      </c>
      <c r="K653" s="237" t="s">
        <v>145</v>
      </c>
      <c r="L653" s="44"/>
      <c r="M653" s="242" t="s">
        <v>1</v>
      </c>
      <c r="N653" s="243" t="s">
        <v>41</v>
      </c>
      <c r="O653" s="91"/>
      <c r="P653" s="244">
        <f>O653*H653</f>
        <v>0</v>
      </c>
      <c r="Q653" s="244">
        <v>0.00011</v>
      </c>
      <c r="R653" s="244">
        <f>Q653*H653</f>
        <v>0.020603000000000003</v>
      </c>
      <c r="S653" s="244">
        <v>0</v>
      </c>
      <c r="T653" s="245">
        <f>S653*H653</f>
        <v>0</v>
      </c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R653" s="246" t="s">
        <v>156</v>
      </c>
      <c r="AT653" s="246" t="s">
        <v>141</v>
      </c>
      <c r="AU653" s="246" t="s">
        <v>86</v>
      </c>
      <c r="AY653" s="17" t="s">
        <v>138</v>
      </c>
      <c r="BE653" s="247">
        <f>IF(N653="základní",J653,0)</f>
        <v>0</v>
      </c>
      <c r="BF653" s="247">
        <f>IF(N653="snížená",J653,0)</f>
        <v>0</v>
      </c>
      <c r="BG653" s="247">
        <f>IF(N653="zákl. přenesená",J653,0)</f>
        <v>0</v>
      </c>
      <c r="BH653" s="247">
        <f>IF(N653="sníž. přenesená",J653,0)</f>
        <v>0</v>
      </c>
      <c r="BI653" s="247">
        <f>IF(N653="nulová",J653,0)</f>
        <v>0</v>
      </c>
      <c r="BJ653" s="17" t="s">
        <v>84</v>
      </c>
      <c r="BK653" s="247">
        <f>ROUND(I653*H653,2)</f>
        <v>0</v>
      </c>
      <c r="BL653" s="17" t="s">
        <v>156</v>
      </c>
      <c r="BM653" s="246" t="s">
        <v>1018</v>
      </c>
    </row>
    <row r="654" spans="1:51" s="15" customFormat="1" ht="12">
      <c r="A654" s="15"/>
      <c r="B654" s="276"/>
      <c r="C654" s="277"/>
      <c r="D654" s="250" t="s">
        <v>175</v>
      </c>
      <c r="E654" s="278" t="s">
        <v>1</v>
      </c>
      <c r="F654" s="279" t="s">
        <v>1007</v>
      </c>
      <c r="G654" s="277"/>
      <c r="H654" s="278" t="s">
        <v>1</v>
      </c>
      <c r="I654" s="280"/>
      <c r="J654" s="277"/>
      <c r="K654" s="277"/>
      <c r="L654" s="281"/>
      <c r="M654" s="282"/>
      <c r="N654" s="283"/>
      <c r="O654" s="283"/>
      <c r="P654" s="283"/>
      <c r="Q654" s="283"/>
      <c r="R654" s="283"/>
      <c r="S654" s="283"/>
      <c r="T654" s="284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85" t="s">
        <v>175</v>
      </c>
      <c r="AU654" s="285" t="s">
        <v>86</v>
      </c>
      <c r="AV654" s="15" t="s">
        <v>84</v>
      </c>
      <c r="AW654" s="15" t="s">
        <v>32</v>
      </c>
      <c r="AX654" s="15" t="s">
        <v>76</v>
      </c>
      <c r="AY654" s="285" t="s">
        <v>138</v>
      </c>
    </row>
    <row r="655" spans="1:51" s="13" customFormat="1" ht="12">
      <c r="A655" s="13"/>
      <c r="B655" s="248"/>
      <c r="C655" s="249"/>
      <c r="D655" s="250" t="s">
        <v>175</v>
      </c>
      <c r="E655" s="251" t="s">
        <v>1</v>
      </c>
      <c r="F655" s="252" t="s">
        <v>992</v>
      </c>
      <c r="G655" s="249"/>
      <c r="H655" s="253">
        <v>187.3</v>
      </c>
      <c r="I655" s="254"/>
      <c r="J655" s="249"/>
      <c r="K655" s="249"/>
      <c r="L655" s="255"/>
      <c r="M655" s="256"/>
      <c r="N655" s="257"/>
      <c r="O655" s="257"/>
      <c r="P655" s="257"/>
      <c r="Q655" s="257"/>
      <c r="R655" s="257"/>
      <c r="S655" s="257"/>
      <c r="T655" s="25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59" t="s">
        <v>175</v>
      </c>
      <c r="AU655" s="259" t="s">
        <v>86</v>
      </c>
      <c r="AV655" s="13" t="s">
        <v>86</v>
      </c>
      <c r="AW655" s="13" t="s">
        <v>32</v>
      </c>
      <c r="AX655" s="13" t="s">
        <v>76</v>
      </c>
      <c r="AY655" s="259" t="s">
        <v>138</v>
      </c>
    </row>
    <row r="656" spans="1:51" s="14" customFormat="1" ht="12">
      <c r="A656" s="14"/>
      <c r="B656" s="260"/>
      <c r="C656" s="261"/>
      <c r="D656" s="250" t="s">
        <v>175</v>
      </c>
      <c r="E656" s="262" t="s">
        <v>1</v>
      </c>
      <c r="F656" s="263" t="s">
        <v>177</v>
      </c>
      <c r="G656" s="261"/>
      <c r="H656" s="264">
        <v>187.3</v>
      </c>
      <c r="I656" s="265"/>
      <c r="J656" s="261"/>
      <c r="K656" s="261"/>
      <c r="L656" s="266"/>
      <c r="M656" s="267"/>
      <c r="N656" s="268"/>
      <c r="O656" s="268"/>
      <c r="P656" s="268"/>
      <c r="Q656" s="268"/>
      <c r="R656" s="268"/>
      <c r="S656" s="268"/>
      <c r="T656" s="269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0" t="s">
        <v>175</v>
      </c>
      <c r="AU656" s="270" t="s">
        <v>86</v>
      </c>
      <c r="AV656" s="14" t="s">
        <v>156</v>
      </c>
      <c r="AW656" s="14" t="s">
        <v>32</v>
      </c>
      <c r="AX656" s="14" t="s">
        <v>84</v>
      </c>
      <c r="AY656" s="270" t="s">
        <v>138</v>
      </c>
    </row>
    <row r="657" spans="1:65" s="2" customFormat="1" ht="21.75" customHeight="1">
      <c r="A657" s="38"/>
      <c r="B657" s="39"/>
      <c r="C657" s="235" t="s">
        <v>1019</v>
      </c>
      <c r="D657" s="235" t="s">
        <v>141</v>
      </c>
      <c r="E657" s="236" t="s">
        <v>1020</v>
      </c>
      <c r="F657" s="237" t="s">
        <v>1021</v>
      </c>
      <c r="G657" s="238" t="s">
        <v>342</v>
      </c>
      <c r="H657" s="239">
        <v>384.6</v>
      </c>
      <c r="I657" s="240"/>
      <c r="J657" s="241">
        <f>ROUND(I657*H657,2)</f>
        <v>0</v>
      </c>
      <c r="K657" s="237" t="s">
        <v>145</v>
      </c>
      <c r="L657" s="44"/>
      <c r="M657" s="242" t="s">
        <v>1</v>
      </c>
      <c r="N657" s="243" t="s">
        <v>41</v>
      </c>
      <c r="O657" s="91"/>
      <c r="P657" s="244">
        <f>O657*H657</f>
        <v>0</v>
      </c>
      <c r="Q657" s="244">
        <v>0.00065</v>
      </c>
      <c r="R657" s="244">
        <f>Q657*H657</f>
        <v>0.24999</v>
      </c>
      <c r="S657" s="244">
        <v>0</v>
      </c>
      <c r="T657" s="245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46" t="s">
        <v>156</v>
      </c>
      <c r="AT657" s="246" t="s">
        <v>141</v>
      </c>
      <c r="AU657" s="246" t="s">
        <v>86</v>
      </c>
      <c r="AY657" s="17" t="s">
        <v>138</v>
      </c>
      <c r="BE657" s="247">
        <f>IF(N657="základní",J657,0)</f>
        <v>0</v>
      </c>
      <c r="BF657" s="247">
        <f>IF(N657="snížená",J657,0)</f>
        <v>0</v>
      </c>
      <c r="BG657" s="247">
        <f>IF(N657="zákl. přenesená",J657,0)</f>
        <v>0</v>
      </c>
      <c r="BH657" s="247">
        <f>IF(N657="sníž. přenesená",J657,0)</f>
        <v>0</v>
      </c>
      <c r="BI657" s="247">
        <f>IF(N657="nulová",J657,0)</f>
        <v>0</v>
      </c>
      <c r="BJ657" s="17" t="s">
        <v>84</v>
      </c>
      <c r="BK657" s="247">
        <f>ROUND(I657*H657,2)</f>
        <v>0</v>
      </c>
      <c r="BL657" s="17" t="s">
        <v>156</v>
      </c>
      <c r="BM657" s="246" t="s">
        <v>1022</v>
      </c>
    </row>
    <row r="658" spans="1:51" s="15" customFormat="1" ht="12">
      <c r="A658" s="15"/>
      <c r="B658" s="276"/>
      <c r="C658" s="277"/>
      <c r="D658" s="250" t="s">
        <v>175</v>
      </c>
      <c r="E658" s="278" t="s">
        <v>1</v>
      </c>
      <c r="F658" s="279" t="s">
        <v>1007</v>
      </c>
      <c r="G658" s="277"/>
      <c r="H658" s="278" t="s">
        <v>1</v>
      </c>
      <c r="I658" s="280"/>
      <c r="J658" s="277"/>
      <c r="K658" s="277"/>
      <c r="L658" s="281"/>
      <c r="M658" s="282"/>
      <c r="N658" s="283"/>
      <c r="O658" s="283"/>
      <c r="P658" s="283"/>
      <c r="Q658" s="283"/>
      <c r="R658" s="283"/>
      <c r="S658" s="283"/>
      <c r="T658" s="284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85" t="s">
        <v>175</v>
      </c>
      <c r="AU658" s="285" t="s">
        <v>86</v>
      </c>
      <c r="AV658" s="15" t="s">
        <v>84</v>
      </c>
      <c r="AW658" s="15" t="s">
        <v>32</v>
      </c>
      <c r="AX658" s="15" t="s">
        <v>76</v>
      </c>
      <c r="AY658" s="285" t="s">
        <v>138</v>
      </c>
    </row>
    <row r="659" spans="1:51" s="13" customFormat="1" ht="12">
      <c r="A659" s="13"/>
      <c r="B659" s="248"/>
      <c r="C659" s="249"/>
      <c r="D659" s="250" t="s">
        <v>175</v>
      </c>
      <c r="E659" s="251" t="s">
        <v>1</v>
      </c>
      <c r="F659" s="252" t="s">
        <v>997</v>
      </c>
      <c r="G659" s="249"/>
      <c r="H659" s="253">
        <v>384.6</v>
      </c>
      <c r="I659" s="254"/>
      <c r="J659" s="249"/>
      <c r="K659" s="249"/>
      <c r="L659" s="255"/>
      <c r="M659" s="256"/>
      <c r="N659" s="257"/>
      <c r="O659" s="257"/>
      <c r="P659" s="257"/>
      <c r="Q659" s="257"/>
      <c r="R659" s="257"/>
      <c r="S659" s="257"/>
      <c r="T659" s="258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9" t="s">
        <v>175</v>
      </c>
      <c r="AU659" s="259" t="s">
        <v>86</v>
      </c>
      <c r="AV659" s="13" t="s">
        <v>86</v>
      </c>
      <c r="AW659" s="13" t="s">
        <v>32</v>
      </c>
      <c r="AX659" s="13" t="s">
        <v>76</v>
      </c>
      <c r="AY659" s="259" t="s">
        <v>138</v>
      </c>
    </row>
    <row r="660" spans="1:51" s="14" customFormat="1" ht="12">
      <c r="A660" s="14"/>
      <c r="B660" s="260"/>
      <c r="C660" s="261"/>
      <c r="D660" s="250" t="s">
        <v>175</v>
      </c>
      <c r="E660" s="262" t="s">
        <v>1</v>
      </c>
      <c r="F660" s="263" t="s">
        <v>177</v>
      </c>
      <c r="G660" s="261"/>
      <c r="H660" s="264">
        <v>384.6</v>
      </c>
      <c r="I660" s="265"/>
      <c r="J660" s="261"/>
      <c r="K660" s="261"/>
      <c r="L660" s="266"/>
      <c r="M660" s="267"/>
      <c r="N660" s="268"/>
      <c r="O660" s="268"/>
      <c r="P660" s="268"/>
      <c r="Q660" s="268"/>
      <c r="R660" s="268"/>
      <c r="S660" s="268"/>
      <c r="T660" s="269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0" t="s">
        <v>175</v>
      </c>
      <c r="AU660" s="270" t="s">
        <v>86</v>
      </c>
      <c r="AV660" s="14" t="s">
        <v>156</v>
      </c>
      <c r="AW660" s="14" t="s">
        <v>32</v>
      </c>
      <c r="AX660" s="14" t="s">
        <v>84</v>
      </c>
      <c r="AY660" s="270" t="s">
        <v>138</v>
      </c>
    </row>
    <row r="661" spans="1:65" s="2" customFormat="1" ht="21.75" customHeight="1">
      <c r="A661" s="38"/>
      <c r="B661" s="39"/>
      <c r="C661" s="235" t="s">
        <v>1023</v>
      </c>
      <c r="D661" s="235" t="s">
        <v>141</v>
      </c>
      <c r="E661" s="236" t="s">
        <v>1024</v>
      </c>
      <c r="F661" s="237" t="s">
        <v>1025</v>
      </c>
      <c r="G661" s="238" t="s">
        <v>342</v>
      </c>
      <c r="H661" s="239">
        <v>97.6</v>
      </c>
      <c r="I661" s="240"/>
      <c r="J661" s="241">
        <f>ROUND(I661*H661,2)</f>
        <v>0</v>
      </c>
      <c r="K661" s="237" t="s">
        <v>145</v>
      </c>
      <c r="L661" s="44"/>
      <c r="M661" s="242" t="s">
        <v>1</v>
      </c>
      <c r="N661" s="243" t="s">
        <v>41</v>
      </c>
      <c r="O661" s="91"/>
      <c r="P661" s="244">
        <f>O661*H661</f>
        <v>0</v>
      </c>
      <c r="Q661" s="244">
        <v>0.00038</v>
      </c>
      <c r="R661" s="244">
        <f>Q661*H661</f>
        <v>0.037088</v>
      </c>
      <c r="S661" s="244">
        <v>0</v>
      </c>
      <c r="T661" s="245">
        <f>S661*H661</f>
        <v>0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46" t="s">
        <v>156</v>
      </c>
      <c r="AT661" s="246" t="s">
        <v>141</v>
      </c>
      <c r="AU661" s="246" t="s">
        <v>86</v>
      </c>
      <c r="AY661" s="17" t="s">
        <v>138</v>
      </c>
      <c r="BE661" s="247">
        <f>IF(N661="základní",J661,0)</f>
        <v>0</v>
      </c>
      <c r="BF661" s="247">
        <f>IF(N661="snížená",J661,0)</f>
        <v>0</v>
      </c>
      <c r="BG661" s="247">
        <f>IF(N661="zákl. přenesená",J661,0)</f>
        <v>0</v>
      </c>
      <c r="BH661" s="247">
        <f>IF(N661="sníž. přenesená",J661,0)</f>
        <v>0</v>
      </c>
      <c r="BI661" s="247">
        <f>IF(N661="nulová",J661,0)</f>
        <v>0</v>
      </c>
      <c r="BJ661" s="17" t="s">
        <v>84</v>
      </c>
      <c r="BK661" s="247">
        <f>ROUND(I661*H661,2)</f>
        <v>0</v>
      </c>
      <c r="BL661" s="17" t="s">
        <v>156</v>
      </c>
      <c r="BM661" s="246" t="s">
        <v>1026</v>
      </c>
    </row>
    <row r="662" spans="1:51" s="15" customFormat="1" ht="12">
      <c r="A662" s="15"/>
      <c r="B662" s="276"/>
      <c r="C662" s="277"/>
      <c r="D662" s="250" t="s">
        <v>175</v>
      </c>
      <c r="E662" s="278" t="s">
        <v>1</v>
      </c>
      <c r="F662" s="279" t="s">
        <v>1007</v>
      </c>
      <c r="G662" s="277"/>
      <c r="H662" s="278" t="s">
        <v>1</v>
      </c>
      <c r="I662" s="280"/>
      <c r="J662" s="277"/>
      <c r="K662" s="277"/>
      <c r="L662" s="281"/>
      <c r="M662" s="282"/>
      <c r="N662" s="283"/>
      <c r="O662" s="283"/>
      <c r="P662" s="283"/>
      <c r="Q662" s="283"/>
      <c r="R662" s="283"/>
      <c r="S662" s="283"/>
      <c r="T662" s="284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85" t="s">
        <v>175</v>
      </c>
      <c r="AU662" s="285" t="s">
        <v>86</v>
      </c>
      <c r="AV662" s="15" t="s">
        <v>84</v>
      </c>
      <c r="AW662" s="15" t="s">
        <v>32</v>
      </c>
      <c r="AX662" s="15" t="s">
        <v>76</v>
      </c>
      <c r="AY662" s="285" t="s">
        <v>138</v>
      </c>
    </row>
    <row r="663" spans="1:51" s="13" customFormat="1" ht="12">
      <c r="A663" s="13"/>
      <c r="B663" s="248"/>
      <c r="C663" s="249"/>
      <c r="D663" s="250" t="s">
        <v>175</v>
      </c>
      <c r="E663" s="251" t="s">
        <v>1</v>
      </c>
      <c r="F663" s="252" t="s">
        <v>1002</v>
      </c>
      <c r="G663" s="249"/>
      <c r="H663" s="253">
        <v>97.6</v>
      </c>
      <c r="I663" s="254"/>
      <c r="J663" s="249"/>
      <c r="K663" s="249"/>
      <c r="L663" s="255"/>
      <c r="M663" s="256"/>
      <c r="N663" s="257"/>
      <c r="O663" s="257"/>
      <c r="P663" s="257"/>
      <c r="Q663" s="257"/>
      <c r="R663" s="257"/>
      <c r="S663" s="257"/>
      <c r="T663" s="25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9" t="s">
        <v>175</v>
      </c>
      <c r="AU663" s="259" t="s">
        <v>86</v>
      </c>
      <c r="AV663" s="13" t="s">
        <v>86</v>
      </c>
      <c r="AW663" s="13" t="s">
        <v>32</v>
      </c>
      <c r="AX663" s="13" t="s">
        <v>76</v>
      </c>
      <c r="AY663" s="259" t="s">
        <v>138</v>
      </c>
    </row>
    <row r="664" spans="1:51" s="14" customFormat="1" ht="12">
      <c r="A664" s="14"/>
      <c r="B664" s="260"/>
      <c r="C664" s="261"/>
      <c r="D664" s="250" t="s">
        <v>175</v>
      </c>
      <c r="E664" s="262" t="s">
        <v>1</v>
      </c>
      <c r="F664" s="263" t="s">
        <v>177</v>
      </c>
      <c r="G664" s="261"/>
      <c r="H664" s="264">
        <v>97.6</v>
      </c>
      <c r="I664" s="265"/>
      <c r="J664" s="261"/>
      <c r="K664" s="261"/>
      <c r="L664" s="266"/>
      <c r="M664" s="267"/>
      <c r="N664" s="268"/>
      <c r="O664" s="268"/>
      <c r="P664" s="268"/>
      <c r="Q664" s="268"/>
      <c r="R664" s="268"/>
      <c r="S664" s="268"/>
      <c r="T664" s="26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0" t="s">
        <v>175</v>
      </c>
      <c r="AU664" s="270" t="s">
        <v>86</v>
      </c>
      <c r="AV664" s="14" t="s">
        <v>156</v>
      </c>
      <c r="AW664" s="14" t="s">
        <v>32</v>
      </c>
      <c r="AX664" s="14" t="s">
        <v>84</v>
      </c>
      <c r="AY664" s="270" t="s">
        <v>138</v>
      </c>
    </row>
    <row r="665" spans="1:65" s="2" customFormat="1" ht="21.75" customHeight="1">
      <c r="A665" s="38"/>
      <c r="B665" s="39"/>
      <c r="C665" s="235" t="s">
        <v>1027</v>
      </c>
      <c r="D665" s="235" t="s">
        <v>141</v>
      </c>
      <c r="E665" s="236" t="s">
        <v>1028</v>
      </c>
      <c r="F665" s="237" t="s">
        <v>1029</v>
      </c>
      <c r="G665" s="238" t="s">
        <v>249</v>
      </c>
      <c r="H665" s="239">
        <v>53.725</v>
      </c>
      <c r="I665" s="240"/>
      <c r="J665" s="241">
        <f>ROUND(I665*H665,2)</f>
        <v>0</v>
      </c>
      <c r="K665" s="237" t="s">
        <v>145</v>
      </c>
      <c r="L665" s="44"/>
      <c r="M665" s="242" t="s">
        <v>1</v>
      </c>
      <c r="N665" s="243" t="s">
        <v>41</v>
      </c>
      <c r="O665" s="91"/>
      <c r="P665" s="244">
        <f>O665*H665</f>
        <v>0</v>
      </c>
      <c r="Q665" s="244">
        <v>0.0026</v>
      </c>
      <c r="R665" s="244">
        <f>Q665*H665</f>
        <v>0.139685</v>
      </c>
      <c r="S665" s="244">
        <v>0</v>
      </c>
      <c r="T665" s="245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46" t="s">
        <v>156</v>
      </c>
      <c r="AT665" s="246" t="s">
        <v>141</v>
      </c>
      <c r="AU665" s="246" t="s">
        <v>86</v>
      </c>
      <c r="AY665" s="17" t="s">
        <v>138</v>
      </c>
      <c r="BE665" s="247">
        <f>IF(N665="základní",J665,0)</f>
        <v>0</v>
      </c>
      <c r="BF665" s="247">
        <f>IF(N665="snížená",J665,0)</f>
        <v>0</v>
      </c>
      <c r="BG665" s="247">
        <f>IF(N665="zákl. přenesená",J665,0)</f>
        <v>0</v>
      </c>
      <c r="BH665" s="247">
        <f>IF(N665="sníž. přenesená",J665,0)</f>
        <v>0</v>
      </c>
      <c r="BI665" s="247">
        <f>IF(N665="nulová",J665,0)</f>
        <v>0</v>
      </c>
      <c r="BJ665" s="17" t="s">
        <v>84</v>
      </c>
      <c r="BK665" s="247">
        <f>ROUND(I665*H665,2)</f>
        <v>0</v>
      </c>
      <c r="BL665" s="17" t="s">
        <v>156</v>
      </c>
      <c r="BM665" s="246" t="s">
        <v>1030</v>
      </c>
    </row>
    <row r="666" spans="1:51" s="15" customFormat="1" ht="12">
      <c r="A666" s="15"/>
      <c r="B666" s="276"/>
      <c r="C666" s="277"/>
      <c r="D666" s="250" t="s">
        <v>175</v>
      </c>
      <c r="E666" s="278" t="s">
        <v>1</v>
      </c>
      <c r="F666" s="279" t="s">
        <v>1007</v>
      </c>
      <c r="G666" s="277"/>
      <c r="H666" s="278" t="s">
        <v>1</v>
      </c>
      <c r="I666" s="280"/>
      <c r="J666" s="277"/>
      <c r="K666" s="277"/>
      <c r="L666" s="281"/>
      <c r="M666" s="282"/>
      <c r="N666" s="283"/>
      <c r="O666" s="283"/>
      <c r="P666" s="283"/>
      <c r="Q666" s="283"/>
      <c r="R666" s="283"/>
      <c r="S666" s="283"/>
      <c r="T666" s="284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85" t="s">
        <v>175</v>
      </c>
      <c r="AU666" s="285" t="s">
        <v>86</v>
      </c>
      <c r="AV666" s="15" t="s">
        <v>84</v>
      </c>
      <c r="AW666" s="15" t="s">
        <v>32</v>
      </c>
      <c r="AX666" s="15" t="s">
        <v>76</v>
      </c>
      <c r="AY666" s="285" t="s">
        <v>138</v>
      </c>
    </row>
    <row r="667" spans="1:51" s="13" customFormat="1" ht="12">
      <c r="A667" s="13"/>
      <c r="B667" s="248"/>
      <c r="C667" s="249"/>
      <c r="D667" s="250" t="s">
        <v>175</v>
      </c>
      <c r="E667" s="251" t="s">
        <v>1</v>
      </c>
      <c r="F667" s="252" t="s">
        <v>1008</v>
      </c>
      <c r="G667" s="249"/>
      <c r="H667" s="253">
        <v>24.5</v>
      </c>
      <c r="I667" s="254"/>
      <c r="J667" s="249"/>
      <c r="K667" s="249"/>
      <c r="L667" s="255"/>
      <c r="M667" s="256"/>
      <c r="N667" s="257"/>
      <c r="O667" s="257"/>
      <c r="P667" s="257"/>
      <c r="Q667" s="257"/>
      <c r="R667" s="257"/>
      <c r="S667" s="257"/>
      <c r="T667" s="25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59" t="s">
        <v>175</v>
      </c>
      <c r="AU667" s="259" t="s">
        <v>86</v>
      </c>
      <c r="AV667" s="13" t="s">
        <v>86</v>
      </c>
      <c r="AW667" s="13" t="s">
        <v>32</v>
      </c>
      <c r="AX667" s="13" t="s">
        <v>76</v>
      </c>
      <c r="AY667" s="259" t="s">
        <v>138</v>
      </c>
    </row>
    <row r="668" spans="1:51" s="13" customFormat="1" ht="12">
      <c r="A668" s="13"/>
      <c r="B668" s="248"/>
      <c r="C668" s="249"/>
      <c r="D668" s="250" t="s">
        <v>175</v>
      </c>
      <c r="E668" s="251" t="s">
        <v>1</v>
      </c>
      <c r="F668" s="252" t="s">
        <v>1009</v>
      </c>
      <c r="G668" s="249"/>
      <c r="H668" s="253">
        <v>18.425</v>
      </c>
      <c r="I668" s="254"/>
      <c r="J668" s="249"/>
      <c r="K668" s="249"/>
      <c r="L668" s="255"/>
      <c r="M668" s="256"/>
      <c r="N668" s="257"/>
      <c r="O668" s="257"/>
      <c r="P668" s="257"/>
      <c r="Q668" s="257"/>
      <c r="R668" s="257"/>
      <c r="S668" s="257"/>
      <c r="T668" s="25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9" t="s">
        <v>175</v>
      </c>
      <c r="AU668" s="259" t="s">
        <v>86</v>
      </c>
      <c r="AV668" s="13" t="s">
        <v>86</v>
      </c>
      <c r="AW668" s="13" t="s">
        <v>32</v>
      </c>
      <c r="AX668" s="13" t="s">
        <v>76</v>
      </c>
      <c r="AY668" s="259" t="s">
        <v>138</v>
      </c>
    </row>
    <row r="669" spans="1:51" s="13" customFormat="1" ht="12">
      <c r="A669" s="13"/>
      <c r="B669" s="248"/>
      <c r="C669" s="249"/>
      <c r="D669" s="250" t="s">
        <v>175</v>
      </c>
      <c r="E669" s="251" t="s">
        <v>1</v>
      </c>
      <c r="F669" s="252" t="s">
        <v>1010</v>
      </c>
      <c r="G669" s="249"/>
      <c r="H669" s="253">
        <v>10.8</v>
      </c>
      <c r="I669" s="254"/>
      <c r="J669" s="249"/>
      <c r="K669" s="249"/>
      <c r="L669" s="255"/>
      <c r="M669" s="256"/>
      <c r="N669" s="257"/>
      <c r="O669" s="257"/>
      <c r="P669" s="257"/>
      <c r="Q669" s="257"/>
      <c r="R669" s="257"/>
      <c r="S669" s="257"/>
      <c r="T669" s="25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9" t="s">
        <v>175</v>
      </c>
      <c r="AU669" s="259" t="s">
        <v>86</v>
      </c>
      <c r="AV669" s="13" t="s">
        <v>86</v>
      </c>
      <c r="AW669" s="13" t="s">
        <v>32</v>
      </c>
      <c r="AX669" s="13" t="s">
        <v>76</v>
      </c>
      <c r="AY669" s="259" t="s">
        <v>138</v>
      </c>
    </row>
    <row r="670" spans="1:51" s="14" customFormat="1" ht="12">
      <c r="A670" s="14"/>
      <c r="B670" s="260"/>
      <c r="C670" s="261"/>
      <c r="D670" s="250" t="s">
        <v>175</v>
      </c>
      <c r="E670" s="262" t="s">
        <v>1</v>
      </c>
      <c r="F670" s="263" t="s">
        <v>177</v>
      </c>
      <c r="G670" s="261"/>
      <c r="H670" s="264">
        <v>53.724999999999994</v>
      </c>
      <c r="I670" s="265"/>
      <c r="J670" s="261"/>
      <c r="K670" s="261"/>
      <c r="L670" s="266"/>
      <c r="M670" s="267"/>
      <c r="N670" s="268"/>
      <c r="O670" s="268"/>
      <c r="P670" s="268"/>
      <c r="Q670" s="268"/>
      <c r="R670" s="268"/>
      <c r="S670" s="268"/>
      <c r="T670" s="269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0" t="s">
        <v>175</v>
      </c>
      <c r="AU670" s="270" t="s">
        <v>86</v>
      </c>
      <c r="AV670" s="14" t="s">
        <v>156</v>
      </c>
      <c r="AW670" s="14" t="s">
        <v>32</v>
      </c>
      <c r="AX670" s="14" t="s">
        <v>84</v>
      </c>
      <c r="AY670" s="270" t="s">
        <v>138</v>
      </c>
    </row>
    <row r="671" spans="1:65" s="2" customFormat="1" ht="33" customHeight="1">
      <c r="A671" s="38"/>
      <c r="B671" s="39"/>
      <c r="C671" s="235" t="s">
        <v>1031</v>
      </c>
      <c r="D671" s="235" t="s">
        <v>141</v>
      </c>
      <c r="E671" s="236" t="s">
        <v>1032</v>
      </c>
      <c r="F671" s="237" t="s">
        <v>1033</v>
      </c>
      <c r="G671" s="238" t="s">
        <v>342</v>
      </c>
      <c r="H671" s="239">
        <v>272.03</v>
      </c>
      <c r="I671" s="240"/>
      <c r="J671" s="241">
        <f>ROUND(I671*H671,2)</f>
        <v>0</v>
      </c>
      <c r="K671" s="237" t="s">
        <v>154</v>
      </c>
      <c r="L671" s="44"/>
      <c r="M671" s="242" t="s">
        <v>1</v>
      </c>
      <c r="N671" s="243" t="s">
        <v>41</v>
      </c>
      <c r="O671" s="91"/>
      <c r="P671" s="244">
        <f>O671*H671</f>
        <v>0</v>
      </c>
      <c r="Q671" s="244">
        <v>0.08088</v>
      </c>
      <c r="R671" s="244">
        <f>Q671*H671</f>
        <v>22.001786399999997</v>
      </c>
      <c r="S671" s="244">
        <v>0</v>
      </c>
      <c r="T671" s="245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46" t="s">
        <v>156</v>
      </c>
      <c r="AT671" s="246" t="s">
        <v>141</v>
      </c>
      <c r="AU671" s="246" t="s">
        <v>86</v>
      </c>
      <c r="AY671" s="17" t="s">
        <v>138</v>
      </c>
      <c r="BE671" s="247">
        <f>IF(N671="základní",J671,0)</f>
        <v>0</v>
      </c>
      <c r="BF671" s="247">
        <f>IF(N671="snížená",J671,0)</f>
        <v>0</v>
      </c>
      <c r="BG671" s="247">
        <f>IF(N671="zákl. přenesená",J671,0)</f>
        <v>0</v>
      </c>
      <c r="BH671" s="247">
        <f>IF(N671="sníž. přenesená",J671,0)</f>
        <v>0</v>
      </c>
      <c r="BI671" s="247">
        <f>IF(N671="nulová",J671,0)</f>
        <v>0</v>
      </c>
      <c r="BJ671" s="17" t="s">
        <v>84</v>
      </c>
      <c r="BK671" s="247">
        <f>ROUND(I671*H671,2)</f>
        <v>0</v>
      </c>
      <c r="BL671" s="17" t="s">
        <v>156</v>
      </c>
      <c r="BM671" s="246" t="s">
        <v>1034</v>
      </c>
    </row>
    <row r="672" spans="1:51" s="15" customFormat="1" ht="12">
      <c r="A672" s="15"/>
      <c r="B672" s="276"/>
      <c r="C672" s="277"/>
      <c r="D672" s="250" t="s">
        <v>175</v>
      </c>
      <c r="E672" s="278" t="s">
        <v>1</v>
      </c>
      <c r="F672" s="279" t="s">
        <v>1035</v>
      </c>
      <c r="G672" s="277"/>
      <c r="H672" s="278" t="s">
        <v>1</v>
      </c>
      <c r="I672" s="280"/>
      <c r="J672" s="277"/>
      <c r="K672" s="277"/>
      <c r="L672" s="281"/>
      <c r="M672" s="282"/>
      <c r="N672" s="283"/>
      <c r="O672" s="283"/>
      <c r="P672" s="283"/>
      <c r="Q672" s="283"/>
      <c r="R672" s="283"/>
      <c r="S672" s="283"/>
      <c r="T672" s="284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85" t="s">
        <v>175</v>
      </c>
      <c r="AU672" s="285" t="s">
        <v>86</v>
      </c>
      <c r="AV672" s="15" t="s">
        <v>84</v>
      </c>
      <c r="AW672" s="15" t="s">
        <v>32</v>
      </c>
      <c r="AX672" s="15" t="s">
        <v>76</v>
      </c>
      <c r="AY672" s="285" t="s">
        <v>138</v>
      </c>
    </row>
    <row r="673" spans="1:51" s="13" customFormat="1" ht="12">
      <c r="A673" s="13"/>
      <c r="B673" s="248"/>
      <c r="C673" s="249"/>
      <c r="D673" s="250" t="s">
        <v>175</v>
      </c>
      <c r="E673" s="251" t="s">
        <v>1</v>
      </c>
      <c r="F673" s="252" t="s">
        <v>1036</v>
      </c>
      <c r="G673" s="249"/>
      <c r="H673" s="253">
        <v>272.03</v>
      </c>
      <c r="I673" s="254"/>
      <c r="J673" s="249"/>
      <c r="K673" s="249"/>
      <c r="L673" s="255"/>
      <c r="M673" s="256"/>
      <c r="N673" s="257"/>
      <c r="O673" s="257"/>
      <c r="P673" s="257"/>
      <c r="Q673" s="257"/>
      <c r="R673" s="257"/>
      <c r="S673" s="257"/>
      <c r="T673" s="25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9" t="s">
        <v>175</v>
      </c>
      <c r="AU673" s="259" t="s">
        <v>86</v>
      </c>
      <c r="AV673" s="13" t="s">
        <v>86</v>
      </c>
      <c r="AW673" s="13" t="s">
        <v>32</v>
      </c>
      <c r="AX673" s="13" t="s">
        <v>76</v>
      </c>
      <c r="AY673" s="259" t="s">
        <v>138</v>
      </c>
    </row>
    <row r="674" spans="1:51" s="14" customFormat="1" ht="12">
      <c r="A674" s="14"/>
      <c r="B674" s="260"/>
      <c r="C674" s="261"/>
      <c r="D674" s="250" t="s">
        <v>175</v>
      </c>
      <c r="E674" s="262" t="s">
        <v>1</v>
      </c>
      <c r="F674" s="263" t="s">
        <v>177</v>
      </c>
      <c r="G674" s="261"/>
      <c r="H674" s="264">
        <v>272.03</v>
      </c>
      <c r="I674" s="265"/>
      <c r="J674" s="261"/>
      <c r="K674" s="261"/>
      <c r="L674" s="266"/>
      <c r="M674" s="267"/>
      <c r="N674" s="268"/>
      <c r="O674" s="268"/>
      <c r="P674" s="268"/>
      <c r="Q674" s="268"/>
      <c r="R674" s="268"/>
      <c r="S674" s="268"/>
      <c r="T674" s="269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0" t="s">
        <v>175</v>
      </c>
      <c r="AU674" s="270" t="s">
        <v>86</v>
      </c>
      <c r="AV674" s="14" t="s">
        <v>156</v>
      </c>
      <c r="AW674" s="14" t="s">
        <v>32</v>
      </c>
      <c r="AX674" s="14" t="s">
        <v>84</v>
      </c>
      <c r="AY674" s="270" t="s">
        <v>138</v>
      </c>
    </row>
    <row r="675" spans="1:65" s="2" customFormat="1" ht="16.5" customHeight="1">
      <c r="A675" s="38"/>
      <c r="B675" s="39"/>
      <c r="C675" s="286" t="s">
        <v>1037</v>
      </c>
      <c r="D675" s="286" t="s">
        <v>529</v>
      </c>
      <c r="E675" s="287" t="s">
        <v>1038</v>
      </c>
      <c r="F675" s="288" t="s">
        <v>1039</v>
      </c>
      <c r="G675" s="289" t="s">
        <v>342</v>
      </c>
      <c r="H675" s="290">
        <v>277.471</v>
      </c>
      <c r="I675" s="291"/>
      <c r="J675" s="292">
        <f>ROUND(I675*H675,2)</f>
        <v>0</v>
      </c>
      <c r="K675" s="288" t="s">
        <v>145</v>
      </c>
      <c r="L675" s="293"/>
      <c r="M675" s="294" t="s">
        <v>1</v>
      </c>
      <c r="N675" s="295" t="s">
        <v>41</v>
      </c>
      <c r="O675" s="91"/>
      <c r="P675" s="244">
        <f>O675*H675</f>
        <v>0</v>
      </c>
      <c r="Q675" s="244">
        <v>0.056</v>
      </c>
      <c r="R675" s="244">
        <f>Q675*H675</f>
        <v>15.538376000000001</v>
      </c>
      <c r="S675" s="244">
        <v>0</v>
      </c>
      <c r="T675" s="245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46" t="s">
        <v>171</v>
      </c>
      <c r="AT675" s="246" t="s">
        <v>529</v>
      </c>
      <c r="AU675" s="246" t="s">
        <v>86</v>
      </c>
      <c r="AY675" s="17" t="s">
        <v>138</v>
      </c>
      <c r="BE675" s="247">
        <f>IF(N675="základní",J675,0)</f>
        <v>0</v>
      </c>
      <c r="BF675" s="247">
        <f>IF(N675="snížená",J675,0)</f>
        <v>0</v>
      </c>
      <c r="BG675" s="247">
        <f>IF(N675="zákl. přenesená",J675,0)</f>
        <v>0</v>
      </c>
      <c r="BH675" s="247">
        <f>IF(N675="sníž. přenesená",J675,0)</f>
        <v>0</v>
      </c>
      <c r="BI675" s="247">
        <f>IF(N675="nulová",J675,0)</f>
        <v>0</v>
      </c>
      <c r="BJ675" s="17" t="s">
        <v>84</v>
      </c>
      <c r="BK675" s="247">
        <f>ROUND(I675*H675,2)</f>
        <v>0</v>
      </c>
      <c r="BL675" s="17" t="s">
        <v>156</v>
      </c>
      <c r="BM675" s="246" t="s">
        <v>1040</v>
      </c>
    </row>
    <row r="676" spans="1:51" s="13" customFormat="1" ht="12">
      <c r="A676" s="13"/>
      <c r="B676" s="248"/>
      <c r="C676" s="249"/>
      <c r="D676" s="250" t="s">
        <v>175</v>
      </c>
      <c r="E676" s="251" t="s">
        <v>1</v>
      </c>
      <c r="F676" s="252" t="s">
        <v>1041</v>
      </c>
      <c r="G676" s="249"/>
      <c r="H676" s="253">
        <v>277.471</v>
      </c>
      <c r="I676" s="254"/>
      <c r="J676" s="249"/>
      <c r="K676" s="249"/>
      <c r="L676" s="255"/>
      <c r="M676" s="256"/>
      <c r="N676" s="257"/>
      <c r="O676" s="257"/>
      <c r="P676" s="257"/>
      <c r="Q676" s="257"/>
      <c r="R676" s="257"/>
      <c r="S676" s="257"/>
      <c r="T676" s="25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9" t="s">
        <v>175</v>
      </c>
      <c r="AU676" s="259" t="s">
        <v>86</v>
      </c>
      <c r="AV676" s="13" t="s">
        <v>86</v>
      </c>
      <c r="AW676" s="13" t="s">
        <v>32</v>
      </c>
      <c r="AX676" s="13" t="s">
        <v>76</v>
      </c>
      <c r="AY676" s="259" t="s">
        <v>138</v>
      </c>
    </row>
    <row r="677" spans="1:51" s="14" customFormat="1" ht="12">
      <c r="A677" s="14"/>
      <c r="B677" s="260"/>
      <c r="C677" s="261"/>
      <c r="D677" s="250" t="s">
        <v>175</v>
      </c>
      <c r="E677" s="262" t="s">
        <v>1</v>
      </c>
      <c r="F677" s="263" t="s">
        <v>177</v>
      </c>
      <c r="G677" s="261"/>
      <c r="H677" s="264">
        <v>277.471</v>
      </c>
      <c r="I677" s="265"/>
      <c r="J677" s="261"/>
      <c r="K677" s="261"/>
      <c r="L677" s="266"/>
      <c r="M677" s="267"/>
      <c r="N677" s="268"/>
      <c r="O677" s="268"/>
      <c r="P677" s="268"/>
      <c r="Q677" s="268"/>
      <c r="R677" s="268"/>
      <c r="S677" s="268"/>
      <c r="T677" s="26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70" t="s">
        <v>175</v>
      </c>
      <c r="AU677" s="270" t="s">
        <v>86</v>
      </c>
      <c r="AV677" s="14" t="s">
        <v>156</v>
      </c>
      <c r="AW677" s="14" t="s">
        <v>32</v>
      </c>
      <c r="AX677" s="14" t="s">
        <v>84</v>
      </c>
      <c r="AY677" s="270" t="s">
        <v>138</v>
      </c>
    </row>
    <row r="678" spans="1:65" s="2" customFormat="1" ht="16.5" customHeight="1">
      <c r="A678" s="38"/>
      <c r="B678" s="39"/>
      <c r="C678" s="235" t="s">
        <v>1042</v>
      </c>
      <c r="D678" s="235" t="s">
        <v>141</v>
      </c>
      <c r="E678" s="236" t="s">
        <v>1043</v>
      </c>
      <c r="F678" s="237" t="s">
        <v>1044</v>
      </c>
      <c r="G678" s="238" t="s">
        <v>342</v>
      </c>
      <c r="H678" s="239">
        <v>699.5</v>
      </c>
      <c r="I678" s="240"/>
      <c r="J678" s="241">
        <f>ROUND(I678*H678,2)</f>
        <v>0</v>
      </c>
      <c r="K678" s="237" t="s">
        <v>145</v>
      </c>
      <c r="L678" s="44"/>
      <c r="M678" s="242" t="s">
        <v>1</v>
      </c>
      <c r="N678" s="243" t="s">
        <v>41</v>
      </c>
      <c r="O678" s="91"/>
      <c r="P678" s="244">
        <f>O678*H678</f>
        <v>0</v>
      </c>
      <c r="Q678" s="244">
        <v>0</v>
      </c>
      <c r="R678" s="244">
        <f>Q678*H678</f>
        <v>0</v>
      </c>
      <c r="S678" s="244">
        <v>0</v>
      </c>
      <c r="T678" s="245">
        <f>S678*H678</f>
        <v>0</v>
      </c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R678" s="246" t="s">
        <v>156</v>
      </c>
      <c r="AT678" s="246" t="s">
        <v>141</v>
      </c>
      <c r="AU678" s="246" t="s">
        <v>86</v>
      </c>
      <c r="AY678" s="17" t="s">
        <v>138</v>
      </c>
      <c r="BE678" s="247">
        <f>IF(N678="základní",J678,0)</f>
        <v>0</v>
      </c>
      <c r="BF678" s="247">
        <f>IF(N678="snížená",J678,0)</f>
        <v>0</v>
      </c>
      <c r="BG678" s="247">
        <f>IF(N678="zákl. přenesená",J678,0)</f>
        <v>0</v>
      </c>
      <c r="BH678" s="247">
        <f>IF(N678="sníž. přenesená",J678,0)</f>
        <v>0</v>
      </c>
      <c r="BI678" s="247">
        <f>IF(N678="nulová",J678,0)</f>
        <v>0</v>
      </c>
      <c r="BJ678" s="17" t="s">
        <v>84</v>
      </c>
      <c r="BK678" s="247">
        <f>ROUND(I678*H678,2)</f>
        <v>0</v>
      </c>
      <c r="BL678" s="17" t="s">
        <v>156</v>
      </c>
      <c r="BM678" s="246" t="s">
        <v>1045</v>
      </c>
    </row>
    <row r="679" spans="1:51" s="13" customFormat="1" ht="12">
      <c r="A679" s="13"/>
      <c r="B679" s="248"/>
      <c r="C679" s="249"/>
      <c r="D679" s="250" t="s">
        <v>175</v>
      </c>
      <c r="E679" s="251" t="s">
        <v>1</v>
      </c>
      <c r="F679" s="252" t="s">
        <v>1046</v>
      </c>
      <c r="G679" s="249"/>
      <c r="H679" s="253">
        <v>699.5</v>
      </c>
      <c r="I679" s="254"/>
      <c r="J679" s="249"/>
      <c r="K679" s="249"/>
      <c r="L679" s="255"/>
      <c r="M679" s="256"/>
      <c r="N679" s="257"/>
      <c r="O679" s="257"/>
      <c r="P679" s="257"/>
      <c r="Q679" s="257"/>
      <c r="R679" s="257"/>
      <c r="S679" s="257"/>
      <c r="T679" s="258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9" t="s">
        <v>175</v>
      </c>
      <c r="AU679" s="259" t="s">
        <v>86</v>
      </c>
      <c r="AV679" s="13" t="s">
        <v>86</v>
      </c>
      <c r="AW679" s="13" t="s">
        <v>32</v>
      </c>
      <c r="AX679" s="13" t="s">
        <v>76</v>
      </c>
      <c r="AY679" s="259" t="s">
        <v>138</v>
      </c>
    </row>
    <row r="680" spans="1:51" s="14" customFormat="1" ht="12">
      <c r="A680" s="14"/>
      <c r="B680" s="260"/>
      <c r="C680" s="261"/>
      <c r="D680" s="250" t="s">
        <v>175</v>
      </c>
      <c r="E680" s="262" t="s">
        <v>1</v>
      </c>
      <c r="F680" s="263" t="s">
        <v>177</v>
      </c>
      <c r="G680" s="261"/>
      <c r="H680" s="264">
        <v>699.5</v>
      </c>
      <c r="I680" s="265"/>
      <c r="J680" s="261"/>
      <c r="K680" s="261"/>
      <c r="L680" s="266"/>
      <c r="M680" s="267"/>
      <c r="N680" s="268"/>
      <c r="O680" s="268"/>
      <c r="P680" s="268"/>
      <c r="Q680" s="268"/>
      <c r="R680" s="268"/>
      <c r="S680" s="268"/>
      <c r="T680" s="269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70" t="s">
        <v>175</v>
      </c>
      <c r="AU680" s="270" t="s">
        <v>86</v>
      </c>
      <c r="AV680" s="14" t="s">
        <v>156</v>
      </c>
      <c r="AW680" s="14" t="s">
        <v>32</v>
      </c>
      <c r="AX680" s="14" t="s">
        <v>84</v>
      </c>
      <c r="AY680" s="270" t="s">
        <v>138</v>
      </c>
    </row>
    <row r="681" spans="1:65" s="2" customFormat="1" ht="16.5" customHeight="1">
      <c r="A681" s="38"/>
      <c r="B681" s="39"/>
      <c r="C681" s="235" t="s">
        <v>1047</v>
      </c>
      <c r="D681" s="235" t="s">
        <v>141</v>
      </c>
      <c r="E681" s="236" t="s">
        <v>1048</v>
      </c>
      <c r="F681" s="237" t="s">
        <v>1049</v>
      </c>
      <c r="G681" s="238" t="s">
        <v>249</v>
      </c>
      <c r="H681" s="239">
        <v>53.725</v>
      </c>
      <c r="I681" s="240"/>
      <c r="J681" s="241">
        <f>ROUND(I681*H681,2)</f>
        <v>0</v>
      </c>
      <c r="K681" s="237" t="s">
        <v>145</v>
      </c>
      <c r="L681" s="44"/>
      <c r="M681" s="242" t="s">
        <v>1</v>
      </c>
      <c r="N681" s="243" t="s">
        <v>41</v>
      </c>
      <c r="O681" s="91"/>
      <c r="P681" s="244">
        <f>O681*H681</f>
        <v>0</v>
      </c>
      <c r="Q681" s="244">
        <v>1E-05</v>
      </c>
      <c r="R681" s="244">
        <f>Q681*H681</f>
        <v>0.0005372500000000001</v>
      </c>
      <c r="S681" s="244">
        <v>0</v>
      </c>
      <c r="T681" s="245">
        <f>S681*H681</f>
        <v>0</v>
      </c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R681" s="246" t="s">
        <v>156</v>
      </c>
      <c r="AT681" s="246" t="s">
        <v>141</v>
      </c>
      <c r="AU681" s="246" t="s">
        <v>86</v>
      </c>
      <c r="AY681" s="17" t="s">
        <v>138</v>
      </c>
      <c r="BE681" s="247">
        <f>IF(N681="základní",J681,0)</f>
        <v>0</v>
      </c>
      <c r="BF681" s="247">
        <f>IF(N681="snížená",J681,0)</f>
        <v>0</v>
      </c>
      <c r="BG681" s="247">
        <f>IF(N681="zákl. přenesená",J681,0)</f>
        <v>0</v>
      </c>
      <c r="BH681" s="247">
        <f>IF(N681="sníž. přenesená",J681,0)</f>
        <v>0</v>
      </c>
      <c r="BI681" s="247">
        <f>IF(N681="nulová",J681,0)</f>
        <v>0</v>
      </c>
      <c r="BJ681" s="17" t="s">
        <v>84</v>
      </c>
      <c r="BK681" s="247">
        <f>ROUND(I681*H681,2)</f>
        <v>0</v>
      </c>
      <c r="BL681" s="17" t="s">
        <v>156</v>
      </c>
      <c r="BM681" s="246" t="s">
        <v>1050</v>
      </c>
    </row>
    <row r="682" spans="1:51" s="13" customFormat="1" ht="12">
      <c r="A682" s="13"/>
      <c r="B682" s="248"/>
      <c r="C682" s="249"/>
      <c r="D682" s="250" t="s">
        <v>175</v>
      </c>
      <c r="E682" s="251" t="s">
        <v>1</v>
      </c>
      <c r="F682" s="252" t="s">
        <v>1051</v>
      </c>
      <c r="G682" s="249"/>
      <c r="H682" s="253">
        <v>53.725</v>
      </c>
      <c r="I682" s="254"/>
      <c r="J682" s="249"/>
      <c r="K682" s="249"/>
      <c r="L682" s="255"/>
      <c r="M682" s="256"/>
      <c r="N682" s="257"/>
      <c r="O682" s="257"/>
      <c r="P682" s="257"/>
      <c r="Q682" s="257"/>
      <c r="R682" s="257"/>
      <c r="S682" s="257"/>
      <c r="T682" s="258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9" t="s">
        <v>175</v>
      </c>
      <c r="AU682" s="259" t="s">
        <v>86</v>
      </c>
      <c r="AV682" s="13" t="s">
        <v>86</v>
      </c>
      <c r="AW682" s="13" t="s">
        <v>32</v>
      </c>
      <c r="AX682" s="13" t="s">
        <v>76</v>
      </c>
      <c r="AY682" s="259" t="s">
        <v>138</v>
      </c>
    </row>
    <row r="683" spans="1:51" s="14" customFormat="1" ht="12">
      <c r="A683" s="14"/>
      <c r="B683" s="260"/>
      <c r="C683" s="261"/>
      <c r="D683" s="250" t="s">
        <v>175</v>
      </c>
      <c r="E683" s="262" t="s">
        <v>1</v>
      </c>
      <c r="F683" s="263" t="s">
        <v>177</v>
      </c>
      <c r="G683" s="261"/>
      <c r="H683" s="264">
        <v>53.725</v>
      </c>
      <c r="I683" s="265"/>
      <c r="J683" s="261"/>
      <c r="K683" s="261"/>
      <c r="L683" s="266"/>
      <c r="M683" s="267"/>
      <c r="N683" s="268"/>
      <c r="O683" s="268"/>
      <c r="P683" s="268"/>
      <c r="Q683" s="268"/>
      <c r="R683" s="268"/>
      <c r="S683" s="268"/>
      <c r="T683" s="269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0" t="s">
        <v>175</v>
      </c>
      <c r="AU683" s="270" t="s">
        <v>86</v>
      </c>
      <c r="AV683" s="14" t="s">
        <v>156</v>
      </c>
      <c r="AW683" s="14" t="s">
        <v>32</v>
      </c>
      <c r="AX683" s="14" t="s">
        <v>84</v>
      </c>
      <c r="AY683" s="270" t="s">
        <v>138</v>
      </c>
    </row>
    <row r="684" spans="1:65" s="2" customFormat="1" ht="21.75" customHeight="1">
      <c r="A684" s="38"/>
      <c r="B684" s="39"/>
      <c r="C684" s="235" t="s">
        <v>1052</v>
      </c>
      <c r="D684" s="235" t="s">
        <v>141</v>
      </c>
      <c r="E684" s="236" t="s">
        <v>1053</v>
      </c>
      <c r="F684" s="237" t="s">
        <v>1054</v>
      </c>
      <c r="G684" s="238" t="s">
        <v>342</v>
      </c>
      <c r="H684" s="239">
        <v>44</v>
      </c>
      <c r="I684" s="240"/>
      <c r="J684" s="241">
        <f>ROUND(I684*H684,2)</f>
        <v>0</v>
      </c>
      <c r="K684" s="237" t="s">
        <v>154</v>
      </c>
      <c r="L684" s="44"/>
      <c r="M684" s="242" t="s">
        <v>1</v>
      </c>
      <c r="N684" s="243" t="s">
        <v>41</v>
      </c>
      <c r="O684" s="91"/>
      <c r="P684" s="244">
        <f>O684*H684</f>
        <v>0</v>
      </c>
      <c r="Q684" s="244">
        <v>0.14321</v>
      </c>
      <c r="R684" s="244">
        <f>Q684*H684</f>
        <v>6.30124</v>
      </c>
      <c r="S684" s="244">
        <v>0</v>
      </c>
      <c r="T684" s="245">
        <f>S684*H684</f>
        <v>0</v>
      </c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R684" s="246" t="s">
        <v>156</v>
      </c>
      <c r="AT684" s="246" t="s">
        <v>141</v>
      </c>
      <c r="AU684" s="246" t="s">
        <v>86</v>
      </c>
      <c r="AY684" s="17" t="s">
        <v>138</v>
      </c>
      <c r="BE684" s="247">
        <f>IF(N684="základní",J684,0)</f>
        <v>0</v>
      </c>
      <c r="BF684" s="247">
        <f>IF(N684="snížená",J684,0)</f>
        <v>0</v>
      </c>
      <c r="BG684" s="247">
        <f>IF(N684="zákl. přenesená",J684,0)</f>
        <v>0</v>
      </c>
      <c r="BH684" s="247">
        <f>IF(N684="sníž. přenesená",J684,0)</f>
        <v>0</v>
      </c>
      <c r="BI684" s="247">
        <f>IF(N684="nulová",J684,0)</f>
        <v>0</v>
      </c>
      <c r="BJ684" s="17" t="s">
        <v>84</v>
      </c>
      <c r="BK684" s="247">
        <f>ROUND(I684*H684,2)</f>
        <v>0</v>
      </c>
      <c r="BL684" s="17" t="s">
        <v>156</v>
      </c>
      <c r="BM684" s="246" t="s">
        <v>1055</v>
      </c>
    </row>
    <row r="685" spans="1:51" s="13" customFormat="1" ht="12">
      <c r="A685" s="13"/>
      <c r="B685" s="248"/>
      <c r="C685" s="249"/>
      <c r="D685" s="250" t="s">
        <v>175</v>
      </c>
      <c r="E685" s="251" t="s">
        <v>1</v>
      </c>
      <c r="F685" s="252" t="s">
        <v>1056</v>
      </c>
      <c r="G685" s="249"/>
      <c r="H685" s="253">
        <v>16</v>
      </c>
      <c r="I685" s="254"/>
      <c r="J685" s="249"/>
      <c r="K685" s="249"/>
      <c r="L685" s="255"/>
      <c r="M685" s="256"/>
      <c r="N685" s="257"/>
      <c r="O685" s="257"/>
      <c r="P685" s="257"/>
      <c r="Q685" s="257"/>
      <c r="R685" s="257"/>
      <c r="S685" s="257"/>
      <c r="T685" s="25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9" t="s">
        <v>175</v>
      </c>
      <c r="AU685" s="259" t="s">
        <v>86</v>
      </c>
      <c r="AV685" s="13" t="s">
        <v>86</v>
      </c>
      <c r="AW685" s="13" t="s">
        <v>32</v>
      </c>
      <c r="AX685" s="13" t="s">
        <v>76</v>
      </c>
      <c r="AY685" s="259" t="s">
        <v>138</v>
      </c>
    </row>
    <row r="686" spans="1:51" s="13" customFormat="1" ht="12">
      <c r="A686" s="13"/>
      <c r="B686" s="248"/>
      <c r="C686" s="249"/>
      <c r="D686" s="250" t="s">
        <v>175</v>
      </c>
      <c r="E686" s="251" t="s">
        <v>1</v>
      </c>
      <c r="F686" s="252" t="s">
        <v>1057</v>
      </c>
      <c r="G686" s="249"/>
      <c r="H686" s="253">
        <v>28</v>
      </c>
      <c r="I686" s="254"/>
      <c r="J686" s="249"/>
      <c r="K686" s="249"/>
      <c r="L686" s="255"/>
      <c r="M686" s="256"/>
      <c r="N686" s="257"/>
      <c r="O686" s="257"/>
      <c r="P686" s="257"/>
      <c r="Q686" s="257"/>
      <c r="R686" s="257"/>
      <c r="S686" s="257"/>
      <c r="T686" s="25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59" t="s">
        <v>175</v>
      </c>
      <c r="AU686" s="259" t="s">
        <v>86</v>
      </c>
      <c r="AV686" s="13" t="s">
        <v>86</v>
      </c>
      <c r="AW686" s="13" t="s">
        <v>32</v>
      </c>
      <c r="AX686" s="13" t="s">
        <v>76</v>
      </c>
      <c r="AY686" s="259" t="s">
        <v>138</v>
      </c>
    </row>
    <row r="687" spans="1:51" s="14" customFormat="1" ht="12">
      <c r="A687" s="14"/>
      <c r="B687" s="260"/>
      <c r="C687" s="261"/>
      <c r="D687" s="250" t="s">
        <v>175</v>
      </c>
      <c r="E687" s="262" t="s">
        <v>1</v>
      </c>
      <c r="F687" s="263" t="s">
        <v>177</v>
      </c>
      <c r="G687" s="261"/>
      <c r="H687" s="264">
        <v>44</v>
      </c>
      <c r="I687" s="265"/>
      <c r="J687" s="261"/>
      <c r="K687" s="261"/>
      <c r="L687" s="266"/>
      <c r="M687" s="267"/>
      <c r="N687" s="268"/>
      <c r="O687" s="268"/>
      <c r="P687" s="268"/>
      <c r="Q687" s="268"/>
      <c r="R687" s="268"/>
      <c r="S687" s="268"/>
      <c r="T687" s="269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70" t="s">
        <v>175</v>
      </c>
      <c r="AU687" s="270" t="s">
        <v>86</v>
      </c>
      <c r="AV687" s="14" t="s">
        <v>156</v>
      </c>
      <c r="AW687" s="14" t="s">
        <v>32</v>
      </c>
      <c r="AX687" s="14" t="s">
        <v>84</v>
      </c>
      <c r="AY687" s="270" t="s">
        <v>138</v>
      </c>
    </row>
    <row r="688" spans="1:65" s="2" customFormat="1" ht="21.75" customHeight="1">
      <c r="A688" s="38"/>
      <c r="B688" s="39"/>
      <c r="C688" s="286" t="s">
        <v>1058</v>
      </c>
      <c r="D688" s="286" t="s">
        <v>529</v>
      </c>
      <c r="E688" s="287" t="s">
        <v>1059</v>
      </c>
      <c r="F688" s="288" t="s">
        <v>1060</v>
      </c>
      <c r="G688" s="289" t="s">
        <v>342</v>
      </c>
      <c r="H688" s="290">
        <v>17.6</v>
      </c>
      <c r="I688" s="291"/>
      <c r="J688" s="292">
        <f>ROUND(I688*H688,2)</f>
        <v>0</v>
      </c>
      <c r="K688" s="288" t="s">
        <v>154</v>
      </c>
      <c r="L688" s="293"/>
      <c r="M688" s="294" t="s">
        <v>1</v>
      </c>
      <c r="N688" s="295" t="s">
        <v>41</v>
      </c>
      <c r="O688" s="91"/>
      <c r="P688" s="244">
        <f>O688*H688</f>
        <v>0</v>
      </c>
      <c r="Q688" s="244">
        <v>0.06567</v>
      </c>
      <c r="R688" s="244">
        <f>Q688*H688</f>
        <v>1.1557920000000002</v>
      </c>
      <c r="S688" s="244">
        <v>0</v>
      </c>
      <c r="T688" s="245">
        <f>S688*H688</f>
        <v>0</v>
      </c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R688" s="246" t="s">
        <v>171</v>
      </c>
      <c r="AT688" s="246" t="s">
        <v>529</v>
      </c>
      <c r="AU688" s="246" t="s">
        <v>86</v>
      </c>
      <c r="AY688" s="17" t="s">
        <v>138</v>
      </c>
      <c r="BE688" s="247">
        <f>IF(N688="základní",J688,0)</f>
        <v>0</v>
      </c>
      <c r="BF688" s="247">
        <f>IF(N688="snížená",J688,0)</f>
        <v>0</v>
      </c>
      <c r="BG688" s="247">
        <f>IF(N688="zákl. přenesená",J688,0)</f>
        <v>0</v>
      </c>
      <c r="BH688" s="247">
        <f>IF(N688="sníž. přenesená",J688,0)</f>
        <v>0</v>
      </c>
      <c r="BI688" s="247">
        <f>IF(N688="nulová",J688,0)</f>
        <v>0</v>
      </c>
      <c r="BJ688" s="17" t="s">
        <v>84</v>
      </c>
      <c r="BK688" s="247">
        <f>ROUND(I688*H688,2)</f>
        <v>0</v>
      </c>
      <c r="BL688" s="17" t="s">
        <v>156</v>
      </c>
      <c r="BM688" s="246" t="s">
        <v>1061</v>
      </c>
    </row>
    <row r="689" spans="1:51" s="13" customFormat="1" ht="12">
      <c r="A689" s="13"/>
      <c r="B689" s="248"/>
      <c r="C689" s="249"/>
      <c r="D689" s="250" t="s">
        <v>175</v>
      </c>
      <c r="E689" s="251" t="s">
        <v>1</v>
      </c>
      <c r="F689" s="252" t="s">
        <v>1062</v>
      </c>
      <c r="G689" s="249"/>
      <c r="H689" s="253">
        <v>17.6</v>
      </c>
      <c r="I689" s="254"/>
      <c r="J689" s="249"/>
      <c r="K689" s="249"/>
      <c r="L689" s="255"/>
      <c r="M689" s="256"/>
      <c r="N689" s="257"/>
      <c r="O689" s="257"/>
      <c r="P689" s="257"/>
      <c r="Q689" s="257"/>
      <c r="R689" s="257"/>
      <c r="S689" s="257"/>
      <c r="T689" s="25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59" t="s">
        <v>175</v>
      </c>
      <c r="AU689" s="259" t="s">
        <v>86</v>
      </c>
      <c r="AV689" s="13" t="s">
        <v>86</v>
      </c>
      <c r="AW689" s="13" t="s">
        <v>32</v>
      </c>
      <c r="AX689" s="13" t="s">
        <v>76</v>
      </c>
      <c r="AY689" s="259" t="s">
        <v>138</v>
      </c>
    </row>
    <row r="690" spans="1:51" s="14" customFormat="1" ht="12">
      <c r="A690" s="14"/>
      <c r="B690" s="260"/>
      <c r="C690" s="261"/>
      <c r="D690" s="250" t="s">
        <v>175</v>
      </c>
      <c r="E690" s="262" t="s">
        <v>1</v>
      </c>
      <c r="F690" s="263" t="s">
        <v>177</v>
      </c>
      <c r="G690" s="261"/>
      <c r="H690" s="264">
        <v>17.6</v>
      </c>
      <c r="I690" s="265"/>
      <c r="J690" s="261"/>
      <c r="K690" s="261"/>
      <c r="L690" s="266"/>
      <c r="M690" s="267"/>
      <c r="N690" s="268"/>
      <c r="O690" s="268"/>
      <c r="P690" s="268"/>
      <c r="Q690" s="268"/>
      <c r="R690" s="268"/>
      <c r="S690" s="268"/>
      <c r="T690" s="269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0" t="s">
        <v>175</v>
      </c>
      <c r="AU690" s="270" t="s">
        <v>86</v>
      </c>
      <c r="AV690" s="14" t="s">
        <v>156</v>
      </c>
      <c r="AW690" s="14" t="s">
        <v>32</v>
      </c>
      <c r="AX690" s="14" t="s">
        <v>84</v>
      </c>
      <c r="AY690" s="270" t="s">
        <v>138</v>
      </c>
    </row>
    <row r="691" spans="1:65" s="2" customFormat="1" ht="16.5" customHeight="1">
      <c r="A691" s="38"/>
      <c r="B691" s="39"/>
      <c r="C691" s="286" t="s">
        <v>1063</v>
      </c>
      <c r="D691" s="286" t="s">
        <v>529</v>
      </c>
      <c r="E691" s="287" t="s">
        <v>1064</v>
      </c>
      <c r="F691" s="288" t="s">
        <v>1065</v>
      </c>
      <c r="G691" s="289" t="s">
        <v>342</v>
      </c>
      <c r="H691" s="290">
        <v>30.8</v>
      </c>
      <c r="I691" s="291"/>
      <c r="J691" s="292">
        <f>ROUND(I691*H691,2)</f>
        <v>0</v>
      </c>
      <c r="K691" s="288" t="s">
        <v>154</v>
      </c>
      <c r="L691" s="293"/>
      <c r="M691" s="294" t="s">
        <v>1</v>
      </c>
      <c r="N691" s="295" t="s">
        <v>41</v>
      </c>
      <c r="O691" s="91"/>
      <c r="P691" s="244">
        <f>O691*H691</f>
        <v>0</v>
      </c>
      <c r="Q691" s="244">
        <v>0.0483</v>
      </c>
      <c r="R691" s="244">
        <f>Q691*H691</f>
        <v>1.48764</v>
      </c>
      <c r="S691" s="244">
        <v>0</v>
      </c>
      <c r="T691" s="245">
        <f>S691*H691</f>
        <v>0</v>
      </c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R691" s="246" t="s">
        <v>171</v>
      </c>
      <c r="AT691" s="246" t="s">
        <v>529</v>
      </c>
      <c r="AU691" s="246" t="s">
        <v>86</v>
      </c>
      <c r="AY691" s="17" t="s">
        <v>138</v>
      </c>
      <c r="BE691" s="247">
        <f>IF(N691="základní",J691,0)</f>
        <v>0</v>
      </c>
      <c r="BF691" s="247">
        <f>IF(N691="snížená",J691,0)</f>
        <v>0</v>
      </c>
      <c r="BG691" s="247">
        <f>IF(N691="zákl. přenesená",J691,0)</f>
        <v>0</v>
      </c>
      <c r="BH691" s="247">
        <f>IF(N691="sníž. přenesená",J691,0)</f>
        <v>0</v>
      </c>
      <c r="BI691" s="247">
        <f>IF(N691="nulová",J691,0)</f>
        <v>0</v>
      </c>
      <c r="BJ691" s="17" t="s">
        <v>84</v>
      </c>
      <c r="BK691" s="247">
        <f>ROUND(I691*H691,2)</f>
        <v>0</v>
      </c>
      <c r="BL691" s="17" t="s">
        <v>156</v>
      </c>
      <c r="BM691" s="246" t="s">
        <v>1066</v>
      </c>
    </row>
    <row r="692" spans="1:51" s="13" customFormat="1" ht="12">
      <c r="A692" s="13"/>
      <c r="B692" s="248"/>
      <c r="C692" s="249"/>
      <c r="D692" s="250" t="s">
        <v>175</v>
      </c>
      <c r="E692" s="251" t="s">
        <v>1</v>
      </c>
      <c r="F692" s="252" t="s">
        <v>1067</v>
      </c>
      <c r="G692" s="249"/>
      <c r="H692" s="253">
        <v>30.8</v>
      </c>
      <c r="I692" s="254"/>
      <c r="J692" s="249"/>
      <c r="K692" s="249"/>
      <c r="L692" s="255"/>
      <c r="M692" s="256"/>
      <c r="N692" s="257"/>
      <c r="O692" s="257"/>
      <c r="P692" s="257"/>
      <c r="Q692" s="257"/>
      <c r="R692" s="257"/>
      <c r="S692" s="257"/>
      <c r="T692" s="25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9" t="s">
        <v>175</v>
      </c>
      <c r="AU692" s="259" t="s">
        <v>86</v>
      </c>
      <c r="AV692" s="13" t="s">
        <v>86</v>
      </c>
      <c r="AW692" s="13" t="s">
        <v>32</v>
      </c>
      <c r="AX692" s="13" t="s">
        <v>76</v>
      </c>
      <c r="AY692" s="259" t="s">
        <v>138</v>
      </c>
    </row>
    <row r="693" spans="1:51" s="14" customFormat="1" ht="12">
      <c r="A693" s="14"/>
      <c r="B693" s="260"/>
      <c r="C693" s="261"/>
      <c r="D693" s="250" t="s">
        <v>175</v>
      </c>
      <c r="E693" s="262" t="s">
        <v>1</v>
      </c>
      <c r="F693" s="263" t="s">
        <v>177</v>
      </c>
      <c r="G693" s="261"/>
      <c r="H693" s="264">
        <v>30.8</v>
      </c>
      <c r="I693" s="265"/>
      <c r="J693" s="261"/>
      <c r="K693" s="261"/>
      <c r="L693" s="266"/>
      <c r="M693" s="267"/>
      <c r="N693" s="268"/>
      <c r="O693" s="268"/>
      <c r="P693" s="268"/>
      <c r="Q693" s="268"/>
      <c r="R693" s="268"/>
      <c r="S693" s="268"/>
      <c r="T693" s="269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70" t="s">
        <v>175</v>
      </c>
      <c r="AU693" s="270" t="s">
        <v>86</v>
      </c>
      <c r="AV693" s="14" t="s">
        <v>156</v>
      </c>
      <c r="AW693" s="14" t="s">
        <v>32</v>
      </c>
      <c r="AX693" s="14" t="s">
        <v>84</v>
      </c>
      <c r="AY693" s="270" t="s">
        <v>138</v>
      </c>
    </row>
    <row r="694" spans="1:65" s="2" customFormat="1" ht="21.75" customHeight="1">
      <c r="A694" s="38"/>
      <c r="B694" s="39"/>
      <c r="C694" s="235" t="s">
        <v>1068</v>
      </c>
      <c r="D694" s="235" t="s">
        <v>141</v>
      </c>
      <c r="E694" s="236" t="s">
        <v>1069</v>
      </c>
      <c r="F694" s="237" t="s">
        <v>1070</v>
      </c>
      <c r="G694" s="238" t="s">
        <v>342</v>
      </c>
      <c r="H694" s="239">
        <v>339.35</v>
      </c>
      <c r="I694" s="240"/>
      <c r="J694" s="241">
        <f>ROUND(I694*H694,2)</f>
        <v>0</v>
      </c>
      <c r="K694" s="237" t="s">
        <v>154</v>
      </c>
      <c r="L694" s="44"/>
      <c r="M694" s="242" t="s">
        <v>1</v>
      </c>
      <c r="N694" s="243" t="s">
        <v>41</v>
      </c>
      <c r="O694" s="91"/>
      <c r="P694" s="244">
        <f>O694*H694</f>
        <v>0</v>
      </c>
      <c r="Q694" s="244">
        <v>0.1554</v>
      </c>
      <c r="R694" s="244">
        <f>Q694*H694</f>
        <v>52.73499000000001</v>
      </c>
      <c r="S694" s="244">
        <v>0</v>
      </c>
      <c r="T694" s="245">
        <f>S694*H694</f>
        <v>0</v>
      </c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R694" s="246" t="s">
        <v>156</v>
      </c>
      <c r="AT694" s="246" t="s">
        <v>141</v>
      </c>
      <c r="AU694" s="246" t="s">
        <v>86</v>
      </c>
      <c r="AY694" s="17" t="s">
        <v>138</v>
      </c>
      <c r="BE694" s="247">
        <f>IF(N694="základní",J694,0)</f>
        <v>0</v>
      </c>
      <c r="BF694" s="247">
        <f>IF(N694="snížená",J694,0)</f>
        <v>0</v>
      </c>
      <c r="BG694" s="247">
        <f>IF(N694="zákl. přenesená",J694,0)</f>
        <v>0</v>
      </c>
      <c r="BH694" s="247">
        <f>IF(N694="sníž. přenesená",J694,0)</f>
        <v>0</v>
      </c>
      <c r="BI694" s="247">
        <f>IF(N694="nulová",J694,0)</f>
        <v>0</v>
      </c>
      <c r="BJ694" s="17" t="s">
        <v>84</v>
      </c>
      <c r="BK694" s="247">
        <f>ROUND(I694*H694,2)</f>
        <v>0</v>
      </c>
      <c r="BL694" s="17" t="s">
        <v>156</v>
      </c>
      <c r="BM694" s="246" t="s">
        <v>1071</v>
      </c>
    </row>
    <row r="695" spans="1:51" s="13" customFormat="1" ht="12">
      <c r="A695" s="13"/>
      <c r="B695" s="248"/>
      <c r="C695" s="249"/>
      <c r="D695" s="250" t="s">
        <v>175</v>
      </c>
      <c r="E695" s="251" t="s">
        <v>1</v>
      </c>
      <c r="F695" s="252" t="s">
        <v>1072</v>
      </c>
      <c r="G695" s="249"/>
      <c r="H695" s="253">
        <v>336.35</v>
      </c>
      <c r="I695" s="254"/>
      <c r="J695" s="249"/>
      <c r="K695" s="249"/>
      <c r="L695" s="255"/>
      <c r="M695" s="256"/>
      <c r="N695" s="257"/>
      <c r="O695" s="257"/>
      <c r="P695" s="257"/>
      <c r="Q695" s="257"/>
      <c r="R695" s="257"/>
      <c r="S695" s="257"/>
      <c r="T695" s="25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9" t="s">
        <v>175</v>
      </c>
      <c r="AU695" s="259" t="s">
        <v>86</v>
      </c>
      <c r="AV695" s="13" t="s">
        <v>86</v>
      </c>
      <c r="AW695" s="13" t="s">
        <v>32</v>
      </c>
      <c r="AX695" s="13" t="s">
        <v>76</v>
      </c>
      <c r="AY695" s="259" t="s">
        <v>138</v>
      </c>
    </row>
    <row r="696" spans="1:51" s="13" customFormat="1" ht="12">
      <c r="A696" s="13"/>
      <c r="B696" s="248"/>
      <c r="C696" s="249"/>
      <c r="D696" s="250" t="s">
        <v>175</v>
      </c>
      <c r="E696" s="251" t="s">
        <v>1</v>
      </c>
      <c r="F696" s="252" t="s">
        <v>1073</v>
      </c>
      <c r="G696" s="249"/>
      <c r="H696" s="253">
        <v>3</v>
      </c>
      <c r="I696" s="254"/>
      <c r="J696" s="249"/>
      <c r="K696" s="249"/>
      <c r="L696" s="255"/>
      <c r="M696" s="256"/>
      <c r="N696" s="257"/>
      <c r="O696" s="257"/>
      <c r="P696" s="257"/>
      <c r="Q696" s="257"/>
      <c r="R696" s="257"/>
      <c r="S696" s="257"/>
      <c r="T696" s="25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9" t="s">
        <v>175</v>
      </c>
      <c r="AU696" s="259" t="s">
        <v>86</v>
      </c>
      <c r="AV696" s="13" t="s">
        <v>86</v>
      </c>
      <c r="AW696" s="13" t="s">
        <v>32</v>
      </c>
      <c r="AX696" s="13" t="s">
        <v>76</v>
      </c>
      <c r="AY696" s="259" t="s">
        <v>138</v>
      </c>
    </row>
    <row r="697" spans="1:51" s="14" customFormat="1" ht="12">
      <c r="A697" s="14"/>
      <c r="B697" s="260"/>
      <c r="C697" s="261"/>
      <c r="D697" s="250" t="s">
        <v>175</v>
      </c>
      <c r="E697" s="262" t="s">
        <v>1</v>
      </c>
      <c r="F697" s="263" t="s">
        <v>177</v>
      </c>
      <c r="G697" s="261"/>
      <c r="H697" s="264">
        <v>339.35</v>
      </c>
      <c r="I697" s="265"/>
      <c r="J697" s="261"/>
      <c r="K697" s="261"/>
      <c r="L697" s="266"/>
      <c r="M697" s="267"/>
      <c r="N697" s="268"/>
      <c r="O697" s="268"/>
      <c r="P697" s="268"/>
      <c r="Q697" s="268"/>
      <c r="R697" s="268"/>
      <c r="S697" s="268"/>
      <c r="T697" s="269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70" t="s">
        <v>175</v>
      </c>
      <c r="AU697" s="270" t="s">
        <v>86</v>
      </c>
      <c r="AV697" s="14" t="s">
        <v>156</v>
      </c>
      <c r="AW697" s="14" t="s">
        <v>32</v>
      </c>
      <c r="AX697" s="14" t="s">
        <v>84</v>
      </c>
      <c r="AY697" s="270" t="s">
        <v>138</v>
      </c>
    </row>
    <row r="698" spans="1:65" s="2" customFormat="1" ht="16.5" customHeight="1">
      <c r="A698" s="38"/>
      <c r="B698" s="39"/>
      <c r="C698" s="286" t="s">
        <v>1074</v>
      </c>
      <c r="D698" s="286" t="s">
        <v>529</v>
      </c>
      <c r="E698" s="287" t="s">
        <v>1075</v>
      </c>
      <c r="F698" s="288" t="s">
        <v>1076</v>
      </c>
      <c r="G698" s="289" t="s">
        <v>342</v>
      </c>
      <c r="H698" s="290">
        <v>343.077</v>
      </c>
      <c r="I698" s="291"/>
      <c r="J698" s="292">
        <f>ROUND(I698*H698,2)</f>
        <v>0</v>
      </c>
      <c r="K698" s="288" t="s">
        <v>154</v>
      </c>
      <c r="L698" s="293"/>
      <c r="M698" s="294" t="s">
        <v>1</v>
      </c>
      <c r="N698" s="295" t="s">
        <v>41</v>
      </c>
      <c r="O698" s="91"/>
      <c r="P698" s="244">
        <f>O698*H698</f>
        <v>0</v>
      </c>
      <c r="Q698" s="244">
        <v>0.085</v>
      </c>
      <c r="R698" s="244">
        <f>Q698*H698</f>
        <v>29.161545</v>
      </c>
      <c r="S698" s="244">
        <v>0</v>
      </c>
      <c r="T698" s="245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46" t="s">
        <v>171</v>
      </c>
      <c r="AT698" s="246" t="s">
        <v>529</v>
      </c>
      <c r="AU698" s="246" t="s">
        <v>86</v>
      </c>
      <c r="AY698" s="17" t="s">
        <v>138</v>
      </c>
      <c r="BE698" s="247">
        <f>IF(N698="základní",J698,0)</f>
        <v>0</v>
      </c>
      <c r="BF698" s="247">
        <f>IF(N698="snížená",J698,0)</f>
        <v>0</v>
      </c>
      <c r="BG698" s="247">
        <f>IF(N698="zákl. přenesená",J698,0)</f>
        <v>0</v>
      </c>
      <c r="BH698" s="247">
        <f>IF(N698="sníž. přenesená",J698,0)</f>
        <v>0</v>
      </c>
      <c r="BI698" s="247">
        <f>IF(N698="nulová",J698,0)</f>
        <v>0</v>
      </c>
      <c r="BJ698" s="17" t="s">
        <v>84</v>
      </c>
      <c r="BK698" s="247">
        <f>ROUND(I698*H698,2)</f>
        <v>0</v>
      </c>
      <c r="BL698" s="17" t="s">
        <v>156</v>
      </c>
      <c r="BM698" s="246" t="s">
        <v>1077</v>
      </c>
    </row>
    <row r="699" spans="1:51" s="13" customFormat="1" ht="12">
      <c r="A699" s="13"/>
      <c r="B699" s="248"/>
      <c r="C699" s="249"/>
      <c r="D699" s="250" t="s">
        <v>175</v>
      </c>
      <c r="E699" s="251" t="s">
        <v>1</v>
      </c>
      <c r="F699" s="252" t="s">
        <v>1078</v>
      </c>
      <c r="G699" s="249"/>
      <c r="H699" s="253">
        <v>343.077</v>
      </c>
      <c r="I699" s="254"/>
      <c r="J699" s="249"/>
      <c r="K699" s="249"/>
      <c r="L699" s="255"/>
      <c r="M699" s="256"/>
      <c r="N699" s="257"/>
      <c r="O699" s="257"/>
      <c r="P699" s="257"/>
      <c r="Q699" s="257"/>
      <c r="R699" s="257"/>
      <c r="S699" s="257"/>
      <c r="T699" s="25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9" t="s">
        <v>175</v>
      </c>
      <c r="AU699" s="259" t="s">
        <v>86</v>
      </c>
      <c r="AV699" s="13" t="s">
        <v>86</v>
      </c>
      <c r="AW699" s="13" t="s">
        <v>32</v>
      </c>
      <c r="AX699" s="13" t="s">
        <v>76</v>
      </c>
      <c r="AY699" s="259" t="s">
        <v>138</v>
      </c>
    </row>
    <row r="700" spans="1:51" s="14" customFormat="1" ht="12">
      <c r="A700" s="14"/>
      <c r="B700" s="260"/>
      <c r="C700" s="261"/>
      <c r="D700" s="250" t="s">
        <v>175</v>
      </c>
      <c r="E700" s="262" t="s">
        <v>1</v>
      </c>
      <c r="F700" s="263" t="s">
        <v>177</v>
      </c>
      <c r="G700" s="261"/>
      <c r="H700" s="264">
        <v>343.077</v>
      </c>
      <c r="I700" s="265"/>
      <c r="J700" s="261"/>
      <c r="K700" s="261"/>
      <c r="L700" s="266"/>
      <c r="M700" s="267"/>
      <c r="N700" s="268"/>
      <c r="O700" s="268"/>
      <c r="P700" s="268"/>
      <c r="Q700" s="268"/>
      <c r="R700" s="268"/>
      <c r="S700" s="268"/>
      <c r="T700" s="269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0" t="s">
        <v>175</v>
      </c>
      <c r="AU700" s="270" t="s">
        <v>86</v>
      </c>
      <c r="AV700" s="14" t="s">
        <v>156</v>
      </c>
      <c r="AW700" s="14" t="s">
        <v>32</v>
      </c>
      <c r="AX700" s="14" t="s">
        <v>84</v>
      </c>
      <c r="AY700" s="270" t="s">
        <v>138</v>
      </c>
    </row>
    <row r="701" spans="1:65" s="2" customFormat="1" ht="16.5" customHeight="1">
      <c r="A701" s="38"/>
      <c r="B701" s="39"/>
      <c r="C701" s="286" t="s">
        <v>1079</v>
      </c>
      <c r="D701" s="286" t="s">
        <v>529</v>
      </c>
      <c r="E701" s="287" t="s">
        <v>1080</v>
      </c>
      <c r="F701" s="288" t="s">
        <v>1081</v>
      </c>
      <c r="G701" s="289" t="s">
        <v>342</v>
      </c>
      <c r="H701" s="290">
        <v>3</v>
      </c>
      <c r="I701" s="291"/>
      <c r="J701" s="292">
        <f>ROUND(I701*H701,2)</f>
        <v>0</v>
      </c>
      <c r="K701" s="288" t="s">
        <v>154</v>
      </c>
      <c r="L701" s="293"/>
      <c r="M701" s="294" t="s">
        <v>1</v>
      </c>
      <c r="N701" s="295" t="s">
        <v>41</v>
      </c>
      <c r="O701" s="91"/>
      <c r="P701" s="244">
        <f>O701*H701</f>
        <v>0</v>
      </c>
      <c r="Q701" s="244">
        <v>0.0782</v>
      </c>
      <c r="R701" s="244">
        <f>Q701*H701</f>
        <v>0.23460000000000003</v>
      </c>
      <c r="S701" s="244">
        <v>0</v>
      </c>
      <c r="T701" s="245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46" t="s">
        <v>171</v>
      </c>
      <c r="AT701" s="246" t="s">
        <v>529</v>
      </c>
      <c r="AU701" s="246" t="s">
        <v>86</v>
      </c>
      <c r="AY701" s="17" t="s">
        <v>138</v>
      </c>
      <c r="BE701" s="247">
        <f>IF(N701="základní",J701,0)</f>
        <v>0</v>
      </c>
      <c r="BF701" s="247">
        <f>IF(N701="snížená",J701,0)</f>
        <v>0</v>
      </c>
      <c r="BG701" s="247">
        <f>IF(N701="zákl. přenesená",J701,0)</f>
        <v>0</v>
      </c>
      <c r="BH701" s="247">
        <f>IF(N701="sníž. přenesená",J701,0)</f>
        <v>0</v>
      </c>
      <c r="BI701" s="247">
        <f>IF(N701="nulová",J701,0)</f>
        <v>0</v>
      </c>
      <c r="BJ701" s="17" t="s">
        <v>84</v>
      </c>
      <c r="BK701" s="247">
        <f>ROUND(I701*H701,2)</f>
        <v>0</v>
      </c>
      <c r="BL701" s="17" t="s">
        <v>156</v>
      </c>
      <c r="BM701" s="246" t="s">
        <v>1082</v>
      </c>
    </row>
    <row r="702" spans="1:51" s="13" customFormat="1" ht="12">
      <c r="A702" s="13"/>
      <c r="B702" s="248"/>
      <c r="C702" s="249"/>
      <c r="D702" s="250" t="s">
        <v>175</v>
      </c>
      <c r="E702" s="251" t="s">
        <v>1</v>
      </c>
      <c r="F702" s="252" t="s">
        <v>151</v>
      </c>
      <c r="G702" s="249"/>
      <c r="H702" s="253">
        <v>3</v>
      </c>
      <c r="I702" s="254"/>
      <c r="J702" s="249"/>
      <c r="K702" s="249"/>
      <c r="L702" s="255"/>
      <c r="M702" s="256"/>
      <c r="N702" s="257"/>
      <c r="O702" s="257"/>
      <c r="P702" s="257"/>
      <c r="Q702" s="257"/>
      <c r="R702" s="257"/>
      <c r="S702" s="257"/>
      <c r="T702" s="25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9" t="s">
        <v>175</v>
      </c>
      <c r="AU702" s="259" t="s">
        <v>86</v>
      </c>
      <c r="AV702" s="13" t="s">
        <v>86</v>
      </c>
      <c r="AW702" s="13" t="s">
        <v>32</v>
      </c>
      <c r="AX702" s="13" t="s">
        <v>76</v>
      </c>
      <c r="AY702" s="259" t="s">
        <v>138</v>
      </c>
    </row>
    <row r="703" spans="1:51" s="14" customFormat="1" ht="12">
      <c r="A703" s="14"/>
      <c r="B703" s="260"/>
      <c r="C703" s="261"/>
      <c r="D703" s="250" t="s">
        <v>175</v>
      </c>
      <c r="E703" s="262" t="s">
        <v>1</v>
      </c>
      <c r="F703" s="263" t="s">
        <v>177</v>
      </c>
      <c r="G703" s="261"/>
      <c r="H703" s="264">
        <v>3</v>
      </c>
      <c r="I703" s="265"/>
      <c r="J703" s="261"/>
      <c r="K703" s="261"/>
      <c r="L703" s="266"/>
      <c r="M703" s="267"/>
      <c r="N703" s="268"/>
      <c r="O703" s="268"/>
      <c r="P703" s="268"/>
      <c r="Q703" s="268"/>
      <c r="R703" s="268"/>
      <c r="S703" s="268"/>
      <c r="T703" s="269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0" t="s">
        <v>175</v>
      </c>
      <c r="AU703" s="270" t="s">
        <v>86</v>
      </c>
      <c r="AV703" s="14" t="s">
        <v>156</v>
      </c>
      <c r="AW703" s="14" t="s">
        <v>32</v>
      </c>
      <c r="AX703" s="14" t="s">
        <v>84</v>
      </c>
      <c r="AY703" s="270" t="s">
        <v>138</v>
      </c>
    </row>
    <row r="704" spans="1:65" s="2" customFormat="1" ht="33" customHeight="1">
      <c r="A704" s="38"/>
      <c r="B704" s="39"/>
      <c r="C704" s="235" t="s">
        <v>1083</v>
      </c>
      <c r="D704" s="235" t="s">
        <v>141</v>
      </c>
      <c r="E704" s="236" t="s">
        <v>1084</v>
      </c>
      <c r="F704" s="237" t="s">
        <v>1085</v>
      </c>
      <c r="G704" s="238" t="s">
        <v>342</v>
      </c>
      <c r="H704" s="239">
        <v>321.37</v>
      </c>
      <c r="I704" s="240"/>
      <c r="J704" s="241">
        <f>ROUND(I704*H704,2)</f>
        <v>0</v>
      </c>
      <c r="K704" s="237" t="s">
        <v>154</v>
      </c>
      <c r="L704" s="44"/>
      <c r="M704" s="242" t="s">
        <v>1</v>
      </c>
      <c r="N704" s="243" t="s">
        <v>41</v>
      </c>
      <c r="O704" s="91"/>
      <c r="P704" s="244">
        <f>O704*H704</f>
        <v>0</v>
      </c>
      <c r="Q704" s="244">
        <v>0.1295</v>
      </c>
      <c r="R704" s="244">
        <f>Q704*H704</f>
        <v>41.617415</v>
      </c>
      <c r="S704" s="244">
        <v>0</v>
      </c>
      <c r="T704" s="245">
        <f>S704*H704</f>
        <v>0</v>
      </c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R704" s="246" t="s">
        <v>156</v>
      </c>
      <c r="AT704" s="246" t="s">
        <v>141</v>
      </c>
      <c r="AU704" s="246" t="s">
        <v>86</v>
      </c>
      <c r="AY704" s="17" t="s">
        <v>138</v>
      </c>
      <c r="BE704" s="247">
        <f>IF(N704="základní",J704,0)</f>
        <v>0</v>
      </c>
      <c r="BF704" s="247">
        <f>IF(N704="snížená",J704,0)</f>
        <v>0</v>
      </c>
      <c r="BG704" s="247">
        <f>IF(N704="zákl. přenesená",J704,0)</f>
        <v>0</v>
      </c>
      <c r="BH704" s="247">
        <f>IF(N704="sníž. přenesená",J704,0)</f>
        <v>0</v>
      </c>
      <c r="BI704" s="247">
        <f>IF(N704="nulová",J704,0)</f>
        <v>0</v>
      </c>
      <c r="BJ704" s="17" t="s">
        <v>84</v>
      </c>
      <c r="BK704" s="247">
        <f>ROUND(I704*H704,2)</f>
        <v>0</v>
      </c>
      <c r="BL704" s="17" t="s">
        <v>156</v>
      </c>
      <c r="BM704" s="246" t="s">
        <v>1086</v>
      </c>
    </row>
    <row r="705" spans="1:51" s="15" customFormat="1" ht="12">
      <c r="A705" s="15"/>
      <c r="B705" s="276"/>
      <c r="C705" s="277"/>
      <c r="D705" s="250" t="s">
        <v>175</v>
      </c>
      <c r="E705" s="278" t="s">
        <v>1</v>
      </c>
      <c r="F705" s="279" t="s">
        <v>1035</v>
      </c>
      <c r="G705" s="277"/>
      <c r="H705" s="278" t="s">
        <v>1</v>
      </c>
      <c r="I705" s="280"/>
      <c r="J705" s="277"/>
      <c r="K705" s="277"/>
      <c r="L705" s="281"/>
      <c r="M705" s="282"/>
      <c r="N705" s="283"/>
      <c r="O705" s="283"/>
      <c r="P705" s="283"/>
      <c r="Q705" s="283"/>
      <c r="R705" s="283"/>
      <c r="S705" s="283"/>
      <c r="T705" s="284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85" t="s">
        <v>175</v>
      </c>
      <c r="AU705" s="285" t="s">
        <v>86</v>
      </c>
      <c r="AV705" s="15" t="s">
        <v>84</v>
      </c>
      <c r="AW705" s="15" t="s">
        <v>32</v>
      </c>
      <c r="AX705" s="15" t="s">
        <v>76</v>
      </c>
      <c r="AY705" s="285" t="s">
        <v>138</v>
      </c>
    </row>
    <row r="706" spans="1:51" s="13" customFormat="1" ht="12">
      <c r="A706" s="13"/>
      <c r="B706" s="248"/>
      <c r="C706" s="249"/>
      <c r="D706" s="250" t="s">
        <v>175</v>
      </c>
      <c r="E706" s="251" t="s">
        <v>1</v>
      </c>
      <c r="F706" s="252" t="s">
        <v>1087</v>
      </c>
      <c r="G706" s="249"/>
      <c r="H706" s="253">
        <v>321.37</v>
      </c>
      <c r="I706" s="254"/>
      <c r="J706" s="249"/>
      <c r="K706" s="249"/>
      <c r="L706" s="255"/>
      <c r="M706" s="256"/>
      <c r="N706" s="257"/>
      <c r="O706" s="257"/>
      <c r="P706" s="257"/>
      <c r="Q706" s="257"/>
      <c r="R706" s="257"/>
      <c r="S706" s="257"/>
      <c r="T706" s="25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9" t="s">
        <v>175</v>
      </c>
      <c r="AU706" s="259" t="s">
        <v>86</v>
      </c>
      <c r="AV706" s="13" t="s">
        <v>86</v>
      </c>
      <c r="AW706" s="13" t="s">
        <v>32</v>
      </c>
      <c r="AX706" s="13" t="s">
        <v>76</v>
      </c>
      <c r="AY706" s="259" t="s">
        <v>138</v>
      </c>
    </row>
    <row r="707" spans="1:51" s="14" customFormat="1" ht="12">
      <c r="A707" s="14"/>
      <c r="B707" s="260"/>
      <c r="C707" s="261"/>
      <c r="D707" s="250" t="s">
        <v>175</v>
      </c>
      <c r="E707" s="262" t="s">
        <v>1</v>
      </c>
      <c r="F707" s="263" t="s">
        <v>177</v>
      </c>
      <c r="G707" s="261"/>
      <c r="H707" s="264">
        <v>321.37</v>
      </c>
      <c r="I707" s="265"/>
      <c r="J707" s="261"/>
      <c r="K707" s="261"/>
      <c r="L707" s="266"/>
      <c r="M707" s="267"/>
      <c r="N707" s="268"/>
      <c r="O707" s="268"/>
      <c r="P707" s="268"/>
      <c r="Q707" s="268"/>
      <c r="R707" s="268"/>
      <c r="S707" s="268"/>
      <c r="T707" s="269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0" t="s">
        <v>175</v>
      </c>
      <c r="AU707" s="270" t="s">
        <v>86</v>
      </c>
      <c r="AV707" s="14" t="s">
        <v>156</v>
      </c>
      <c r="AW707" s="14" t="s">
        <v>32</v>
      </c>
      <c r="AX707" s="14" t="s">
        <v>84</v>
      </c>
      <c r="AY707" s="270" t="s">
        <v>138</v>
      </c>
    </row>
    <row r="708" spans="1:65" s="2" customFormat="1" ht="16.5" customHeight="1">
      <c r="A708" s="38"/>
      <c r="B708" s="39"/>
      <c r="C708" s="286" t="s">
        <v>1088</v>
      </c>
      <c r="D708" s="286" t="s">
        <v>529</v>
      </c>
      <c r="E708" s="287" t="s">
        <v>1089</v>
      </c>
      <c r="F708" s="288" t="s">
        <v>1090</v>
      </c>
      <c r="G708" s="289" t="s">
        <v>342</v>
      </c>
      <c r="H708" s="290">
        <v>327.797</v>
      </c>
      <c r="I708" s="291"/>
      <c r="J708" s="292">
        <f>ROUND(I708*H708,2)</f>
        <v>0</v>
      </c>
      <c r="K708" s="288" t="s">
        <v>154</v>
      </c>
      <c r="L708" s="293"/>
      <c r="M708" s="294" t="s">
        <v>1</v>
      </c>
      <c r="N708" s="295" t="s">
        <v>41</v>
      </c>
      <c r="O708" s="91"/>
      <c r="P708" s="244">
        <f>O708*H708</f>
        <v>0</v>
      </c>
      <c r="Q708" s="244">
        <v>0.024</v>
      </c>
      <c r="R708" s="244">
        <f>Q708*H708</f>
        <v>7.867128000000001</v>
      </c>
      <c r="S708" s="244">
        <v>0</v>
      </c>
      <c r="T708" s="245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46" t="s">
        <v>171</v>
      </c>
      <c r="AT708" s="246" t="s">
        <v>529</v>
      </c>
      <c r="AU708" s="246" t="s">
        <v>86</v>
      </c>
      <c r="AY708" s="17" t="s">
        <v>138</v>
      </c>
      <c r="BE708" s="247">
        <f>IF(N708="základní",J708,0)</f>
        <v>0</v>
      </c>
      <c r="BF708" s="247">
        <f>IF(N708="snížená",J708,0)</f>
        <v>0</v>
      </c>
      <c r="BG708" s="247">
        <f>IF(N708="zákl. přenesená",J708,0)</f>
        <v>0</v>
      </c>
      <c r="BH708" s="247">
        <f>IF(N708="sníž. přenesená",J708,0)</f>
        <v>0</v>
      </c>
      <c r="BI708" s="247">
        <f>IF(N708="nulová",J708,0)</f>
        <v>0</v>
      </c>
      <c r="BJ708" s="17" t="s">
        <v>84</v>
      </c>
      <c r="BK708" s="247">
        <f>ROUND(I708*H708,2)</f>
        <v>0</v>
      </c>
      <c r="BL708" s="17" t="s">
        <v>156</v>
      </c>
      <c r="BM708" s="246" t="s">
        <v>1091</v>
      </c>
    </row>
    <row r="709" spans="1:51" s="13" customFormat="1" ht="12">
      <c r="A709" s="13"/>
      <c r="B709" s="248"/>
      <c r="C709" s="249"/>
      <c r="D709" s="250" t="s">
        <v>175</v>
      </c>
      <c r="E709" s="251" t="s">
        <v>1</v>
      </c>
      <c r="F709" s="252" t="s">
        <v>1092</v>
      </c>
      <c r="G709" s="249"/>
      <c r="H709" s="253">
        <v>327.797</v>
      </c>
      <c r="I709" s="254"/>
      <c r="J709" s="249"/>
      <c r="K709" s="249"/>
      <c r="L709" s="255"/>
      <c r="M709" s="256"/>
      <c r="N709" s="257"/>
      <c r="O709" s="257"/>
      <c r="P709" s="257"/>
      <c r="Q709" s="257"/>
      <c r="R709" s="257"/>
      <c r="S709" s="257"/>
      <c r="T709" s="25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9" t="s">
        <v>175</v>
      </c>
      <c r="AU709" s="259" t="s">
        <v>86</v>
      </c>
      <c r="AV709" s="13" t="s">
        <v>86</v>
      </c>
      <c r="AW709" s="13" t="s">
        <v>32</v>
      </c>
      <c r="AX709" s="13" t="s">
        <v>76</v>
      </c>
      <c r="AY709" s="259" t="s">
        <v>138</v>
      </c>
    </row>
    <row r="710" spans="1:51" s="14" customFormat="1" ht="12">
      <c r="A710" s="14"/>
      <c r="B710" s="260"/>
      <c r="C710" s="261"/>
      <c r="D710" s="250" t="s">
        <v>175</v>
      </c>
      <c r="E710" s="262" t="s">
        <v>1</v>
      </c>
      <c r="F710" s="263" t="s">
        <v>177</v>
      </c>
      <c r="G710" s="261"/>
      <c r="H710" s="264">
        <v>327.797</v>
      </c>
      <c r="I710" s="265"/>
      <c r="J710" s="261"/>
      <c r="K710" s="261"/>
      <c r="L710" s="266"/>
      <c r="M710" s="267"/>
      <c r="N710" s="268"/>
      <c r="O710" s="268"/>
      <c r="P710" s="268"/>
      <c r="Q710" s="268"/>
      <c r="R710" s="268"/>
      <c r="S710" s="268"/>
      <c r="T710" s="269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0" t="s">
        <v>175</v>
      </c>
      <c r="AU710" s="270" t="s">
        <v>86</v>
      </c>
      <c r="AV710" s="14" t="s">
        <v>156</v>
      </c>
      <c r="AW710" s="14" t="s">
        <v>32</v>
      </c>
      <c r="AX710" s="14" t="s">
        <v>84</v>
      </c>
      <c r="AY710" s="270" t="s">
        <v>138</v>
      </c>
    </row>
    <row r="711" spans="1:65" s="2" customFormat="1" ht="21.75" customHeight="1">
      <c r="A711" s="38"/>
      <c r="B711" s="39"/>
      <c r="C711" s="235" t="s">
        <v>1093</v>
      </c>
      <c r="D711" s="235" t="s">
        <v>141</v>
      </c>
      <c r="E711" s="236" t="s">
        <v>1094</v>
      </c>
      <c r="F711" s="237" t="s">
        <v>1095</v>
      </c>
      <c r="G711" s="238" t="s">
        <v>342</v>
      </c>
      <c r="H711" s="239">
        <v>28.81</v>
      </c>
      <c r="I711" s="240"/>
      <c r="J711" s="241">
        <f>ROUND(I711*H711,2)</f>
        <v>0</v>
      </c>
      <c r="K711" s="237" t="s">
        <v>154</v>
      </c>
      <c r="L711" s="44"/>
      <c r="M711" s="242" t="s">
        <v>1</v>
      </c>
      <c r="N711" s="243" t="s">
        <v>41</v>
      </c>
      <c r="O711" s="91"/>
      <c r="P711" s="244">
        <f>O711*H711</f>
        <v>0</v>
      </c>
      <c r="Q711" s="244">
        <v>0.16849</v>
      </c>
      <c r="R711" s="244">
        <f>Q711*H711</f>
        <v>4.8541969</v>
      </c>
      <c r="S711" s="244">
        <v>0</v>
      </c>
      <c r="T711" s="245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46" t="s">
        <v>156</v>
      </c>
      <c r="AT711" s="246" t="s">
        <v>141</v>
      </c>
      <c r="AU711" s="246" t="s">
        <v>86</v>
      </c>
      <c r="AY711" s="17" t="s">
        <v>138</v>
      </c>
      <c r="BE711" s="247">
        <f>IF(N711="základní",J711,0)</f>
        <v>0</v>
      </c>
      <c r="BF711" s="247">
        <f>IF(N711="snížená",J711,0)</f>
        <v>0</v>
      </c>
      <c r="BG711" s="247">
        <f>IF(N711="zákl. přenesená",J711,0)</f>
        <v>0</v>
      </c>
      <c r="BH711" s="247">
        <f>IF(N711="sníž. přenesená",J711,0)</f>
        <v>0</v>
      </c>
      <c r="BI711" s="247">
        <f>IF(N711="nulová",J711,0)</f>
        <v>0</v>
      </c>
      <c r="BJ711" s="17" t="s">
        <v>84</v>
      </c>
      <c r="BK711" s="247">
        <f>ROUND(I711*H711,2)</f>
        <v>0</v>
      </c>
      <c r="BL711" s="17" t="s">
        <v>156</v>
      </c>
      <c r="BM711" s="246" t="s">
        <v>1096</v>
      </c>
    </row>
    <row r="712" spans="1:51" s="13" customFormat="1" ht="12">
      <c r="A712" s="13"/>
      <c r="B712" s="248"/>
      <c r="C712" s="249"/>
      <c r="D712" s="250" t="s">
        <v>175</v>
      </c>
      <c r="E712" s="251" t="s">
        <v>1</v>
      </c>
      <c r="F712" s="252" t="s">
        <v>1097</v>
      </c>
      <c r="G712" s="249"/>
      <c r="H712" s="253">
        <v>28.81</v>
      </c>
      <c r="I712" s="254"/>
      <c r="J712" s="249"/>
      <c r="K712" s="249"/>
      <c r="L712" s="255"/>
      <c r="M712" s="256"/>
      <c r="N712" s="257"/>
      <c r="O712" s="257"/>
      <c r="P712" s="257"/>
      <c r="Q712" s="257"/>
      <c r="R712" s="257"/>
      <c r="S712" s="257"/>
      <c r="T712" s="25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9" t="s">
        <v>175</v>
      </c>
      <c r="AU712" s="259" t="s">
        <v>86</v>
      </c>
      <c r="AV712" s="13" t="s">
        <v>86</v>
      </c>
      <c r="AW712" s="13" t="s">
        <v>32</v>
      </c>
      <c r="AX712" s="13" t="s">
        <v>84</v>
      </c>
      <c r="AY712" s="259" t="s">
        <v>138</v>
      </c>
    </row>
    <row r="713" spans="1:65" s="2" customFormat="1" ht="16.5" customHeight="1">
      <c r="A713" s="38"/>
      <c r="B713" s="39"/>
      <c r="C713" s="286" t="s">
        <v>1098</v>
      </c>
      <c r="D713" s="286" t="s">
        <v>529</v>
      </c>
      <c r="E713" s="287" t="s">
        <v>1099</v>
      </c>
      <c r="F713" s="288" t="s">
        <v>1100</v>
      </c>
      <c r="G713" s="289" t="s">
        <v>342</v>
      </c>
      <c r="H713" s="290">
        <v>30.251</v>
      </c>
      <c r="I713" s="291"/>
      <c r="J713" s="292">
        <f>ROUND(I713*H713,2)</f>
        <v>0</v>
      </c>
      <c r="K713" s="288" t="s">
        <v>1</v>
      </c>
      <c r="L713" s="293"/>
      <c r="M713" s="294" t="s">
        <v>1</v>
      </c>
      <c r="N713" s="295" t="s">
        <v>41</v>
      </c>
      <c r="O713" s="91"/>
      <c r="P713" s="244">
        <f>O713*H713</f>
        <v>0</v>
      </c>
      <c r="Q713" s="244">
        <v>0.082</v>
      </c>
      <c r="R713" s="244">
        <f>Q713*H713</f>
        <v>2.480582</v>
      </c>
      <c r="S713" s="244">
        <v>0</v>
      </c>
      <c r="T713" s="245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46" t="s">
        <v>171</v>
      </c>
      <c r="AT713" s="246" t="s">
        <v>529</v>
      </c>
      <c r="AU713" s="246" t="s">
        <v>86</v>
      </c>
      <c r="AY713" s="17" t="s">
        <v>138</v>
      </c>
      <c r="BE713" s="247">
        <f>IF(N713="základní",J713,0)</f>
        <v>0</v>
      </c>
      <c r="BF713" s="247">
        <f>IF(N713="snížená",J713,0)</f>
        <v>0</v>
      </c>
      <c r="BG713" s="247">
        <f>IF(N713="zákl. přenesená",J713,0)</f>
        <v>0</v>
      </c>
      <c r="BH713" s="247">
        <f>IF(N713="sníž. přenesená",J713,0)</f>
        <v>0</v>
      </c>
      <c r="BI713" s="247">
        <f>IF(N713="nulová",J713,0)</f>
        <v>0</v>
      </c>
      <c r="BJ713" s="17" t="s">
        <v>84</v>
      </c>
      <c r="BK713" s="247">
        <f>ROUND(I713*H713,2)</f>
        <v>0</v>
      </c>
      <c r="BL713" s="17" t="s">
        <v>156</v>
      </c>
      <c r="BM713" s="246" t="s">
        <v>1101</v>
      </c>
    </row>
    <row r="714" spans="1:51" s="13" customFormat="1" ht="12">
      <c r="A714" s="13"/>
      <c r="B714" s="248"/>
      <c r="C714" s="249"/>
      <c r="D714" s="250" t="s">
        <v>175</v>
      </c>
      <c r="E714" s="251" t="s">
        <v>1</v>
      </c>
      <c r="F714" s="252" t="s">
        <v>1102</v>
      </c>
      <c r="G714" s="249"/>
      <c r="H714" s="253">
        <v>30.251</v>
      </c>
      <c r="I714" s="254"/>
      <c r="J714" s="249"/>
      <c r="K714" s="249"/>
      <c r="L714" s="255"/>
      <c r="M714" s="256"/>
      <c r="N714" s="257"/>
      <c r="O714" s="257"/>
      <c r="P714" s="257"/>
      <c r="Q714" s="257"/>
      <c r="R714" s="257"/>
      <c r="S714" s="257"/>
      <c r="T714" s="25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9" t="s">
        <v>175</v>
      </c>
      <c r="AU714" s="259" t="s">
        <v>86</v>
      </c>
      <c r="AV714" s="13" t="s">
        <v>86</v>
      </c>
      <c r="AW714" s="13" t="s">
        <v>32</v>
      </c>
      <c r="AX714" s="13" t="s">
        <v>84</v>
      </c>
      <c r="AY714" s="259" t="s">
        <v>138</v>
      </c>
    </row>
    <row r="715" spans="1:65" s="2" customFormat="1" ht="21.75" customHeight="1">
      <c r="A715" s="38"/>
      <c r="B715" s="39"/>
      <c r="C715" s="235" t="s">
        <v>1103</v>
      </c>
      <c r="D715" s="235" t="s">
        <v>141</v>
      </c>
      <c r="E715" s="236" t="s">
        <v>1104</v>
      </c>
      <c r="F715" s="237" t="s">
        <v>1105</v>
      </c>
      <c r="G715" s="238" t="s">
        <v>342</v>
      </c>
      <c r="H715" s="239">
        <v>17</v>
      </c>
      <c r="I715" s="240"/>
      <c r="J715" s="241">
        <f>ROUND(I715*H715,2)</f>
        <v>0</v>
      </c>
      <c r="K715" s="237" t="s">
        <v>154</v>
      </c>
      <c r="L715" s="44"/>
      <c r="M715" s="242" t="s">
        <v>1</v>
      </c>
      <c r="N715" s="243" t="s">
        <v>41</v>
      </c>
      <c r="O715" s="91"/>
      <c r="P715" s="244">
        <f>O715*H715</f>
        <v>0</v>
      </c>
      <c r="Q715" s="244">
        <v>0.17489</v>
      </c>
      <c r="R715" s="244">
        <f>Q715*H715</f>
        <v>2.97313</v>
      </c>
      <c r="S715" s="244">
        <v>0</v>
      </c>
      <c r="T715" s="245">
        <f>S715*H715</f>
        <v>0</v>
      </c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R715" s="246" t="s">
        <v>156</v>
      </c>
      <c r="AT715" s="246" t="s">
        <v>141</v>
      </c>
      <c r="AU715" s="246" t="s">
        <v>86</v>
      </c>
      <c r="AY715" s="17" t="s">
        <v>138</v>
      </c>
      <c r="BE715" s="247">
        <f>IF(N715="základní",J715,0)</f>
        <v>0</v>
      </c>
      <c r="BF715" s="247">
        <f>IF(N715="snížená",J715,0)</f>
        <v>0</v>
      </c>
      <c r="BG715" s="247">
        <f>IF(N715="zákl. přenesená",J715,0)</f>
        <v>0</v>
      </c>
      <c r="BH715" s="247">
        <f>IF(N715="sníž. přenesená",J715,0)</f>
        <v>0</v>
      </c>
      <c r="BI715" s="247">
        <f>IF(N715="nulová",J715,0)</f>
        <v>0</v>
      </c>
      <c r="BJ715" s="17" t="s">
        <v>84</v>
      </c>
      <c r="BK715" s="247">
        <f>ROUND(I715*H715,2)</f>
        <v>0</v>
      </c>
      <c r="BL715" s="17" t="s">
        <v>156</v>
      </c>
      <c r="BM715" s="246" t="s">
        <v>1106</v>
      </c>
    </row>
    <row r="716" spans="1:51" s="13" customFormat="1" ht="12">
      <c r="A716" s="13"/>
      <c r="B716" s="248"/>
      <c r="C716" s="249"/>
      <c r="D716" s="250" t="s">
        <v>175</v>
      </c>
      <c r="E716" s="251" t="s">
        <v>1</v>
      </c>
      <c r="F716" s="252" t="s">
        <v>1107</v>
      </c>
      <c r="G716" s="249"/>
      <c r="H716" s="253">
        <v>15</v>
      </c>
      <c r="I716" s="254"/>
      <c r="J716" s="249"/>
      <c r="K716" s="249"/>
      <c r="L716" s="255"/>
      <c r="M716" s="256"/>
      <c r="N716" s="257"/>
      <c r="O716" s="257"/>
      <c r="P716" s="257"/>
      <c r="Q716" s="257"/>
      <c r="R716" s="257"/>
      <c r="S716" s="257"/>
      <c r="T716" s="25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9" t="s">
        <v>175</v>
      </c>
      <c r="AU716" s="259" t="s">
        <v>86</v>
      </c>
      <c r="AV716" s="13" t="s">
        <v>86</v>
      </c>
      <c r="AW716" s="13" t="s">
        <v>32</v>
      </c>
      <c r="AX716" s="13" t="s">
        <v>76</v>
      </c>
      <c r="AY716" s="259" t="s">
        <v>138</v>
      </c>
    </row>
    <row r="717" spans="1:51" s="13" customFormat="1" ht="12">
      <c r="A717" s="13"/>
      <c r="B717" s="248"/>
      <c r="C717" s="249"/>
      <c r="D717" s="250" t="s">
        <v>175</v>
      </c>
      <c r="E717" s="251" t="s">
        <v>1</v>
      </c>
      <c r="F717" s="252" t="s">
        <v>1108</v>
      </c>
      <c r="G717" s="249"/>
      <c r="H717" s="253">
        <v>2</v>
      </c>
      <c r="I717" s="254"/>
      <c r="J717" s="249"/>
      <c r="K717" s="249"/>
      <c r="L717" s="255"/>
      <c r="M717" s="256"/>
      <c r="N717" s="257"/>
      <c r="O717" s="257"/>
      <c r="P717" s="257"/>
      <c r="Q717" s="257"/>
      <c r="R717" s="257"/>
      <c r="S717" s="257"/>
      <c r="T717" s="25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9" t="s">
        <v>175</v>
      </c>
      <c r="AU717" s="259" t="s">
        <v>86</v>
      </c>
      <c r="AV717" s="13" t="s">
        <v>86</v>
      </c>
      <c r="AW717" s="13" t="s">
        <v>32</v>
      </c>
      <c r="AX717" s="13" t="s">
        <v>76</v>
      </c>
      <c r="AY717" s="259" t="s">
        <v>138</v>
      </c>
    </row>
    <row r="718" spans="1:51" s="14" customFormat="1" ht="12">
      <c r="A718" s="14"/>
      <c r="B718" s="260"/>
      <c r="C718" s="261"/>
      <c r="D718" s="250" t="s">
        <v>175</v>
      </c>
      <c r="E718" s="262" t="s">
        <v>1</v>
      </c>
      <c r="F718" s="263" t="s">
        <v>177</v>
      </c>
      <c r="G718" s="261"/>
      <c r="H718" s="264">
        <v>17</v>
      </c>
      <c r="I718" s="265"/>
      <c r="J718" s="261"/>
      <c r="K718" s="261"/>
      <c r="L718" s="266"/>
      <c r="M718" s="267"/>
      <c r="N718" s="268"/>
      <c r="O718" s="268"/>
      <c r="P718" s="268"/>
      <c r="Q718" s="268"/>
      <c r="R718" s="268"/>
      <c r="S718" s="268"/>
      <c r="T718" s="269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0" t="s">
        <v>175</v>
      </c>
      <c r="AU718" s="270" t="s">
        <v>86</v>
      </c>
      <c r="AV718" s="14" t="s">
        <v>156</v>
      </c>
      <c r="AW718" s="14" t="s">
        <v>32</v>
      </c>
      <c r="AX718" s="14" t="s">
        <v>84</v>
      </c>
      <c r="AY718" s="270" t="s">
        <v>138</v>
      </c>
    </row>
    <row r="719" spans="1:65" s="2" customFormat="1" ht="21.75" customHeight="1">
      <c r="A719" s="38"/>
      <c r="B719" s="39"/>
      <c r="C719" s="286" t="s">
        <v>1109</v>
      </c>
      <c r="D719" s="286" t="s">
        <v>529</v>
      </c>
      <c r="E719" s="287" t="s">
        <v>1110</v>
      </c>
      <c r="F719" s="288" t="s">
        <v>1111</v>
      </c>
      <c r="G719" s="289" t="s">
        <v>342</v>
      </c>
      <c r="H719" s="290">
        <v>15.908</v>
      </c>
      <c r="I719" s="291"/>
      <c r="J719" s="292">
        <f>ROUND(I719*H719,2)</f>
        <v>0</v>
      </c>
      <c r="K719" s="288" t="s">
        <v>154</v>
      </c>
      <c r="L719" s="293"/>
      <c r="M719" s="294" t="s">
        <v>1</v>
      </c>
      <c r="N719" s="295" t="s">
        <v>41</v>
      </c>
      <c r="O719" s="91"/>
      <c r="P719" s="244">
        <f>O719*H719</f>
        <v>0</v>
      </c>
      <c r="Q719" s="244">
        <v>0.225</v>
      </c>
      <c r="R719" s="244">
        <f>Q719*H719</f>
        <v>3.5793</v>
      </c>
      <c r="S719" s="244">
        <v>0</v>
      </c>
      <c r="T719" s="245">
        <f>S719*H719</f>
        <v>0</v>
      </c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R719" s="246" t="s">
        <v>171</v>
      </c>
      <c r="AT719" s="246" t="s">
        <v>529</v>
      </c>
      <c r="AU719" s="246" t="s">
        <v>86</v>
      </c>
      <c r="AY719" s="17" t="s">
        <v>138</v>
      </c>
      <c r="BE719" s="247">
        <f>IF(N719="základní",J719,0)</f>
        <v>0</v>
      </c>
      <c r="BF719" s="247">
        <f>IF(N719="snížená",J719,0)</f>
        <v>0</v>
      </c>
      <c r="BG719" s="247">
        <f>IF(N719="zákl. přenesená",J719,0)</f>
        <v>0</v>
      </c>
      <c r="BH719" s="247">
        <f>IF(N719="sníž. přenesená",J719,0)</f>
        <v>0</v>
      </c>
      <c r="BI719" s="247">
        <f>IF(N719="nulová",J719,0)</f>
        <v>0</v>
      </c>
      <c r="BJ719" s="17" t="s">
        <v>84</v>
      </c>
      <c r="BK719" s="247">
        <f>ROUND(I719*H719,2)</f>
        <v>0</v>
      </c>
      <c r="BL719" s="17" t="s">
        <v>156</v>
      </c>
      <c r="BM719" s="246" t="s">
        <v>1112</v>
      </c>
    </row>
    <row r="720" spans="1:51" s="13" customFormat="1" ht="12">
      <c r="A720" s="13"/>
      <c r="B720" s="248"/>
      <c r="C720" s="249"/>
      <c r="D720" s="250" t="s">
        <v>175</v>
      </c>
      <c r="E720" s="251" t="s">
        <v>1</v>
      </c>
      <c r="F720" s="252" t="s">
        <v>1113</v>
      </c>
      <c r="G720" s="249"/>
      <c r="H720" s="253">
        <v>15.75</v>
      </c>
      <c r="I720" s="254"/>
      <c r="J720" s="249"/>
      <c r="K720" s="249"/>
      <c r="L720" s="255"/>
      <c r="M720" s="256"/>
      <c r="N720" s="257"/>
      <c r="O720" s="257"/>
      <c r="P720" s="257"/>
      <c r="Q720" s="257"/>
      <c r="R720" s="257"/>
      <c r="S720" s="257"/>
      <c r="T720" s="25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9" t="s">
        <v>175</v>
      </c>
      <c r="AU720" s="259" t="s">
        <v>86</v>
      </c>
      <c r="AV720" s="13" t="s">
        <v>86</v>
      </c>
      <c r="AW720" s="13" t="s">
        <v>32</v>
      </c>
      <c r="AX720" s="13" t="s">
        <v>84</v>
      </c>
      <c r="AY720" s="259" t="s">
        <v>138</v>
      </c>
    </row>
    <row r="721" spans="1:51" s="13" customFormat="1" ht="12">
      <c r="A721" s="13"/>
      <c r="B721" s="248"/>
      <c r="C721" s="249"/>
      <c r="D721" s="250" t="s">
        <v>175</v>
      </c>
      <c r="E721" s="249"/>
      <c r="F721" s="252" t="s">
        <v>1114</v>
      </c>
      <c r="G721" s="249"/>
      <c r="H721" s="253">
        <v>15.908</v>
      </c>
      <c r="I721" s="254"/>
      <c r="J721" s="249"/>
      <c r="K721" s="249"/>
      <c r="L721" s="255"/>
      <c r="M721" s="256"/>
      <c r="N721" s="257"/>
      <c r="O721" s="257"/>
      <c r="P721" s="257"/>
      <c r="Q721" s="257"/>
      <c r="R721" s="257"/>
      <c r="S721" s="257"/>
      <c r="T721" s="25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59" t="s">
        <v>175</v>
      </c>
      <c r="AU721" s="259" t="s">
        <v>86</v>
      </c>
      <c r="AV721" s="13" t="s">
        <v>86</v>
      </c>
      <c r="AW721" s="13" t="s">
        <v>4</v>
      </c>
      <c r="AX721" s="13" t="s">
        <v>84</v>
      </c>
      <c r="AY721" s="259" t="s">
        <v>138</v>
      </c>
    </row>
    <row r="722" spans="1:65" s="2" customFormat="1" ht="21.75" customHeight="1">
      <c r="A722" s="38"/>
      <c r="B722" s="39"/>
      <c r="C722" s="286" t="s">
        <v>1115</v>
      </c>
      <c r="D722" s="286" t="s">
        <v>529</v>
      </c>
      <c r="E722" s="287" t="s">
        <v>1116</v>
      </c>
      <c r="F722" s="288" t="s">
        <v>1117</v>
      </c>
      <c r="G722" s="289" t="s">
        <v>342</v>
      </c>
      <c r="H722" s="290">
        <v>1</v>
      </c>
      <c r="I722" s="291"/>
      <c r="J722" s="292">
        <f>ROUND(I722*H722,2)</f>
        <v>0</v>
      </c>
      <c r="K722" s="288" t="s">
        <v>1</v>
      </c>
      <c r="L722" s="293"/>
      <c r="M722" s="294" t="s">
        <v>1</v>
      </c>
      <c r="N722" s="295" t="s">
        <v>41</v>
      </c>
      <c r="O722" s="91"/>
      <c r="P722" s="244">
        <f>O722*H722</f>
        <v>0</v>
      </c>
      <c r="Q722" s="244">
        <v>0.15</v>
      </c>
      <c r="R722" s="244">
        <f>Q722*H722</f>
        <v>0.15</v>
      </c>
      <c r="S722" s="244">
        <v>0</v>
      </c>
      <c r="T722" s="245">
        <f>S722*H722</f>
        <v>0</v>
      </c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R722" s="246" t="s">
        <v>171</v>
      </c>
      <c r="AT722" s="246" t="s">
        <v>529</v>
      </c>
      <c r="AU722" s="246" t="s">
        <v>86</v>
      </c>
      <c r="AY722" s="17" t="s">
        <v>138</v>
      </c>
      <c r="BE722" s="247">
        <f>IF(N722="základní",J722,0)</f>
        <v>0</v>
      </c>
      <c r="BF722" s="247">
        <f>IF(N722="snížená",J722,0)</f>
        <v>0</v>
      </c>
      <c r="BG722" s="247">
        <f>IF(N722="zákl. přenesená",J722,0)</f>
        <v>0</v>
      </c>
      <c r="BH722" s="247">
        <f>IF(N722="sníž. přenesená",J722,0)</f>
        <v>0</v>
      </c>
      <c r="BI722" s="247">
        <f>IF(N722="nulová",J722,0)</f>
        <v>0</v>
      </c>
      <c r="BJ722" s="17" t="s">
        <v>84</v>
      </c>
      <c r="BK722" s="247">
        <f>ROUND(I722*H722,2)</f>
        <v>0</v>
      </c>
      <c r="BL722" s="17" t="s">
        <v>156</v>
      </c>
      <c r="BM722" s="246" t="s">
        <v>1118</v>
      </c>
    </row>
    <row r="723" spans="1:51" s="13" customFormat="1" ht="12">
      <c r="A723" s="13"/>
      <c r="B723" s="248"/>
      <c r="C723" s="249"/>
      <c r="D723" s="250" t="s">
        <v>175</v>
      </c>
      <c r="E723" s="251" t="s">
        <v>1</v>
      </c>
      <c r="F723" s="252" t="s">
        <v>1119</v>
      </c>
      <c r="G723" s="249"/>
      <c r="H723" s="253">
        <v>1</v>
      </c>
      <c r="I723" s="254"/>
      <c r="J723" s="249"/>
      <c r="K723" s="249"/>
      <c r="L723" s="255"/>
      <c r="M723" s="256"/>
      <c r="N723" s="257"/>
      <c r="O723" s="257"/>
      <c r="P723" s="257"/>
      <c r="Q723" s="257"/>
      <c r="R723" s="257"/>
      <c r="S723" s="257"/>
      <c r="T723" s="25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9" t="s">
        <v>175</v>
      </c>
      <c r="AU723" s="259" t="s">
        <v>86</v>
      </c>
      <c r="AV723" s="13" t="s">
        <v>86</v>
      </c>
      <c r="AW723" s="13" t="s">
        <v>32</v>
      </c>
      <c r="AX723" s="13" t="s">
        <v>76</v>
      </c>
      <c r="AY723" s="259" t="s">
        <v>138</v>
      </c>
    </row>
    <row r="724" spans="1:51" s="14" customFormat="1" ht="12">
      <c r="A724" s="14"/>
      <c r="B724" s="260"/>
      <c r="C724" s="261"/>
      <c r="D724" s="250" t="s">
        <v>175</v>
      </c>
      <c r="E724" s="262" t="s">
        <v>1</v>
      </c>
      <c r="F724" s="263" t="s">
        <v>177</v>
      </c>
      <c r="G724" s="261"/>
      <c r="H724" s="264">
        <v>1</v>
      </c>
      <c r="I724" s="265"/>
      <c r="J724" s="261"/>
      <c r="K724" s="261"/>
      <c r="L724" s="266"/>
      <c r="M724" s="267"/>
      <c r="N724" s="268"/>
      <c r="O724" s="268"/>
      <c r="P724" s="268"/>
      <c r="Q724" s="268"/>
      <c r="R724" s="268"/>
      <c r="S724" s="268"/>
      <c r="T724" s="269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0" t="s">
        <v>175</v>
      </c>
      <c r="AU724" s="270" t="s">
        <v>86</v>
      </c>
      <c r="AV724" s="14" t="s">
        <v>156</v>
      </c>
      <c r="AW724" s="14" t="s">
        <v>32</v>
      </c>
      <c r="AX724" s="14" t="s">
        <v>84</v>
      </c>
      <c r="AY724" s="270" t="s">
        <v>138</v>
      </c>
    </row>
    <row r="725" spans="1:65" s="2" customFormat="1" ht="21.75" customHeight="1">
      <c r="A725" s="38"/>
      <c r="B725" s="39"/>
      <c r="C725" s="286" t="s">
        <v>1120</v>
      </c>
      <c r="D725" s="286" t="s">
        <v>529</v>
      </c>
      <c r="E725" s="287" t="s">
        <v>1121</v>
      </c>
      <c r="F725" s="288" t="s">
        <v>1122</v>
      </c>
      <c r="G725" s="289" t="s">
        <v>342</v>
      </c>
      <c r="H725" s="290">
        <v>1</v>
      </c>
      <c r="I725" s="291"/>
      <c r="J725" s="292">
        <f>ROUND(I725*H725,2)</f>
        <v>0</v>
      </c>
      <c r="K725" s="288" t="s">
        <v>1</v>
      </c>
      <c r="L725" s="293"/>
      <c r="M725" s="294" t="s">
        <v>1</v>
      </c>
      <c r="N725" s="295" t="s">
        <v>41</v>
      </c>
      <c r="O725" s="91"/>
      <c r="P725" s="244">
        <f>O725*H725</f>
        <v>0</v>
      </c>
      <c r="Q725" s="244">
        <v>0.15</v>
      </c>
      <c r="R725" s="244">
        <f>Q725*H725</f>
        <v>0.15</v>
      </c>
      <c r="S725" s="244">
        <v>0</v>
      </c>
      <c r="T725" s="245">
        <f>S725*H725</f>
        <v>0</v>
      </c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R725" s="246" t="s">
        <v>171</v>
      </c>
      <c r="AT725" s="246" t="s">
        <v>529</v>
      </c>
      <c r="AU725" s="246" t="s">
        <v>86</v>
      </c>
      <c r="AY725" s="17" t="s">
        <v>138</v>
      </c>
      <c r="BE725" s="247">
        <f>IF(N725="základní",J725,0)</f>
        <v>0</v>
      </c>
      <c r="BF725" s="247">
        <f>IF(N725="snížená",J725,0)</f>
        <v>0</v>
      </c>
      <c r="BG725" s="247">
        <f>IF(N725="zákl. přenesená",J725,0)</f>
        <v>0</v>
      </c>
      <c r="BH725" s="247">
        <f>IF(N725="sníž. přenesená",J725,0)</f>
        <v>0</v>
      </c>
      <c r="BI725" s="247">
        <f>IF(N725="nulová",J725,0)</f>
        <v>0</v>
      </c>
      <c r="BJ725" s="17" t="s">
        <v>84</v>
      </c>
      <c r="BK725" s="247">
        <f>ROUND(I725*H725,2)</f>
        <v>0</v>
      </c>
      <c r="BL725" s="17" t="s">
        <v>156</v>
      </c>
      <c r="BM725" s="246" t="s">
        <v>1123</v>
      </c>
    </row>
    <row r="726" spans="1:51" s="13" customFormat="1" ht="12">
      <c r="A726" s="13"/>
      <c r="B726" s="248"/>
      <c r="C726" s="249"/>
      <c r="D726" s="250" t="s">
        <v>175</v>
      </c>
      <c r="E726" s="251" t="s">
        <v>1</v>
      </c>
      <c r="F726" s="252" t="s">
        <v>1124</v>
      </c>
      <c r="G726" s="249"/>
      <c r="H726" s="253">
        <v>1</v>
      </c>
      <c r="I726" s="254"/>
      <c r="J726" s="249"/>
      <c r="K726" s="249"/>
      <c r="L726" s="255"/>
      <c r="M726" s="256"/>
      <c r="N726" s="257"/>
      <c r="O726" s="257"/>
      <c r="P726" s="257"/>
      <c r="Q726" s="257"/>
      <c r="R726" s="257"/>
      <c r="S726" s="257"/>
      <c r="T726" s="25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9" t="s">
        <v>175</v>
      </c>
      <c r="AU726" s="259" t="s">
        <v>86</v>
      </c>
      <c r="AV726" s="13" t="s">
        <v>86</v>
      </c>
      <c r="AW726" s="13" t="s">
        <v>32</v>
      </c>
      <c r="AX726" s="13" t="s">
        <v>76</v>
      </c>
      <c r="AY726" s="259" t="s">
        <v>138</v>
      </c>
    </row>
    <row r="727" spans="1:51" s="14" customFormat="1" ht="12">
      <c r="A727" s="14"/>
      <c r="B727" s="260"/>
      <c r="C727" s="261"/>
      <c r="D727" s="250" t="s">
        <v>175</v>
      </c>
      <c r="E727" s="262" t="s">
        <v>1</v>
      </c>
      <c r="F727" s="263" t="s">
        <v>177</v>
      </c>
      <c r="G727" s="261"/>
      <c r="H727" s="264">
        <v>1</v>
      </c>
      <c r="I727" s="265"/>
      <c r="J727" s="261"/>
      <c r="K727" s="261"/>
      <c r="L727" s="266"/>
      <c r="M727" s="267"/>
      <c r="N727" s="268"/>
      <c r="O727" s="268"/>
      <c r="P727" s="268"/>
      <c r="Q727" s="268"/>
      <c r="R727" s="268"/>
      <c r="S727" s="268"/>
      <c r="T727" s="269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0" t="s">
        <v>175</v>
      </c>
      <c r="AU727" s="270" t="s">
        <v>86</v>
      </c>
      <c r="AV727" s="14" t="s">
        <v>156</v>
      </c>
      <c r="AW727" s="14" t="s">
        <v>32</v>
      </c>
      <c r="AX727" s="14" t="s">
        <v>84</v>
      </c>
      <c r="AY727" s="270" t="s">
        <v>138</v>
      </c>
    </row>
    <row r="728" spans="1:65" s="2" customFormat="1" ht="21.75" customHeight="1">
      <c r="A728" s="38"/>
      <c r="B728" s="39"/>
      <c r="C728" s="235" t="s">
        <v>1125</v>
      </c>
      <c r="D728" s="235" t="s">
        <v>141</v>
      </c>
      <c r="E728" s="236" t="s">
        <v>1126</v>
      </c>
      <c r="F728" s="237" t="s">
        <v>1127</v>
      </c>
      <c r="G728" s="238" t="s">
        <v>365</v>
      </c>
      <c r="H728" s="239">
        <v>2.38</v>
      </c>
      <c r="I728" s="240"/>
      <c r="J728" s="241">
        <f>ROUND(I728*H728,2)</f>
        <v>0</v>
      </c>
      <c r="K728" s="237" t="s">
        <v>1</v>
      </c>
      <c r="L728" s="44"/>
      <c r="M728" s="242" t="s">
        <v>1</v>
      </c>
      <c r="N728" s="243" t="s">
        <v>41</v>
      </c>
      <c r="O728" s="91"/>
      <c r="P728" s="244">
        <f>O728*H728</f>
        <v>0</v>
      </c>
      <c r="Q728" s="244">
        <v>2.25634</v>
      </c>
      <c r="R728" s="244">
        <f>Q728*H728</f>
        <v>5.370089199999999</v>
      </c>
      <c r="S728" s="244">
        <v>0</v>
      </c>
      <c r="T728" s="245">
        <f>S728*H728</f>
        <v>0</v>
      </c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R728" s="246" t="s">
        <v>156</v>
      </c>
      <c r="AT728" s="246" t="s">
        <v>141</v>
      </c>
      <c r="AU728" s="246" t="s">
        <v>86</v>
      </c>
      <c r="AY728" s="17" t="s">
        <v>138</v>
      </c>
      <c r="BE728" s="247">
        <f>IF(N728="základní",J728,0)</f>
        <v>0</v>
      </c>
      <c r="BF728" s="247">
        <f>IF(N728="snížená",J728,0)</f>
        <v>0</v>
      </c>
      <c r="BG728" s="247">
        <f>IF(N728="zákl. přenesená",J728,0)</f>
        <v>0</v>
      </c>
      <c r="BH728" s="247">
        <f>IF(N728="sníž. přenesená",J728,0)</f>
        <v>0</v>
      </c>
      <c r="BI728" s="247">
        <f>IF(N728="nulová",J728,0)</f>
        <v>0</v>
      </c>
      <c r="BJ728" s="17" t="s">
        <v>84</v>
      </c>
      <c r="BK728" s="247">
        <f>ROUND(I728*H728,2)</f>
        <v>0</v>
      </c>
      <c r="BL728" s="17" t="s">
        <v>156</v>
      </c>
      <c r="BM728" s="246" t="s">
        <v>1128</v>
      </c>
    </row>
    <row r="729" spans="1:51" s="13" customFormat="1" ht="12">
      <c r="A729" s="13"/>
      <c r="B729" s="248"/>
      <c r="C729" s="249"/>
      <c r="D729" s="250" t="s">
        <v>175</v>
      </c>
      <c r="E729" s="251" t="s">
        <v>1</v>
      </c>
      <c r="F729" s="252" t="s">
        <v>1129</v>
      </c>
      <c r="G729" s="249"/>
      <c r="H729" s="253">
        <v>2.38</v>
      </c>
      <c r="I729" s="254"/>
      <c r="J729" s="249"/>
      <c r="K729" s="249"/>
      <c r="L729" s="255"/>
      <c r="M729" s="256"/>
      <c r="N729" s="257"/>
      <c r="O729" s="257"/>
      <c r="P729" s="257"/>
      <c r="Q729" s="257"/>
      <c r="R729" s="257"/>
      <c r="S729" s="257"/>
      <c r="T729" s="25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59" t="s">
        <v>175</v>
      </c>
      <c r="AU729" s="259" t="s">
        <v>86</v>
      </c>
      <c r="AV729" s="13" t="s">
        <v>86</v>
      </c>
      <c r="AW729" s="13" t="s">
        <v>32</v>
      </c>
      <c r="AX729" s="13" t="s">
        <v>76</v>
      </c>
      <c r="AY729" s="259" t="s">
        <v>138</v>
      </c>
    </row>
    <row r="730" spans="1:51" s="14" customFormat="1" ht="12">
      <c r="A730" s="14"/>
      <c r="B730" s="260"/>
      <c r="C730" s="261"/>
      <c r="D730" s="250" t="s">
        <v>175</v>
      </c>
      <c r="E730" s="262" t="s">
        <v>1</v>
      </c>
      <c r="F730" s="263" t="s">
        <v>177</v>
      </c>
      <c r="G730" s="261"/>
      <c r="H730" s="264">
        <v>2.38</v>
      </c>
      <c r="I730" s="265"/>
      <c r="J730" s="261"/>
      <c r="K730" s="261"/>
      <c r="L730" s="266"/>
      <c r="M730" s="267"/>
      <c r="N730" s="268"/>
      <c r="O730" s="268"/>
      <c r="P730" s="268"/>
      <c r="Q730" s="268"/>
      <c r="R730" s="268"/>
      <c r="S730" s="268"/>
      <c r="T730" s="269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0" t="s">
        <v>175</v>
      </c>
      <c r="AU730" s="270" t="s">
        <v>86</v>
      </c>
      <c r="AV730" s="14" t="s">
        <v>156</v>
      </c>
      <c r="AW730" s="14" t="s">
        <v>32</v>
      </c>
      <c r="AX730" s="14" t="s">
        <v>84</v>
      </c>
      <c r="AY730" s="270" t="s">
        <v>138</v>
      </c>
    </row>
    <row r="731" spans="1:65" s="2" customFormat="1" ht="16.5" customHeight="1">
      <c r="A731" s="38"/>
      <c r="B731" s="39"/>
      <c r="C731" s="235" t="s">
        <v>1130</v>
      </c>
      <c r="D731" s="235" t="s">
        <v>141</v>
      </c>
      <c r="E731" s="236" t="s">
        <v>1131</v>
      </c>
      <c r="F731" s="237" t="s">
        <v>1132</v>
      </c>
      <c r="G731" s="238" t="s">
        <v>342</v>
      </c>
      <c r="H731" s="239">
        <v>68.3</v>
      </c>
      <c r="I731" s="240"/>
      <c r="J731" s="241">
        <f>ROUND(I731*H731,2)</f>
        <v>0</v>
      </c>
      <c r="K731" s="237" t="s">
        <v>154</v>
      </c>
      <c r="L731" s="44"/>
      <c r="M731" s="242" t="s">
        <v>1</v>
      </c>
      <c r="N731" s="243" t="s">
        <v>41</v>
      </c>
      <c r="O731" s="91"/>
      <c r="P731" s="244">
        <f>O731*H731</f>
        <v>0</v>
      </c>
      <c r="Q731" s="244">
        <v>0</v>
      </c>
      <c r="R731" s="244">
        <f>Q731*H731</f>
        <v>0</v>
      </c>
      <c r="S731" s="244">
        <v>0</v>
      </c>
      <c r="T731" s="245">
        <f>S731*H731</f>
        <v>0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46" t="s">
        <v>156</v>
      </c>
      <c r="AT731" s="246" t="s">
        <v>141</v>
      </c>
      <c r="AU731" s="246" t="s">
        <v>86</v>
      </c>
      <c r="AY731" s="17" t="s">
        <v>138</v>
      </c>
      <c r="BE731" s="247">
        <f>IF(N731="základní",J731,0)</f>
        <v>0</v>
      </c>
      <c r="BF731" s="247">
        <f>IF(N731="snížená",J731,0)</f>
        <v>0</v>
      </c>
      <c r="BG731" s="247">
        <f>IF(N731="zákl. přenesená",J731,0)</f>
        <v>0</v>
      </c>
      <c r="BH731" s="247">
        <f>IF(N731="sníž. přenesená",J731,0)</f>
        <v>0</v>
      </c>
      <c r="BI731" s="247">
        <f>IF(N731="nulová",J731,0)</f>
        <v>0</v>
      </c>
      <c r="BJ731" s="17" t="s">
        <v>84</v>
      </c>
      <c r="BK731" s="247">
        <f>ROUND(I731*H731,2)</f>
        <v>0</v>
      </c>
      <c r="BL731" s="17" t="s">
        <v>156</v>
      </c>
      <c r="BM731" s="246" t="s">
        <v>1133</v>
      </c>
    </row>
    <row r="732" spans="1:51" s="13" customFormat="1" ht="12">
      <c r="A732" s="13"/>
      <c r="B732" s="248"/>
      <c r="C732" s="249"/>
      <c r="D732" s="250" t="s">
        <v>175</v>
      </c>
      <c r="E732" s="251" t="s">
        <v>1</v>
      </c>
      <c r="F732" s="252" t="s">
        <v>1134</v>
      </c>
      <c r="G732" s="249"/>
      <c r="H732" s="253">
        <v>68.3</v>
      </c>
      <c r="I732" s="254"/>
      <c r="J732" s="249"/>
      <c r="K732" s="249"/>
      <c r="L732" s="255"/>
      <c r="M732" s="256"/>
      <c r="N732" s="257"/>
      <c r="O732" s="257"/>
      <c r="P732" s="257"/>
      <c r="Q732" s="257"/>
      <c r="R732" s="257"/>
      <c r="S732" s="257"/>
      <c r="T732" s="25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9" t="s">
        <v>175</v>
      </c>
      <c r="AU732" s="259" t="s">
        <v>86</v>
      </c>
      <c r="AV732" s="13" t="s">
        <v>86</v>
      </c>
      <c r="AW732" s="13" t="s">
        <v>32</v>
      </c>
      <c r="AX732" s="13" t="s">
        <v>84</v>
      </c>
      <c r="AY732" s="259" t="s">
        <v>138</v>
      </c>
    </row>
    <row r="733" spans="1:65" s="2" customFormat="1" ht="16.5" customHeight="1">
      <c r="A733" s="38"/>
      <c r="B733" s="39"/>
      <c r="C733" s="235" t="s">
        <v>1135</v>
      </c>
      <c r="D733" s="235" t="s">
        <v>141</v>
      </c>
      <c r="E733" s="236" t="s">
        <v>1136</v>
      </c>
      <c r="F733" s="237" t="s">
        <v>1137</v>
      </c>
      <c r="G733" s="238" t="s">
        <v>342</v>
      </c>
      <c r="H733" s="239">
        <v>67</v>
      </c>
      <c r="I733" s="240"/>
      <c r="J733" s="241">
        <f>ROUND(I733*H733,2)</f>
        <v>0</v>
      </c>
      <c r="K733" s="237" t="s">
        <v>154</v>
      </c>
      <c r="L733" s="44"/>
      <c r="M733" s="242" t="s">
        <v>1</v>
      </c>
      <c r="N733" s="243" t="s">
        <v>41</v>
      </c>
      <c r="O733" s="91"/>
      <c r="P733" s="244">
        <f>O733*H733</f>
        <v>0</v>
      </c>
      <c r="Q733" s="244">
        <v>0</v>
      </c>
      <c r="R733" s="244">
        <f>Q733*H733</f>
        <v>0</v>
      </c>
      <c r="S733" s="244">
        <v>0</v>
      </c>
      <c r="T733" s="245">
        <f>S733*H733</f>
        <v>0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46" t="s">
        <v>156</v>
      </c>
      <c r="AT733" s="246" t="s">
        <v>141</v>
      </c>
      <c r="AU733" s="246" t="s">
        <v>86</v>
      </c>
      <c r="AY733" s="17" t="s">
        <v>138</v>
      </c>
      <c r="BE733" s="247">
        <f>IF(N733="základní",J733,0)</f>
        <v>0</v>
      </c>
      <c r="BF733" s="247">
        <f>IF(N733="snížená",J733,0)</f>
        <v>0</v>
      </c>
      <c r="BG733" s="247">
        <f>IF(N733="zákl. přenesená",J733,0)</f>
        <v>0</v>
      </c>
      <c r="BH733" s="247">
        <f>IF(N733="sníž. přenesená",J733,0)</f>
        <v>0</v>
      </c>
      <c r="BI733" s="247">
        <f>IF(N733="nulová",J733,0)</f>
        <v>0</v>
      </c>
      <c r="BJ733" s="17" t="s">
        <v>84</v>
      </c>
      <c r="BK733" s="247">
        <f>ROUND(I733*H733,2)</f>
        <v>0</v>
      </c>
      <c r="BL733" s="17" t="s">
        <v>156</v>
      </c>
      <c r="BM733" s="246" t="s">
        <v>1138</v>
      </c>
    </row>
    <row r="734" spans="1:51" s="13" customFormat="1" ht="12">
      <c r="A734" s="13"/>
      <c r="B734" s="248"/>
      <c r="C734" s="249"/>
      <c r="D734" s="250" t="s">
        <v>175</v>
      </c>
      <c r="E734" s="251" t="s">
        <v>1</v>
      </c>
      <c r="F734" s="252" t="s">
        <v>1139</v>
      </c>
      <c r="G734" s="249"/>
      <c r="H734" s="253">
        <v>67</v>
      </c>
      <c r="I734" s="254"/>
      <c r="J734" s="249"/>
      <c r="K734" s="249"/>
      <c r="L734" s="255"/>
      <c r="M734" s="256"/>
      <c r="N734" s="257"/>
      <c r="O734" s="257"/>
      <c r="P734" s="257"/>
      <c r="Q734" s="257"/>
      <c r="R734" s="257"/>
      <c r="S734" s="257"/>
      <c r="T734" s="25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9" t="s">
        <v>175</v>
      </c>
      <c r="AU734" s="259" t="s">
        <v>86</v>
      </c>
      <c r="AV734" s="13" t="s">
        <v>86</v>
      </c>
      <c r="AW734" s="13" t="s">
        <v>32</v>
      </c>
      <c r="AX734" s="13" t="s">
        <v>84</v>
      </c>
      <c r="AY734" s="259" t="s">
        <v>138</v>
      </c>
    </row>
    <row r="735" spans="1:65" s="2" customFormat="1" ht="21.75" customHeight="1">
      <c r="A735" s="38"/>
      <c r="B735" s="39"/>
      <c r="C735" s="235" t="s">
        <v>1140</v>
      </c>
      <c r="D735" s="235" t="s">
        <v>141</v>
      </c>
      <c r="E735" s="236" t="s">
        <v>1141</v>
      </c>
      <c r="F735" s="237" t="s">
        <v>1142</v>
      </c>
      <c r="G735" s="238" t="s">
        <v>342</v>
      </c>
      <c r="H735" s="239">
        <v>68.3</v>
      </c>
      <c r="I735" s="240"/>
      <c r="J735" s="241">
        <f>ROUND(I735*H735,2)</f>
        <v>0</v>
      </c>
      <c r="K735" s="237" t="s">
        <v>154</v>
      </c>
      <c r="L735" s="44"/>
      <c r="M735" s="242" t="s">
        <v>1</v>
      </c>
      <c r="N735" s="243" t="s">
        <v>41</v>
      </c>
      <c r="O735" s="91"/>
      <c r="P735" s="244">
        <f>O735*H735</f>
        <v>0</v>
      </c>
      <c r="Q735" s="244">
        <v>0</v>
      </c>
      <c r="R735" s="244">
        <f>Q735*H735</f>
        <v>0</v>
      </c>
      <c r="S735" s="244">
        <v>0</v>
      </c>
      <c r="T735" s="245">
        <f>S735*H735</f>
        <v>0</v>
      </c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R735" s="246" t="s">
        <v>156</v>
      </c>
      <c r="AT735" s="246" t="s">
        <v>141</v>
      </c>
      <c r="AU735" s="246" t="s">
        <v>86</v>
      </c>
      <c r="AY735" s="17" t="s">
        <v>138</v>
      </c>
      <c r="BE735" s="247">
        <f>IF(N735="základní",J735,0)</f>
        <v>0</v>
      </c>
      <c r="BF735" s="247">
        <f>IF(N735="snížená",J735,0)</f>
        <v>0</v>
      </c>
      <c r="BG735" s="247">
        <f>IF(N735="zákl. přenesená",J735,0)</f>
        <v>0</v>
      </c>
      <c r="BH735" s="247">
        <f>IF(N735="sníž. přenesená",J735,0)</f>
        <v>0</v>
      </c>
      <c r="BI735" s="247">
        <f>IF(N735="nulová",J735,0)</f>
        <v>0</v>
      </c>
      <c r="BJ735" s="17" t="s">
        <v>84</v>
      </c>
      <c r="BK735" s="247">
        <f>ROUND(I735*H735,2)</f>
        <v>0</v>
      </c>
      <c r="BL735" s="17" t="s">
        <v>156</v>
      </c>
      <c r="BM735" s="246" t="s">
        <v>1143</v>
      </c>
    </row>
    <row r="736" spans="1:51" s="13" customFormat="1" ht="12">
      <c r="A736" s="13"/>
      <c r="B736" s="248"/>
      <c r="C736" s="249"/>
      <c r="D736" s="250" t="s">
        <v>175</v>
      </c>
      <c r="E736" s="251" t="s">
        <v>1</v>
      </c>
      <c r="F736" s="252" t="s">
        <v>1134</v>
      </c>
      <c r="G736" s="249"/>
      <c r="H736" s="253">
        <v>68.3</v>
      </c>
      <c r="I736" s="254"/>
      <c r="J736" s="249"/>
      <c r="K736" s="249"/>
      <c r="L736" s="255"/>
      <c r="M736" s="256"/>
      <c r="N736" s="257"/>
      <c r="O736" s="257"/>
      <c r="P736" s="257"/>
      <c r="Q736" s="257"/>
      <c r="R736" s="257"/>
      <c r="S736" s="257"/>
      <c r="T736" s="25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59" t="s">
        <v>175</v>
      </c>
      <c r="AU736" s="259" t="s">
        <v>86</v>
      </c>
      <c r="AV736" s="13" t="s">
        <v>86</v>
      </c>
      <c r="AW736" s="13" t="s">
        <v>32</v>
      </c>
      <c r="AX736" s="13" t="s">
        <v>76</v>
      </c>
      <c r="AY736" s="259" t="s">
        <v>138</v>
      </c>
    </row>
    <row r="737" spans="1:51" s="14" customFormat="1" ht="12">
      <c r="A737" s="14"/>
      <c r="B737" s="260"/>
      <c r="C737" s="261"/>
      <c r="D737" s="250" t="s">
        <v>175</v>
      </c>
      <c r="E737" s="262" t="s">
        <v>1</v>
      </c>
      <c r="F737" s="263" t="s">
        <v>177</v>
      </c>
      <c r="G737" s="261"/>
      <c r="H737" s="264">
        <v>68.3</v>
      </c>
      <c r="I737" s="265"/>
      <c r="J737" s="261"/>
      <c r="K737" s="261"/>
      <c r="L737" s="266"/>
      <c r="M737" s="267"/>
      <c r="N737" s="268"/>
      <c r="O737" s="268"/>
      <c r="P737" s="268"/>
      <c r="Q737" s="268"/>
      <c r="R737" s="268"/>
      <c r="S737" s="268"/>
      <c r="T737" s="26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0" t="s">
        <v>175</v>
      </c>
      <c r="AU737" s="270" t="s">
        <v>86</v>
      </c>
      <c r="AV737" s="14" t="s">
        <v>156</v>
      </c>
      <c r="AW737" s="14" t="s">
        <v>32</v>
      </c>
      <c r="AX737" s="14" t="s">
        <v>84</v>
      </c>
      <c r="AY737" s="270" t="s">
        <v>138</v>
      </c>
    </row>
    <row r="738" spans="1:65" s="2" customFormat="1" ht="21.75" customHeight="1">
      <c r="A738" s="38"/>
      <c r="B738" s="39"/>
      <c r="C738" s="235" t="s">
        <v>1144</v>
      </c>
      <c r="D738" s="235" t="s">
        <v>141</v>
      </c>
      <c r="E738" s="236" t="s">
        <v>1145</v>
      </c>
      <c r="F738" s="237" t="s">
        <v>1146</v>
      </c>
      <c r="G738" s="238" t="s">
        <v>342</v>
      </c>
      <c r="H738" s="239">
        <v>68.3</v>
      </c>
      <c r="I738" s="240"/>
      <c r="J738" s="241">
        <f>ROUND(I738*H738,2)</f>
        <v>0</v>
      </c>
      <c r="K738" s="237" t="s">
        <v>154</v>
      </c>
      <c r="L738" s="44"/>
      <c r="M738" s="242" t="s">
        <v>1</v>
      </c>
      <c r="N738" s="243" t="s">
        <v>41</v>
      </c>
      <c r="O738" s="91"/>
      <c r="P738" s="244">
        <f>O738*H738</f>
        <v>0</v>
      </c>
      <c r="Q738" s="244">
        <v>0.00011</v>
      </c>
      <c r="R738" s="244">
        <f>Q738*H738</f>
        <v>0.007513</v>
      </c>
      <c r="S738" s="244">
        <v>0</v>
      </c>
      <c r="T738" s="245">
        <f>S738*H738</f>
        <v>0</v>
      </c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R738" s="246" t="s">
        <v>156</v>
      </c>
      <c r="AT738" s="246" t="s">
        <v>141</v>
      </c>
      <c r="AU738" s="246" t="s">
        <v>86</v>
      </c>
      <c r="AY738" s="17" t="s">
        <v>138</v>
      </c>
      <c r="BE738" s="247">
        <f>IF(N738="základní",J738,0)</f>
        <v>0</v>
      </c>
      <c r="BF738" s="247">
        <f>IF(N738="snížená",J738,0)</f>
        <v>0</v>
      </c>
      <c r="BG738" s="247">
        <f>IF(N738="zákl. přenesená",J738,0)</f>
        <v>0</v>
      </c>
      <c r="BH738" s="247">
        <f>IF(N738="sníž. přenesená",J738,0)</f>
        <v>0</v>
      </c>
      <c r="BI738" s="247">
        <f>IF(N738="nulová",J738,0)</f>
        <v>0</v>
      </c>
      <c r="BJ738" s="17" t="s">
        <v>84</v>
      </c>
      <c r="BK738" s="247">
        <f>ROUND(I738*H738,2)</f>
        <v>0</v>
      </c>
      <c r="BL738" s="17" t="s">
        <v>156</v>
      </c>
      <c r="BM738" s="246" t="s">
        <v>1147</v>
      </c>
    </row>
    <row r="739" spans="1:51" s="13" customFormat="1" ht="12">
      <c r="A739" s="13"/>
      <c r="B739" s="248"/>
      <c r="C739" s="249"/>
      <c r="D739" s="250" t="s">
        <v>175</v>
      </c>
      <c r="E739" s="251" t="s">
        <v>1</v>
      </c>
      <c r="F739" s="252" t="s">
        <v>1134</v>
      </c>
      <c r="G739" s="249"/>
      <c r="H739" s="253">
        <v>68.3</v>
      </c>
      <c r="I739" s="254"/>
      <c r="J739" s="249"/>
      <c r="K739" s="249"/>
      <c r="L739" s="255"/>
      <c r="M739" s="256"/>
      <c r="N739" s="257"/>
      <c r="O739" s="257"/>
      <c r="P739" s="257"/>
      <c r="Q739" s="257"/>
      <c r="R739" s="257"/>
      <c r="S739" s="257"/>
      <c r="T739" s="258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59" t="s">
        <v>175</v>
      </c>
      <c r="AU739" s="259" t="s">
        <v>86</v>
      </c>
      <c r="AV739" s="13" t="s">
        <v>86</v>
      </c>
      <c r="AW739" s="13" t="s">
        <v>32</v>
      </c>
      <c r="AX739" s="13" t="s">
        <v>76</v>
      </c>
      <c r="AY739" s="259" t="s">
        <v>138</v>
      </c>
    </row>
    <row r="740" spans="1:51" s="14" customFormat="1" ht="12">
      <c r="A740" s="14"/>
      <c r="B740" s="260"/>
      <c r="C740" s="261"/>
      <c r="D740" s="250" t="s">
        <v>175</v>
      </c>
      <c r="E740" s="262" t="s">
        <v>1</v>
      </c>
      <c r="F740" s="263" t="s">
        <v>177</v>
      </c>
      <c r="G740" s="261"/>
      <c r="H740" s="264">
        <v>68.3</v>
      </c>
      <c r="I740" s="265"/>
      <c r="J740" s="261"/>
      <c r="K740" s="261"/>
      <c r="L740" s="266"/>
      <c r="M740" s="267"/>
      <c r="N740" s="268"/>
      <c r="O740" s="268"/>
      <c r="P740" s="268"/>
      <c r="Q740" s="268"/>
      <c r="R740" s="268"/>
      <c r="S740" s="268"/>
      <c r="T740" s="269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0" t="s">
        <v>175</v>
      </c>
      <c r="AU740" s="270" t="s">
        <v>86</v>
      </c>
      <c r="AV740" s="14" t="s">
        <v>156</v>
      </c>
      <c r="AW740" s="14" t="s">
        <v>32</v>
      </c>
      <c r="AX740" s="14" t="s">
        <v>84</v>
      </c>
      <c r="AY740" s="270" t="s">
        <v>138</v>
      </c>
    </row>
    <row r="741" spans="1:65" s="2" customFormat="1" ht="21.75" customHeight="1">
      <c r="A741" s="38"/>
      <c r="B741" s="39"/>
      <c r="C741" s="235" t="s">
        <v>1148</v>
      </c>
      <c r="D741" s="235" t="s">
        <v>141</v>
      </c>
      <c r="E741" s="236" t="s">
        <v>1149</v>
      </c>
      <c r="F741" s="237" t="s">
        <v>1150</v>
      </c>
      <c r="G741" s="238" t="s">
        <v>249</v>
      </c>
      <c r="H741" s="239">
        <v>153.3</v>
      </c>
      <c r="I741" s="240"/>
      <c r="J741" s="241">
        <f>ROUND(I741*H741,2)</f>
        <v>0</v>
      </c>
      <c r="K741" s="237" t="s">
        <v>154</v>
      </c>
      <c r="L741" s="44"/>
      <c r="M741" s="242" t="s">
        <v>1</v>
      </c>
      <c r="N741" s="243" t="s">
        <v>41</v>
      </c>
      <c r="O741" s="91"/>
      <c r="P741" s="244">
        <f>O741*H741</f>
        <v>0</v>
      </c>
      <c r="Q741" s="244">
        <v>0</v>
      </c>
      <c r="R741" s="244">
        <f>Q741*H741</f>
        <v>0</v>
      </c>
      <c r="S741" s="244">
        <v>0.02</v>
      </c>
      <c r="T741" s="245">
        <f>S741*H741</f>
        <v>3.0660000000000003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46" t="s">
        <v>156</v>
      </c>
      <c r="AT741" s="246" t="s">
        <v>141</v>
      </c>
      <c r="AU741" s="246" t="s">
        <v>86</v>
      </c>
      <c r="AY741" s="17" t="s">
        <v>138</v>
      </c>
      <c r="BE741" s="247">
        <f>IF(N741="základní",J741,0)</f>
        <v>0</v>
      </c>
      <c r="BF741" s="247">
        <f>IF(N741="snížená",J741,0)</f>
        <v>0</v>
      </c>
      <c r="BG741" s="247">
        <f>IF(N741="zákl. přenesená",J741,0)</f>
        <v>0</v>
      </c>
      <c r="BH741" s="247">
        <f>IF(N741="sníž. přenesená",J741,0)</f>
        <v>0</v>
      </c>
      <c r="BI741" s="247">
        <f>IF(N741="nulová",J741,0)</f>
        <v>0</v>
      </c>
      <c r="BJ741" s="17" t="s">
        <v>84</v>
      </c>
      <c r="BK741" s="247">
        <f>ROUND(I741*H741,2)</f>
        <v>0</v>
      </c>
      <c r="BL741" s="17" t="s">
        <v>156</v>
      </c>
      <c r="BM741" s="246" t="s">
        <v>1151</v>
      </c>
    </row>
    <row r="742" spans="1:51" s="13" customFormat="1" ht="12">
      <c r="A742" s="13"/>
      <c r="B742" s="248"/>
      <c r="C742" s="249"/>
      <c r="D742" s="250" t="s">
        <v>175</v>
      </c>
      <c r="E742" s="251" t="s">
        <v>1</v>
      </c>
      <c r="F742" s="252" t="s">
        <v>1152</v>
      </c>
      <c r="G742" s="249"/>
      <c r="H742" s="253">
        <v>153.3</v>
      </c>
      <c r="I742" s="254"/>
      <c r="J742" s="249"/>
      <c r="K742" s="249"/>
      <c r="L742" s="255"/>
      <c r="M742" s="256"/>
      <c r="N742" s="257"/>
      <c r="O742" s="257"/>
      <c r="P742" s="257"/>
      <c r="Q742" s="257"/>
      <c r="R742" s="257"/>
      <c r="S742" s="257"/>
      <c r="T742" s="25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9" t="s">
        <v>175</v>
      </c>
      <c r="AU742" s="259" t="s">
        <v>86</v>
      </c>
      <c r="AV742" s="13" t="s">
        <v>86</v>
      </c>
      <c r="AW742" s="13" t="s">
        <v>32</v>
      </c>
      <c r="AX742" s="13" t="s">
        <v>84</v>
      </c>
      <c r="AY742" s="259" t="s">
        <v>138</v>
      </c>
    </row>
    <row r="743" spans="1:65" s="2" customFormat="1" ht="21.75" customHeight="1">
      <c r="A743" s="38"/>
      <c r="B743" s="39"/>
      <c r="C743" s="235" t="s">
        <v>1153</v>
      </c>
      <c r="D743" s="235" t="s">
        <v>141</v>
      </c>
      <c r="E743" s="236" t="s">
        <v>1154</v>
      </c>
      <c r="F743" s="237" t="s">
        <v>1155</v>
      </c>
      <c r="G743" s="238" t="s">
        <v>342</v>
      </c>
      <c r="H743" s="239">
        <v>3.5</v>
      </c>
      <c r="I743" s="240"/>
      <c r="J743" s="241">
        <f>ROUND(I743*H743,2)</f>
        <v>0</v>
      </c>
      <c r="K743" s="237" t="s">
        <v>154</v>
      </c>
      <c r="L743" s="44"/>
      <c r="M743" s="242" t="s">
        <v>1</v>
      </c>
      <c r="N743" s="243" t="s">
        <v>41</v>
      </c>
      <c r="O743" s="91"/>
      <c r="P743" s="244">
        <f>O743*H743</f>
        <v>0</v>
      </c>
      <c r="Q743" s="244">
        <v>9E-05</v>
      </c>
      <c r="R743" s="244">
        <f>Q743*H743</f>
        <v>0.000315</v>
      </c>
      <c r="S743" s="244">
        <v>0.042</v>
      </c>
      <c r="T743" s="245">
        <f>S743*H743</f>
        <v>0.14700000000000002</v>
      </c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R743" s="246" t="s">
        <v>156</v>
      </c>
      <c r="AT743" s="246" t="s">
        <v>141</v>
      </c>
      <c r="AU743" s="246" t="s">
        <v>86</v>
      </c>
      <c r="AY743" s="17" t="s">
        <v>138</v>
      </c>
      <c r="BE743" s="247">
        <f>IF(N743="základní",J743,0)</f>
        <v>0</v>
      </c>
      <c r="BF743" s="247">
        <f>IF(N743="snížená",J743,0)</f>
        <v>0</v>
      </c>
      <c r="BG743" s="247">
        <f>IF(N743="zákl. přenesená",J743,0)</f>
        <v>0</v>
      </c>
      <c r="BH743" s="247">
        <f>IF(N743="sníž. přenesená",J743,0)</f>
        <v>0</v>
      </c>
      <c r="BI743" s="247">
        <f>IF(N743="nulová",J743,0)</f>
        <v>0</v>
      </c>
      <c r="BJ743" s="17" t="s">
        <v>84</v>
      </c>
      <c r="BK743" s="247">
        <f>ROUND(I743*H743,2)</f>
        <v>0</v>
      </c>
      <c r="BL743" s="17" t="s">
        <v>156</v>
      </c>
      <c r="BM743" s="246" t="s">
        <v>1156</v>
      </c>
    </row>
    <row r="744" spans="1:51" s="13" customFormat="1" ht="12">
      <c r="A744" s="13"/>
      <c r="B744" s="248"/>
      <c r="C744" s="249"/>
      <c r="D744" s="250" t="s">
        <v>175</v>
      </c>
      <c r="E744" s="251" t="s">
        <v>1</v>
      </c>
      <c r="F744" s="252" t="s">
        <v>1157</v>
      </c>
      <c r="G744" s="249"/>
      <c r="H744" s="253">
        <v>3.5</v>
      </c>
      <c r="I744" s="254"/>
      <c r="J744" s="249"/>
      <c r="K744" s="249"/>
      <c r="L744" s="255"/>
      <c r="M744" s="256"/>
      <c r="N744" s="257"/>
      <c r="O744" s="257"/>
      <c r="P744" s="257"/>
      <c r="Q744" s="257"/>
      <c r="R744" s="257"/>
      <c r="S744" s="257"/>
      <c r="T744" s="25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9" t="s">
        <v>175</v>
      </c>
      <c r="AU744" s="259" t="s">
        <v>86</v>
      </c>
      <c r="AV744" s="13" t="s">
        <v>86</v>
      </c>
      <c r="AW744" s="13" t="s">
        <v>32</v>
      </c>
      <c r="AX744" s="13" t="s">
        <v>76</v>
      </c>
      <c r="AY744" s="259" t="s">
        <v>138</v>
      </c>
    </row>
    <row r="745" spans="1:51" s="14" customFormat="1" ht="12">
      <c r="A745" s="14"/>
      <c r="B745" s="260"/>
      <c r="C745" s="261"/>
      <c r="D745" s="250" t="s">
        <v>175</v>
      </c>
      <c r="E745" s="262" t="s">
        <v>1</v>
      </c>
      <c r="F745" s="263" t="s">
        <v>177</v>
      </c>
      <c r="G745" s="261"/>
      <c r="H745" s="264">
        <v>3.5</v>
      </c>
      <c r="I745" s="265"/>
      <c r="J745" s="261"/>
      <c r="K745" s="261"/>
      <c r="L745" s="266"/>
      <c r="M745" s="267"/>
      <c r="N745" s="268"/>
      <c r="O745" s="268"/>
      <c r="P745" s="268"/>
      <c r="Q745" s="268"/>
      <c r="R745" s="268"/>
      <c r="S745" s="268"/>
      <c r="T745" s="269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0" t="s">
        <v>175</v>
      </c>
      <c r="AU745" s="270" t="s">
        <v>86</v>
      </c>
      <c r="AV745" s="14" t="s">
        <v>156</v>
      </c>
      <c r="AW745" s="14" t="s">
        <v>32</v>
      </c>
      <c r="AX745" s="14" t="s">
        <v>84</v>
      </c>
      <c r="AY745" s="270" t="s">
        <v>138</v>
      </c>
    </row>
    <row r="746" spans="1:65" s="2" customFormat="1" ht="21.75" customHeight="1">
      <c r="A746" s="38"/>
      <c r="B746" s="39"/>
      <c r="C746" s="235" t="s">
        <v>1158</v>
      </c>
      <c r="D746" s="235" t="s">
        <v>141</v>
      </c>
      <c r="E746" s="236" t="s">
        <v>1159</v>
      </c>
      <c r="F746" s="237" t="s">
        <v>1160</v>
      </c>
      <c r="G746" s="238" t="s">
        <v>262</v>
      </c>
      <c r="H746" s="239">
        <v>2</v>
      </c>
      <c r="I746" s="240"/>
      <c r="J746" s="241">
        <f>ROUND(I746*H746,2)</f>
        <v>0</v>
      </c>
      <c r="K746" s="237" t="s">
        <v>154</v>
      </c>
      <c r="L746" s="44"/>
      <c r="M746" s="242" t="s">
        <v>1</v>
      </c>
      <c r="N746" s="243" t="s">
        <v>41</v>
      </c>
      <c r="O746" s="91"/>
      <c r="P746" s="244">
        <f>O746*H746</f>
        <v>0</v>
      </c>
      <c r="Q746" s="244">
        <v>0</v>
      </c>
      <c r="R746" s="244">
        <f>Q746*H746</f>
        <v>0</v>
      </c>
      <c r="S746" s="244">
        <v>0.082</v>
      </c>
      <c r="T746" s="245">
        <f>S746*H746</f>
        <v>0.164</v>
      </c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R746" s="246" t="s">
        <v>156</v>
      </c>
      <c r="AT746" s="246" t="s">
        <v>141</v>
      </c>
      <c r="AU746" s="246" t="s">
        <v>86</v>
      </c>
      <c r="AY746" s="17" t="s">
        <v>138</v>
      </c>
      <c r="BE746" s="247">
        <f>IF(N746="základní",J746,0)</f>
        <v>0</v>
      </c>
      <c r="BF746" s="247">
        <f>IF(N746="snížená",J746,0)</f>
        <v>0</v>
      </c>
      <c r="BG746" s="247">
        <f>IF(N746="zákl. přenesená",J746,0)</f>
        <v>0</v>
      </c>
      <c r="BH746" s="247">
        <f>IF(N746="sníž. přenesená",J746,0)</f>
        <v>0</v>
      </c>
      <c r="BI746" s="247">
        <f>IF(N746="nulová",J746,0)</f>
        <v>0</v>
      </c>
      <c r="BJ746" s="17" t="s">
        <v>84</v>
      </c>
      <c r="BK746" s="247">
        <f>ROUND(I746*H746,2)</f>
        <v>0</v>
      </c>
      <c r="BL746" s="17" t="s">
        <v>156</v>
      </c>
      <c r="BM746" s="246" t="s">
        <v>1161</v>
      </c>
    </row>
    <row r="747" spans="1:51" s="15" customFormat="1" ht="12">
      <c r="A747" s="15"/>
      <c r="B747" s="276"/>
      <c r="C747" s="277"/>
      <c r="D747" s="250" t="s">
        <v>175</v>
      </c>
      <c r="E747" s="278" t="s">
        <v>1</v>
      </c>
      <c r="F747" s="279" t="s">
        <v>1162</v>
      </c>
      <c r="G747" s="277"/>
      <c r="H747" s="278" t="s">
        <v>1</v>
      </c>
      <c r="I747" s="280"/>
      <c r="J747" s="277"/>
      <c r="K747" s="277"/>
      <c r="L747" s="281"/>
      <c r="M747" s="282"/>
      <c r="N747" s="283"/>
      <c r="O747" s="283"/>
      <c r="P747" s="283"/>
      <c r="Q747" s="283"/>
      <c r="R747" s="283"/>
      <c r="S747" s="283"/>
      <c r="T747" s="284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85" t="s">
        <v>175</v>
      </c>
      <c r="AU747" s="285" t="s">
        <v>86</v>
      </c>
      <c r="AV747" s="15" t="s">
        <v>84</v>
      </c>
      <c r="AW747" s="15" t="s">
        <v>32</v>
      </c>
      <c r="AX747" s="15" t="s">
        <v>76</v>
      </c>
      <c r="AY747" s="285" t="s">
        <v>138</v>
      </c>
    </row>
    <row r="748" spans="1:51" s="13" customFormat="1" ht="12">
      <c r="A748" s="13"/>
      <c r="B748" s="248"/>
      <c r="C748" s="249"/>
      <c r="D748" s="250" t="s">
        <v>175</v>
      </c>
      <c r="E748" s="251" t="s">
        <v>1</v>
      </c>
      <c r="F748" s="252" t="s">
        <v>1163</v>
      </c>
      <c r="G748" s="249"/>
      <c r="H748" s="253">
        <v>2</v>
      </c>
      <c r="I748" s="254"/>
      <c r="J748" s="249"/>
      <c r="K748" s="249"/>
      <c r="L748" s="255"/>
      <c r="M748" s="256"/>
      <c r="N748" s="257"/>
      <c r="O748" s="257"/>
      <c r="P748" s="257"/>
      <c r="Q748" s="257"/>
      <c r="R748" s="257"/>
      <c r="S748" s="257"/>
      <c r="T748" s="258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9" t="s">
        <v>175</v>
      </c>
      <c r="AU748" s="259" t="s">
        <v>86</v>
      </c>
      <c r="AV748" s="13" t="s">
        <v>86</v>
      </c>
      <c r="AW748" s="13" t="s">
        <v>32</v>
      </c>
      <c r="AX748" s="13" t="s">
        <v>76</v>
      </c>
      <c r="AY748" s="259" t="s">
        <v>138</v>
      </c>
    </row>
    <row r="749" spans="1:51" s="14" customFormat="1" ht="12">
      <c r="A749" s="14"/>
      <c r="B749" s="260"/>
      <c r="C749" s="261"/>
      <c r="D749" s="250" t="s">
        <v>175</v>
      </c>
      <c r="E749" s="262" t="s">
        <v>1</v>
      </c>
      <c r="F749" s="263" t="s">
        <v>177</v>
      </c>
      <c r="G749" s="261"/>
      <c r="H749" s="264">
        <v>2</v>
      </c>
      <c r="I749" s="265"/>
      <c r="J749" s="261"/>
      <c r="K749" s="261"/>
      <c r="L749" s="266"/>
      <c r="M749" s="267"/>
      <c r="N749" s="268"/>
      <c r="O749" s="268"/>
      <c r="P749" s="268"/>
      <c r="Q749" s="268"/>
      <c r="R749" s="268"/>
      <c r="S749" s="268"/>
      <c r="T749" s="269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70" t="s">
        <v>175</v>
      </c>
      <c r="AU749" s="270" t="s">
        <v>86</v>
      </c>
      <c r="AV749" s="14" t="s">
        <v>156</v>
      </c>
      <c r="AW749" s="14" t="s">
        <v>32</v>
      </c>
      <c r="AX749" s="14" t="s">
        <v>84</v>
      </c>
      <c r="AY749" s="270" t="s">
        <v>138</v>
      </c>
    </row>
    <row r="750" spans="1:65" s="2" customFormat="1" ht="33" customHeight="1">
      <c r="A750" s="38"/>
      <c r="B750" s="39"/>
      <c r="C750" s="235" t="s">
        <v>1164</v>
      </c>
      <c r="D750" s="235" t="s">
        <v>141</v>
      </c>
      <c r="E750" s="236" t="s">
        <v>1165</v>
      </c>
      <c r="F750" s="237" t="s">
        <v>1166</v>
      </c>
      <c r="G750" s="238" t="s">
        <v>262</v>
      </c>
      <c r="H750" s="239">
        <v>1</v>
      </c>
      <c r="I750" s="240"/>
      <c r="J750" s="241">
        <f>ROUND(I750*H750,2)</f>
        <v>0</v>
      </c>
      <c r="K750" s="237" t="s">
        <v>1</v>
      </c>
      <c r="L750" s="44"/>
      <c r="M750" s="242" t="s">
        <v>1</v>
      </c>
      <c r="N750" s="243" t="s">
        <v>41</v>
      </c>
      <c r="O750" s="91"/>
      <c r="P750" s="244">
        <f>O750*H750</f>
        <v>0</v>
      </c>
      <c r="Q750" s="244">
        <v>0</v>
      </c>
      <c r="R750" s="244">
        <f>Q750*H750</f>
        <v>0</v>
      </c>
      <c r="S750" s="244">
        <v>0.4</v>
      </c>
      <c r="T750" s="245">
        <f>S750*H750</f>
        <v>0.4</v>
      </c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R750" s="246" t="s">
        <v>156</v>
      </c>
      <c r="AT750" s="246" t="s">
        <v>141</v>
      </c>
      <c r="AU750" s="246" t="s">
        <v>86</v>
      </c>
      <c r="AY750" s="17" t="s">
        <v>138</v>
      </c>
      <c r="BE750" s="247">
        <f>IF(N750="základní",J750,0)</f>
        <v>0</v>
      </c>
      <c r="BF750" s="247">
        <f>IF(N750="snížená",J750,0)</f>
        <v>0</v>
      </c>
      <c r="BG750" s="247">
        <f>IF(N750="zákl. přenesená",J750,0)</f>
        <v>0</v>
      </c>
      <c r="BH750" s="247">
        <f>IF(N750="sníž. přenesená",J750,0)</f>
        <v>0</v>
      </c>
      <c r="BI750" s="247">
        <f>IF(N750="nulová",J750,0)</f>
        <v>0</v>
      </c>
      <c r="BJ750" s="17" t="s">
        <v>84</v>
      </c>
      <c r="BK750" s="247">
        <f>ROUND(I750*H750,2)</f>
        <v>0</v>
      </c>
      <c r="BL750" s="17" t="s">
        <v>156</v>
      </c>
      <c r="BM750" s="246" t="s">
        <v>1167</v>
      </c>
    </row>
    <row r="751" spans="1:51" s="15" customFormat="1" ht="12">
      <c r="A751" s="15"/>
      <c r="B751" s="276"/>
      <c r="C751" s="277"/>
      <c r="D751" s="250" t="s">
        <v>175</v>
      </c>
      <c r="E751" s="278" t="s">
        <v>1</v>
      </c>
      <c r="F751" s="279" t="s">
        <v>1162</v>
      </c>
      <c r="G751" s="277"/>
      <c r="H751" s="278" t="s">
        <v>1</v>
      </c>
      <c r="I751" s="280"/>
      <c r="J751" s="277"/>
      <c r="K751" s="277"/>
      <c r="L751" s="281"/>
      <c r="M751" s="282"/>
      <c r="N751" s="283"/>
      <c r="O751" s="283"/>
      <c r="P751" s="283"/>
      <c r="Q751" s="283"/>
      <c r="R751" s="283"/>
      <c r="S751" s="283"/>
      <c r="T751" s="284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85" t="s">
        <v>175</v>
      </c>
      <c r="AU751" s="285" t="s">
        <v>86</v>
      </c>
      <c r="AV751" s="15" t="s">
        <v>84</v>
      </c>
      <c r="AW751" s="15" t="s">
        <v>32</v>
      </c>
      <c r="AX751" s="15" t="s">
        <v>76</v>
      </c>
      <c r="AY751" s="285" t="s">
        <v>138</v>
      </c>
    </row>
    <row r="752" spans="1:51" s="13" customFormat="1" ht="12">
      <c r="A752" s="13"/>
      <c r="B752" s="248"/>
      <c r="C752" s="249"/>
      <c r="D752" s="250" t="s">
        <v>175</v>
      </c>
      <c r="E752" s="251" t="s">
        <v>1</v>
      </c>
      <c r="F752" s="252" t="s">
        <v>1168</v>
      </c>
      <c r="G752" s="249"/>
      <c r="H752" s="253">
        <v>1</v>
      </c>
      <c r="I752" s="254"/>
      <c r="J752" s="249"/>
      <c r="K752" s="249"/>
      <c r="L752" s="255"/>
      <c r="M752" s="256"/>
      <c r="N752" s="257"/>
      <c r="O752" s="257"/>
      <c r="P752" s="257"/>
      <c r="Q752" s="257"/>
      <c r="R752" s="257"/>
      <c r="S752" s="257"/>
      <c r="T752" s="25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9" t="s">
        <v>175</v>
      </c>
      <c r="AU752" s="259" t="s">
        <v>86</v>
      </c>
      <c r="AV752" s="13" t="s">
        <v>86</v>
      </c>
      <c r="AW752" s="13" t="s">
        <v>32</v>
      </c>
      <c r="AX752" s="13" t="s">
        <v>76</v>
      </c>
      <c r="AY752" s="259" t="s">
        <v>138</v>
      </c>
    </row>
    <row r="753" spans="1:51" s="14" customFormat="1" ht="12">
      <c r="A753" s="14"/>
      <c r="B753" s="260"/>
      <c r="C753" s="261"/>
      <c r="D753" s="250" t="s">
        <v>175</v>
      </c>
      <c r="E753" s="262" t="s">
        <v>1</v>
      </c>
      <c r="F753" s="263" t="s">
        <v>177</v>
      </c>
      <c r="G753" s="261"/>
      <c r="H753" s="264">
        <v>1</v>
      </c>
      <c r="I753" s="265"/>
      <c r="J753" s="261"/>
      <c r="K753" s="261"/>
      <c r="L753" s="266"/>
      <c r="M753" s="267"/>
      <c r="N753" s="268"/>
      <c r="O753" s="268"/>
      <c r="P753" s="268"/>
      <c r="Q753" s="268"/>
      <c r="R753" s="268"/>
      <c r="S753" s="268"/>
      <c r="T753" s="26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0" t="s">
        <v>175</v>
      </c>
      <c r="AU753" s="270" t="s">
        <v>86</v>
      </c>
      <c r="AV753" s="14" t="s">
        <v>156</v>
      </c>
      <c r="AW753" s="14" t="s">
        <v>32</v>
      </c>
      <c r="AX753" s="14" t="s">
        <v>84</v>
      </c>
      <c r="AY753" s="270" t="s">
        <v>138</v>
      </c>
    </row>
    <row r="754" spans="1:65" s="2" customFormat="1" ht="21.75" customHeight="1">
      <c r="A754" s="38"/>
      <c r="B754" s="39"/>
      <c r="C754" s="235" t="s">
        <v>1169</v>
      </c>
      <c r="D754" s="235" t="s">
        <v>141</v>
      </c>
      <c r="E754" s="236" t="s">
        <v>1170</v>
      </c>
      <c r="F754" s="237" t="s">
        <v>1171</v>
      </c>
      <c r="G754" s="238" t="s">
        <v>249</v>
      </c>
      <c r="H754" s="239">
        <v>198.75</v>
      </c>
      <c r="I754" s="240"/>
      <c r="J754" s="241">
        <f>ROUND(I754*H754,2)</f>
        <v>0</v>
      </c>
      <c r="K754" s="237" t="s">
        <v>145</v>
      </c>
      <c r="L754" s="44"/>
      <c r="M754" s="242" t="s">
        <v>1</v>
      </c>
      <c r="N754" s="243" t="s">
        <v>41</v>
      </c>
      <c r="O754" s="91"/>
      <c r="P754" s="244">
        <f>O754*H754</f>
        <v>0</v>
      </c>
      <c r="Q754" s="244">
        <v>0</v>
      </c>
      <c r="R754" s="244">
        <f>Q754*H754</f>
        <v>0</v>
      </c>
      <c r="S754" s="244">
        <v>0</v>
      </c>
      <c r="T754" s="245">
        <f>S754*H754</f>
        <v>0</v>
      </c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R754" s="246" t="s">
        <v>156</v>
      </c>
      <c r="AT754" s="246" t="s">
        <v>141</v>
      </c>
      <c r="AU754" s="246" t="s">
        <v>86</v>
      </c>
      <c r="AY754" s="17" t="s">
        <v>138</v>
      </c>
      <c r="BE754" s="247">
        <f>IF(N754="základní",J754,0)</f>
        <v>0</v>
      </c>
      <c r="BF754" s="247">
        <f>IF(N754="snížená",J754,0)</f>
        <v>0</v>
      </c>
      <c r="BG754" s="247">
        <f>IF(N754="zákl. přenesená",J754,0)</f>
        <v>0</v>
      </c>
      <c r="BH754" s="247">
        <f>IF(N754="sníž. přenesená",J754,0)</f>
        <v>0</v>
      </c>
      <c r="BI754" s="247">
        <f>IF(N754="nulová",J754,0)</f>
        <v>0</v>
      </c>
      <c r="BJ754" s="17" t="s">
        <v>84</v>
      </c>
      <c r="BK754" s="247">
        <f>ROUND(I754*H754,2)</f>
        <v>0</v>
      </c>
      <c r="BL754" s="17" t="s">
        <v>156</v>
      </c>
      <c r="BM754" s="246" t="s">
        <v>1172</v>
      </c>
    </row>
    <row r="755" spans="1:51" s="13" customFormat="1" ht="12">
      <c r="A755" s="13"/>
      <c r="B755" s="248"/>
      <c r="C755" s="249"/>
      <c r="D755" s="250" t="s">
        <v>175</v>
      </c>
      <c r="E755" s="251" t="s">
        <v>1</v>
      </c>
      <c r="F755" s="252" t="s">
        <v>1173</v>
      </c>
      <c r="G755" s="249"/>
      <c r="H755" s="253">
        <v>198.75</v>
      </c>
      <c r="I755" s="254"/>
      <c r="J755" s="249"/>
      <c r="K755" s="249"/>
      <c r="L755" s="255"/>
      <c r="M755" s="256"/>
      <c r="N755" s="257"/>
      <c r="O755" s="257"/>
      <c r="P755" s="257"/>
      <c r="Q755" s="257"/>
      <c r="R755" s="257"/>
      <c r="S755" s="257"/>
      <c r="T755" s="258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9" t="s">
        <v>175</v>
      </c>
      <c r="AU755" s="259" t="s">
        <v>86</v>
      </c>
      <c r="AV755" s="13" t="s">
        <v>86</v>
      </c>
      <c r="AW755" s="13" t="s">
        <v>32</v>
      </c>
      <c r="AX755" s="13" t="s">
        <v>76</v>
      </c>
      <c r="AY755" s="259" t="s">
        <v>138</v>
      </c>
    </row>
    <row r="756" spans="1:51" s="14" customFormat="1" ht="12">
      <c r="A756" s="14"/>
      <c r="B756" s="260"/>
      <c r="C756" s="261"/>
      <c r="D756" s="250" t="s">
        <v>175</v>
      </c>
      <c r="E756" s="262" t="s">
        <v>1</v>
      </c>
      <c r="F756" s="263" t="s">
        <v>177</v>
      </c>
      <c r="G756" s="261"/>
      <c r="H756" s="264">
        <v>198.75</v>
      </c>
      <c r="I756" s="265"/>
      <c r="J756" s="261"/>
      <c r="K756" s="261"/>
      <c r="L756" s="266"/>
      <c r="M756" s="267"/>
      <c r="N756" s="268"/>
      <c r="O756" s="268"/>
      <c r="P756" s="268"/>
      <c r="Q756" s="268"/>
      <c r="R756" s="268"/>
      <c r="S756" s="268"/>
      <c r="T756" s="269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0" t="s">
        <v>175</v>
      </c>
      <c r="AU756" s="270" t="s">
        <v>86</v>
      </c>
      <c r="AV756" s="14" t="s">
        <v>156</v>
      </c>
      <c r="AW756" s="14" t="s">
        <v>32</v>
      </c>
      <c r="AX756" s="14" t="s">
        <v>84</v>
      </c>
      <c r="AY756" s="270" t="s">
        <v>138</v>
      </c>
    </row>
    <row r="757" spans="1:65" s="2" customFormat="1" ht="21.75" customHeight="1">
      <c r="A757" s="38"/>
      <c r="B757" s="39"/>
      <c r="C757" s="235" t="s">
        <v>1174</v>
      </c>
      <c r="D757" s="235" t="s">
        <v>141</v>
      </c>
      <c r="E757" s="236" t="s">
        <v>1175</v>
      </c>
      <c r="F757" s="237" t="s">
        <v>1176</v>
      </c>
      <c r="G757" s="238" t="s">
        <v>342</v>
      </c>
      <c r="H757" s="239">
        <v>48</v>
      </c>
      <c r="I757" s="240"/>
      <c r="J757" s="241">
        <f>ROUND(I757*H757,2)</f>
        <v>0</v>
      </c>
      <c r="K757" s="237" t="s">
        <v>1</v>
      </c>
      <c r="L757" s="44"/>
      <c r="M757" s="242" t="s">
        <v>1</v>
      </c>
      <c r="N757" s="243" t="s">
        <v>41</v>
      </c>
      <c r="O757" s="91"/>
      <c r="P757" s="244">
        <f>O757*H757</f>
        <v>0</v>
      </c>
      <c r="Q757" s="244">
        <v>0</v>
      </c>
      <c r="R757" s="244">
        <f>Q757*H757</f>
        <v>0</v>
      </c>
      <c r="S757" s="244">
        <v>0.00248</v>
      </c>
      <c r="T757" s="245">
        <f>S757*H757</f>
        <v>0.11904</v>
      </c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R757" s="246" t="s">
        <v>156</v>
      </c>
      <c r="AT757" s="246" t="s">
        <v>141</v>
      </c>
      <c r="AU757" s="246" t="s">
        <v>86</v>
      </c>
      <c r="AY757" s="17" t="s">
        <v>138</v>
      </c>
      <c r="BE757" s="247">
        <f>IF(N757="základní",J757,0)</f>
        <v>0</v>
      </c>
      <c r="BF757" s="247">
        <f>IF(N757="snížená",J757,0)</f>
        <v>0</v>
      </c>
      <c r="BG757" s="247">
        <f>IF(N757="zákl. přenesená",J757,0)</f>
        <v>0</v>
      </c>
      <c r="BH757" s="247">
        <f>IF(N757="sníž. přenesená",J757,0)</f>
        <v>0</v>
      </c>
      <c r="BI757" s="247">
        <f>IF(N757="nulová",J757,0)</f>
        <v>0</v>
      </c>
      <c r="BJ757" s="17" t="s">
        <v>84</v>
      </c>
      <c r="BK757" s="247">
        <f>ROUND(I757*H757,2)</f>
        <v>0</v>
      </c>
      <c r="BL757" s="17" t="s">
        <v>156</v>
      </c>
      <c r="BM757" s="246" t="s">
        <v>1177</v>
      </c>
    </row>
    <row r="758" spans="1:51" s="13" customFormat="1" ht="12">
      <c r="A758" s="13"/>
      <c r="B758" s="248"/>
      <c r="C758" s="249"/>
      <c r="D758" s="250" t="s">
        <v>175</v>
      </c>
      <c r="E758" s="251" t="s">
        <v>1</v>
      </c>
      <c r="F758" s="252" t="s">
        <v>1178</v>
      </c>
      <c r="G758" s="249"/>
      <c r="H758" s="253">
        <v>48</v>
      </c>
      <c r="I758" s="254"/>
      <c r="J758" s="249"/>
      <c r="K758" s="249"/>
      <c r="L758" s="255"/>
      <c r="M758" s="256"/>
      <c r="N758" s="257"/>
      <c r="O758" s="257"/>
      <c r="P758" s="257"/>
      <c r="Q758" s="257"/>
      <c r="R758" s="257"/>
      <c r="S758" s="257"/>
      <c r="T758" s="258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9" t="s">
        <v>175</v>
      </c>
      <c r="AU758" s="259" t="s">
        <v>86</v>
      </c>
      <c r="AV758" s="13" t="s">
        <v>86</v>
      </c>
      <c r="AW758" s="13" t="s">
        <v>32</v>
      </c>
      <c r="AX758" s="13" t="s">
        <v>76</v>
      </c>
      <c r="AY758" s="259" t="s">
        <v>138</v>
      </c>
    </row>
    <row r="759" spans="1:51" s="14" customFormat="1" ht="12">
      <c r="A759" s="14"/>
      <c r="B759" s="260"/>
      <c r="C759" s="261"/>
      <c r="D759" s="250" t="s">
        <v>175</v>
      </c>
      <c r="E759" s="262" t="s">
        <v>1</v>
      </c>
      <c r="F759" s="263" t="s">
        <v>177</v>
      </c>
      <c r="G759" s="261"/>
      <c r="H759" s="264">
        <v>48</v>
      </c>
      <c r="I759" s="265"/>
      <c r="J759" s="261"/>
      <c r="K759" s="261"/>
      <c r="L759" s="266"/>
      <c r="M759" s="267"/>
      <c r="N759" s="268"/>
      <c r="O759" s="268"/>
      <c r="P759" s="268"/>
      <c r="Q759" s="268"/>
      <c r="R759" s="268"/>
      <c r="S759" s="268"/>
      <c r="T759" s="269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0" t="s">
        <v>175</v>
      </c>
      <c r="AU759" s="270" t="s">
        <v>86</v>
      </c>
      <c r="AV759" s="14" t="s">
        <v>156</v>
      </c>
      <c r="AW759" s="14" t="s">
        <v>32</v>
      </c>
      <c r="AX759" s="14" t="s">
        <v>84</v>
      </c>
      <c r="AY759" s="270" t="s">
        <v>138</v>
      </c>
    </row>
    <row r="760" spans="1:65" s="2" customFormat="1" ht="33" customHeight="1">
      <c r="A760" s="38"/>
      <c r="B760" s="39"/>
      <c r="C760" s="235" t="s">
        <v>1179</v>
      </c>
      <c r="D760" s="235" t="s">
        <v>141</v>
      </c>
      <c r="E760" s="236" t="s">
        <v>1180</v>
      </c>
      <c r="F760" s="237" t="s">
        <v>1181</v>
      </c>
      <c r="G760" s="238" t="s">
        <v>249</v>
      </c>
      <c r="H760" s="239">
        <v>4</v>
      </c>
      <c r="I760" s="240"/>
      <c r="J760" s="241">
        <f>ROUND(I760*H760,2)</f>
        <v>0</v>
      </c>
      <c r="K760" s="237" t="s">
        <v>1</v>
      </c>
      <c r="L760" s="44"/>
      <c r="M760" s="242" t="s">
        <v>1</v>
      </c>
      <c r="N760" s="243" t="s">
        <v>41</v>
      </c>
      <c r="O760" s="91"/>
      <c r="P760" s="244">
        <f>O760*H760</f>
        <v>0</v>
      </c>
      <c r="Q760" s="244">
        <v>0</v>
      </c>
      <c r="R760" s="244">
        <f>Q760*H760</f>
        <v>0</v>
      </c>
      <c r="S760" s="244">
        <v>0</v>
      </c>
      <c r="T760" s="245">
        <f>S760*H760</f>
        <v>0</v>
      </c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R760" s="246" t="s">
        <v>156</v>
      </c>
      <c r="AT760" s="246" t="s">
        <v>141</v>
      </c>
      <c r="AU760" s="246" t="s">
        <v>86</v>
      </c>
      <c r="AY760" s="17" t="s">
        <v>138</v>
      </c>
      <c r="BE760" s="247">
        <f>IF(N760="základní",J760,0)</f>
        <v>0</v>
      </c>
      <c r="BF760" s="247">
        <f>IF(N760="snížená",J760,0)</f>
        <v>0</v>
      </c>
      <c r="BG760" s="247">
        <f>IF(N760="zákl. přenesená",J760,0)</f>
        <v>0</v>
      </c>
      <c r="BH760" s="247">
        <f>IF(N760="sníž. přenesená",J760,0)</f>
        <v>0</v>
      </c>
      <c r="BI760" s="247">
        <f>IF(N760="nulová",J760,0)</f>
        <v>0</v>
      </c>
      <c r="BJ760" s="17" t="s">
        <v>84</v>
      </c>
      <c r="BK760" s="247">
        <f>ROUND(I760*H760,2)</f>
        <v>0</v>
      </c>
      <c r="BL760" s="17" t="s">
        <v>156</v>
      </c>
      <c r="BM760" s="246" t="s">
        <v>1182</v>
      </c>
    </row>
    <row r="761" spans="1:51" s="13" customFormat="1" ht="12">
      <c r="A761" s="13"/>
      <c r="B761" s="248"/>
      <c r="C761" s="249"/>
      <c r="D761" s="250" t="s">
        <v>175</v>
      </c>
      <c r="E761" s="251" t="s">
        <v>1</v>
      </c>
      <c r="F761" s="252" t="s">
        <v>304</v>
      </c>
      <c r="G761" s="249"/>
      <c r="H761" s="253">
        <v>4</v>
      </c>
      <c r="I761" s="254"/>
      <c r="J761" s="249"/>
      <c r="K761" s="249"/>
      <c r="L761" s="255"/>
      <c r="M761" s="256"/>
      <c r="N761" s="257"/>
      <c r="O761" s="257"/>
      <c r="P761" s="257"/>
      <c r="Q761" s="257"/>
      <c r="R761" s="257"/>
      <c r="S761" s="257"/>
      <c r="T761" s="25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9" t="s">
        <v>175</v>
      </c>
      <c r="AU761" s="259" t="s">
        <v>86</v>
      </c>
      <c r="AV761" s="13" t="s">
        <v>86</v>
      </c>
      <c r="AW761" s="13" t="s">
        <v>32</v>
      </c>
      <c r="AX761" s="13" t="s">
        <v>76</v>
      </c>
      <c r="AY761" s="259" t="s">
        <v>138</v>
      </c>
    </row>
    <row r="762" spans="1:51" s="14" customFormat="1" ht="12">
      <c r="A762" s="14"/>
      <c r="B762" s="260"/>
      <c r="C762" s="261"/>
      <c r="D762" s="250" t="s">
        <v>175</v>
      </c>
      <c r="E762" s="262" t="s">
        <v>1</v>
      </c>
      <c r="F762" s="263" t="s">
        <v>177</v>
      </c>
      <c r="G762" s="261"/>
      <c r="H762" s="264">
        <v>4</v>
      </c>
      <c r="I762" s="265"/>
      <c r="J762" s="261"/>
      <c r="K762" s="261"/>
      <c r="L762" s="266"/>
      <c r="M762" s="267"/>
      <c r="N762" s="268"/>
      <c r="O762" s="268"/>
      <c r="P762" s="268"/>
      <c r="Q762" s="268"/>
      <c r="R762" s="268"/>
      <c r="S762" s="268"/>
      <c r="T762" s="26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0" t="s">
        <v>175</v>
      </c>
      <c r="AU762" s="270" t="s">
        <v>86</v>
      </c>
      <c r="AV762" s="14" t="s">
        <v>156</v>
      </c>
      <c r="AW762" s="14" t="s">
        <v>32</v>
      </c>
      <c r="AX762" s="14" t="s">
        <v>84</v>
      </c>
      <c r="AY762" s="270" t="s">
        <v>138</v>
      </c>
    </row>
    <row r="763" spans="1:65" s="2" customFormat="1" ht="33" customHeight="1">
      <c r="A763" s="38"/>
      <c r="B763" s="39"/>
      <c r="C763" s="235" t="s">
        <v>1183</v>
      </c>
      <c r="D763" s="235" t="s">
        <v>141</v>
      </c>
      <c r="E763" s="236" t="s">
        <v>1184</v>
      </c>
      <c r="F763" s="237" t="s">
        <v>1185</v>
      </c>
      <c r="G763" s="238" t="s">
        <v>249</v>
      </c>
      <c r="H763" s="239">
        <v>74</v>
      </c>
      <c r="I763" s="240"/>
      <c r="J763" s="241">
        <f>ROUND(I763*H763,2)</f>
        <v>0</v>
      </c>
      <c r="K763" s="237" t="s">
        <v>1</v>
      </c>
      <c r="L763" s="44"/>
      <c r="M763" s="242" t="s">
        <v>1</v>
      </c>
      <c r="N763" s="243" t="s">
        <v>41</v>
      </c>
      <c r="O763" s="91"/>
      <c r="P763" s="244">
        <f>O763*H763</f>
        <v>0</v>
      </c>
      <c r="Q763" s="244">
        <v>0</v>
      </c>
      <c r="R763" s="244">
        <f>Q763*H763</f>
        <v>0</v>
      </c>
      <c r="S763" s="244">
        <v>0</v>
      </c>
      <c r="T763" s="245">
        <f>S763*H763</f>
        <v>0</v>
      </c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R763" s="246" t="s">
        <v>156</v>
      </c>
      <c r="AT763" s="246" t="s">
        <v>141</v>
      </c>
      <c r="AU763" s="246" t="s">
        <v>86</v>
      </c>
      <c r="AY763" s="17" t="s">
        <v>138</v>
      </c>
      <c r="BE763" s="247">
        <f>IF(N763="základní",J763,0)</f>
        <v>0</v>
      </c>
      <c r="BF763" s="247">
        <f>IF(N763="snížená",J763,0)</f>
        <v>0</v>
      </c>
      <c r="BG763" s="247">
        <f>IF(N763="zákl. přenesená",J763,0)</f>
        <v>0</v>
      </c>
      <c r="BH763" s="247">
        <f>IF(N763="sníž. přenesená",J763,0)</f>
        <v>0</v>
      </c>
      <c r="BI763" s="247">
        <f>IF(N763="nulová",J763,0)</f>
        <v>0</v>
      </c>
      <c r="BJ763" s="17" t="s">
        <v>84</v>
      </c>
      <c r="BK763" s="247">
        <f>ROUND(I763*H763,2)</f>
        <v>0</v>
      </c>
      <c r="BL763" s="17" t="s">
        <v>156</v>
      </c>
      <c r="BM763" s="246" t="s">
        <v>1186</v>
      </c>
    </row>
    <row r="764" spans="1:51" s="13" customFormat="1" ht="12">
      <c r="A764" s="13"/>
      <c r="B764" s="248"/>
      <c r="C764" s="249"/>
      <c r="D764" s="250" t="s">
        <v>175</v>
      </c>
      <c r="E764" s="251" t="s">
        <v>1</v>
      </c>
      <c r="F764" s="252" t="s">
        <v>1187</v>
      </c>
      <c r="G764" s="249"/>
      <c r="H764" s="253">
        <v>74</v>
      </c>
      <c r="I764" s="254"/>
      <c r="J764" s="249"/>
      <c r="K764" s="249"/>
      <c r="L764" s="255"/>
      <c r="M764" s="256"/>
      <c r="N764" s="257"/>
      <c r="O764" s="257"/>
      <c r="P764" s="257"/>
      <c r="Q764" s="257"/>
      <c r="R764" s="257"/>
      <c r="S764" s="257"/>
      <c r="T764" s="258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9" t="s">
        <v>175</v>
      </c>
      <c r="AU764" s="259" t="s">
        <v>86</v>
      </c>
      <c r="AV764" s="13" t="s">
        <v>86</v>
      </c>
      <c r="AW764" s="13" t="s">
        <v>32</v>
      </c>
      <c r="AX764" s="13" t="s">
        <v>76</v>
      </c>
      <c r="AY764" s="259" t="s">
        <v>138</v>
      </c>
    </row>
    <row r="765" spans="1:51" s="14" customFormat="1" ht="12">
      <c r="A765" s="14"/>
      <c r="B765" s="260"/>
      <c r="C765" s="261"/>
      <c r="D765" s="250" t="s">
        <v>175</v>
      </c>
      <c r="E765" s="262" t="s">
        <v>1</v>
      </c>
      <c r="F765" s="263" t="s">
        <v>177</v>
      </c>
      <c r="G765" s="261"/>
      <c r="H765" s="264">
        <v>74</v>
      </c>
      <c r="I765" s="265"/>
      <c r="J765" s="261"/>
      <c r="K765" s="261"/>
      <c r="L765" s="266"/>
      <c r="M765" s="267"/>
      <c r="N765" s="268"/>
      <c r="O765" s="268"/>
      <c r="P765" s="268"/>
      <c r="Q765" s="268"/>
      <c r="R765" s="268"/>
      <c r="S765" s="268"/>
      <c r="T765" s="269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0" t="s">
        <v>175</v>
      </c>
      <c r="AU765" s="270" t="s">
        <v>86</v>
      </c>
      <c r="AV765" s="14" t="s">
        <v>156</v>
      </c>
      <c r="AW765" s="14" t="s">
        <v>32</v>
      </c>
      <c r="AX765" s="14" t="s">
        <v>84</v>
      </c>
      <c r="AY765" s="270" t="s">
        <v>138</v>
      </c>
    </row>
    <row r="766" spans="1:63" s="12" customFormat="1" ht="22.8" customHeight="1">
      <c r="A766" s="12"/>
      <c r="B766" s="219"/>
      <c r="C766" s="220"/>
      <c r="D766" s="221" t="s">
        <v>75</v>
      </c>
      <c r="E766" s="233" t="s">
        <v>1188</v>
      </c>
      <c r="F766" s="233" t="s">
        <v>1189</v>
      </c>
      <c r="G766" s="220"/>
      <c r="H766" s="220"/>
      <c r="I766" s="223"/>
      <c r="J766" s="234">
        <f>BK766</f>
        <v>0</v>
      </c>
      <c r="K766" s="220"/>
      <c r="L766" s="225"/>
      <c r="M766" s="226"/>
      <c r="N766" s="227"/>
      <c r="O766" s="227"/>
      <c r="P766" s="228">
        <f>SUM(P767:P805)</f>
        <v>0</v>
      </c>
      <c r="Q766" s="227"/>
      <c r="R766" s="228">
        <f>SUM(R767:R805)</f>
        <v>0</v>
      </c>
      <c r="S766" s="227"/>
      <c r="T766" s="229">
        <f>SUM(T767:T805)</f>
        <v>0</v>
      </c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R766" s="230" t="s">
        <v>84</v>
      </c>
      <c r="AT766" s="231" t="s">
        <v>75</v>
      </c>
      <c r="AU766" s="231" t="s">
        <v>84</v>
      </c>
      <c r="AY766" s="230" t="s">
        <v>138</v>
      </c>
      <c r="BK766" s="232">
        <f>SUM(BK767:BK805)</f>
        <v>0</v>
      </c>
    </row>
    <row r="767" spans="1:65" s="2" customFormat="1" ht="33" customHeight="1">
      <c r="A767" s="38"/>
      <c r="B767" s="39"/>
      <c r="C767" s="235" t="s">
        <v>1190</v>
      </c>
      <c r="D767" s="235" t="s">
        <v>141</v>
      </c>
      <c r="E767" s="236" t="s">
        <v>1191</v>
      </c>
      <c r="F767" s="237" t="s">
        <v>1192</v>
      </c>
      <c r="G767" s="238" t="s">
        <v>550</v>
      </c>
      <c r="H767" s="239">
        <v>0.83</v>
      </c>
      <c r="I767" s="240"/>
      <c r="J767" s="241">
        <f>ROUND(I767*H767,2)</f>
        <v>0</v>
      </c>
      <c r="K767" s="237" t="s">
        <v>145</v>
      </c>
      <c r="L767" s="44"/>
      <c r="M767" s="242" t="s">
        <v>1</v>
      </c>
      <c r="N767" s="243" t="s">
        <v>41</v>
      </c>
      <c r="O767" s="91"/>
      <c r="P767" s="244">
        <f>O767*H767</f>
        <v>0</v>
      </c>
      <c r="Q767" s="244">
        <v>0</v>
      </c>
      <c r="R767" s="244">
        <f>Q767*H767</f>
        <v>0</v>
      </c>
      <c r="S767" s="244">
        <v>0</v>
      </c>
      <c r="T767" s="245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46" t="s">
        <v>156</v>
      </c>
      <c r="AT767" s="246" t="s">
        <v>141</v>
      </c>
      <c r="AU767" s="246" t="s">
        <v>86</v>
      </c>
      <c r="AY767" s="17" t="s">
        <v>138</v>
      </c>
      <c r="BE767" s="247">
        <f>IF(N767="základní",J767,0)</f>
        <v>0</v>
      </c>
      <c r="BF767" s="247">
        <f>IF(N767="snížená",J767,0)</f>
        <v>0</v>
      </c>
      <c r="BG767" s="247">
        <f>IF(N767="zákl. přenesená",J767,0)</f>
        <v>0</v>
      </c>
      <c r="BH767" s="247">
        <f>IF(N767="sníž. přenesená",J767,0)</f>
        <v>0</v>
      </c>
      <c r="BI767" s="247">
        <f>IF(N767="nulová",J767,0)</f>
        <v>0</v>
      </c>
      <c r="BJ767" s="17" t="s">
        <v>84</v>
      </c>
      <c r="BK767" s="247">
        <f>ROUND(I767*H767,2)</f>
        <v>0</v>
      </c>
      <c r="BL767" s="17" t="s">
        <v>156</v>
      </c>
      <c r="BM767" s="246" t="s">
        <v>1193</v>
      </c>
    </row>
    <row r="768" spans="1:51" s="13" customFormat="1" ht="12">
      <c r="A768" s="13"/>
      <c r="B768" s="248"/>
      <c r="C768" s="249"/>
      <c r="D768" s="250" t="s">
        <v>175</v>
      </c>
      <c r="E768" s="251" t="s">
        <v>1</v>
      </c>
      <c r="F768" s="252" t="s">
        <v>1194</v>
      </c>
      <c r="G768" s="249"/>
      <c r="H768" s="253">
        <v>0.83</v>
      </c>
      <c r="I768" s="254"/>
      <c r="J768" s="249"/>
      <c r="K768" s="249"/>
      <c r="L768" s="255"/>
      <c r="M768" s="256"/>
      <c r="N768" s="257"/>
      <c r="O768" s="257"/>
      <c r="P768" s="257"/>
      <c r="Q768" s="257"/>
      <c r="R768" s="257"/>
      <c r="S768" s="257"/>
      <c r="T768" s="258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59" t="s">
        <v>175</v>
      </c>
      <c r="AU768" s="259" t="s">
        <v>86</v>
      </c>
      <c r="AV768" s="13" t="s">
        <v>86</v>
      </c>
      <c r="AW768" s="13" t="s">
        <v>32</v>
      </c>
      <c r="AX768" s="13" t="s">
        <v>76</v>
      </c>
      <c r="AY768" s="259" t="s">
        <v>138</v>
      </c>
    </row>
    <row r="769" spans="1:51" s="14" customFormat="1" ht="12">
      <c r="A769" s="14"/>
      <c r="B769" s="260"/>
      <c r="C769" s="261"/>
      <c r="D769" s="250" t="s">
        <v>175</v>
      </c>
      <c r="E769" s="262" t="s">
        <v>1</v>
      </c>
      <c r="F769" s="263" t="s">
        <v>177</v>
      </c>
      <c r="G769" s="261"/>
      <c r="H769" s="264">
        <v>0.83</v>
      </c>
      <c r="I769" s="265"/>
      <c r="J769" s="261"/>
      <c r="K769" s="261"/>
      <c r="L769" s="266"/>
      <c r="M769" s="267"/>
      <c r="N769" s="268"/>
      <c r="O769" s="268"/>
      <c r="P769" s="268"/>
      <c r="Q769" s="268"/>
      <c r="R769" s="268"/>
      <c r="S769" s="268"/>
      <c r="T769" s="269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0" t="s">
        <v>175</v>
      </c>
      <c r="AU769" s="270" t="s">
        <v>86</v>
      </c>
      <c r="AV769" s="14" t="s">
        <v>156</v>
      </c>
      <c r="AW769" s="14" t="s">
        <v>32</v>
      </c>
      <c r="AX769" s="14" t="s">
        <v>84</v>
      </c>
      <c r="AY769" s="270" t="s">
        <v>138</v>
      </c>
    </row>
    <row r="770" spans="1:65" s="2" customFormat="1" ht="16.5" customHeight="1">
      <c r="A770" s="38"/>
      <c r="B770" s="39"/>
      <c r="C770" s="235" t="s">
        <v>1195</v>
      </c>
      <c r="D770" s="235" t="s">
        <v>141</v>
      </c>
      <c r="E770" s="236" t="s">
        <v>1196</v>
      </c>
      <c r="F770" s="237" t="s">
        <v>1197</v>
      </c>
      <c r="G770" s="238" t="s">
        <v>550</v>
      </c>
      <c r="H770" s="239">
        <v>365.371</v>
      </c>
      <c r="I770" s="240"/>
      <c r="J770" s="241">
        <f>ROUND(I770*H770,2)</f>
        <v>0</v>
      </c>
      <c r="K770" s="237" t="s">
        <v>145</v>
      </c>
      <c r="L770" s="44"/>
      <c r="M770" s="242" t="s">
        <v>1</v>
      </c>
      <c r="N770" s="243" t="s">
        <v>41</v>
      </c>
      <c r="O770" s="91"/>
      <c r="P770" s="244">
        <f>O770*H770</f>
        <v>0</v>
      </c>
      <c r="Q770" s="244">
        <v>0</v>
      </c>
      <c r="R770" s="244">
        <f>Q770*H770</f>
        <v>0</v>
      </c>
      <c r="S770" s="244">
        <v>0</v>
      </c>
      <c r="T770" s="245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46" t="s">
        <v>156</v>
      </c>
      <c r="AT770" s="246" t="s">
        <v>141</v>
      </c>
      <c r="AU770" s="246" t="s">
        <v>86</v>
      </c>
      <c r="AY770" s="17" t="s">
        <v>138</v>
      </c>
      <c r="BE770" s="247">
        <f>IF(N770="základní",J770,0)</f>
        <v>0</v>
      </c>
      <c r="BF770" s="247">
        <f>IF(N770="snížená",J770,0)</f>
        <v>0</v>
      </c>
      <c r="BG770" s="247">
        <f>IF(N770="zákl. přenesená",J770,0)</f>
        <v>0</v>
      </c>
      <c r="BH770" s="247">
        <f>IF(N770="sníž. přenesená",J770,0)</f>
        <v>0</v>
      </c>
      <c r="BI770" s="247">
        <f>IF(N770="nulová",J770,0)</f>
        <v>0</v>
      </c>
      <c r="BJ770" s="17" t="s">
        <v>84</v>
      </c>
      <c r="BK770" s="247">
        <f>ROUND(I770*H770,2)</f>
        <v>0</v>
      </c>
      <c r="BL770" s="17" t="s">
        <v>156</v>
      </c>
      <c r="BM770" s="246" t="s">
        <v>1198</v>
      </c>
    </row>
    <row r="771" spans="1:51" s="13" customFormat="1" ht="12">
      <c r="A771" s="13"/>
      <c r="B771" s="248"/>
      <c r="C771" s="249"/>
      <c r="D771" s="250" t="s">
        <v>175</v>
      </c>
      <c r="E771" s="251" t="s">
        <v>1</v>
      </c>
      <c r="F771" s="252" t="s">
        <v>1199</v>
      </c>
      <c r="G771" s="249"/>
      <c r="H771" s="253">
        <v>311.725</v>
      </c>
      <c r="I771" s="254"/>
      <c r="J771" s="249"/>
      <c r="K771" s="249"/>
      <c r="L771" s="255"/>
      <c r="M771" s="256"/>
      <c r="N771" s="257"/>
      <c r="O771" s="257"/>
      <c r="P771" s="257"/>
      <c r="Q771" s="257"/>
      <c r="R771" s="257"/>
      <c r="S771" s="257"/>
      <c r="T771" s="258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59" t="s">
        <v>175</v>
      </c>
      <c r="AU771" s="259" t="s">
        <v>86</v>
      </c>
      <c r="AV771" s="13" t="s">
        <v>86</v>
      </c>
      <c r="AW771" s="13" t="s">
        <v>32</v>
      </c>
      <c r="AX771" s="13" t="s">
        <v>76</v>
      </c>
      <c r="AY771" s="259" t="s">
        <v>138</v>
      </c>
    </row>
    <row r="772" spans="1:51" s="13" customFormat="1" ht="12">
      <c r="A772" s="13"/>
      <c r="B772" s="248"/>
      <c r="C772" s="249"/>
      <c r="D772" s="250" t="s">
        <v>175</v>
      </c>
      <c r="E772" s="251" t="s">
        <v>1</v>
      </c>
      <c r="F772" s="252" t="s">
        <v>1200</v>
      </c>
      <c r="G772" s="249"/>
      <c r="H772" s="253">
        <v>50.58</v>
      </c>
      <c r="I772" s="254"/>
      <c r="J772" s="249"/>
      <c r="K772" s="249"/>
      <c r="L772" s="255"/>
      <c r="M772" s="256"/>
      <c r="N772" s="257"/>
      <c r="O772" s="257"/>
      <c r="P772" s="257"/>
      <c r="Q772" s="257"/>
      <c r="R772" s="257"/>
      <c r="S772" s="257"/>
      <c r="T772" s="25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9" t="s">
        <v>175</v>
      </c>
      <c r="AU772" s="259" t="s">
        <v>86</v>
      </c>
      <c r="AV772" s="13" t="s">
        <v>86</v>
      </c>
      <c r="AW772" s="13" t="s">
        <v>32</v>
      </c>
      <c r="AX772" s="13" t="s">
        <v>76</v>
      </c>
      <c r="AY772" s="259" t="s">
        <v>138</v>
      </c>
    </row>
    <row r="773" spans="1:51" s="13" customFormat="1" ht="12">
      <c r="A773" s="13"/>
      <c r="B773" s="248"/>
      <c r="C773" s="249"/>
      <c r="D773" s="250" t="s">
        <v>175</v>
      </c>
      <c r="E773" s="251" t="s">
        <v>1</v>
      </c>
      <c r="F773" s="252" t="s">
        <v>1201</v>
      </c>
      <c r="G773" s="249"/>
      <c r="H773" s="253">
        <v>3.066</v>
      </c>
      <c r="I773" s="254"/>
      <c r="J773" s="249"/>
      <c r="K773" s="249"/>
      <c r="L773" s="255"/>
      <c r="M773" s="256"/>
      <c r="N773" s="257"/>
      <c r="O773" s="257"/>
      <c r="P773" s="257"/>
      <c r="Q773" s="257"/>
      <c r="R773" s="257"/>
      <c r="S773" s="257"/>
      <c r="T773" s="258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9" t="s">
        <v>175</v>
      </c>
      <c r="AU773" s="259" t="s">
        <v>86</v>
      </c>
      <c r="AV773" s="13" t="s">
        <v>86</v>
      </c>
      <c r="AW773" s="13" t="s">
        <v>32</v>
      </c>
      <c r="AX773" s="13" t="s">
        <v>76</v>
      </c>
      <c r="AY773" s="259" t="s">
        <v>138</v>
      </c>
    </row>
    <row r="774" spans="1:51" s="14" customFormat="1" ht="12">
      <c r="A774" s="14"/>
      <c r="B774" s="260"/>
      <c r="C774" s="261"/>
      <c r="D774" s="250" t="s">
        <v>175</v>
      </c>
      <c r="E774" s="262" t="s">
        <v>1</v>
      </c>
      <c r="F774" s="263" t="s">
        <v>177</v>
      </c>
      <c r="G774" s="261"/>
      <c r="H774" s="264">
        <v>365.371</v>
      </c>
      <c r="I774" s="265"/>
      <c r="J774" s="261"/>
      <c r="K774" s="261"/>
      <c r="L774" s="266"/>
      <c r="M774" s="267"/>
      <c r="N774" s="268"/>
      <c r="O774" s="268"/>
      <c r="P774" s="268"/>
      <c r="Q774" s="268"/>
      <c r="R774" s="268"/>
      <c r="S774" s="268"/>
      <c r="T774" s="269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0" t="s">
        <v>175</v>
      </c>
      <c r="AU774" s="270" t="s">
        <v>86</v>
      </c>
      <c r="AV774" s="14" t="s">
        <v>156</v>
      </c>
      <c r="AW774" s="14" t="s">
        <v>32</v>
      </c>
      <c r="AX774" s="14" t="s">
        <v>84</v>
      </c>
      <c r="AY774" s="270" t="s">
        <v>138</v>
      </c>
    </row>
    <row r="775" spans="1:65" s="2" customFormat="1" ht="21.75" customHeight="1">
      <c r="A775" s="38"/>
      <c r="B775" s="39"/>
      <c r="C775" s="235" t="s">
        <v>1202</v>
      </c>
      <c r="D775" s="235" t="s">
        <v>141</v>
      </c>
      <c r="E775" s="236" t="s">
        <v>1203</v>
      </c>
      <c r="F775" s="237" t="s">
        <v>1204</v>
      </c>
      <c r="G775" s="238" t="s">
        <v>550</v>
      </c>
      <c r="H775" s="239">
        <v>6942.049</v>
      </c>
      <c r="I775" s="240"/>
      <c r="J775" s="241">
        <f>ROUND(I775*H775,2)</f>
        <v>0</v>
      </c>
      <c r="K775" s="237" t="s">
        <v>145</v>
      </c>
      <c r="L775" s="44"/>
      <c r="M775" s="242" t="s">
        <v>1</v>
      </c>
      <c r="N775" s="243" t="s">
        <v>41</v>
      </c>
      <c r="O775" s="91"/>
      <c r="P775" s="244">
        <f>O775*H775</f>
        <v>0</v>
      </c>
      <c r="Q775" s="244">
        <v>0</v>
      </c>
      <c r="R775" s="244">
        <f>Q775*H775</f>
        <v>0</v>
      </c>
      <c r="S775" s="244">
        <v>0</v>
      </c>
      <c r="T775" s="245">
        <f>S775*H775</f>
        <v>0</v>
      </c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R775" s="246" t="s">
        <v>156</v>
      </c>
      <c r="AT775" s="246" t="s">
        <v>141</v>
      </c>
      <c r="AU775" s="246" t="s">
        <v>86</v>
      </c>
      <c r="AY775" s="17" t="s">
        <v>138</v>
      </c>
      <c r="BE775" s="247">
        <f>IF(N775="základní",J775,0)</f>
        <v>0</v>
      </c>
      <c r="BF775" s="247">
        <f>IF(N775="snížená",J775,0)</f>
        <v>0</v>
      </c>
      <c r="BG775" s="247">
        <f>IF(N775="zákl. přenesená",J775,0)</f>
        <v>0</v>
      </c>
      <c r="BH775" s="247">
        <f>IF(N775="sníž. přenesená",J775,0)</f>
        <v>0</v>
      </c>
      <c r="BI775" s="247">
        <f>IF(N775="nulová",J775,0)</f>
        <v>0</v>
      </c>
      <c r="BJ775" s="17" t="s">
        <v>84</v>
      </c>
      <c r="BK775" s="247">
        <f>ROUND(I775*H775,2)</f>
        <v>0</v>
      </c>
      <c r="BL775" s="17" t="s">
        <v>156</v>
      </c>
      <c r="BM775" s="246" t="s">
        <v>1205</v>
      </c>
    </row>
    <row r="776" spans="1:51" s="13" customFormat="1" ht="12">
      <c r="A776" s="13"/>
      <c r="B776" s="248"/>
      <c r="C776" s="249"/>
      <c r="D776" s="250" t="s">
        <v>175</v>
      </c>
      <c r="E776" s="251" t="s">
        <v>1</v>
      </c>
      <c r="F776" s="252" t="s">
        <v>1206</v>
      </c>
      <c r="G776" s="249"/>
      <c r="H776" s="253">
        <v>6942.049</v>
      </c>
      <c r="I776" s="254"/>
      <c r="J776" s="249"/>
      <c r="K776" s="249"/>
      <c r="L776" s="255"/>
      <c r="M776" s="256"/>
      <c r="N776" s="257"/>
      <c r="O776" s="257"/>
      <c r="P776" s="257"/>
      <c r="Q776" s="257"/>
      <c r="R776" s="257"/>
      <c r="S776" s="257"/>
      <c r="T776" s="25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59" t="s">
        <v>175</v>
      </c>
      <c r="AU776" s="259" t="s">
        <v>86</v>
      </c>
      <c r="AV776" s="13" t="s">
        <v>86</v>
      </c>
      <c r="AW776" s="13" t="s">
        <v>32</v>
      </c>
      <c r="AX776" s="13" t="s">
        <v>76</v>
      </c>
      <c r="AY776" s="259" t="s">
        <v>138</v>
      </c>
    </row>
    <row r="777" spans="1:51" s="14" customFormat="1" ht="12">
      <c r="A777" s="14"/>
      <c r="B777" s="260"/>
      <c r="C777" s="261"/>
      <c r="D777" s="250" t="s">
        <v>175</v>
      </c>
      <c r="E777" s="262" t="s">
        <v>1</v>
      </c>
      <c r="F777" s="263" t="s">
        <v>177</v>
      </c>
      <c r="G777" s="261"/>
      <c r="H777" s="264">
        <v>6942.049</v>
      </c>
      <c r="I777" s="265"/>
      <c r="J777" s="261"/>
      <c r="K777" s="261"/>
      <c r="L777" s="266"/>
      <c r="M777" s="267"/>
      <c r="N777" s="268"/>
      <c r="O777" s="268"/>
      <c r="P777" s="268"/>
      <c r="Q777" s="268"/>
      <c r="R777" s="268"/>
      <c r="S777" s="268"/>
      <c r="T777" s="269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0" t="s">
        <v>175</v>
      </c>
      <c r="AU777" s="270" t="s">
        <v>86</v>
      </c>
      <c r="AV777" s="14" t="s">
        <v>156</v>
      </c>
      <c r="AW777" s="14" t="s">
        <v>32</v>
      </c>
      <c r="AX777" s="14" t="s">
        <v>84</v>
      </c>
      <c r="AY777" s="270" t="s">
        <v>138</v>
      </c>
    </row>
    <row r="778" spans="1:65" s="2" customFormat="1" ht="16.5" customHeight="1">
      <c r="A778" s="38"/>
      <c r="B778" s="39"/>
      <c r="C778" s="235" t="s">
        <v>1207</v>
      </c>
      <c r="D778" s="235" t="s">
        <v>141</v>
      </c>
      <c r="E778" s="236" t="s">
        <v>1208</v>
      </c>
      <c r="F778" s="237" t="s">
        <v>1209</v>
      </c>
      <c r="G778" s="238" t="s">
        <v>550</v>
      </c>
      <c r="H778" s="239">
        <v>163.877</v>
      </c>
      <c r="I778" s="240"/>
      <c r="J778" s="241">
        <f>ROUND(I778*H778,2)</f>
        <v>0</v>
      </c>
      <c r="K778" s="237" t="s">
        <v>154</v>
      </c>
      <c r="L778" s="44"/>
      <c r="M778" s="242" t="s">
        <v>1</v>
      </c>
      <c r="N778" s="243" t="s">
        <v>41</v>
      </c>
      <c r="O778" s="91"/>
      <c r="P778" s="244">
        <f>O778*H778</f>
        <v>0</v>
      </c>
      <c r="Q778" s="244">
        <v>0</v>
      </c>
      <c r="R778" s="244">
        <f>Q778*H778</f>
        <v>0</v>
      </c>
      <c r="S778" s="244">
        <v>0</v>
      </c>
      <c r="T778" s="245">
        <f>S778*H778</f>
        <v>0</v>
      </c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R778" s="246" t="s">
        <v>156</v>
      </c>
      <c r="AT778" s="246" t="s">
        <v>141</v>
      </c>
      <c r="AU778" s="246" t="s">
        <v>86</v>
      </c>
      <c r="AY778" s="17" t="s">
        <v>138</v>
      </c>
      <c r="BE778" s="247">
        <f>IF(N778="základní",J778,0)</f>
        <v>0</v>
      </c>
      <c r="BF778" s="247">
        <f>IF(N778="snížená",J778,0)</f>
        <v>0</v>
      </c>
      <c r="BG778" s="247">
        <f>IF(N778="zákl. přenesená",J778,0)</f>
        <v>0</v>
      </c>
      <c r="BH778" s="247">
        <f>IF(N778="sníž. přenesená",J778,0)</f>
        <v>0</v>
      </c>
      <c r="BI778" s="247">
        <f>IF(N778="nulová",J778,0)</f>
        <v>0</v>
      </c>
      <c r="BJ778" s="17" t="s">
        <v>84</v>
      </c>
      <c r="BK778" s="247">
        <f>ROUND(I778*H778,2)</f>
        <v>0</v>
      </c>
      <c r="BL778" s="17" t="s">
        <v>156</v>
      </c>
      <c r="BM778" s="246" t="s">
        <v>1210</v>
      </c>
    </row>
    <row r="779" spans="1:51" s="13" customFormat="1" ht="12">
      <c r="A779" s="13"/>
      <c r="B779" s="248"/>
      <c r="C779" s="249"/>
      <c r="D779" s="250" t="s">
        <v>175</v>
      </c>
      <c r="E779" s="251" t="s">
        <v>1</v>
      </c>
      <c r="F779" s="252" t="s">
        <v>1211</v>
      </c>
      <c r="G779" s="249"/>
      <c r="H779" s="253">
        <v>55.4</v>
      </c>
      <c r="I779" s="254"/>
      <c r="J779" s="249"/>
      <c r="K779" s="249"/>
      <c r="L779" s="255"/>
      <c r="M779" s="256"/>
      <c r="N779" s="257"/>
      <c r="O779" s="257"/>
      <c r="P779" s="257"/>
      <c r="Q779" s="257"/>
      <c r="R779" s="257"/>
      <c r="S779" s="257"/>
      <c r="T779" s="258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9" t="s">
        <v>175</v>
      </c>
      <c r="AU779" s="259" t="s">
        <v>86</v>
      </c>
      <c r="AV779" s="13" t="s">
        <v>86</v>
      </c>
      <c r="AW779" s="13" t="s">
        <v>32</v>
      </c>
      <c r="AX779" s="13" t="s">
        <v>76</v>
      </c>
      <c r="AY779" s="259" t="s">
        <v>138</v>
      </c>
    </row>
    <row r="780" spans="1:51" s="13" customFormat="1" ht="12">
      <c r="A780" s="13"/>
      <c r="B780" s="248"/>
      <c r="C780" s="249"/>
      <c r="D780" s="250" t="s">
        <v>175</v>
      </c>
      <c r="E780" s="251" t="s">
        <v>1</v>
      </c>
      <c r="F780" s="252" t="s">
        <v>1212</v>
      </c>
      <c r="G780" s="249"/>
      <c r="H780" s="253">
        <v>60.437</v>
      </c>
      <c r="I780" s="254"/>
      <c r="J780" s="249"/>
      <c r="K780" s="249"/>
      <c r="L780" s="255"/>
      <c r="M780" s="256"/>
      <c r="N780" s="257"/>
      <c r="O780" s="257"/>
      <c r="P780" s="257"/>
      <c r="Q780" s="257"/>
      <c r="R780" s="257"/>
      <c r="S780" s="257"/>
      <c r="T780" s="258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9" t="s">
        <v>175</v>
      </c>
      <c r="AU780" s="259" t="s">
        <v>86</v>
      </c>
      <c r="AV780" s="13" t="s">
        <v>86</v>
      </c>
      <c r="AW780" s="13" t="s">
        <v>32</v>
      </c>
      <c r="AX780" s="13" t="s">
        <v>76</v>
      </c>
      <c r="AY780" s="259" t="s">
        <v>138</v>
      </c>
    </row>
    <row r="781" spans="1:51" s="13" customFormat="1" ht="12">
      <c r="A781" s="13"/>
      <c r="B781" s="248"/>
      <c r="C781" s="249"/>
      <c r="D781" s="250" t="s">
        <v>175</v>
      </c>
      <c r="E781" s="251" t="s">
        <v>1</v>
      </c>
      <c r="F781" s="252" t="s">
        <v>1213</v>
      </c>
      <c r="G781" s="249"/>
      <c r="H781" s="253">
        <v>25.42</v>
      </c>
      <c r="I781" s="254"/>
      <c r="J781" s="249"/>
      <c r="K781" s="249"/>
      <c r="L781" s="255"/>
      <c r="M781" s="256"/>
      <c r="N781" s="257"/>
      <c r="O781" s="257"/>
      <c r="P781" s="257"/>
      <c r="Q781" s="257"/>
      <c r="R781" s="257"/>
      <c r="S781" s="257"/>
      <c r="T781" s="25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9" t="s">
        <v>175</v>
      </c>
      <c r="AU781" s="259" t="s">
        <v>86</v>
      </c>
      <c r="AV781" s="13" t="s">
        <v>86</v>
      </c>
      <c r="AW781" s="13" t="s">
        <v>32</v>
      </c>
      <c r="AX781" s="13" t="s">
        <v>76</v>
      </c>
      <c r="AY781" s="259" t="s">
        <v>138</v>
      </c>
    </row>
    <row r="782" spans="1:51" s="13" customFormat="1" ht="12">
      <c r="A782" s="13"/>
      <c r="B782" s="248"/>
      <c r="C782" s="249"/>
      <c r="D782" s="250" t="s">
        <v>175</v>
      </c>
      <c r="E782" s="251" t="s">
        <v>1</v>
      </c>
      <c r="F782" s="252" t="s">
        <v>1214</v>
      </c>
      <c r="G782" s="249"/>
      <c r="H782" s="253">
        <v>21.79</v>
      </c>
      <c r="I782" s="254"/>
      <c r="J782" s="249"/>
      <c r="K782" s="249"/>
      <c r="L782" s="255"/>
      <c r="M782" s="256"/>
      <c r="N782" s="257"/>
      <c r="O782" s="257"/>
      <c r="P782" s="257"/>
      <c r="Q782" s="257"/>
      <c r="R782" s="257"/>
      <c r="S782" s="257"/>
      <c r="T782" s="258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9" t="s">
        <v>175</v>
      </c>
      <c r="AU782" s="259" t="s">
        <v>86</v>
      </c>
      <c r="AV782" s="13" t="s">
        <v>86</v>
      </c>
      <c r="AW782" s="13" t="s">
        <v>32</v>
      </c>
      <c r="AX782" s="13" t="s">
        <v>76</v>
      </c>
      <c r="AY782" s="259" t="s">
        <v>138</v>
      </c>
    </row>
    <row r="783" spans="1:51" s="13" customFormat="1" ht="12">
      <c r="A783" s="13"/>
      <c r="B783" s="248"/>
      <c r="C783" s="249"/>
      <c r="D783" s="250" t="s">
        <v>175</v>
      </c>
      <c r="E783" s="251" t="s">
        <v>1</v>
      </c>
      <c r="F783" s="252" t="s">
        <v>1215</v>
      </c>
      <c r="G783" s="249"/>
      <c r="H783" s="253">
        <v>0.147</v>
      </c>
      <c r="I783" s="254"/>
      <c r="J783" s="249"/>
      <c r="K783" s="249"/>
      <c r="L783" s="255"/>
      <c r="M783" s="256"/>
      <c r="N783" s="257"/>
      <c r="O783" s="257"/>
      <c r="P783" s="257"/>
      <c r="Q783" s="257"/>
      <c r="R783" s="257"/>
      <c r="S783" s="257"/>
      <c r="T783" s="258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9" t="s">
        <v>175</v>
      </c>
      <c r="AU783" s="259" t="s">
        <v>86</v>
      </c>
      <c r="AV783" s="13" t="s">
        <v>86</v>
      </c>
      <c r="AW783" s="13" t="s">
        <v>32</v>
      </c>
      <c r="AX783" s="13" t="s">
        <v>76</v>
      </c>
      <c r="AY783" s="259" t="s">
        <v>138</v>
      </c>
    </row>
    <row r="784" spans="1:51" s="13" customFormat="1" ht="12">
      <c r="A784" s="13"/>
      <c r="B784" s="248"/>
      <c r="C784" s="249"/>
      <c r="D784" s="250" t="s">
        <v>175</v>
      </c>
      <c r="E784" s="251" t="s">
        <v>1</v>
      </c>
      <c r="F784" s="252" t="s">
        <v>1216</v>
      </c>
      <c r="G784" s="249"/>
      <c r="H784" s="253">
        <v>0.119</v>
      </c>
      <c r="I784" s="254"/>
      <c r="J784" s="249"/>
      <c r="K784" s="249"/>
      <c r="L784" s="255"/>
      <c r="M784" s="256"/>
      <c r="N784" s="257"/>
      <c r="O784" s="257"/>
      <c r="P784" s="257"/>
      <c r="Q784" s="257"/>
      <c r="R784" s="257"/>
      <c r="S784" s="257"/>
      <c r="T784" s="25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9" t="s">
        <v>175</v>
      </c>
      <c r="AU784" s="259" t="s">
        <v>86</v>
      </c>
      <c r="AV784" s="13" t="s">
        <v>86</v>
      </c>
      <c r="AW784" s="13" t="s">
        <v>32</v>
      </c>
      <c r="AX784" s="13" t="s">
        <v>76</v>
      </c>
      <c r="AY784" s="259" t="s">
        <v>138</v>
      </c>
    </row>
    <row r="785" spans="1:51" s="13" customFormat="1" ht="12">
      <c r="A785" s="13"/>
      <c r="B785" s="248"/>
      <c r="C785" s="249"/>
      <c r="D785" s="250" t="s">
        <v>175</v>
      </c>
      <c r="E785" s="251" t="s">
        <v>1</v>
      </c>
      <c r="F785" s="252" t="s">
        <v>1217</v>
      </c>
      <c r="G785" s="249"/>
      <c r="H785" s="253">
        <v>0.564</v>
      </c>
      <c r="I785" s="254"/>
      <c r="J785" s="249"/>
      <c r="K785" s="249"/>
      <c r="L785" s="255"/>
      <c r="M785" s="256"/>
      <c r="N785" s="257"/>
      <c r="O785" s="257"/>
      <c r="P785" s="257"/>
      <c r="Q785" s="257"/>
      <c r="R785" s="257"/>
      <c r="S785" s="257"/>
      <c r="T785" s="25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9" t="s">
        <v>175</v>
      </c>
      <c r="AU785" s="259" t="s">
        <v>86</v>
      </c>
      <c r="AV785" s="13" t="s">
        <v>86</v>
      </c>
      <c r="AW785" s="13" t="s">
        <v>32</v>
      </c>
      <c r="AX785" s="13" t="s">
        <v>76</v>
      </c>
      <c r="AY785" s="259" t="s">
        <v>138</v>
      </c>
    </row>
    <row r="786" spans="1:51" s="14" customFormat="1" ht="12">
      <c r="A786" s="14"/>
      <c r="B786" s="260"/>
      <c r="C786" s="261"/>
      <c r="D786" s="250" t="s">
        <v>175</v>
      </c>
      <c r="E786" s="262" t="s">
        <v>1</v>
      </c>
      <c r="F786" s="263" t="s">
        <v>177</v>
      </c>
      <c r="G786" s="261"/>
      <c r="H786" s="264">
        <v>163.87699999999998</v>
      </c>
      <c r="I786" s="265"/>
      <c r="J786" s="261"/>
      <c r="K786" s="261"/>
      <c r="L786" s="266"/>
      <c r="M786" s="267"/>
      <c r="N786" s="268"/>
      <c r="O786" s="268"/>
      <c r="P786" s="268"/>
      <c r="Q786" s="268"/>
      <c r="R786" s="268"/>
      <c r="S786" s="268"/>
      <c r="T786" s="269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0" t="s">
        <v>175</v>
      </c>
      <c r="AU786" s="270" t="s">
        <v>86</v>
      </c>
      <c r="AV786" s="14" t="s">
        <v>156</v>
      </c>
      <c r="AW786" s="14" t="s">
        <v>32</v>
      </c>
      <c r="AX786" s="14" t="s">
        <v>84</v>
      </c>
      <c r="AY786" s="270" t="s">
        <v>138</v>
      </c>
    </row>
    <row r="787" spans="1:65" s="2" customFormat="1" ht="21.75" customHeight="1">
      <c r="A787" s="38"/>
      <c r="B787" s="39"/>
      <c r="C787" s="235" t="s">
        <v>1218</v>
      </c>
      <c r="D787" s="235" t="s">
        <v>141</v>
      </c>
      <c r="E787" s="236" t="s">
        <v>1219</v>
      </c>
      <c r="F787" s="237" t="s">
        <v>1220</v>
      </c>
      <c r="G787" s="238" t="s">
        <v>550</v>
      </c>
      <c r="H787" s="239">
        <v>2825.063</v>
      </c>
      <c r="I787" s="240"/>
      <c r="J787" s="241">
        <f>ROUND(I787*H787,2)</f>
        <v>0</v>
      </c>
      <c r="K787" s="237" t="s">
        <v>154</v>
      </c>
      <c r="L787" s="44"/>
      <c r="M787" s="242" t="s">
        <v>1</v>
      </c>
      <c r="N787" s="243" t="s">
        <v>41</v>
      </c>
      <c r="O787" s="91"/>
      <c r="P787" s="244">
        <f>O787*H787</f>
        <v>0</v>
      </c>
      <c r="Q787" s="244">
        <v>0</v>
      </c>
      <c r="R787" s="244">
        <f>Q787*H787</f>
        <v>0</v>
      </c>
      <c r="S787" s="244">
        <v>0</v>
      </c>
      <c r="T787" s="245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46" t="s">
        <v>156</v>
      </c>
      <c r="AT787" s="246" t="s">
        <v>141</v>
      </c>
      <c r="AU787" s="246" t="s">
        <v>86</v>
      </c>
      <c r="AY787" s="17" t="s">
        <v>138</v>
      </c>
      <c r="BE787" s="247">
        <f>IF(N787="základní",J787,0)</f>
        <v>0</v>
      </c>
      <c r="BF787" s="247">
        <f>IF(N787="snížená",J787,0)</f>
        <v>0</v>
      </c>
      <c r="BG787" s="247">
        <f>IF(N787="zákl. přenesená",J787,0)</f>
        <v>0</v>
      </c>
      <c r="BH787" s="247">
        <f>IF(N787="sníž. přenesená",J787,0)</f>
        <v>0</v>
      </c>
      <c r="BI787" s="247">
        <f>IF(N787="nulová",J787,0)</f>
        <v>0</v>
      </c>
      <c r="BJ787" s="17" t="s">
        <v>84</v>
      </c>
      <c r="BK787" s="247">
        <f>ROUND(I787*H787,2)</f>
        <v>0</v>
      </c>
      <c r="BL787" s="17" t="s">
        <v>156</v>
      </c>
      <c r="BM787" s="246" t="s">
        <v>1221</v>
      </c>
    </row>
    <row r="788" spans="1:51" s="13" customFormat="1" ht="12">
      <c r="A788" s="13"/>
      <c r="B788" s="248"/>
      <c r="C788" s="249"/>
      <c r="D788" s="250" t="s">
        <v>175</v>
      </c>
      <c r="E788" s="251" t="s">
        <v>1</v>
      </c>
      <c r="F788" s="252" t="s">
        <v>1222</v>
      </c>
      <c r="G788" s="249"/>
      <c r="H788" s="253">
        <v>76.96</v>
      </c>
      <c r="I788" s="254"/>
      <c r="J788" s="249"/>
      <c r="K788" s="249"/>
      <c r="L788" s="255"/>
      <c r="M788" s="256"/>
      <c r="N788" s="257"/>
      <c r="O788" s="257"/>
      <c r="P788" s="257"/>
      <c r="Q788" s="257"/>
      <c r="R788" s="257"/>
      <c r="S788" s="257"/>
      <c r="T788" s="25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59" t="s">
        <v>175</v>
      </c>
      <c r="AU788" s="259" t="s">
        <v>86</v>
      </c>
      <c r="AV788" s="13" t="s">
        <v>86</v>
      </c>
      <c r="AW788" s="13" t="s">
        <v>32</v>
      </c>
      <c r="AX788" s="13" t="s">
        <v>76</v>
      </c>
      <c r="AY788" s="259" t="s">
        <v>138</v>
      </c>
    </row>
    <row r="789" spans="1:51" s="13" customFormat="1" ht="12">
      <c r="A789" s="13"/>
      <c r="B789" s="248"/>
      <c r="C789" s="249"/>
      <c r="D789" s="250" t="s">
        <v>175</v>
      </c>
      <c r="E789" s="251" t="s">
        <v>1</v>
      </c>
      <c r="F789" s="252" t="s">
        <v>1223</v>
      </c>
      <c r="G789" s="249"/>
      <c r="H789" s="253">
        <v>2748.103</v>
      </c>
      <c r="I789" s="254"/>
      <c r="J789" s="249"/>
      <c r="K789" s="249"/>
      <c r="L789" s="255"/>
      <c r="M789" s="256"/>
      <c r="N789" s="257"/>
      <c r="O789" s="257"/>
      <c r="P789" s="257"/>
      <c r="Q789" s="257"/>
      <c r="R789" s="257"/>
      <c r="S789" s="257"/>
      <c r="T789" s="25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9" t="s">
        <v>175</v>
      </c>
      <c r="AU789" s="259" t="s">
        <v>86</v>
      </c>
      <c r="AV789" s="13" t="s">
        <v>86</v>
      </c>
      <c r="AW789" s="13" t="s">
        <v>32</v>
      </c>
      <c r="AX789" s="13" t="s">
        <v>76</v>
      </c>
      <c r="AY789" s="259" t="s">
        <v>138</v>
      </c>
    </row>
    <row r="790" spans="1:51" s="14" customFormat="1" ht="12">
      <c r="A790" s="14"/>
      <c r="B790" s="260"/>
      <c r="C790" s="261"/>
      <c r="D790" s="250" t="s">
        <v>175</v>
      </c>
      <c r="E790" s="262" t="s">
        <v>1</v>
      </c>
      <c r="F790" s="263" t="s">
        <v>177</v>
      </c>
      <c r="G790" s="261"/>
      <c r="H790" s="264">
        <v>2825.063</v>
      </c>
      <c r="I790" s="265"/>
      <c r="J790" s="261"/>
      <c r="K790" s="261"/>
      <c r="L790" s="266"/>
      <c r="M790" s="267"/>
      <c r="N790" s="268"/>
      <c r="O790" s="268"/>
      <c r="P790" s="268"/>
      <c r="Q790" s="268"/>
      <c r="R790" s="268"/>
      <c r="S790" s="268"/>
      <c r="T790" s="269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0" t="s">
        <v>175</v>
      </c>
      <c r="AU790" s="270" t="s">
        <v>86</v>
      </c>
      <c r="AV790" s="14" t="s">
        <v>156</v>
      </c>
      <c r="AW790" s="14" t="s">
        <v>32</v>
      </c>
      <c r="AX790" s="14" t="s">
        <v>84</v>
      </c>
      <c r="AY790" s="270" t="s">
        <v>138</v>
      </c>
    </row>
    <row r="791" spans="1:65" s="2" customFormat="1" ht="21.75" customHeight="1">
      <c r="A791" s="38"/>
      <c r="B791" s="39"/>
      <c r="C791" s="235" t="s">
        <v>1224</v>
      </c>
      <c r="D791" s="235" t="s">
        <v>141</v>
      </c>
      <c r="E791" s="236" t="s">
        <v>1225</v>
      </c>
      <c r="F791" s="237" t="s">
        <v>1226</v>
      </c>
      <c r="G791" s="238" t="s">
        <v>550</v>
      </c>
      <c r="H791" s="239">
        <v>88.407</v>
      </c>
      <c r="I791" s="240"/>
      <c r="J791" s="241">
        <f>ROUND(I791*H791,2)</f>
        <v>0</v>
      </c>
      <c r="K791" s="237" t="s">
        <v>154</v>
      </c>
      <c r="L791" s="44"/>
      <c r="M791" s="242" t="s">
        <v>1</v>
      </c>
      <c r="N791" s="243" t="s">
        <v>41</v>
      </c>
      <c r="O791" s="91"/>
      <c r="P791" s="244">
        <f>O791*H791</f>
        <v>0</v>
      </c>
      <c r="Q791" s="244">
        <v>0</v>
      </c>
      <c r="R791" s="244">
        <f>Q791*H791</f>
        <v>0</v>
      </c>
      <c r="S791" s="244">
        <v>0</v>
      </c>
      <c r="T791" s="245">
        <f>S791*H791</f>
        <v>0</v>
      </c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R791" s="246" t="s">
        <v>156</v>
      </c>
      <c r="AT791" s="246" t="s">
        <v>141</v>
      </c>
      <c r="AU791" s="246" t="s">
        <v>86</v>
      </c>
      <c r="AY791" s="17" t="s">
        <v>138</v>
      </c>
      <c r="BE791" s="247">
        <f>IF(N791="základní",J791,0)</f>
        <v>0</v>
      </c>
      <c r="BF791" s="247">
        <f>IF(N791="snížená",J791,0)</f>
        <v>0</v>
      </c>
      <c r="BG791" s="247">
        <f>IF(N791="zákl. přenesená",J791,0)</f>
        <v>0</v>
      </c>
      <c r="BH791" s="247">
        <f>IF(N791="sníž. přenesená",J791,0)</f>
        <v>0</v>
      </c>
      <c r="BI791" s="247">
        <f>IF(N791="nulová",J791,0)</f>
        <v>0</v>
      </c>
      <c r="BJ791" s="17" t="s">
        <v>84</v>
      </c>
      <c r="BK791" s="247">
        <f>ROUND(I791*H791,2)</f>
        <v>0</v>
      </c>
      <c r="BL791" s="17" t="s">
        <v>156</v>
      </c>
      <c r="BM791" s="246" t="s">
        <v>1227</v>
      </c>
    </row>
    <row r="792" spans="1:51" s="13" customFormat="1" ht="12">
      <c r="A792" s="13"/>
      <c r="B792" s="248"/>
      <c r="C792" s="249"/>
      <c r="D792" s="250" t="s">
        <v>175</v>
      </c>
      <c r="E792" s="251" t="s">
        <v>1</v>
      </c>
      <c r="F792" s="252" t="s">
        <v>1212</v>
      </c>
      <c r="G792" s="249"/>
      <c r="H792" s="253">
        <v>60.437</v>
      </c>
      <c r="I792" s="254"/>
      <c r="J792" s="249"/>
      <c r="K792" s="249"/>
      <c r="L792" s="255"/>
      <c r="M792" s="256"/>
      <c r="N792" s="257"/>
      <c r="O792" s="257"/>
      <c r="P792" s="257"/>
      <c r="Q792" s="257"/>
      <c r="R792" s="257"/>
      <c r="S792" s="257"/>
      <c r="T792" s="25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9" t="s">
        <v>175</v>
      </c>
      <c r="AU792" s="259" t="s">
        <v>86</v>
      </c>
      <c r="AV792" s="13" t="s">
        <v>86</v>
      </c>
      <c r="AW792" s="13" t="s">
        <v>32</v>
      </c>
      <c r="AX792" s="13" t="s">
        <v>76</v>
      </c>
      <c r="AY792" s="259" t="s">
        <v>138</v>
      </c>
    </row>
    <row r="793" spans="1:51" s="13" customFormat="1" ht="12">
      <c r="A793" s="13"/>
      <c r="B793" s="248"/>
      <c r="C793" s="249"/>
      <c r="D793" s="250" t="s">
        <v>175</v>
      </c>
      <c r="E793" s="251" t="s">
        <v>1</v>
      </c>
      <c r="F793" s="252" t="s">
        <v>1213</v>
      </c>
      <c r="G793" s="249"/>
      <c r="H793" s="253">
        <v>25.42</v>
      </c>
      <c r="I793" s="254"/>
      <c r="J793" s="249"/>
      <c r="K793" s="249"/>
      <c r="L793" s="255"/>
      <c r="M793" s="256"/>
      <c r="N793" s="257"/>
      <c r="O793" s="257"/>
      <c r="P793" s="257"/>
      <c r="Q793" s="257"/>
      <c r="R793" s="257"/>
      <c r="S793" s="257"/>
      <c r="T793" s="25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9" t="s">
        <v>175</v>
      </c>
      <c r="AU793" s="259" t="s">
        <v>86</v>
      </c>
      <c r="AV793" s="13" t="s">
        <v>86</v>
      </c>
      <c r="AW793" s="13" t="s">
        <v>32</v>
      </c>
      <c r="AX793" s="13" t="s">
        <v>76</v>
      </c>
      <c r="AY793" s="259" t="s">
        <v>138</v>
      </c>
    </row>
    <row r="794" spans="1:51" s="13" customFormat="1" ht="12">
      <c r="A794" s="13"/>
      <c r="B794" s="248"/>
      <c r="C794" s="249"/>
      <c r="D794" s="250" t="s">
        <v>175</v>
      </c>
      <c r="E794" s="251" t="s">
        <v>1</v>
      </c>
      <c r="F794" s="252" t="s">
        <v>1228</v>
      </c>
      <c r="G794" s="249"/>
      <c r="H794" s="253">
        <v>2.55</v>
      </c>
      <c r="I794" s="254"/>
      <c r="J794" s="249"/>
      <c r="K794" s="249"/>
      <c r="L794" s="255"/>
      <c r="M794" s="256"/>
      <c r="N794" s="257"/>
      <c r="O794" s="257"/>
      <c r="P794" s="257"/>
      <c r="Q794" s="257"/>
      <c r="R794" s="257"/>
      <c r="S794" s="257"/>
      <c r="T794" s="25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9" t="s">
        <v>175</v>
      </c>
      <c r="AU794" s="259" t="s">
        <v>86</v>
      </c>
      <c r="AV794" s="13" t="s">
        <v>86</v>
      </c>
      <c r="AW794" s="13" t="s">
        <v>32</v>
      </c>
      <c r="AX794" s="13" t="s">
        <v>76</v>
      </c>
      <c r="AY794" s="259" t="s">
        <v>138</v>
      </c>
    </row>
    <row r="795" spans="1:51" s="14" customFormat="1" ht="12">
      <c r="A795" s="14"/>
      <c r="B795" s="260"/>
      <c r="C795" s="261"/>
      <c r="D795" s="250" t="s">
        <v>175</v>
      </c>
      <c r="E795" s="262" t="s">
        <v>1</v>
      </c>
      <c r="F795" s="263" t="s">
        <v>177</v>
      </c>
      <c r="G795" s="261"/>
      <c r="H795" s="264">
        <v>88.407</v>
      </c>
      <c r="I795" s="265"/>
      <c r="J795" s="261"/>
      <c r="K795" s="261"/>
      <c r="L795" s="266"/>
      <c r="M795" s="267"/>
      <c r="N795" s="268"/>
      <c r="O795" s="268"/>
      <c r="P795" s="268"/>
      <c r="Q795" s="268"/>
      <c r="R795" s="268"/>
      <c r="S795" s="268"/>
      <c r="T795" s="269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0" t="s">
        <v>175</v>
      </c>
      <c r="AU795" s="270" t="s">
        <v>86</v>
      </c>
      <c r="AV795" s="14" t="s">
        <v>156</v>
      </c>
      <c r="AW795" s="14" t="s">
        <v>32</v>
      </c>
      <c r="AX795" s="14" t="s">
        <v>84</v>
      </c>
      <c r="AY795" s="270" t="s">
        <v>138</v>
      </c>
    </row>
    <row r="796" spans="1:65" s="2" customFormat="1" ht="21.75" customHeight="1">
      <c r="A796" s="38"/>
      <c r="B796" s="39"/>
      <c r="C796" s="235" t="s">
        <v>1229</v>
      </c>
      <c r="D796" s="235" t="s">
        <v>141</v>
      </c>
      <c r="E796" s="236" t="s">
        <v>1230</v>
      </c>
      <c r="F796" s="237" t="s">
        <v>1231</v>
      </c>
      <c r="G796" s="238" t="s">
        <v>550</v>
      </c>
      <c r="H796" s="239">
        <v>19.24</v>
      </c>
      <c r="I796" s="240"/>
      <c r="J796" s="241">
        <f>ROUND(I796*H796,2)</f>
        <v>0</v>
      </c>
      <c r="K796" s="237" t="s">
        <v>145</v>
      </c>
      <c r="L796" s="44"/>
      <c r="M796" s="242" t="s">
        <v>1</v>
      </c>
      <c r="N796" s="243" t="s">
        <v>41</v>
      </c>
      <c r="O796" s="91"/>
      <c r="P796" s="244">
        <f>O796*H796</f>
        <v>0</v>
      </c>
      <c r="Q796" s="244">
        <v>0</v>
      </c>
      <c r="R796" s="244">
        <f>Q796*H796</f>
        <v>0</v>
      </c>
      <c r="S796" s="244">
        <v>0</v>
      </c>
      <c r="T796" s="245">
        <f>S796*H796</f>
        <v>0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46" t="s">
        <v>156</v>
      </c>
      <c r="AT796" s="246" t="s">
        <v>141</v>
      </c>
      <c r="AU796" s="246" t="s">
        <v>86</v>
      </c>
      <c r="AY796" s="17" t="s">
        <v>138</v>
      </c>
      <c r="BE796" s="247">
        <f>IF(N796="základní",J796,0)</f>
        <v>0</v>
      </c>
      <c r="BF796" s="247">
        <f>IF(N796="snížená",J796,0)</f>
        <v>0</v>
      </c>
      <c r="BG796" s="247">
        <f>IF(N796="zákl. přenesená",J796,0)</f>
        <v>0</v>
      </c>
      <c r="BH796" s="247">
        <f>IF(N796="sníž. přenesená",J796,0)</f>
        <v>0</v>
      </c>
      <c r="BI796" s="247">
        <f>IF(N796="nulová",J796,0)</f>
        <v>0</v>
      </c>
      <c r="BJ796" s="17" t="s">
        <v>84</v>
      </c>
      <c r="BK796" s="247">
        <f>ROUND(I796*H796,2)</f>
        <v>0</v>
      </c>
      <c r="BL796" s="17" t="s">
        <v>156</v>
      </c>
      <c r="BM796" s="246" t="s">
        <v>1232</v>
      </c>
    </row>
    <row r="797" spans="1:51" s="13" customFormat="1" ht="12">
      <c r="A797" s="13"/>
      <c r="B797" s="248"/>
      <c r="C797" s="249"/>
      <c r="D797" s="250" t="s">
        <v>175</v>
      </c>
      <c r="E797" s="251" t="s">
        <v>1</v>
      </c>
      <c r="F797" s="252" t="s">
        <v>1233</v>
      </c>
      <c r="G797" s="249"/>
      <c r="H797" s="253">
        <v>19.24</v>
      </c>
      <c r="I797" s="254"/>
      <c r="J797" s="249"/>
      <c r="K797" s="249"/>
      <c r="L797" s="255"/>
      <c r="M797" s="256"/>
      <c r="N797" s="257"/>
      <c r="O797" s="257"/>
      <c r="P797" s="257"/>
      <c r="Q797" s="257"/>
      <c r="R797" s="257"/>
      <c r="S797" s="257"/>
      <c r="T797" s="25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9" t="s">
        <v>175</v>
      </c>
      <c r="AU797" s="259" t="s">
        <v>86</v>
      </c>
      <c r="AV797" s="13" t="s">
        <v>86</v>
      </c>
      <c r="AW797" s="13" t="s">
        <v>32</v>
      </c>
      <c r="AX797" s="13" t="s">
        <v>76</v>
      </c>
      <c r="AY797" s="259" t="s">
        <v>138</v>
      </c>
    </row>
    <row r="798" spans="1:51" s="14" customFormat="1" ht="12">
      <c r="A798" s="14"/>
      <c r="B798" s="260"/>
      <c r="C798" s="261"/>
      <c r="D798" s="250" t="s">
        <v>175</v>
      </c>
      <c r="E798" s="262" t="s">
        <v>1</v>
      </c>
      <c r="F798" s="263" t="s">
        <v>177</v>
      </c>
      <c r="G798" s="261"/>
      <c r="H798" s="264">
        <v>19.24</v>
      </c>
      <c r="I798" s="265"/>
      <c r="J798" s="261"/>
      <c r="K798" s="261"/>
      <c r="L798" s="266"/>
      <c r="M798" s="267"/>
      <c r="N798" s="268"/>
      <c r="O798" s="268"/>
      <c r="P798" s="268"/>
      <c r="Q798" s="268"/>
      <c r="R798" s="268"/>
      <c r="S798" s="268"/>
      <c r="T798" s="269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0" t="s">
        <v>175</v>
      </c>
      <c r="AU798" s="270" t="s">
        <v>86</v>
      </c>
      <c r="AV798" s="14" t="s">
        <v>156</v>
      </c>
      <c r="AW798" s="14" t="s">
        <v>32</v>
      </c>
      <c r="AX798" s="14" t="s">
        <v>84</v>
      </c>
      <c r="AY798" s="270" t="s">
        <v>138</v>
      </c>
    </row>
    <row r="799" spans="1:65" s="2" customFormat="1" ht="21.75" customHeight="1">
      <c r="A799" s="38"/>
      <c r="B799" s="39"/>
      <c r="C799" s="235" t="s">
        <v>1234</v>
      </c>
      <c r="D799" s="235" t="s">
        <v>141</v>
      </c>
      <c r="E799" s="236" t="s">
        <v>1235</v>
      </c>
      <c r="F799" s="237" t="s">
        <v>1236</v>
      </c>
      <c r="G799" s="238" t="s">
        <v>550</v>
      </c>
      <c r="H799" s="239">
        <v>105.98</v>
      </c>
      <c r="I799" s="240"/>
      <c r="J799" s="241">
        <f>ROUND(I799*H799,2)</f>
        <v>0</v>
      </c>
      <c r="K799" s="237" t="s">
        <v>154</v>
      </c>
      <c r="L799" s="44"/>
      <c r="M799" s="242" t="s">
        <v>1</v>
      </c>
      <c r="N799" s="243" t="s">
        <v>41</v>
      </c>
      <c r="O799" s="91"/>
      <c r="P799" s="244">
        <f>O799*H799</f>
        <v>0</v>
      </c>
      <c r="Q799" s="244">
        <v>0</v>
      </c>
      <c r="R799" s="244">
        <f>Q799*H799</f>
        <v>0</v>
      </c>
      <c r="S799" s="244">
        <v>0</v>
      </c>
      <c r="T799" s="245">
        <f>S799*H799</f>
        <v>0</v>
      </c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R799" s="246" t="s">
        <v>156</v>
      </c>
      <c r="AT799" s="246" t="s">
        <v>141</v>
      </c>
      <c r="AU799" s="246" t="s">
        <v>86</v>
      </c>
      <c r="AY799" s="17" t="s">
        <v>138</v>
      </c>
      <c r="BE799" s="247">
        <f>IF(N799="základní",J799,0)</f>
        <v>0</v>
      </c>
      <c r="BF799" s="247">
        <f>IF(N799="snížená",J799,0)</f>
        <v>0</v>
      </c>
      <c r="BG799" s="247">
        <f>IF(N799="zákl. přenesená",J799,0)</f>
        <v>0</v>
      </c>
      <c r="BH799" s="247">
        <f>IF(N799="sníž. přenesená",J799,0)</f>
        <v>0</v>
      </c>
      <c r="BI799" s="247">
        <f>IF(N799="nulová",J799,0)</f>
        <v>0</v>
      </c>
      <c r="BJ799" s="17" t="s">
        <v>84</v>
      </c>
      <c r="BK799" s="247">
        <f>ROUND(I799*H799,2)</f>
        <v>0</v>
      </c>
      <c r="BL799" s="17" t="s">
        <v>156</v>
      </c>
      <c r="BM799" s="246" t="s">
        <v>1237</v>
      </c>
    </row>
    <row r="800" spans="1:51" s="13" customFormat="1" ht="12">
      <c r="A800" s="13"/>
      <c r="B800" s="248"/>
      <c r="C800" s="249"/>
      <c r="D800" s="250" t="s">
        <v>175</v>
      </c>
      <c r="E800" s="251" t="s">
        <v>1</v>
      </c>
      <c r="F800" s="252" t="s">
        <v>1211</v>
      </c>
      <c r="G800" s="249"/>
      <c r="H800" s="253">
        <v>55.4</v>
      </c>
      <c r="I800" s="254"/>
      <c r="J800" s="249"/>
      <c r="K800" s="249"/>
      <c r="L800" s="255"/>
      <c r="M800" s="256"/>
      <c r="N800" s="257"/>
      <c r="O800" s="257"/>
      <c r="P800" s="257"/>
      <c r="Q800" s="257"/>
      <c r="R800" s="257"/>
      <c r="S800" s="257"/>
      <c r="T800" s="25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9" t="s">
        <v>175</v>
      </c>
      <c r="AU800" s="259" t="s">
        <v>86</v>
      </c>
      <c r="AV800" s="13" t="s">
        <v>86</v>
      </c>
      <c r="AW800" s="13" t="s">
        <v>32</v>
      </c>
      <c r="AX800" s="13" t="s">
        <v>76</v>
      </c>
      <c r="AY800" s="259" t="s">
        <v>138</v>
      </c>
    </row>
    <row r="801" spans="1:51" s="13" customFormat="1" ht="12">
      <c r="A801" s="13"/>
      <c r="B801" s="248"/>
      <c r="C801" s="249"/>
      <c r="D801" s="250" t="s">
        <v>175</v>
      </c>
      <c r="E801" s="251" t="s">
        <v>1</v>
      </c>
      <c r="F801" s="252" t="s">
        <v>1200</v>
      </c>
      <c r="G801" s="249"/>
      <c r="H801" s="253">
        <v>50.58</v>
      </c>
      <c r="I801" s="254"/>
      <c r="J801" s="249"/>
      <c r="K801" s="249"/>
      <c r="L801" s="255"/>
      <c r="M801" s="256"/>
      <c r="N801" s="257"/>
      <c r="O801" s="257"/>
      <c r="P801" s="257"/>
      <c r="Q801" s="257"/>
      <c r="R801" s="257"/>
      <c r="S801" s="257"/>
      <c r="T801" s="25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9" t="s">
        <v>175</v>
      </c>
      <c r="AU801" s="259" t="s">
        <v>86</v>
      </c>
      <c r="AV801" s="13" t="s">
        <v>86</v>
      </c>
      <c r="AW801" s="13" t="s">
        <v>32</v>
      </c>
      <c r="AX801" s="13" t="s">
        <v>76</v>
      </c>
      <c r="AY801" s="259" t="s">
        <v>138</v>
      </c>
    </row>
    <row r="802" spans="1:51" s="14" customFormat="1" ht="12">
      <c r="A802" s="14"/>
      <c r="B802" s="260"/>
      <c r="C802" s="261"/>
      <c r="D802" s="250" t="s">
        <v>175</v>
      </c>
      <c r="E802" s="262" t="s">
        <v>1</v>
      </c>
      <c r="F802" s="263" t="s">
        <v>177</v>
      </c>
      <c r="G802" s="261"/>
      <c r="H802" s="264">
        <v>105.97999999999999</v>
      </c>
      <c r="I802" s="265"/>
      <c r="J802" s="261"/>
      <c r="K802" s="261"/>
      <c r="L802" s="266"/>
      <c r="M802" s="267"/>
      <c r="N802" s="268"/>
      <c r="O802" s="268"/>
      <c r="P802" s="268"/>
      <c r="Q802" s="268"/>
      <c r="R802" s="268"/>
      <c r="S802" s="268"/>
      <c r="T802" s="269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0" t="s">
        <v>175</v>
      </c>
      <c r="AU802" s="270" t="s">
        <v>86</v>
      </c>
      <c r="AV802" s="14" t="s">
        <v>156</v>
      </c>
      <c r="AW802" s="14" t="s">
        <v>32</v>
      </c>
      <c r="AX802" s="14" t="s">
        <v>84</v>
      </c>
      <c r="AY802" s="270" t="s">
        <v>138</v>
      </c>
    </row>
    <row r="803" spans="1:65" s="2" customFormat="1" ht="21.75" customHeight="1">
      <c r="A803" s="38"/>
      <c r="B803" s="39"/>
      <c r="C803" s="235" t="s">
        <v>1238</v>
      </c>
      <c r="D803" s="235" t="s">
        <v>141</v>
      </c>
      <c r="E803" s="236" t="s">
        <v>1239</v>
      </c>
      <c r="F803" s="237" t="s">
        <v>1240</v>
      </c>
      <c r="G803" s="238" t="s">
        <v>550</v>
      </c>
      <c r="H803" s="239">
        <v>311.725</v>
      </c>
      <c r="I803" s="240"/>
      <c r="J803" s="241">
        <f>ROUND(I803*H803,2)</f>
        <v>0</v>
      </c>
      <c r="K803" s="237" t="s">
        <v>154</v>
      </c>
      <c r="L803" s="44"/>
      <c r="M803" s="242" t="s">
        <v>1</v>
      </c>
      <c r="N803" s="243" t="s">
        <v>41</v>
      </c>
      <c r="O803" s="91"/>
      <c r="P803" s="244">
        <f>O803*H803</f>
        <v>0</v>
      </c>
      <c r="Q803" s="244">
        <v>0</v>
      </c>
      <c r="R803" s="244">
        <f>Q803*H803</f>
        <v>0</v>
      </c>
      <c r="S803" s="244">
        <v>0</v>
      </c>
      <c r="T803" s="245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46" t="s">
        <v>156</v>
      </c>
      <c r="AT803" s="246" t="s">
        <v>141</v>
      </c>
      <c r="AU803" s="246" t="s">
        <v>86</v>
      </c>
      <c r="AY803" s="17" t="s">
        <v>138</v>
      </c>
      <c r="BE803" s="247">
        <f>IF(N803="základní",J803,0)</f>
        <v>0</v>
      </c>
      <c r="BF803" s="247">
        <f>IF(N803="snížená",J803,0)</f>
        <v>0</v>
      </c>
      <c r="BG803" s="247">
        <f>IF(N803="zákl. přenesená",J803,0)</f>
        <v>0</v>
      </c>
      <c r="BH803" s="247">
        <f>IF(N803="sníž. přenesená",J803,0)</f>
        <v>0</v>
      </c>
      <c r="BI803" s="247">
        <f>IF(N803="nulová",J803,0)</f>
        <v>0</v>
      </c>
      <c r="BJ803" s="17" t="s">
        <v>84</v>
      </c>
      <c r="BK803" s="247">
        <f>ROUND(I803*H803,2)</f>
        <v>0</v>
      </c>
      <c r="BL803" s="17" t="s">
        <v>156</v>
      </c>
      <c r="BM803" s="246" t="s">
        <v>1241</v>
      </c>
    </row>
    <row r="804" spans="1:51" s="13" customFormat="1" ht="12">
      <c r="A804" s="13"/>
      <c r="B804" s="248"/>
      <c r="C804" s="249"/>
      <c r="D804" s="250" t="s">
        <v>175</v>
      </c>
      <c r="E804" s="251" t="s">
        <v>1</v>
      </c>
      <c r="F804" s="252" t="s">
        <v>1242</v>
      </c>
      <c r="G804" s="249"/>
      <c r="H804" s="253">
        <v>311.725</v>
      </c>
      <c r="I804" s="254"/>
      <c r="J804" s="249"/>
      <c r="K804" s="249"/>
      <c r="L804" s="255"/>
      <c r="M804" s="256"/>
      <c r="N804" s="257"/>
      <c r="O804" s="257"/>
      <c r="P804" s="257"/>
      <c r="Q804" s="257"/>
      <c r="R804" s="257"/>
      <c r="S804" s="257"/>
      <c r="T804" s="25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9" t="s">
        <v>175</v>
      </c>
      <c r="AU804" s="259" t="s">
        <v>86</v>
      </c>
      <c r="AV804" s="13" t="s">
        <v>86</v>
      </c>
      <c r="AW804" s="13" t="s">
        <v>32</v>
      </c>
      <c r="AX804" s="13" t="s">
        <v>76</v>
      </c>
      <c r="AY804" s="259" t="s">
        <v>138</v>
      </c>
    </row>
    <row r="805" spans="1:51" s="14" customFormat="1" ht="12">
      <c r="A805" s="14"/>
      <c r="B805" s="260"/>
      <c r="C805" s="261"/>
      <c r="D805" s="250" t="s">
        <v>175</v>
      </c>
      <c r="E805" s="262" t="s">
        <v>1</v>
      </c>
      <c r="F805" s="263" t="s">
        <v>177</v>
      </c>
      <c r="G805" s="261"/>
      <c r="H805" s="264">
        <v>311.725</v>
      </c>
      <c r="I805" s="265"/>
      <c r="J805" s="261"/>
      <c r="K805" s="261"/>
      <c r="L805" s="266"/>
      <c r="M805" s="267"/>
      <c r="N805" s="268"/>
      <c r="O805" s="268"/>
      <c r="P805" s="268"/>
      <c r="Q805" s="268"/>
      <c r="R805" s="268"/>
      <c r="S805" s="268"/>
      <c r="T805" s="269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0" t="s">
        <v>175</v>
      </c>
      <c r="AU805" s="270" t="s">
        <v>86</v>
      </c>
      <c r="AV805" s="14" t="s">
        <v>156</v>
      </c>
      <c r="AW805" s="14" t="s">
        <v>32</v>
      </c>
      <c r="AX805" s="14" t="s">
        <v>84</v>
      </c>
      <c r="AY805" s="270" t="s">
        <v>138</v>
      </c>
    </row>
    <row r="806" spans="1:63" s="12" customFormat="1" ht="22.8" customHeight="1">
      <c r="A806" s="12"/>
      <c r="B806" s="219"/>
      <c r="C806" s="220"/>
      <c r="D806" s="221" t="s">
        <v>75</v>
      </c>
      <c r="E806" s="233" t="s">
        <v>1243</v>
      </c>
      <c r="F806" s="233" t="s">
        <v>1244</v>
      </c>
      <c r="G806" s="220"/>
      <c r="H806" s="220"/>
      <c r="I806" s="223"/>
      <c r="J806" s="234">
        <f>BK806</f>
        <v>0</v>
      </c>
      <c r="K806" s="220"/>
      <c r="L806" s="225"/>
      <c r="M806" s="226"/>
      <c r="N806" s="227"/>
      <c r="O806" s="227"/>
      <c r="P806" s="228">
        <f>P807</f>
        <v>0</v>
      </c>
      <c r="Q806" s="227"/>
      <c r="R806" s="228">
        <f>R807</f>
        <v>0</v>
      </c>
      <c r="S806" s="227"/>
      <c r="T806" s="229">
        <f>T807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30" t="s">
        <v>84</v>
      </c>
      <c r="AT806" s="231" t="s">
        <v>75</v>
      </c>
      <c r="AU806" s="231" t="s">
        <v>84</v>
      </c>
      <c r="AY806" s="230" t="s">
        <v>138</v>
      </c>
      <c r="BK806" s="232">
        <f>BK807</f>
        <v>0</v>
      </c>
    </row>
    <row r="807" spans="1:65" s="2" customFormat="1" ht="21.75" customHeight="1">
      <c r="A807" s="38"/>
      <c r="B807" s="39"/>
      <c r="C807" s="235" t="s">
        <v>1245</v>
      </c>
      <c r="D807" s="235" t="s">
        <v>141</v>
      </c>
      <c r="E807" s="236" t="s">
        <v>1246</v>
      </c>
      <c r="F807" s="237" t="s">
        <v>1247</v>
      </c>
      <c r="G807" s="238" t="s">
        <v>550</v>
      </c>
      <c r="H807" s="239">
        <v>835.221</v>
      </c>
      <c r="I807" s="240"/>
      <c r="J807" s="241">
        <f>ROUND(I807*H807,2)</f>
        <v>0</v>
      </c>
      <c r="K807" s="237" t="s">
        <v>154</v>
      </c>
      <c r="L807" s="44"/>
      <c r="M807" s="242" t="s">
        <v>1</v>
      </c>
      <c r="N807" s="243" t="s">
        <v>41</v>
      </c>
      <c r="O807" s="91"/>
      <c r="P807" s="244">
        <f>O807*H807</f>
        <v>0</v>
      </c>
      <c r="Q807" s="244">
        <v>0</v>
      </c>
      <c r="R807" s="244">
        <f>Q807*H807</f>
        <v>0</v>
      </c>
      <c r="S807" s="244">
        <v>0</v>
      </c>
      <c r="T807" s="245">
        <f>S807*H807</f>
        <v>0</v>
      </c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R807" s="246" t="s">
        <v>156</v>
      </c>
      <c r="AT807" s="246" t="s">
        <v>141</v>
      </c>
      <c r="AU807" s="246" t="s">
        <v>86</v>
      </c>
      <c r="AY807" s="17" t="s">
        <v>138</v>
      </c>
      <c r="BE807" s="247">
        <f>IF(N807="základní",J807,0)</f>
        <v>0</v>
      </c>
      <c r="BF807" s="247">
        <f>IF(N807="snížená",J807,0)</f>
        <v>0</v>
      </c>
      <c r="BG807" s="247">
        <f>IF(N807="zákl. přenesená",J807,0)</f>
        <v>0</v>
      </c>
      <c r="BH807" s="247">
        <f>IF(N807="sníž. přenesená",J807,0)</f>
        <v>0</v>
      </c>
      <c r="BI807" s="247">
        <f>IF(N807="nulová",J807,0)</f>
        <v>0</v>
      </c>
      <c r="BJ807" s="17" t="s">
        <v>84</v>
      </c>
      <c r="BK807" s="247">
        <f>ROUND(I807*H807,2)</f>
        <v>0</v>
      </c>
      <c r="BL807" s="17" t="s">
        <v>156</v>
      </c>
      <c r="BM807" s="246" t="s">
        <v>1248</v>
      </c>
    </row>
    <row r="808" spans="1:63" s="12" customFormat="1" ht="25.9" customHeight="1">
      <c r="A808" s="12"/>
      <c r="B808" s="219"/>
      <c r="C808" s="220"/>
      <c r="D808" s="221" t="s">
        <v>75</v>
      </c>
      <c r="E808" s="222" t="s">
        <v>1249</v>
      </c>
      <c r="F808" s="222" t="s">
        <v>1250</v>
      </c>
      <c r="G808" s="220"/>
      <c r="H808" s="220"/>
      <c r="I808" s="223"/>
      <c r="J808" s="224">
        <f>BK808</f>
        <v>0</v>
      </c>
      <c r="K808" s="220"/>
      <c r="L808" s="225"/>
      <c r="M808" s="226"/>
      <c r="N808" s="227"/>
      <c r="O808" s="227"/>
      <c r="P808" s="228">
        <f>P809</f>
        <v>0</v>
      </c>
      <c r="Q808" s="227"/>
      <c r="R808" s="228">
        <f>R809</f>
        <v>0.013623749999999999</v>
      </c>
      <c r="S808" s="227"/>
      <c r="T808" s="229">
        <f>T809</f>
        <v>0</v>
      </c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R808" s="230" t="s">
        <v>86</v>
      </c>
      <c r="AT808" s="231" t="s">
        <v>75</v>
      </c>
      <c r="AU808" s="231" t="s">
        <v>76</v>
      </c>
      <c r="AY808" s="230" t="s">
        <v>138</v>
      </c>
      <c r="BK808" s="232">
        <f>BK809</f>
        <v>0</v>
      </c>
    </row>
    <row r="809" spans="1:63" s="12" customFormat="1" ht="22.8" customHeight="1">
      <c r="A809" s="12"/>
      <c r="B809" s="219"/>
      <c r="C809" s="220"/>
      <c r="D809" s="221" t="s">
        <v>75</v>
      </c>
      <c r="E809" s="233" t="s">
        <v>1251</v>
      </c>
      <c r="F809" s="233" t="s">
        <v>1252</v>
      </c>
      <c r="G809" s="220"/>
      <c r="H809" s="220"/>
      <c r="I809" s="223"/>
      <c r="J809" s="234">
        <f>BK809</f>
        <v>0</v>
      </c>
      <c r="K809" s="220"/>
      <c r="L809" s="225"/>
      <c r="M809" s="226"/>
      <c r="N809" s="227"/>
      <c r="O809" s="227"/>
      <c r="P809" s="228">
        <f>SUM(P810:P814)</f>
        <v>0</v>
      </c>
      <c r="Q809" s="227"/>
      <c r="R809" s="228">
        <f>SUM(R810:R814)</f>
        <v>0.013623749999999999</v>
      </c>
      <c r="S809" s="227"/>
      <c r="T809" s="229">
        <f>SUM(T810:T814)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30" t="s">
        <v>86</v>
      </c>
      <c r="AT809" s="231" t="s">
        <v>75</v>
      </c>
      <c r="AU809" s="231" t="s">
        <v>84</v>
      </c>
      <c r="AY809" s="230" t="s">
        <v>138</v>
      </c>
      <c r="BK809" s="232">
        <f>SUM(BK810:BK814)</f>
        <v>0</v>
      </c>
    </row>
    <row r="810" spans="1:65" s="2" customFormat="1" ht="21.75" customHeight="1">
      <c r="A810" s="38"/>
      <c r="B810" s="39"/>
      <c r="C810" s="235" t="s">
        <v>1253</v>
      </c>
      <c r="D810" s="235" t="s">
        <v>141</v>
      </c>
      <c r="E810" s="236" t="s">
        <v>1254</v>
      </c>
      <c r="F810" s="237" t="s">
        <v>1255</v>
      </c>
      <c r="G810" s="238" t="s">
        <v>249</v>
      </c>
      <c r="H810" s="239">
        <v>17.3</v>
      </c>
      <c r="I810" s="240"/>
      <c r="J810" s="241">
        <f>ROUND(I810*H810,2)</f>
        <v>0</v>
      </c>
      <c r="K810" s="237" t="s">
        <v>154</v>
      </c>
      <c r="L810" s="44"/>
      <c r="M810" s="242" t="s">
        <v>1</v>
      </c>
      <c r="N810" s="243" t="s">
        <v>41</v>
      </c>
      <c r="O810" s="91"/>
      <c r="P810" s="244">
        <f>O810*H810</f>
        <v>0</v>
      </c>
      <c r="Q810" s="244">
        <v>4E-05</v>
      </c>
      <c r="R810" s="244">
        <f>Q810*H810</f>
        <v>0.0006920000000000001</v>
      </c>
      <c r="S810" s="244">
        <v>0</v>
      </c>
      <c r="T810" s="245">
        <f>S810*H810</f>
        <v>0</v>
      </c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R810" s="246" t="s">
        <v>210</v>
      </c>
      <c r="AT810" s="246" t="s">
        <v>141</v>
      </c>
      <c r="AU810" s="246" t="s">
        <v>86</v>
      </c>
      <c r="AY810" s="17" t="s">
        <v>138</v>
      </c>
      <c r="BE810" s="247">
        <f>IF(N810="základní",J810,0)</f>
        <v>0</v>
      </c>
      <c r="BF810" s="247">
        <f>IF(N810="snížená",J810,0)</f>
        <v>0</v>
      </c>
      <c r="BG810" s="247">
        <f>IF(N810="zákl. přenesená",J810,0)</f>
        <v>0</v>
      </c>
      <c r="BH810" s="247">
        <f>IF(N810="sníž. přenesená",J810,0)</f>
        <v>0</v>
      </c>
      <c r="BI810" s="247">
        <f>IF(N810="nulová",J810,0)</f>
        <v>0</v>
      </c>
      <c r="BJ810" s="17" t="s">
        <v>84</v>
      </c>
      <c r="BK810" s="247">
        <f>ROUND(I810*H810,2)</f>
        <v>0</v>
      </c>
      <c r="BL810" s="17" t="s">
        <v>210</v>
      </c>
      <c r="BM810" s="246" t="s">
        <v>1256</v>
      </c>
    </row>
    <row r="811" spans="1:51" s="13" customFormat="1" ht="12">
      <c r="A811" s="13"/>
      <c r="B811" s="248"/>
      <c r="C811" s="249"/>
      <c r="D811" s="250" t="s">
        <v>175</v>
      </c>
      <c r="E811" s="251" t="s">
        <v>1</v>
      </c>
      <c r="F811" s="252" t="s">
        <v>1257</v>
      </c>
      <c r="G811" s="249"/>
      <c r="H811" s="253">
        <v>17.3</v>
      </c>
      <c r="I811" s="254"/>
      <c r="J811" s="249"/>
      <c r="K811" s="249"/>
      <c r="L811" s="255"/>
      <c r="M811" s="256"/>
      <c r="N811" s="257"/>
      <c r="O811" s="257"/>
      <c r="P811" s="257"/>
      <c r="Q811" s="257"/>
      <c r="R811" s="257"/>
      <c r="S811" s="257"/>
      <c r="T811" s="25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9" t="s">
        <v>175</v>
      </c>
      <c r="AU811" s="259" t="s">
        <v>86</v>
      </c>
      <c r="AV811" s="13" t="s">
        <v>86</v>
      </c>
      <c r="AW811" s="13" t="s">
        <v>32</v>
      </c>
      <c r="AX811" s="13" t="s">
        <v>84</v>
      </c>
      <c r="AY811" s="259" t="s">
        <v>138</v>
      </c>
    </row>
    <row r="812" spans="1:65" s="2" customFormat="1" ht="16.5" customHeight="1">
      <c r="A812" s="38"/>
      <c r="B812" s="39"/>
      <c r="C812" s="286" t="s">
        <v>1258</v>
      </c>
      <c r="D812" s="286" t="s">
        <v>529</v>
      </c>
      <c r="E812" s="287" t="s">
        <v>1259</v>
      </c>
      <c r="F812" s="288" t="s">
        <v>1260</v>
      </c>
      <c r="G812" s="289" t="s">
        <v>249</v>
      </c>
      <c r="H812" s="290">
        <v>19.895</v>
      </c>
      <c r="I812" s="291"/>
      <c r="J812" s="292">
        <f>ROUND(I812*H812,2)</f>
        <v>0</v>
      </c>
      <c r="K812" s="288" t="s">
        <v>154</v>
      </c>
      <c r="L812" s="293"/>
      <c r="M812" s="294" t="s">
        <v>1</v>
      </c>
      <c r="N812" s="295" t="s">
        <v>41</v>
      </c>
      <c r="O812" s="91"/>
      <c r="P812" s="244">
        <f>O812*H812</f>
        <v>0</v>
      </c>
      <c r="Q812" s="244">
        <v>0.00065</v>
      </c>
      <c r="R812" s="244">
        <f>Q812*H812</f>
        <v>0.012931749999999999</v>
      </c>
      <c r="S812" s="244">
        <v>0</v>
      </c>
      <c r="T812" s="245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46" t="s">
        <v>391</v>
      </c>
      <c r="AT812" s="246" t="s">
        <v>529</v>
      </c>
      <c r="AU812" s="246" t="s">
        <v>86</v>
      </c>
      <c r="AY812" s="17" t="s">
        <v>138</v>
      </c>
      <c r="BE812" s="247">
        <f>IF(N812="základní",J812,0)</f>
        <v>0</v>
      </c>
      <c r="BF812" s="247">
        <f>IF(N812="snížená",J812,0)</f>
        <v>0</v>
      </c>
      <c r="BG812" s="247">
        <f>IF(N812="zákl. přenesená",J812,0)</f>
        <v>0</v>
      </c>
      <c r="BH812" s="247">
        <f>IF(N812="sníž. přenesená",J812,0)</f>
        <v>0</v>
      </c>
      <c r="BI812" s="247">
        <f>IF(N812="nulová",J812,0)</f>
        <v>0</v>
      </c>
      <c r="BJ812" s="17" t="s">
        <v>84</v>
      </c>
      <c r="BK812" s="247">
        <f>ROUND(I812*H812,2)</f>
        <v>0</v>
      </c>
      <c r="BL812" s="17" t="s">
        <v>210</v>
      </c>
      <c r="BM812" s="246" t="s">
        <v>1261</v>
      </c>
    </row>
    <row r="813" spans="1:51" s="13" customFormat="1" ht="12">
      <c r="A813" s="13"/>
      <c r="B813" s="248"/>
      <c r="C813" s="249"/>
      <c r="D813" s="250" t="s">
        <v>175</v>
      </c>
      <c r="E813" s="251" t="s">
        <v>1</v>
      </c>
      <c r="F813" s="252" t="s">
        <v>1262</v>
      </c>
      <c r="G813" s="249"/>
      <c r="H813" s="253">
        <v>19.895</v>
      </c>
      <c r="I813" s="254"/>
      <c r="J813" s="249"/>
      <c r="K813" s="249"/>
      <c r="L813" s="255"/>
      <c r="M813" s="256"/>
      <c r="N813" s="257"/>
      <c r="O813" s="257"/>
      <c r="P813" s="257"/>
      <c r="Q813" s="257"/>
      <c r="R813" s="257"/>
      <c r="S813" s="257"/>
      <c r="T813" s="25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9" t="s">
        <v>175</v>
      </c>
      <c r="AU813" s="259" t="s">
        <v>86</v>
      </c>
      <c r="AV813" s="13" t="s">
        <v>86</v>
      </c>
      <c r="AW813" s="13" t="s">
        <v>32</v>
      </c>
      <c r="AX813" s="13" t="s">
        <v>84</v>
      </c>
      <c r="AY813" s="259" t="s">
        <v>138</v>
      </c>
    </row>
    <row r="814" spans="1:65" s="2" customFormat="1" ht="21.75" customHeight="1">
      <c r="A814" s="38"/>
      <c r="B814" s="39"/>
      <c r="C814" s="235" t="s">
        <v>1263</v>
      </c>
      <c r="D814" s="235" t="s">
        <v>141</v>
      </c>
      <c r="E814" s="236" t="s">
        <v>1264</v>
      </c>
      <c r="F814" s="237" t="s">
        <v>1265</v>
      </c>
      <c r="G814" s="238" t="s">
        <v>550</v>
      </c>
      <c r="H814" s="239">
        <v>0.014</v>
      </c>
      <c r="I814" s="240"/>
      <c r="J814" s="241">
        <f>ROUND(I814*H814,2)</f>
        <v>0</v>
      </c>
      <c r="K814" s="237" t="s">
        <v>154</v>
      </c>
      <c r="L814" s="44"/>
      <c r="M814" s="271" t="s">
        <v>1</v>
      </c>
      <c r="N814" s="272" t="s">
        <v>41</v>
      </c>
      <c r="O814" s="273"/>
      <c r="P814" s="274">
        <f>O814*H814</f>
        <v>0</v>
      </c>
      <c r="Q814" s="274">
        <v>0</v>
      </c>
      <c r="R814" s="274">
        <f>Q814*H814</f>
        <v>0</v>
      </c>
      <c r="S814" s="274">
        <v>0</v>
      </c>
      <c r="T814" s="275">
        <f>S814*H814</f>
        <v>0</v>
      </c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R814" s="246" t="s">
        <v>210</v>
      </c>
      <c r="AT814" s="246" t="s">
        <v>141</v>
      </c>
      <c r="AU814" s="246" t="s">
        <v>86</v>
      </c>
      <c r="AY814" s="17" t="s">
        <v>138</v>
      </c>
      <c r="BE814" s="247">
        <f>IF(N814="základní",J814,0)</f>
        <v>0</v>
      </c>
      <c r="BF814" s="247">
        <f>IF(N814="snížená",J814,0)</f>
        <v>0</v>
      </c>
      <c r="BG814" s="247">
        <f>IF(N814="zákl. přenesená",J814,0)</f>
        <v>0</v>
      </c>
      <c r="BH814" s="247">
        <f>IF(N814="sníž. přenesená",J814,0)</f>
        <v>0</v>
      </c>
      <c r="BI814" s="247">
        <f>IF(N814="nulová",J814,0)</f>
        <v>0</v>
      </c>
      <c r="BJ814" s="17" t="s">
        <v>84</v>
      </c>
      <c r="BK814" s="247">
        <f>ROUND(I814*H814,2)</f>
        <v>0</v>
      </c>
      <c r="BL814" s="17" t="s">
        <v>210</v>
      </c>
      <c r="BM814" s="246" t="s">
        <v>1266</v>
      </c>
    </row>
    <row r="815" spans="1:31" s="2" customFormat="1" ht="6.95" customHeight="1">
      <c r="A815" s="38"/>
      <c r="B815" s="66"/>
      <c r="C815" s="67"/>
      <c r="D815" s="67"/>
      <c r="E815" s="67"/>
      <c r="F815" s="67"/>
      <c r="G815" s="67"/>
      <c r="H815" s="67"/>
      <c r="I815" s="183"/>
      <c r="J815" s="67"/>
      <c r="K815" s="67"/>
      <c r="L815" s="44"/>
      <c r="M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</row>
  </sheetData>
  <sheetProtection password="CC35" sheet="1" objects="1" scenarios="1" formatColumns="0" formatRows="0" autoFilter="0"/>
  <autoFilter ref="C126:K81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1267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95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ROUND((SUM(BE123:BE205)),2)</f>
        <v>0</v>
      </c>
      <c r="G33" s="38"/>
      <c r="H33" s="38"/>
      <c r="I33" s="162">
        <v>0.21</v>
      </c>
      <c r="J33" s="161">
        <f>ROUND(((SUM(BE123:BE205))*I33),2)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ROUND((SUM(BF123:BF205)),2)</f>
        <v>0</v>
      </c>
      <c r="G34" s="38"/>
      <c r="H34" s="38"/>
      <c r="I34" s="162">
        <v>0.15</v>
      </c>
      <c r="J34" s="161">
        <f>ROUND(((SUM(BF123:BF205))*I34),2)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ROUND((SUM(BG123:BG205)),2)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ROUND((SUM(BH123:BH205)),2)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ROUND((SUM(BI123:BI205)),2)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003 - SO 301 Kanalizace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VDI Projekt s.r.o., K Botiči 1453/6,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Město Chrudim,Resselovo nám.77, Chrudim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233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234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235</v>
      </c>
      <c r="E99" s="203"/>
      <c r="F99" s="203"/>
      <c r="G99" s="203"/>
      <c r="H99" s="203"/>
      <c r="I99" s="204"/>
      <c r="J99" s="205">
        <f>J168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238</v>
      </c>
      <c r="E100" s="203"/>
      <c r="F100" s="203"/>
      <c r="G100" s="203"/>
      <c r="H100" s="203"/>
      <c r="I100" s="204"/>
      <c r="J100" s="205">
        <f>J174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241</v>
      </c>
      <c r="E101" s="203"/>
      <c r="F101" s="203"/>
      <c r="G101" s="203"/>
      <c r="H101" s="203"/>
      <c r="I101" s="204"/>
      <c r="J101" s="205">
        <f>J193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3"/>
      <c r="C102" s="194"/>
      <c r="D102" s="195" t="s">
        <v>242</v>
      </c>
      <c r="E102" s="196"/>
      <c r="F102" s="196"/>
      <c r="G102" s="196"/>
      <c r="H102" s="196"/>
      <c r="I102" s="197"/>
      <c r="J102" s="198">
        <f>J196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0"/>
      <c r="C103" s="201"/>
      <c r="D103" s="202" t="s">
        <v>243</v>
      </c>
      <c r="E103" s="203"/>
      <c r="F103" s="203"/>
      <c r="G103" s="203"/>
      <c r="H103" s="203"/>
      <c r="I103" s="204"/>
      <c r="J103" s="205">
        <f>J197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122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Dopravní napojení sportovišť města Chrudim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110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003 - SO 301 Kanalizace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Chrudim</v>
      </c>
      <c r="G117" s="40"/>
      <c r="H117" s="40"/>
      <c r="I117" s="147" t="s">
        <v>22</v>
      </c>
      <c r="J117" s="79" t="str">
        <f>IF(J12="","",J12)</f>
        <v>15. 8. 2019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40"/>
      <c r="E119" s="40"/>
      <c r="F119" s="27" t="str">
        <f>E15</f>
        <v>Město Chrudim,Resselovo nám.77, Chrudim</v>
      </c>
      <c r="G119" s="40"/>
      <c r="H119" s="40"/>
      <c r="I119" s="147" t="s">
        <v>30</v>
      </c>
      <c r="J119" s="36" t="str">
        <f>E21</f>
        <v>VDI Projekt s.r.o., K Botiči 1453/6, Praha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147" t="s">
        <v>33</v>
      </c>
      <c r="J120" s="36" t="str">
        <f>E24</f>
        <v>Město Chrudim,Resselovo nám.77, Chrudim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123</v>
      </c>
      <c r="D122" s="210" t="s">
        <v>61</v>
      </c>
      <c r="E122" s="210" t="s">
        <v>57</v>
      </c>
      <c r="F122" s="210" t="s">
        <v>58</v>
      </c>
      <c r="G122" s="210" t="s">
        <v>124</v>
      </c>
      <c r="H122" s="210" t="s">
        <v>125</v>
      </c>
      <c r="I122" s="211" t="s">
        <v>126</v>
      </c>
      <c r="J122" s="210" t="s">
        <v>114</v>
      </c>
      <c r="K122" s="212" t="s">
        <v>127</v>
      </c>
      <c r="L122" s="213"/>
      <c r="M122" s="100" t="s">
        <v>1</v>
      </c>
      <c r="N122" s="101" t="s">
        <v>40</v>
      </c>
      <c r="O122" s="101" t="s">
        <v>128</v>
      </c>
      <c r="P122" s="101" t="s">
        <v>129</v>
      </c>
      <c r="Q122" s="101" t="s">
        <v>130</v>
      </c>
      <c r="R122" s="101" t="s">
        <v>131</v>
      </c>
      <c r="S122" s="101" t="s">
        <v>132</v>
      </c>
      <c r="T122" s="102" t="s">
        <v>133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134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P124+P196</f>
        <v>0</v>
      </c>
      <c r="Q123" s="104"/>
      <c r="R123" s="216">
        <f>R124+R196</f>
        <v>36.307106</v>
      </c>
      <c r="S123" s="104"/>
      <c r="T123" s="217">
        <f>T124+T196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116</v>
      </c>
      <c r="BK123" s="218">
        <f>BK124+BK196</f>
        <v>0</v>
      </c>
    </row>
    <row r="124" spans="1:63" s="12" customFormat="1" ht="25.9" customHeight="1">
      <c r="A124" s="12"/>
      <c r="B124" s="219"/>
      <c r="C124" s="220"/>
      <c r="D124" s="221" t="s">
        <v>75</v>
      </c>
      <c r="E124" s="222" t="s">
        <v>244</v>
      </c>
      <c r="F124" s="222" t="s">
        <v>245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P125+P168+P174+P193</f>
        <v>0</v>
      </c>
      <c r="Q124" s="227"/>
      <c r="R124" s="228">
        <f>R125+R168+R174+R193</f>
        <v>36.294106</v>
      </c>
      <c r="S124" s="227"/>
      <c r="T124" s="229">
        <f>T125+T168+T174+T193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84</v>
      </c>
      <c r="AT124" s="231" t="s">
        <v>75</v>
      </c>
      <c r="AU124" s="231" t="s">
        <v>76</v>
      </c>
      <c r="AY124" s="230" t="s">
        <v>138</v>
      </c>
      <c r="BK124" s="232">
        <f>BK125+BK168+BK174+BK193</f>
        <v>0</v>
      </c>
    </row>
    <row r="125" spans="1:63" s="12" customFormat="1" ht="22.8" customHeight="1">
      <c r="A125" s="12"/>
      <c r="B125" s="219"/>
      <c r="C125" s="220"/>
      <c r="D125" s="221" t="s">
        <v>75</v>
      </c>
      <c r="E125" s="233" t="s">
        <v>84</v>
      </c>
      <c r="F125" s="233" t="s">
        <v>246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SUM(P126:P167)</f>
        <v>0</v>
      </c>
      <c r="Q125" s="227"/>
      <c r="R125" s="228">
        <f>SUM(R126:R167)</f>
        <v>0.06909</v>
      </c>
      <c r="S125" s="227"/>
      <c r="T125" s="229">
        <f>SUM(T126:T167)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84</v>
      </c>
      <c r="AY125" s="230" t="s">
        <v>138</v>
      </c>
      <c r="BK125" s="232">
        <f>SUM(BK126:BK167)</f>
        <v>0</v>
      </c>
    </row>
    <row r="126" spans="1:65" s="2" customFormat="1" ht="21.75" customHeight="1">
      <c r="A126" s="38"/>
      <c r="B126" s="39"/>
      <c r="C126" s="235" t="s">
        <v>84</v>
      </c>
      <c r="D126" s="235" t="s">
        <v>141</v>
      </c>
      <c r="E126" s="236" t="s">
        <v>1268</v>
      </c>
      <c r="F126" s="237" t="s">
        <v>1269</v>
      </c>
      <c r="G126" s="238" t="s">
        <v>365</v>
      </c>
      <c r="H126" s="239">
        <v>9</v>
      </c>
      <c r="I126" s="240"/>
      <c r="J126" s="241">
        <f>ROUND(I126*H126,2)</f>
        <v>0</v>
      </c>
      <c r="K126" s="237" t="s">
        <v>154</v>
      </c>
      <c r="L126" s="44"/>
      <c r="M126" s="242" t="s">
        <v>1</v>
      </c>
      <c r="N126" s="243" t="s">
        <v>41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156</v>
      </c>
      <c r="AT126" s="246" t="s">
        <v>141</v>
      </c>
      <c r="AU126" s="246" t="s">
        <v>86</v>
      </c>
      <c r="AY126" s="17" t="s">
        <v>138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84</v>
      </c>
      <c r="BK126" s="247">
        <f>ROUND(I126*H126,2)</f>
        <v>0</v>
      </c>
      <c r="BL126" s="17" t="s">
        <v>156</v>
      </c>
      <c r="BM126" s="246" t="s">
        <v>1270</v>
      </c>
    </row>
    <row r="127" spans="1:51" s="13" customFormat="1" ht="12">
      <c r="A127" s="13"/>
      <c r="B127" s="248"/>
      <c r="C127" s="249"/>
      <c r="D127" s="250" t="s">
        <v>175</v>
      </c>
      <c r="E127" s="251" t="s">
        <v>1</v>
      </c>
      <c r="F127" s="252" t="s">
        <v>1271</v>
      </c>
      <c r="G127" s="249"/>
      <c r="H127" s="253">
        <v>9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175</v>
      </c>
      <c r="AU127" s="259" t="s">
        <v>86</v>
      </c>
      <c r="AV127" s="13" t="s">
        <v>86</v>
      </c>
      <c r="AW127" s="13" t="s">
        <v>32</v>
      </c>
      <c r="AX127" s="13" t="s">
        <v>84</v>
      </c>
      <c r="AY127" s="259" t="s">
        <v>138</v>
      </c>
    </row>
    <row r="128" spans="1:65" s="2" customFormat="1" ht="21.75" customHeight="1">
      <c r="A128" s="38"/>
      <c r="B128" s="39"/>
      <c r="C128" s="235" t="s">
        <v>86</v>
      </c>
      <c r="D128" s="235" t="s">
        <v>141</v>
      </c>
      <c r="E128" s="236" t="s">
        <v>1272</v>
      </c>
      <c r="F128" s="237" t="s">
        <v>1273</v>
      </c>
      <c r="G128" s="238" t="s">
        <v>365</v>
      </c>
      <c r="H128" s="239">
        <v>1</v>
      </c>
      <c r="I128" s="240"/>
      <c r="J128" s="241">
        <f>ROUND(I128*H128,2)</f>
        <v>0</v>
      </c>
      <c r="K128" s="237" t="s">
        <v>154</v>
      </c>
      <c r="L128" s="44"/>
      <c r="M128" s="242" t="s">
        <v>1</v>
      </c>
      <c r="N128" s="243" t="s">
        <v>41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156</v>
      </c>
      <c r="AT128" s="246" t="s">
        <v>141</v>
      </c>
      <c r="AU128" s="246" t="s">
        <v>86</v>
      </c>
      <c r="AY128" s="17" t="s">
        <v>138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84</v>
      </c>
      <c r="BK128" s="247">
        <f>ROUND(I128*H128,2)</f>
        <v>0</v>
      </c>
      <c r="BL128" s="17" t="s">
        <v>156</v>
      </c>
      <c r="BM128" s="246" t="s">
        <v>1274</v>
      </c>
    </row>
    <row r="129" spans="1:51" s="13" customFormat="1" ht="12">
      <c r="A129" s="13"/>
      <c r="B129" s="248"/>
      <c r="C129" s="249"/>
      <c r="D129" s="250" t="s">
        <v>175</v>
      </c>
      <c r="E129" s="251" t="s">
        <v>1</v>
      </c>
      <c r="F129" s="252" t="s">
        <v>1275</v>
      </c>
      <c r="G129" s="249"/>
      <c r="H129" s="253">
        <v>1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175</v>
      </c>
      <c r="AU129" s="259" t="s">
        <v>86</v>
      </c>
      <c r="AV129" s="13" t="s">
        <v>86</v>
      </c>
      <c r="AW129" s="13" t="s">
        <v>32</v>
      </c>
      <c r="AX129" s="13" t="s">
        <v>84</v>
      </c>
      <c r="AY129" s="259" t="s">
        <v>138</v>
      </c>
    </row>
    <row r="130" spans="1:65" s="2" customFormat="1" ht="21.75" customHeight="1">
      <c r="A130" s="38"/>
      <c r="B130" s="39"/>
      <c r="C130" s="235" t="s">
        <v>151</v>
      </c>
      <c r="D130" s="235" t="s">
        <v>141</v>
      </c>
      <c r="E130" s="236" t="s">
        <v>1276</v>
      </c>
      <c r="F130" s="237" t="s">
        <v>1277</v>
      </c>
      <c r="G130" s="238" t="s">
        <v>365</v>
      </c>
      <c r="H130" s="239">
        <v>139.27</v>
      </c>
      <c r="I130" s="240"/>
      <c r="J130" s="241">
        <f>ROUND(I130*H130,2)</f>
        <v>0</v>
      </c>
      <c r="K130" s="237" t="s">
        <v>154</v>
      </c>
      <c r="L130" s="44"/>
      <c r="M130" s="242" t="s">
        <v>1</v>
      </c>
      <c r="N130" s="243" t="s">
        <v>41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156</v>
      </c>
      <c r="AT130" s="246" t="s">
        <v>141</v>
      </c>
      <c r="AU130" s="246" t="s">
        <v>86</v>
      </c>
      <c r="AY130" s="17" t="s">
        <v>138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84</v>
      </c>
      <c r="BK130" s="247">
        <f>ROUND(I130*H130,2)</f>
        <v>0</v>
      </c>
      <c r="BL130" s="17" t="s">
        <v>156</v>
      </c>
      <c r="BM130" s="246" t="s">
        <v>1278</v>
      </c>
    </row>
    <row r="131" spans="1:51" s="13" customFormat="1" ht="12">
      <c r="A131" s="13"/>
      <c r="B131" s="248"/>
      <c r="C131" s="249"/>
      <c r="D131" s="250" t="s">
        <v>175</v>
      </c>
      <c r="E131" s="251" t="s">
        <v>1</v>
      </c>
      <c r="F131" s="252" t="s">
        <v>1279</v>
      </c>
      <c r="G131" s="249"/>
      <c r="H131" s="253">
        <v>139.27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9" t="s">
        <v>175</v>
      </c>
      <c r="AU131" s="259" t="s">
        <v>86</v>
      </c>
      <c r="AV131" s="13" t="s">
        <v>86</v>
      </c>
      <c r="AW131" s="13" t="s">
        <v>32</v>
      </c>
      <c r="AX131" s="13" t="s">
        <v>84</v>
      </c>
      <c r="AY131" s="259" t="s">
        <v>138</v>
      </c>
    </row>
    <row r="132" spans="1:65" s="2" customFormat="1" ht="21.75" customHeight="1">
      <c r="A132" s="38"/>
      <c r="B132" s="39"/>
      <c r="C132" s="235" t="s">
        <v>156</v>
      </c>
      <c r="D132" s="235" t="s">
        <v>141</v>
      </c>
      <c r="E132" s="236" t="s">
        <v>1280</v>
      </c>
      <c r="F132" s="237" t="s">
        <v>1281</v>
      </c>
      <c r="G132" s="238" t="s">
        <v>365</v>
      </c>
      <c r="H132" s="239">
        <v>15.47</v>
      </c>
      <c r="I132" s="240"/>
      <c r="J132" s="241">
        <f>ROUND(I132*H132,2)</f>
        <v>0</v>
      </c>
      <c r="K132" s="237" t="s">
        <v>154</v>
      </c>
      <c r="L132" s="44"/>
      <c r="M132" s="242" t="s">
        <v>1</v>
      </c>
      <c r="N132" s="243" t="s">
        <v>41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156</v>
      </c>
      <c r="AT132" s="246" t="s">
        <v>141</v>
      </c>
      <c r="AU132" s="246" t="s">
        <v>86</v>
      </c>
      <c r="AY132" s="17" t="s">
        <v>138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84</v>
      </c>
      <c r="BK132" s="247">
        <f>ROUND(I132*H132,2)</f>
        <v>0</v>
      </c>
      <c r="BL132" s="17" t="s">
        <v>156</v>
      </c>
      <c r="BM132" s="246" t="s">
        <v>1282</v>
      </c>
    </row>
    <row r="133" spans="1:51" s="13" customFormat="1" ht="12">
      <c r="A133" s="13"/>
      <c r="B133" s="248"/>
      <c r="C133" s="249"/>
      <c r="D133" s="250" t="s">
        <v>175</v>
      </c>
      <c r="E133" s="251" t="s">
        <v>1</v>
      </c>
      <c r="F133" s="252" t="s">
        <v>1283</v>
      </c>
      <c r="G133" s="249"/>
      <c r="H133" s="253">
        <v>15.47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175</v>
      </c>
      <c r="AU133" s="259" t="s">
        <v>86</v>
      </c>
      <c r="AV133" s="13" t="s">
        <v>86</v>
      </c>
      <c r="AW133" s="13" t="s">
        <v>32</v>
      </c>
      <c r="AX133" s="13" t="s">
        <v>84</v>
      </c>
      <c r="AY133" s="259" t="s">
        <v>138</v>
      </c>
    </row>
    <row r="134" spans="1:65" s="2" customFormat="1" ht="16.5" customHeight="1">
      <c r="A134" s="38"/>
      <c r="B134" s="39"/>
      <c r="C134" s="235" t="s">
        <v>137</v>
      </c>
      <c r="D134" s="235" t="s">
        <v>141</v>
      </c>
      <c r="E134" s="236" t="s">
        <v>1284</v>
      </c>
      <c r="F134" s="237" t="s">
        <v>1285</v>
      </c>
      <c r="G134" s="238" t="s">
        <v>249</v>
      </c>
      <c r="H134" s="239">
        <v>82.25</v>
      </c>
      <c r="I134" s="240"/>
      <c r="J134" s="241">
        <f>ROUND(I134*H134,2)</f>
        <v>0</v>
      </c>
      <c r="K134" s="237" t="s">
        <v>154</v>
      </c>
      <c r="L134" s="44"/>
      <c r="M134" s="242" t="s">
        <v>1</v>
      </c>
      <c r="N134" s="243" t="s">
        <v>41</v>
      </c>
      <c r="O134" s="91"/>
      <c r="P134" s="244">
        <f>O134*H134</f>
        <v>0</v>
      </c>
      <c r="Q134" s="244">
        <v>0.00084</v>
      </c>
      <c r="R134" s="244">
        <f>Q134*H134</f>
        <v>0.06909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156</v>
      </c>
      <c r="AT134" s="246" t="s">
        <v>141</v>
      </c>
      <c r="AU134" s="246" t="s">
        <v>86</v>
      </c>
      <c r="AY134" s="17" t="s">
        <v>138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84</v>
      </c>
      <c r="BK134" s="247">
        <f>ROUND(I134*H134,2)</f>
        <v>0</v>
      </c>
      <c r="BL134" s="17" t="s">
        <v>156</v>
      </c>
      <c r="BM134" s="246" t="s">
        <v>1286</v>
      </c>
    </row>
    <row r="135" spans="1:51" s="13" customFormat="1" ht="12">
      <c r="A135" s="13"/>
      <c r="B135" s="248"/>
      <c r="C135" s="249"/>
      <c r="D135" s="250" t="s">
        <v>175</v>
      </c>
      <c r="E135" s="251" t="s">
        <v>1</v>
      </c>
      <c r="F135" s="252" t="s">
        <v>1287</v>
      </c>
      <c r="G135" s="249"/>
      <c r="H135" s="253">
        <v>82.25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175</v>
      </c>
      <c r="AU135" s="259" t="s">
        <v>86</v>
      </c>
      <c r="AV135" s="13" t="s">
        <v>86</v>
      </c>
      <c r="AW135" s="13" t="s">
        <v>32</v>
      </c>
      <c r="AX135" s="13" t="s">
        <v>84</v>
      </c>
      <c r="AY135" s="259" t="s">
        <v>138</v>
      </c>
    </row>
    <row r="136" spans="1:65" s="2" customFormat="1" ht="21.75" customHeight="1">
      <c r="A136" s="38"/>
      <c r="B136" s="39"/>
      <c r="C136" s="235" t="s">
        <v>163</v>
      </c>
      <c r="D136" s="235" t="s">
        <v>141</v>
      </c>
      <c r="E136" s="236" t="s">
        <v>1288</v>
      </c>
      <c r="F136" s="237" t="s">
        <v>1289</v>
      </c>
      <c r="G136" s="238" t="s">
        <v>249</v>
      </c>
      <c r="H136" s="239">
        <v>82.25</v>
      </c>
      <c r="I136" s="240"/>
      <c r="J136" s="241">
        <f>ROUND(I136*H136,2)</f>
        <v>0</v>
      </c>
      <c r="K136" s="237" t="s">
        <v>154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156</v>
      </c>
      <c r="AT136" s="246" t="s">
        <v>141</v>
      </c>
      <c r="AU136" s="246" t="s">
        <v>86</v>
      </c>
      <c r="AY136" s="17" t="s">
        <v>138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156</v>
      </c>
      <c r="BM136" s="246" t="s">
        <v>1290</v>
      </c>
    </row>
    <row r="137" spans="1:51" s="13" customFormat="1" ht="12">
      <c r="A137" s="13"/>
      <c r="B137" s="248"/>
      <c r="C137" s="249"/>
      <c r="D137" s="250" t="s">
        <v>175</v>
      </c>
      <c r="E137" s="251" t="s">
        <v>1</v>
      </c>
      <c r="F137" s="252" t="s">
        <v>1287</v>
      </c>
      <c r="G137" s="249"/>
      <c r="H137" s="253">
        <v>82.25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175</v>
      </c>
      <c r="AU137" s="259" t="s">
        <v>86</v>
      </c>
      <c r="AV137" s="13" t="s">
        <v>86</v>
      </c>
      <c r="AW137" s="13" t="s">
        <v>32</v>
      </c>
      <c r="AX137" s="13" t="s">
        <v>84</v>
      </c>
      <c r="AY137" s="259" t="s">
        <v>138</v>
      </c>
    </row>
    <row r="138" spans="1:65" s="2" customFormat="1" ht="21.75" customHeight="1">
      <c r="A138" s="38"/>
      <c r="B138" s="39"/>
      <c r="C138" s="235" t="s">
        <v>167</v>
      </c>
      <c r="D138" s="235" t="s">
        <v>141</v>
      </c>
      <c r="E138" s="236" t="s">
        <v>1291</v>
      </c>
      <c r="F138" s="237" t="s">
        <v>1292</v>
      </c>
      <c r="G138" s="238" t="s">
        <v>365</v>
      </c>
      <c r="H138" s="239">
        <v>164.74</v>
      </c>
      <c r="I138" s="240"/>
      <c r="J138" s="241">
        <f>ROUND(I138*H138,2)</f>
        <v>0</v>
      </c>
      <c r="K138" s="237" t="s">
        <v>154</v>
      </c>
      <c r="L138" s="44"/>
      <c r="M138" s="242" t="s">
        <v>1</v>
      </c>
      <c r="N138" s="243" t="s">
        <v>41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156</v>
      </c>
      <c r="AT138" s="246" t="s">
        <v>141</v>
      </c>
      <c r="AU138" s="246" t="s">
        <v>86</v>
      </c>
      <c r="AY138" s="17" t="s">
        <v>138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156</v>
      </c>
      <c r="BM138" s="246" t="s">
        <v>1293</v>
      </c>
    </row>
    <row r="139" spans="1:51" s="13" customFormat="1" ht="12">
      <c r="A139" s="13"/>
      <c r="B139" s="248"/>
      <c r="C139" s="249"/>
      <c r="D139" s="250" t="s">
        <v>175</v>
      </c>
      <c r="E139" s="251" t="s">
        <v>1</v>
      </c>
      <c r="F139" s="252" t="s">
        <v>1294</v>
      </c>
      <c r="G139" s="249"/>
      <c r="H139" s="253">
        <v>154.74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175</v>
      </c>
      <c r="AU139" s="259" t="s">
        <v>86</v>
      </c>
      <c r="AV139" s="13" t="s">
        <v>86</v>
      </c>
      <c r="AW139" s="13" t="s">
        <v>32</v>
      </c>
      <c r="AX139" s="13" t="s">
        <v>76</v>
      </c>
      <c r="AY139" s="259" t="s">
        <v>138</v>
      </c>
    </row>
    <row r="140" spans="1:51" s="13" customFormat="1" ht="12">
      <c r="A140" s="13"/>
      <c r="B140" s="248"/>
      <c r="C140" s="249"/>
      <c r="D140" s="250" t="s">
        <v>175</v>
      </c>
      <c r="E140" s="251" t="s">
        <v>1</v>
      </c>
      <c r="F140" s="252" t="s">
        <v>1295</v>
      </c>
      <c r="G140" s="249"/>
      <c r="H140" s="253">
        <v>10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9" t="s">
        <v>175</v>
      </c>
      <c r="AU140" s="259" t="s">
        <v>86</v>
      </c>
      <c r="AV140" s="13" t="s">
        <v>86</v>
      </c>
      <c r="AW140" s="13" t="s">
        <v>32</v>
      </c>
      <c r="AX140" s="13" t="s">
        <v>76</v>
      </c>
      <c r="AY140" s="259" t="s">
        <v>138</v>
      </c>
    </row>
    <row r="141" spans="1:51" s="14" customFormat="1" ht="12">
      <c r="A141" s="14"/>
      <c r="B141" s="260"/>
      <c r="C141" s="261"/>
      <c r="D141" s="250" t="s">
        <v>175</v>
      </c>
      <c r="E141" s="262" t="s">
        <v>1</v>
      </c>
      <c r="F141" s="263" t="s">
        <v>177</v>
      </c>
      <c r="G141" s="261"/>
      <c r="H141" s="264">
        <v>164.74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0" t="s">
        <v>175</v>
      </c>
      <c r="AU141" s="270" t="s">
        <v>86</v>
      </c>
      <c r="AV141" s="14" t="s">
        <v>156</v>
      </c>
      <c r="AW141" s="14" t="s">
        <v>32</v>
      </c>
      <c r="AX141" s="14" t="s">
        <v>84</v>
      </c>
      <c r="AY141" s="270" t="s">
        <v>138</v>
      </c>
    </row>
    <row r="142" spans="1:65" s="2" customFormat="1" ht="21.75" customHeight="1">
      <c r="A142" s="38"/>
      <c r="B142" s="39"/>
      <c r="C142" s="235" t="s">
        <v>171</v>
      </c>
      <c r="D142" s="235" t="s">
        <v>141</v>
      </c>
      <c r="E142" s="236" t="s">
        <v>1296</v>
      </c>
      <c r="F142" s="237" t="s">
        <v>1297</v>
      </c>
      <c r="G142" s="238" t="s">
        <v>365</v>
      </c>
      <c r="H142" s="239">
        <v>164.74</v>
      </c>
      <c r="I142" s="240"/>
      <c r="J142" s="241">
        <f>ROUND(I142*H142,2)</f>
        <v>0</v>
      </c>
      <c r="K142" s="237" t="s">
        <v>154</v>
      </c>
      <c r="L142" s="44"/>
      <c r="M142" s="242" t="s">
        <v>1</v>
      </c>
      <c r="N142" s="243" t="s">
        <v>41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156</v>
      </c>
      <c r="AT142" s="246" t="s">
        <v>141</v>
      </c>
      <c r="AU142" s="246" t="s">
        <v>86</v>
      </c>
      <c r="AY142" s="17" t="s">
        <v>138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84</v>
      </c>
      <c r="BK142" s="247">
        <f>ROUND(I142*H142,2)</f>
        <v>0</v>
      </c>
      <c r="BL142" s="17" t="s">
        <v>156</v>
      </c>
      <c r="BM142" s="246" t="s">
        <v>1298</v>
      </c>
    </row>
    <row r="143" spans="1:51" s="13" customFormat="1" ht="12">
      <c r="A143" s="13"/>
      <c r="B143" s="248"/>
      <c r="C143" s="249"/>
      <c r="D143" s="250" t="s">
        <v>175</v>
      </c>
      <c r="E143" s="251" t="s">
        <v>1</v>
      </c>
      <c r="F143" s="252" t="s">
        <v>1294</v>
      </c>
      <c r="G143" s="249"/>
      <c r="H143" s="253">
        <v>154.74</v>
      </c>
      <c r="I143" s="254"/>
      <c r="J143" s="249"/>
      <c r="K143" s="249"/>
      <c r="L143" s="255"/>
      <c r="M143" s="256"/>
      <c r="N143" s="257"/>
      <c r="O143" s="257"/>
      <c r="P143" s="257"/>
      <c r="Q143" s="257"/>
      <c r="R143" s="257"/>
      <c r="S143" s="257"/>
      <c r="T143" s="25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9" t="s">
        <v>175</v>
      </c>
      <c r="AU143" s="259" t="s">
        <v>86</v>
      </c>
      <c r="AV143" s="13" t="s">
        <v>86</v>
      </c>
      <c r="AW143" s="13" t="s">
        <v>32</v>
      </c>
      <c r="AX143" s="13" t="s">
        <v>76</v>
      </c>
      <c r="AY143" s="259" t="s">
        <v>138</v>
      </c>
    </row>
    <row r="144" spans="1:51" s="13" customFormat="1" ht="12">
      <c r="A144" s="13"/>
      <c r="B144" s="248"/>
      <c r="C144" s="249"/>
      <c r="D144" s="250" t="s">
        <v>175</v>
      </c>
      <c r="E144" s="251" t="s">
        <v>1</v>
      </c>
      <c r="F144" s="252" t="s">
        <v>1295</v>
      </c>
      <c r="G144" s="249"/>
      <c r="H144" s="253">
        <v>10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175</v>
      </c>
      <c r="AU144" s="259" t="s">
        <v>86</v>
      </c>
      <c r="AV144" s="13" t="s">
        <v>86</v>
      </c>
      <c r="AW144" s="13" t="s">
        <v>32</v>
      </c>
      <c r="AX144" s="13" t="s">
        <v>76</v>
      </c>
      <c r="AY144" s="259" t="s">
        <v>138</v>
      </c>
    </row>
    <row r="145" spans="1:51" s="14" customFormat="1" ht="12">
      <c r="A145" s="14"/>
      <c r="B145" s="260"/>
      <c r="C145" s="261"/>
      <c r="D145" s="250" t="s">
        <v>175</v>
      </c>
      <c r="E145" s="262" t="s">
        <v>1</v>
      </c>
      <c r="F145" s="263" t="s">
        <v>177</v>
      </c>
      <c r="G145" s="261"/>
      <c r="H145" s="264">
        <v>164.74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0" t="s">
        <v>175</v>
      </c>
      <c r="AU145" s="270" t="s">
        <v>86</v>
      </c>
      <c r="AV145" s="14" t="s">
        <v>156</v>
      </c>
      <c r="AW145" s="14" t="s">
        <v>32</v>
      </c>
      <c r="AX145" s="14" t="s">
        <v>84</v>
      </c>
      <c r="AY145" s="270" t="s">
        <v>138</v>
      </c>
    </row>
    <row r="146" spans="1:65" s="2" customFormat="1" ht="21.75" customHeight="1">
      <c r="A146" s="38"/>
      <c r="B146" s="39"/>
      <c r="C146" s="235" t="s">
        <v>180</v>
      </c>
      <c r="D146" s="235" t="s">
        <v>141</v>
      </c>
      <c r="E146" s="236" t="s">
        <v>1299</v>
      </c>
      <c r="F146" s="237" t="s">
        <v>1300</v>
      </c>
      <c r="G146" s="238" t="s">
        <v>365</v>
      </c>
      <c r="H146" s="239">
        <v>1647.4</v>
      </c>
      <c r="I146" s="240"/>
      <c r="J146" s="241">
        <f>ROUND(I146*H146,2)</f>
        <v>0</v>
      </c>
      <c r="K146" s="237" t="s">
        <v>154</v>
      </c>
      <c r="L146" s="44"/>
      <c r="M146" s="242" t="s">
        <v>1</v>
      </c>
      <c r="N146" s="243" t="s">
        <v>41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156</v>
      </c>
      <c r="AT146" s="246" t="s">
        <v>141</v>
      </c>
      <c r="AU146" s="246" t="s">
        <v>86</v>
      </c>
      <c r="AY146" s="17" t="s">
        <v>138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156</v>
      </c>
      <c r="BM146" s="246" t="s">
        <v>1301</v>
      </c>
    </row>
    <row r="147" spans="1:51" s="13" customFormat="1" ht="12">
      <c r="A147" s="13"/>
      <c r="B147" s="248"/>
      <c r="C147" s="249"/>
      <c r="D147" s="250" t="s">
        <v>175</v>
      </c>
      <c r="E147" s="251" t="s">
        <v>1</v>
      </c>
      <c r="F147" s="252" t="s">
        <v>1302</v>
      </c>
      <c r="G147" s="249"/>
      <c r="H147" s="253">
        <v>1547.4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9" t="s">
        <v>175</v>
      </c>
      <c r="AU147" s="259" t="s">
        <v>86</v>
      </c>
      <c r="AV147" s="13" t="s">
        <v>86</v>
      </c>
      <c r="AW147" s="13" t="s">
        <v>32</v>
      </c>
      <c r="AX147" s="13" t="s">
        <v>76</v>
      </c>
      <c r="AY147" s="259" t="s">
        <v>138</v>
      </c>
    </row>
    <row r="148" spans="1:51" s="13" customFormat="1" ht="12">
      <c r="A148" s="13"/>
      <c r="B148" s="248"/>
      <c r="C148" s="249"/>
      <c r="D148" s="250" t="s">
        <v>175</v>
      </c>
      <c r="E148" s="251" t="s">
        <v>1</v>
      </c>
      <c r="F148" s="252" t="s">
        <v>1303</v>
      </c>
      <c r="G148" s="249"/>
      <c r="H148" s="253">
        <v>100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175</v>
      </c>
      <c r="AU148" s="259" t="s">
        <v>86</v>
      </c>
      <c r="AV148" s="13" t="s">
        <v>86</v>
      </c>
      <c r="AW148" s="13" t="s">
        <v>32</v>
      </c>
      <c r="AX148" s="13" t="s">
        <v>76</v>
      </c>
      <c r="AY148" s="259" t="s">
        <v>138</v>
      </c>
    </row>
    <row r="149" spans="1:51" s="14" customFormat="1" ht="12">
      <c r="A149" s="14"/>
      <c r="B149" s="260"/>
      <c r="C149" s="261"/>
      <c r="D149" s="250" t="s">
        <v>175</v>
      </c>
      <c r="E149" s="262" t="s">
        <v>1</v>
      </c>
      <c r="F149" s="263" t="s">
        <v>177</v>
      </c>
      <c r="G149" s="261"/>
      <c r="H149" s="264">
        <v>1647.4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175</v>
      </c>
      <c r="AU149" s="270" t="s">
        <v>86</v>
      </c>
      <c r="AV149" s="14" t="s">
        <v>156</v>
      </c>
      <c r="AW149" s="14" t="s">
        <v>32</v>
      </c>
      <c r="AX149" s="14" t="s">
        <v>84</v>
      </c>
      <c r="AY149" s="270" t="s">
        <v>138</v>
      </c>
    </row>
    <row r="150" spans="1:65" s="2" customFormat="1" ht="16.5" customHeight="1">
      <c r="A150" s="38"/>
      <c r="B150" s="39"/>
      <c r="C150" s="235" t="s">
        <v>183</v>
      </c>
      <c r="D150" s="235" t="s">
        <v>141</v>
      </c>
      <c r="E150" s="236" t="s">
        <v>541</v>
      </c>
      <c r="F150" s="237" t="s">
        <v>542</v>
      </c>
      <c r="G150" s="238" t="s">
        <v>365</v>
      </c>
      <c r="H150" s="239">
        <v>164.74</v>
      </c>
      <c r="I150" s="240"/>
      <c r="J150" s="241">
        <f>ROUND(I150*H150,2)</f>
        <v>0</v>
      </c>
      <c r="K150" s="237" t="s">
        <v>154</v>
      </c>
      <c r="L150" s="44"/>
      <c r="M150" s="242" t="s">
        <v>1</v>
      </c>
      <c r="N150" s="243" t="s">
        <v>41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156</v>
      </c>
      <c r="AT150" s="246" t="s">
        <v>141</v>
      </c>
      <c r="AU150" s="246" t="s">
        <v>86</v>
      </c>
      <c r="AY150" s="17" t="s">
        <v>138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84</v>
      </c>
      <c r="BK150" s="247">
        <f>ROUND(I150*H150,2)</f>
        <v>0</v>
      </c>
      <c r="BL150" s="17" t="s">
        <v>156</v>
      </c>
      <c r="BM150" s="246" t="s">
        <v>1304</v>
      </c>
    </row>
    <row r="151" spans="1:51" s="13" customFormat="1" ht="12">
      <c r="A151" s="13"/>
      <c r="B151" s="248"/>
      <c r="C151" s="249"/>
      <c r="D151" s="250" t="s">
        <v>175</v>
      </c>
      <c r="E151" s="251" t="s">
        <v>1</v>
      </c>
      <c r="F151" s="252" t="s">
        <v>1294</v>
      </c>
      <c r="G151" s="249"/>
      <c r="H151" s="253">
        <v>154.74</v>
      </c>
      <c r="I151" s="254"/>
      <c r="J151" s="249"/>
      <c r="K151" s="249"/>
      <c r="L151" s="255"/>
      <c r="M151" s="256"/>
      <c r="N151" s="257"/>
      <c r="O151" s="257"/>
      <c r="P151" s="257"/>
      <c r="Q151" s="257"/>
      <c r="R151" s="257"/>
      <c r="S151" s="257"/>
      <c r="T151" s="25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9" t="s">
        <v>175</v>
      </c>
      <c r="AU151" s="259" t="s">
        <v>86</v>
      </c>
      <c r="AV151" s="13" t="s">
        <v>86</v>
      </c>
      <c r="AW151" s="13" t="s">
        <v>32</v>
      </c>
      <c r="AX151" s="13" t="s">
        <v>76</v>
      </c>
      <c r="AY151" s="259" t="s">
        <v>138</v>
      </c>
    </row>
    <row r="152" spans="1:51" s="13" customFormat="1" ht="12">
      <c r="A152" s="13"/>
      <c r="B152" s="248"/>
      <c r="C152" s="249"/>
      <c r="D152" s="250" t="s">
        <v>175</v>
      </c>
      <c r="E152" s="251" t="s">
        <v>1</v>
      </c>
      <c r="F152" s="252" t="s">
        <v>1295</v>
      </c>
      <c r="G152" s="249"/>
      <c r="H152" s="253">
        <v>10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175</v>
      </c>
      <c r="AU152" s="259" t="s">
        <v>86</v>
      </c>
      <c r="AV152" s="13" t="s">
        <v>86</v>
      </c>
      <c r="AW152" s="13" t="s">
        <v>32</v>
      </c>
      <c r="AX152" s="13" t="s">
        <v>76</v>
      </c>
      <c r="AY152" s="259" t="s">
        <v>138</v>
      </c>
    </row>
    <row r="153" spans="1:51" s="14" customFormat="1" ht="12">
      <c r="A153" s="14"/>
      <c r="B153" s="260"/>
      <c r="C153" s="261"/>
      <c r="D153" s="250" t="s">
        <v>175</v>
      </c>
      <c r="E153" s="262" t="s">
        <v>1</v>
      </c>
      <c r="F153" s="263" t="s">
        <v>177</v>
      </c>
      <c r="G153" s="261"/>
      <c r="H153" s="264">
        <v>164.74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0" t="s">
        <v>175</v>
      </c>
      <c r="AU153" s="270" t="s">
        <v>86</v>
      </c>
      <c r="AV153" s="14" t="s">
        <v>156</v>
      </c>
      <c r="AW153" s="14" t="s">
        <v>32</v>
      </c>
      <c r="AX153" s="14" t="s">
        <v>84</v>
      </c>
      <c r="AY153" s="270" t="s">
        <v>138</v>
      </c>
    </row>
    <row r="154" spans="1:65" s="2" customFormat="1" ht="21.75" customHeight="1">
      <c r="A154" s="38"/>
      <c r="B154" s="39"/>
      <c r="C154" s="235" t="s">
        <v>187</v>
      </c>
      <c r="D154" s="235" t="s">
        <v>141</v>
      </c>
      <c r="E154" s="236" t="s">
        <v>548</v>
      </c>
      <c r="F154" s="237" t="s">
        <v>549</v>
      </c>
      <c r="G154" s="238" t="s">
        <v>550</v>
      </c>
      <c r="H154" s="239">
        <v>301.474</v>
      </c>
      <c r="I154" s="240"/>
      <c r="J154" s="241">
        <f>ROUND(I154*H154,2)</f>
        <v>0</v>
      </c>
      <c r="K154" s="237" t="s">
        <v>154</v>
      </c>
      <c r="L154" s="44"/>
      <c r="M154" s="242" t="s">
        <v>1</v>
      </c>
      <c r="N154" s="243" t="s">
        <v>41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156</v>
      </c>
      <c r="AT154" s="246" t="s">
        <v>141</v>
      </c>
      <c r="AU154" s="246" t="s">
        <v>86</v>
      </c>
      <c r="AY154" s="17" t="s">
        <v>138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84</v>
      </c>
      <c r="BK154" s="247">
        <f>ROUND(I154*H154,2)</f>
        <v>0</v>
      </c>
      <c r="BL154" s="17" t="s">
        <v>156</v>
      </c>
      <c r="BM154" s="246" t="s">
        <v>1305</v>
      </c>
    </row>
    <row r="155" spans="1:51" s="13" customFormat="1" ht="12">
      <c r="A155" s="13"/>
      <c r="B155" s="248"/>
      <c r="C155" s="249"/>
      <c r="D155" s="250" t="s">
        <v>175</v>
      </c>
      <c r="E155" s="251" t="s">
        <v>1</v>
      </c>
      <c r="F155" s="252" t="s">
        <v>1306</v>
      </c>
      <c r="G155" s="249"/>
      <c r="H155" s="253">
        <v>283.174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175</v>
      </c>
      <c r="AU155" s="259" t="s">
        <v>86</v>
      </c>
      <c r="AV155" s="13" t="s">
        <v>86</v>
      </c>
      <c r="AW155" s="13" t="s">
        <v>32</v>
      </c>
      <c r="AX155" s="13" t="s">
        <v>76</v>
      </c>
      <c r="AY155" s="259" t="s">
        <v>138</v>
      </c>
    </row>
    <row r="156" spans="1:51" s="13" customFormat="1" ht="12">
      <c r="A156" s="13"/>
      <c r="B156" s="248"/>
      <c r="C156" s="249"/>
      <c r="D156" s="250" t="s">
        <v>175</v>
      </c>
      <c r="E156" s="251" t="s">
        <v>1</v>
      </c>
      <c r="F156" s="252" t="s">
        <v>1307</v>
      </c>
      <c r="G156" s="249"/>
      <c r="H156" s="253">
        <v>18.3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175</v>
      </c>
      <c r="AU156" s="259" t="s">
        <v>86</v>
      </c>
      <c r="AV156" s="13" t="s">
        <v>86</v>
      </c>
      <c r="AW156" s="13" t="s">
        <v>32</v>
      </c>
      <c r="AX156" s="13" t="s">
        <v>76</v>
      </c>
      <c r="AY156" s="259" t="s">
        <v>138</v>
      </c>
    </row>
    <row r="157" spans="1:51" s="14" customFormat="1" ht="12">
      <c r="A157" s="14"/>
      <c r="B157" s="260"/>
      <c r="C157" s="261"/>
      <c r="D157" s="250" t="s">
        <v>175</v>
      </c>
      <c r="E157" s="262" t="s">
        <v>1</v>
      </c>
      <c r="F157" s="263" t="s">
        <v>177</v>
      </c>
      <c r="G157" s="261"/>
      <c r="H157" s="264">
        <v>301.474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175</v>
      </c>
      <c r="AU157" s="270" t="s">
        <v>86</v>
      </c>
      <c r="AV157" s="14" t="s">
        <v>156</v>
      </c>
      <c r="AW157" s="14" t="s">
        <v>32</v>
      </c>
      <c r="AX157" s="14" t="s">
        <v>84</v>
      </c>
      <c r="AY157" s="270" t="s">
        <v>138</v>
      </c>
    </row>
    <row r="158" spans="1:65" s="2" customFormat="1" ht="21.75" customHeight="1">
      <c r="A158" s="38"/>
      <c r="B158" s="39"/>
      <c r="C158" s="235" t="s">
        <v>191</v>
      </c>
      <c r="D158" s="235" t="s">
        <v>141</v>
      </c>
      <c r="E158" s="236" t="s">
        <v>554</v>
      </c>
      <c r="F158" s="237" t="s">
        <v>555</v>
      </c>
      <c r="G158" s="238" t="s">
        <v>365</v>
      </c>
      <c r="H158" s="239">
        <v>87.73</v>
      </c>
      <c r="I158" s="240"/>
      <c r="J158" s="241">
        <f>ROUND(I158*H158,2)</f>
        <v>0</v>
      </c>
      <c r="K158" s="237" t="s">
        <v>154</v>
      </c>
      <c r="L158" s="44"/>
      <c r="M158" s="242" t="s">
        <v>1</v>
      </c>
      <c r="N158" s="243" t="s">
        <v>41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156</v>
      </c>
      <c r="AT158" s="246" t="s">
        <v>141</v>
      </c>
      <c r="AU158" s="246" t="s">
        <v>86</v>
      </c>
      <c r="AY158" s="17" t="s">
        <v>138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84</v>
      </c>
      <c r="BK158" s="247">
        <f>ROUND(I158*H158,2)</f>
        <v>0</v>
      </c>
      <c r="BL158" s="17" t="s">
        <v>156</v>
      </c>
      <c r="BM158" s="246" t="s">
        <v>1308</v>
      </c>
    </row>
    <row r="159" spans="1:51" s="13" customFormat="1" ht="12">
      <c r="A159" s="13"/>
      <c r="B159" s="248"/>
      <c r="C159" s="249"/>
      <c r="D159" s="250" t="s">
        <v>175</v>
      </c>
      <c r="E159" s="251" t="s">
        <v>1</v>
      </c>
      <c r="F159" s="252" t="s">
        <v>1309</v>
      </c>
      <c r="G159" s="249"/>
      <c r="H159" s="253">
        <v>8.04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175</v>
      </c>
      <c r="AU159" s="259" t="s">
        <v>86</v>
      </c>
      <c r="AV159" s="13" t="s">
        <v>86</v>
      </c>
      <c r="AW159" s="13" t="s">
        <v>32</v>
      </c>
      <c r="AX159" s="13" t="s">
        <v>76</v>
      </c>
      <c r="AY159" s="259" t="s">
        <v>138</v>
      </c>
    </row>
    <row r="160" spans="1:51" s="13" customFormat="1" ht="12">
      <c r="A160" s="13"/>
      <c r="B160" s="248"/>
      <c r="C160" s="249"/>
      <c r="D160" s="250" t="s">
        <v>175</v>
      </c>
      <c r="E160" s="251" t="s">
        <v>1</v>
      </c>
      <c r="F160" s="252" t="s">
        <v>1310</v>
      </c>
      <c r="G160" s="249"/>
      <c r="H160" s="253">
        <v>79.69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175</v>
      </c>
      <c r="AU160" s="259" t="s">
        <v>86</v>
      </c>
      <c r="AV160" s="13" t="s">
        <v>86</v>
      </c>
      <c r="AW160" s="13" t="s">
        <v>32</v>
      </c>
      <c r="AX160" s="13" t="s">
        <v>76</v>
      </c>
      <c r="AY160" s="259" t="s">
        <v>138</v>
      </c>
    </row>
    <row r="161" spans="1:51" s="14" customFormat="1" ht="12">
      <c r="A161" s="14"/>
      <c r="B161" s="260"/>
      <c r="C161" s="261"/>
      <c r="D161" s="250" t="s">
        <v>175</v>
      </c>
      <c r="E161" s="262" t="s">
        <v>1</v>
      </c>
      <c r="F161" s="263" t="s">
        <v>177</v>
      </c>
      <c r="G161" s="261"/>
      <c r="H161" s="264">
        <v>87.73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175</v>
      </c>
      <c r="AU161" s="270" t="s">
        <v>86</v>
      </c>
      <c r="AV161" s="14" t="s">
        <v>156</v>
      </c>
      <c r="AW161" s="14" t="s">
        <v>32</v>
      </c>
      <c r="AX161" s="14" t="s">
        <v>84</v>
      </c>
      <c r="AY161" s="270" t="s">
        <v>138</v>
      </c>
    </row>
    <row r="162" spans="1:65" s="2" customFormat="1" ht="16.5" customHeight="1">
      <c r="A162" s="38"/>
      <c r="B162" s="39"/>
      <c r="C162" s="286" t="s">
        <v>195</v>
      </c>
      <c r="D162" s="286" t="s">
        <v>529</v>
      </c>
      <c r="E162" s="287" t="s">
        <v>560</v>
      </c>
      <c r="F162" s="288" t="s">
        <v>1311</v>
      </c>
      <c r="G162" s="289" t="s">
        <v>550</v>
      </c>
      <c r="H162" s="290">
        <v>175.46</v>
      </c>
      <c r="I162" s="291"/>
      <c r="J162" s="292">
        <f>ROUND(I162*H162,2)</f>
        <v>0</v>
      </c>
      <c r="K162" s="288" t="s">
        <v>154</v>
      </c>
      <c r="L162" s="293"/>
      <c r="M162" s="294" t="s">
        <v>1</v>
      </c>
      <c r="N162" s="295" t="s">
        <v>41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171</v>
      </c>
      <c r="AT162" s="246" t="s">
        <v>529</v>
      </c>
      <c r="AU162" s="246" t="s">
        <v>86</v>
      </c>
      <c r="AY162" s="17" t="s">
        <v>138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84</v>
      </c>
      <c r="BK162" s="247">
        <f>ROUND(I162*H162,2)</f>
        <v>0</v>
      </c>
      <c r="BL162" s="17" t="s">
        <v>156</v>
      </c>
      <c r="BM162" s="246" t="s">
        <v>1312</v>
      </c>
    </row>
    <row r="163" spans="1:51" s="13" customFormat="1" ht="12">
      <c r="A163" s="13"/>
      <c r="B163" s="248"/>
      <c r="C163" s="249"/>
      <c r="D163" s="250" t="s">
        <v>175</v>
      </c>
      <c r="E163" s="249"/>
      <c r="F163" s="252" t="s">
        <v>1313</v>
      </c>
      <c r="G163" s="249"/>
      <c r="H163" s="253">
        <v>175.46</v>
      </c>
      <c r="I163" s="254"/>
      <c r="J163" s="249"/>
      <c r="K163" s="249"/>
      <c r="L163" s="255"/>
      <c r="M163" s="256"/>
      <c r="N163" s="257"/>
      <c r="O163" s="257"/>
      <c r="P163" s="257"/>
      <c r="Q163" s="257"/>
      <c r="R163" s="257"/>
      <c r="S163" s="257"/>
      <c r="T163" s="25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9" t="s">
        <v>175</v>
      </c>
      <c r="AU163" s="259" t="s">
        <v>86</v>
      </c>
      <c r="AV163" s="13" t="s">
        <v>86</v>
      </c>
      <c r="AW163" s="13" t="s">
        <v>4</v>
      </c>
      <c r="AX163" s="13" t="s">
        <v>84</v>
      </c>
      <c r="AY163" s="259" t="s">
        <v>138</v>
      </c>
    </row>
    <row r="164" spans="1:65" s="2" customFormat="1" ht="21.75" customHeight="1">
      <c r="A164" s="38"/>
      <c r="B164" s="39"/>
      <c r="C164" s="235" t="s">
        <v>200</v>
      </c>
      <c r="D164" s="235" t="s">
        <v>141</v>
      </c>
      <c r="E164" s="236" t="s">
        <v>1314</v>
      </c>
      <c r="F164" s="237" t="s">
        <v>1315</v>
      </c>
      <c r="G164" s="238" t="s">
        <v>365</v>
      </c>
      <c r="H164" s="239">
        <v>56.59</v>
      </c>
      <c r="I164" s="240"/>
      <c r="J164" s="241">
        <f>ROUND(I164*H164,2)</f>
        <v>0</v>
      </c>
      <c r="K164" s="237" t="s">
        <v>154</v>
      </c>
      <c r="L164" s="44"/>
      <c r="M164" s="242" t="s">
        <v>1</v>
      </c>
      <c r="N164" s="243" t="s">
        <v>41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156</v>
      </c>
      <c r="AT164" s="246" t="s">
        <v>141</v>
      </c>
      <c r="AU164" s="246" t="s">
        <v>86</v>
      </c>
      <c r="AY164" s="17" t="s">
        <v>138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84</v>
      </c>
      <c r="BK164" s="247">
        <f>ROUND(I164*H164,2)</f>
        <v>0</v>
      </c>
      <c r="BL164" s="17" t="s">
        <v>156</v>
      </c>
      <c r="BM164" s="246" t="s">
        <v>1316</v>
      </c>
    </row>
    <row r="165" spans="1:51" s="13" customFormat="1" ht="12">
      <c r="A165" s="13"/>
      <c r="B165" s="248"/>
      <c r="C165" s="249"/>
      <c r="D165" s="250" t="s">
        <v>175</v>
      </c>
      <c r="E165" s="251" t="s">
        <v>1</v>
      </c>
      <c r="F165" s="252" t="s">
        <v>1317</v>
      </c>
      <c r="G165" s="249"/>
      <c r="H165" s="253">
        <v>56.59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9" t="s">
        <v>175</v>
      </c>
      <c r="AU165" s="259" t="s">
        <v>86</v>
      </c>
      <c r="AV165" s="13" t="s">
        <v>86</v>
      </c>
      <c r="AW165" s="13" t="s">
        <v>32</v>
      </c>
      <c r="AX165" s="13" t="s">
        <v>84</v>
      </c>
      <c r="AY165" s="259" t="s">
        <v>138</v>
      </c>
    </row>
    <row r="166" spans="1:65" s="2" customFormat="1" ht="16.5" customHeight="1">
      <c r="A166" s="38"/>
      <c r="B166" s="39"/>
      <c r="C166" s="286" t="s">
        <v>8</v>
      </c>
      <c r="D166" s="286" t="s">
        <v>529</v>
      </c>
      <c r="E166" s="287" t="s">
        <v>1318</v>
      </c>
      <c r="F166" s="288" t="s">
        <v>1319</v>
      </c>
      <c r="G166" s="289" t="s">
        <v>550</v>
      </c>
      <c r="H166" s="290">
        <v>113.18</v>
      </c>
      <c r="I166" s="291"/>
      <c r="J166" s="292">
        <f>ROUND(I166*H166,2)</f>
        <v>0</v>
      </c>
      <c r="K166" s="288" t="s">
        <v>154</v>
      </c>
      <c r="L166" s="293"/>
      <c r="M166" s="294" t="s">
        <v>1</v>
      </c>
      <c r="N166" s="295" t="s">
        <v>41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171</v>
      </c>
      <c r="AT166" s="246" t="s">
        <v>529</v>
      </c>
      <c r="AU166" s="246" t="s">
        <v>86</v>
      </c>
      <c r="AY166" s="17" t="s">
        <v>138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84</v>
      </c>
      <c r="BK166" s="247">
        <f>ROUND(I166*H166,2)</f>
        <v>0</v>
      </c>
      <c r="BL166" s="17" t="s">
        <v>156</v>
      </c>
      <c r="BM166" s="246" t="s">
        <v>1320</v>
      </c>
    </row>
    <row r="167" spans="1:51" s="13" customFormat="1" ht="12">
      <c r="A167" s="13"/>
      <c r="B167" s="248"/>
      <c r="C167" s="249"/>
      <c r="D167" s="250" t="s">
        <v>175</v>
      </c>
      <c r="E167" s="249"/>
      <c r="F167" s="252" t="s">
        <v>1321</v>
      </c>
      <c r="G167" s="249"/>
      <c r="H167" s="253">
        <v>113.18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175</v>
      </c>
      <c r="AU167" s="259" t="s">
        <v>86</v>
      </c>
      <c r="AV167" s="13" t="s">
        <v>86</v>
      </c>
      <c r="AW167" s="13" t="s">
        <v>4</v>
      </c>
      <c r="AX167" s="13" t="s">
        <v>84</v>
      </c>
      <c r="AY167" s="259" t="s">
        <v>138</v>
      </c>
    </row>
    <row r="168" spans="1:63" s="12" customFormat="1" ht="22.8" customHeight="1">
      <c r="A168" s="12"/>
      <c r="B168" s="219"/>
      <c r="C168" s="220"/>
      <c r="D168" s="221" t="s">
        <v>75</v>
      </c>
      <c r="E168" s="233" t="s">
        <v>86</v>
      </c>
      <c r="F168" s="233" t="s">
        <v>634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SUM(P169:P173)</f>
        <v>0</v>
      </c>
      <c r="Q168" s="227"/>
      <c r="R168" s="228">
        <f>SUM(R169:R173)</f>
        <v>0.689281</v>
      </c>
      <c r="S168" s="227"/>
      <c r="T168" s="229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84</v>
      </c>
      <c r="AT168" s="231" t="s">
        <v>75</v>
      </c>
      <c r="AU168" s="231" t="s">
        <v>84</v>
      </c>
      <c r="AY168" s="230" t="s">
        <v>138</v>
      </c>
      <c r="BK168" s="232">
        <f>SUM(BK169:BK173)</f>
        <v>0</v>
      </c>
    </row>
    <row r="169" spans="1:65" s="2" customFormat="1" ht="16.5" customHeight="1">
      <c r="A169" s="38"/>
      <c r="B169" s="39"/>
      <c r="C169" s="235" t="s">
        <v>210</v>
      </c>
      <c r="D169" s="235" t="s">
        <v>141</v>
      </c>
      <c r="E169" s="236" t="s">
        <v>641</v>
      </c>
      <c r="F169" s="237" t="s">
        <v>642</v>
      </c>
      <c r="G169" s="238" t="s">
        <v>262</v>
      </c>
      <c r="H169" s="239">
        <v>2</v>
      </c>
      <c r="I169" s="240"/>
      <c r="J169" s="241">
        <f>ROUND(I169*H169,2)</f>
        <v>0</v>
      </c>
      <c r="K169" s="237" t="s">
        <v>1</v>
      </c>
      <c r="L169" s="44"/>
      <c r="M169" s="242" t="s">
        <v>1</v>
      </c>
      <c r="N169" s="243" t="s">
        <v>41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156</v>
      </c>
      <c r="AT169" s="246" t="s">
        <v>141</v>
      </c>
      <c r="AU169" s="246" t="s">
        <v>86</v>
      </c>
      <c r="AY169" s="17" t="s">
        <v>138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84</v>
      </c>
      <c r="BK169" s="247">
        <f>ROUND(I169*H169,2)</f>
        <v>0</v>
      </c>
      <c r="BL169" s="17" t="s">
        <v>156</v>
      </c>
      <c r="BM169" s="246" t="s">
        <v>1322</v>
      </c>
    </row>
    <row r="170" spans="1:65" s="2" customFormat="1" ht="21.75" customHeight="1">
      <c r="A170" s="38"/>
      <c r="B170" s="39"/>
      <c r="C170" s="235" t="s">
        <v>214</v>
      </c>
      <c r="D170" s="235" t="s">
        <v>141</v>
      </c>
      <c r="E170" s="236" t="s">
        <v>1323</v>
      </c>
      <c r="F170" s="237" t="s">
        <v>1324</v>
      </c>
      <c r="G170" s="238" t="s">
        <v>342</v>
      </c>
      <c r="H170" s="239">
        <v>40.9</v>
      </c>
      <c r="I170" s="240"/>
      <c r="J170" s="241">
        <f>ROUND(I170*H170,2)</f>
        <v>0</v>
      </c>
      <c r="K170" s="237" t="s">
        <v>154</v>
      </c>
      <c r="L170" s="44"/>
      <c r="M170" s="242" t="s">
        <v>1</v>
      </c>
      <c r="N170" s="243" t="s">
        <v>41</v>
      </c>
      <c r="O170" s="91"/>
      <c r="P170" s="244">
        <f>O170*H170</f>
        <v>0</v>
      </c>
      <c r="Q170" s="244">
        <v>0.00049</v>
      </c>
      <c r="R170" s="244">
        <f>Q170*H170</f>
        <v>0.020041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156</v>
      </c>
      <c r="AT170" s="246" t="s">
        <v>141</v>
      </c>
      <c r="AU170" s="246" t="s">
        <v>86</v>
      </c>
      <c r="AY170" s="17" t="s">
        <v>138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84</v>
      </c>
      <c r="BK170" s="247">
        <f>ROUND(I170*H170,2)</f>
        <v>0</v>
      </c>
      <c r="BL170" s="17" t="s">
        <v>156</v>
      </c>
      <c r="BM170" s="246" t="s">
        <v>1325</v>
      </c>
    </row>
    <row r="171" spans="1:51" s="13" customFormat="1" ht="12">
      <c r="A171" s="13"/>
      <c r="B171" s="248"/>
      <c r="C171" s="249"/>
      <c r="D171" s="250" t="s">
        <v>175</v>
      </c>
      <c r="E171" s="251" t="s">
        <v>1</v>
      </c>
      <c r="F171" s="252" t="s">
        <v>1326</v>
      </c>
      <c r="G171" s="249"/>
      <c r="H171" s="253">
        <v>40.9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175</v>
      </c>
      <c r="AU171" s="259" t="s">
        <v>86</v>
      </c>
      <c r="AV171" s="13" t="s">
        <v>86</v>
      </c>
      <c r="AW171" s="13" t="s">
        <v>32</v>
      </c>
      <c r="AX171" s="13" t="s">
        <v>84</v>
      </c>
      <c r="AY171" s="259" t="s">
        <v>138</v>
      </c>
    </row>
    <row r="172" spans="1:65" s="2" customFormat="1" ht="16.5" customHeight="1">
      <c r="A172" s="38"/>
      <c r="B172" s="39"/>
      <c r="C172" s="235" t="s">
        <v>218</v>
      </c>
      <c r="D172" s="235" t="s">
        <v>141</v>
      </c>
      <c r="E172" s="236" t="s">
        <v>1327</v>
      </c>
      <c r="F172" s="237" t="s">
        <v>1328</v>
      </c>
      <c r="G172" s="238" t="s">
        <v>365</v>
      </c>
      <c r="H172" s="239">
        <v>0.338</v>
      </c>
      <c r="I172" s="240"/>
      <c r="J172" s="241">
        <f>ROUND(I172*H172,2)</f>
        <v>0</v>
      </c>
      <c r="K172" s="237" t="s">
        <v>154</v>
      </c>
      <c r="L172" s="44"/>
      <c r="M172" s="242" t="s">
        <v>1</v>
      </c>
      <c r="N172" s="243" t="s">
        <v>41</v>
      </c>
      <c r="O172" s="91"/>
      <c r="P172" s="244">
        <f>O172*H172</f>
        <v>0</v>
      </c>
      <c r="Q172" s="244">
        <v>1.98</v>
      </c>
      <c r="R172" s="244">
        <f>Q172*H172</f>
        <v>0.6692400000000001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156</v>
      </c>
      <c r="AT172" s="246" t="s">
        <v>141</v>
      </c>
      <c r="AU172" s="246" t="s">
        <v>86</v>
      </c>
      <c r="AY172" s="17" t="s">
        <v>138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84</v>
      </c>
      <c r="BK172" s="247">
        <f>ROUND(I172*H172,2)</f>
        <v>0</v>
      </c>
      <c r="BL172" s="17" t="s">
        <v>156</v>
      </c>
      <c r="BM172" s="246" t="s">
        <v>1329</v>
      </c>
    </row>
    <row r="173" spans="1:51" s="13" customFormat="1" ht="12">
      <c r="A173" s="13"/>
      <c r="B173" s="248"/>
      <c r="C173" s="249"/>
      <c r="D173" s="250" t="s">
        <v>175</v>
      </c>
      <c r="E173" s="251" t="s">
        <v>1</v>
      </c>
      <c r="F173" s="252" t="s">
        <v>1330</v>
      </c>
      <c r="G173" s="249"/>
      <c r="H173" s="253">
        <v>0.338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175</v>
      </c>
      <c r="AU173" s="259" t="s">
        <v>86</v>
      </c>
      <c r="AV173" s="13" t="s">
        <v>86</v>
      </c>
      <c r="AW173" s="13" t="s">
        <v>32</v>
      </c>
      <c r="AX173" s="13" t="s">
        <v>84</v>
      </c>
      <c r="AY173" s="259" t="s">
        <v>138</v>
      </c>
    </row>
    <row r="174" spans="1:63" s="12" customFormat="1" ht="22.8" customHeight="1">
      <c r="A174" s="12"/>
      <c r="B174" s="219"/>
      <c r="C174" s="220"/>
      <c r="D174" s="221" t="s">
        <v>75</v>
      </c>
      <c r="E174" s="233" t="s">
        <v>171</v>
      </c>
      <c r="F174" s="233" t="s">
        <v>802</v>
      </c>
      <c r="G174" s="220"/>
      <c r="H174" s="220"/>
      <c r="I174" s="223"/>
      <c r="J174" s="234">
        <f>BK174</f>
        <v>0</v>
      </c>
      <c r="K174" s="220"/>
      <c r="L174" s="225"/>
      <c r="M174" s="226"/>
      <c r="N174" s="227"/>
      <c r="O174" s="227"/>
      <c r="P174" s="228">
        <f>SUM(P175:P192)</f>
        <v>0</v>
      </c>
      <c r="Q174" s="227"/>
      <c r="R174" s="228">
        <f>SUM(R175:R192)</f>
        <v>35.535735</v>
      </c>
      <c r="S174" s="227"/>
      <c r="T174" s="229">
        <f>SUM(T175:T192)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0" t="s">
        <v>84</v>
      </c>
      <c r="AT174" s="231" t="s">
        <v>75</v>
      </c>
      <c r="AU174" s="231" t="s">
        <v>84</v>
      </c>
      <c r="AY174" s="230" t="s">
        <v>138</v>
      </c>
      <c r="BK174" s="232">
        <f>SUM(BK175:BK192)</f>
        <v>0</v>
      </c>
    </row>
    <row r="175" spans="1:65" s="2" customFormat="1" ht="21.75" customHeight="1">
      <c r="A175" s="38"/>
      <c r="B175" s="39"/>
      <c r="C175" s="235" t="s">
        <v>222</v>
      </c>
      <c r="D175" s="235" t="s">
        <v>141</v>
      </c>
      <c r="E175" s="236" t="s">
        <v>1331</v>
      </c>
      <c r="F175" s="237" t="s">
        <v>1332</v>
      </c>
      <c r="G175" s="238" t="s">
        <v>365</v>
      </c>
      <c r="H175" s="239">
        <v>14.06</v>
      </c>
      <c r="I175" s="240"/>
      <c r="J175" s="241">
        <f>ROUND(I175*H175,2)</f>
        <v>0</v>
      </c>
      <c r="K175" s="237" t="s">
        <v>154</v>
      </c>
      <c r="L175" s="44"/>
      <c r="M175" s="242" t="s">
        <v>1</v>
      </c>
      <c r="N175" s="243" t="s">
        <v>41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156</v>
      </c>
      <c r="AT175" s="246" t="s">
        <v>141</v>
      </c>
      <c r="AU175" s="246" t="s">
        <v>86</v>
      </c>
      <c r="AY175" s="17" t="s">
        <v>138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156</v>
      </c>
      <c r="BM175" s="246" t="s">
        <v>1333</v>
      </c>
    </row>
    <row r="176" spans="1:51" s="13" customFormat="1" ht="12">
      <c r="A176" s="13"/>
      <c r="B176" s="248"/>
      <c r="C176" s="249"/>
      <c r="D176" s="250" t="s">
        <v>175</v>
      </c>
      <c r="E176" s="251" t="s">
        <v>1</v>
      </c>
      <c r="F176" s="252" t="s">
        <v>1334</v>
      </c>
      <c r="G176" s="249"/>
      <c r="H176" s="253">
        <v>14.06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175</v>
      </c>
      <c r="AU176" s="259" t="s">
        <v>86</v>
      </c>
      <c r="AV176" s="13" t="s">
        <v>86</v>
      </c>
      <c r="AW176" s="13" t="s">
        <v>32</v>
      </c>
      <c r="AX176" s="13" t="s">
        <v>84</v>
      </c>
      <c r="AY176" s="259" t="s">
        <v>138</v>
      </c>
    </row>
    <row r="177" spans="1:65" s="2" customFormat="1" ht="21.75" customHeight="1">
      <c r="A177" s="38"/>
      <c r="B177" s="39"/>
      <c r="C177" s="235" t="s">
        <v>228</v>
      </c>
      <c r="D177" s="235" t="s">
        <v>141</v>
      </c>
      <c r="E177" s="236" t="s">
        <v>1335</v>
      </c>
      <c r="F177" s="237" t="s">
        <v>1336</v>
      </c>
      <c r="G177" s="238" t="s">
        <v>342</v>
      </c>
      <c r="H177" s="239">
        <v>60.9</v>
      </c>
      <c r="I177" s="240"/>
      <c r="J177" s="241">
        <f>ROUND(I177*H177,2)</f>
        <v>0</v>
      </c>
      <c r="K177" s="237" t="s">
        <v>154</v>
      </c>
      <c r="L177" s="44"/>
      <c r="M177" s="242" t="s">
        <v>1</v>
      </c>
      <c r="N177" s="243" t="s">
        <v>41</v>
      </c>
      <c r="O177" s="91"/>
      <c r="P177" s="244">
        <f>O177*H177</f>
        <v>0</v>
      </c>
      <c r="Q177" s="244">
        <v>0.0041</v>
      </c>
      <c r="R177" s="244">
        <f>Q177*H177</f>
        <v>0.24969000000000002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156</v>
      </c>
      <c r="AT177" s="246" t="s">
        <v>141</v>
      </c>
      <c r="AU177" s="246" t="s">
        <v>86</v>
      </c>
      <c r="AY177" s="17" t="s">
        <v>138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84</v>
      </c>
      <c r="BK177" s="247">
        <f>ROUND(I177*H177,2)</f>
        <v>0</v>
      </c>
      <c r="BL177" s="17" t="s">
        <v>156</v>
      </c>
      <c r="BM177" s="246" t="s">
        <v>1337</v>
      </c>
    </row>
    <row r="178" spans="1:51" s="13" customFormat="1" ht="12">
      <c r="A178" s="13"/>
      <c r="B178" s="248"/>
      <c r="C178" s="249"/>
      <c r="D178" s="250" t="s">
        <v>175</v>
      </c>
      <c r="E178" s="251" t="s">
        <v>1</v>
      </c>
      <c r="F178" s="252" t="s">
        <v>1338</v>
      </c>
      <c r="G178" s="249"/>
      <c r="H178" s="253">
        <v>60.9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175</v>
      </c>
      <c r="AU178" s="259" t="s">
        <v>86</v>
      </c>
      <c r="AV178" s="13" t="s">
        <v>86</v>
      </c>
      <c r="AW178" s="13" t="s">
        <v>32</v>
      </c>
      <c r="AX178" s="13" t="s">
        <v>84</v>
      </c>
      <c r="AY178" s="259" t="s">
        <v>138</v>
      </c>
    </row>
    <row r="179" spans="1:65" s="2" customFormat="1" ht="21.75" customHeight="1">
      <c r="A179" s="38"/>
      <c r="B179" s="39"/>
      <c r="C179" s="235" t="s">
        <v>7</v>
      </c>
      <c r="D179" s="235" t="s">
        <v>141</v>
      </c>
      <c r="E179" s="236" t="s">
        <v>1339</v>
      </c>
      <c r="F179" s="237" t="s">
        <v>1340</v>
      </c>
      <c r="G179" s="238" t="s">
        <v>342</v>
      </c>
      <c r="H179" s="239">
        <v>40.9</v>
      </c>
      <c r="I179" s="240"/>
      <c r="J179" s="241">
        <f>ROUND(I179*H179,2)</f>
        <v>0</v>
      </c>
      <c r="K179" s="237" t="s">
        <v>154</v>
      </c>
      <c r="L179" s="44"/>
      <c r="M179" s="242" t="s">
        <v>1</v>
      </c>
      <c r="N179" s="243" t="s">
        <v>41</v>
      </c>
      <c r="O179" s="91"/>
      <c r="P179" s="244">
        <f>O179*H179</f>
        <v>0</v>
      </c>
      <c r="Q179" s="244">
        <v>0.01594</v>
      </c>
      <c r="R179" s="244">
        <f>Q179*H179</f>
        <v>0.6519459999999999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156</v>
      </c>
      <c r="AT179" s="246" t="s">
        <v>141</v>
      </c>
      <c r="AU179" s="246" t="s">
        <v>86</v>
      </c>
      <c r="AY179" s="17" t="s">
        <v>138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84</v>
      </c>
      <c r="BK179" s="247">
        <f>ROUND(I179*H179,2)</f>
        <v>0</v>
      </c>
      <c r="BL179" s="17" t="s">
        <v>156</v>
      </c>
      <c r="BM179" s="246" t="s">
        <v>1341</v>
      </c>
    </row>
    <row r="180" spans="1:51" s="13" customFormat="1" ht="12">
      <c r="A180" s="13"/>
      <c r="B180" s="248"/>
      <c r="C180" s="249"/>
      <c r="D180" s="250" t="s">
        <v>175</v>
      </c>
      <c r="E180" s="251" t="s">
        <v>1</v>
      </c>
      <c r="F180" s="252" t="s">
        <v>1326</v>
      </c>
      <c r="G180" s="249"/>
      <c r="H180" s="253">
        <v>40.9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9" t="s">
        <v>175</v>
      </c>
      <c r="AU180" s="259" t="s">
        <v>86</v>
      </c>
      <c r="AV180" s="13" t="s">
        <v>86</v>
      </c>
      <c r="AW180" s="13" t="s">
        <v>32</v>
      </c>
      <c r="AX180" s="13" t="s">
        <v>84</v>
      </c>
      <c r="AY180" s="259" t="s">
        <v>138</v>
      </c>
    </row>
    <row r="181" spans="1:65" s="2" customFormat="1" ht="21.75" customHeight="1">
      <c r="A181" s="38"/>
      <c r="B181" s="39"/>
      <c r="C181" s="235" t="s">
        <v>335</v>
      </c>
      <c r="D181" s="235" t="s">
        <v>141</v>
      </c>
      <c r="E181" s="236" t="s">
        <v>1342</v>
      </c>
      <c r="F181" s="237" t="s">
        <v>1343</v>
      </c>
      <c r="G181" s="238" t="s">
        <v>1344</v>
      </c>
      <c r="H181" s="239">
        <v>40.9</v>
      </c>
      <c r="I181" s="240"/>
      <c r="J181" s="241">
        <f>ROUND(I181*H181,2)</f>
        <v>0</v>
      </c>
      <c r="K181" s="237" t="s">
        <v>145</v>
      </c>
      <c r="L181" s="44"/>
      <c r="M181" s="242" t="s">
        <v>1</v>
      </c>
      <c r="N181" s="243" t="s">
        <v>41</v>
      </c>
      <c r="O181" s="91"/>
      <c r="P181" s="244">
        <f>O181*H181</f>
        <v>0</v>
      </c>
      <c r="Q181" s="244">
        <v>0.00031</v>
      </c>
      <c r="R181" s="244">
        <f>Q181*H181</f>
        <v>0.012679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156</v>
      </c>
      <c r="AT181" s="246" t="s">
        <v>141</v>
      </c>
      <c r="AU181" s="246" t="s">
        <v>86</v>
      </c>
      <c r="AY181" s="17" t="s">
        <v>138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84</v>
      </c>
      <c r="BK181" s="247">
        <f>ROUND(I181*H181,2)</f>
        <v>0</v>
      </c>
      <c r="BL181" s="17" t="s">
        <v>156</v>
      </c>
      <c r="BM181" s="246" t="s">
        <v>1345</v>
      </c>
    </row>
    <row r="182" spans="1:51" s="13" customFormat="1" ht="12">
      <c r="A182" s="13"/>
      <c r="B182" s="248"/>
      <c r="C182" s="249"/>
      <c r="D182" s="250" t="s">
        <v>175</v>
      </c>
      <c r="E182" s="251" t="s">
        <v>1</v>
      </c>
      <c r="F182" s="252" t="s">
        <v>1326</v>
      </c>
      <c r="G182" s="249"/>
      <c r="H182" s="253">
        <v>40.9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9" t="s">
        <v>175</v>
      </c>
      <c r="AU182" s="259" t="s">
        <v>86</v>
      </c>
      <c r="AV182" s="13" t="s">
        <v>86</v>
      </c>
      <c r="AW182" s="13" t="s">
        <v>32</v>
      </c>
      <c r="AX182" s="13" t="s">
        <v>76</v>
      </c>
      <c r="AY182" s="259" t="s">
        <v>138</v>
      </c>
    </row>
    <row r="183" spans="1:51" s="14" customFormat="1" ht="12">
      <c r="A183" s="14"/>
      <c r="B183" s="260"/>
      <c r="C183" s="261"/>
      <c r="D183" s="250" t="s">
        <v>175</v>
      </c>
      <c r="E183" s="262" t="s">
        <v>1</v>
      </c>
      <c r="F183" s="263" t="s">
        <v>177</v>
      </c>
      <c r="G183" s="261"/>
      <c r="H183" s="264">
        <v>40.9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175</v>
      </c>
      <c r="AU183" s="270" t="s">
        <v>86</v>
      </c>
      <c r="AV183" s="14" t="s">
        <v>156</v>
      </c>
      <c r="AW183" s="14" t="s">
        <v>32</v>
      </c>
      <c r="AX183" s="14" t="s">
        <v>84</v>
      </c>
      <c r="AY183" s="270" t="s">
        <v>138</v>
      </c>
    </row>
    <row r="184" spans="1:65" s="2" customFormat="1" ht="33" customHeight="1">
      <c r="A184" s="38"/>
      <c r="B184" s="39"/>
      <c r="C184" s="235" t="s">
        <v>339</v>
      </c>
      <c r="D184" s="235" t="s">
        <v>141</v>
      </c>
      <c r="E184" s="236" t="s">
        <v>1346</v>
      </c>
      <c r="F184" s="237" t="s">
        <v>1347</v>
      </c>
      <c r="G184" s="238" t="s">
        <v>262</v>
      </c>
      <c r="H184" s="239">
        <v>1</v>
      </c>
      <c r="I184" s="240"/>
      <c r="J184" s="241">
        <f>ROUND(I184*H184,2)</f>
        <v>0</v>
      </c>
      <c r="K184" s="237" t="s">
        <v>1</v>
      </c>
      <c r="L184" s="44"/>
      <c r="M184" s="242" t="s">
        <v>1</v>
      </c>
      <c r="N184" s="243" t="s">
        <v>41</v>
      </c>
      <c r="O184" s="91"/>
      <c r="P184" s="244">
        <f>O184*H184</f>
        <v>0</v>
      </c>
      <c r="Q184" s="244">
        <v>2.15235</v>
      </c>
      <c r="R184" s="244">
        <f>Q184*H184</f>
        <v>2.15235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156</v>
      </c>
      <c r="AT184" s="246" t="s">
        <v>141</v>
      </c>
      <c r="AU184" s="246" t="s">
        <v>86</v>
      </c>
      <c r="AY184" s="17" t="s">
        <v>138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84</v>
      </c>
      <c r="BK184" s="247">
        <f>ROUND(I184*H184,2)</f>
        <v>0</v>
      </c>
      <c r="BL184" s="17" t="s">
        <v>156</v>
      </c>
      <c r="BM184" s="246" t="s">
        <v>1348</v>
      </c>
    </row>
    <row r="185" spans="1:51" s="13" customFormat="1" ht="12">
      <c r="A185" s="13"/>
      <c r="B185" s="248"/>
      <c r="C185" s="249"/>
      <c r="D185" s="250" t="s">
        <v>175</v>
      </c>
      <c r="E185" s="251" t="s">
        <v>1</v>
      </c>
      <c r="F185" s="252" t="s">
        <v>1349</v>
      </c>
      <c r="G185" s="249"/>
      <c r="H185" s="253">
        <v>1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9" t="s">
        <v>175</v>
      </c>
      <c r="AU185" s="259" t="s">
        <v>86</v>
      </c>
      <c r="AV185" s="13" t="s">
        <v>86</v>
      </c>
      <c r="AW185" s="13" t="s">
        <v>32</v>
      </c>
      <c r="AX185" s="13" t="s">
        <v>76</v>
      </c>
      <c r="AY185" s="259" t="s">
        <v>138</v>
      </c>
    </row>
    <row r="186" spans="1:51" s="14" customFormat="1" ht="12">
      <c r="A186" s="14"/>
      <c r="B186" s="260"/>
      <c r="C186" s="261"/>
      <c r="D186" s="250" t="s">
        <v>175</v>
      </c>
      <c r="E186" s="262" t="s">
        <v>1</v>
      </c>
      <c r="F186" s="263" t="s">
        <v>177</v>
      </c>
      <c r="G186" s="261"/>
      <c r="H186" s="264">
        <v>1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175</v>
      </c>
      <c r="AU186" s="270" t="s">
        <v>86</v>
      </c>
      <c r="AV186" s="14" t="s">
        <v>156</v>
      </c>
      <c r="AW186" s="14" t="s">
        <v>32</v>
      </c>
      <c r="AX186" s="14" t="s">
        <v>84</v>
      </c>
      <c r="AY186" s="270" t="s">
        <v>138</v>
      </c>
    </row>
    <row r="187" spans="1:65" s="2" customFormat="1" ht="21.75" customHeight="1">
      <c r="A187" s="38"/>
      <c r="B187" s="39"/>
      <c r="C187" s="235" t="s">
        <v>347</v>
      </c>
      <c r="D187" s="235" t="s">
        <v>141</v>
      </c>
      <c r="E187" s="236" t="s">
        <v>1350</v>
      </c>
      <c r="F187" s="237" t="s">
        <v>1351</v>
      </c>
      <c r="G187" s="238" t="s">
        <v>262</v>
      </c>
      <c r="H187" s="239">
        <v>3</v>
      </c>
      <c r="I187" s="240"/>
      <c r="J187" s="241">
        <f>ROUND(I187*H187,2)</f>
        <v>0</v>
      </c>
      <c r="K187" s="237" t="s">
        <v>1</v>
      </c>
      <c r="L187" s="44"/>
      <c r="M187" s="242" t="s">
        <v>1</v>
      </c>
      <c r="N187" s="243" t="s">
        <v>41</v>
      </c>
      <c r="O187" s="91"/>
      <c r="P187" s="244">
        <f>O187*H187</f>
        <v>0</v>
      </c>
      <c r="Q187" s="244">
        <v>10.81929</v>
      </c>
      <c r="R187" s="244">
        <f>Q187*H187</f>
        <v>32.45787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156</v>
      </c>
      <c r="AT187" s="246" t="s">
        <v>141</v>
      </c>
      <c r="AU187" s="246" t="s">
        <v>86</v>
      </c>
      <c r="AY187" s="17" t="s">
        <v>138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84</v>
      </c>
      <c r="BK187" s="247">
        <f>ROUND(I187*H187,2)</f>
        <v>0</v>
      </c>
      <c r="BL187" s="17" t="s">
        <v>156</v>
      </c>
      <c r="BM187" s="246" t="s">
        <v>1352</v>
      </c>
    </row>
    <row r="188" spans="1:51" s="13" customFormat="1" ht="12">
      <c r="A188" s="13"/>
      <c r="B188" s="248"/>
      <c r="C188" s="249"/>
      <c r="D188" s="250" t="s">
        <v>175</v>
      </c>
      <c r="E188" s="251" t="s">
        <v>1</v>
      </c>
      <c r="F188" s="252" t="s">
        <v>1353</v>
      </c>
      <c r="G188" s="249"/>
      <c r="H188" s="253">
        <v>3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9" t="s">
        <v>175</v>
      </c>
      <c r="AU188" s="259" t="s">
        <v>86</v>
      </c>
      <c r="AV188" s="13" t="s">
        <v>86</v>
      </c>
      <c r="AW188" s="13" t="s">
        <v>32</v>
      </c>
      <c r="AX188" s="13" t="s">
        <v>76</v>
      </c>
      <c r="AY188" s="259" t="s">
        <v>138</v>
      </c>
    </row>
    <row r="189" spans="1:51" s="14" customFormat="1" ht="12">
      <c r="A189" s="14"/>
      <c r="B189" s="260"/>
      <c r="C189" s="261"/>
      <c r="D189" s="250" t="s">
        <v>175</v>
      </c>
      <c r="E189" s="262" t="s">
        <v>1</v>
      </c>
      <c r="F189" s="263" t="s">
        <v>177</v>
      </c>
      <c r="G189" s="261"/>
      <c r="H189" s="264">
        <v>3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0" t="s">
        <v>175</v>
      </c>
      <c r="AU189" s="270" t="s">
        <v>86</v>
      </c>
      <c r="AV189" s="14" t="s">
        <v>156</v>
      </c>
      <c r="AW189" s="14" t="s">
        <v>32</v>
      </c>
      <c r="AX189" s="14" t="s">
        <v>84</v>
      </c>
      <c r="AY189" s="270" t="s">
        <v>138</v>
      </c>
    </row>
    <row r="190" spans="1:65" s="2" customFormat="1" ht="16.5" customHeight="1">
      <c r="A190" s="38"/>
      <c r="B190" s="39"/>
      <c r="C190" s="235" t="s">
        <v>352</v>
      </c>
      <c r="D190" s="235" t="s">
        <v>141</v>
      </c>
      <c r="E190" s="236" t="s">
        <v>1354</v>
      </c>
      <c r="F190" s="237" t="s">
        <v>1355</v>
      </c>
      <c r="G190" s="238" t="s">
        <v>1356</v>
      </c>
      <c r="H190" s="239">
        <v>8</v>
      </c>
      <c r="I190" s="240"/>
      <c r="J190" s="241">
        <f>ROUND(I190*H190,2)</f>
        <v>0</v>
      </c>
      <c r="K190" s="237" t="s">
        <v>1</v>
      </c>
      <c r="L190" s="44"/>
      <c r="M190" s="242" t="s">
        <v>1</v>
      </c>
      <c r="N190" s="243" t="s">
        <v>41</v>
      </c>
      <c r="O190" s="91"/>
      <c r="P190" s="244">
        <f>O190*H190</f>
        <v>0</v>
      </c>
      <c r="Q190" s="244">
        <v>0.0014</v>
      </c>
      <c r="R190" s="244">
        <f>Q190*H190</f>
        <v>0.0112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156</v>
      </c>
      <c r="AT190" s="246" t="s">
        <v>141</v>
      </c>
      <c r="AU190" s="246" t="s">
        <v>86</v>
      </c>
      <c r="AY190" s="17" t="s">
        <v>138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84</v>
      </c>
      <c r="BK190" s="247">
        <f>ROUND(I190*H190,2)</f>
        <v>0</v>
      </c>
      <c r="BL190" s="17" t="s">
        <v>156</v>
      </c>
      <c r="BM190" s="246" t="s">
        <v>1357</v>
      </c>
    </row>
    <row r="191" spans="1:65" s="2" customFormat="1" ht="16.5" customHeight="1">
      <c r="A191" s="38"/>
      <c r="B191" s="39"/>
      <c r="C191" s="235" t="s">
        <v>357</v>
      </c>
      <c r="D191" s="235" t="s">
        <v>141</v>
      </c>
      <c r="E191" s="236" t="s">
        <v>1358</v>
      </c>
      <c r="F191" s="237" t="s">
        <v>1359</v>
      </c>
      <c r="G191" s="238" t="s">
        <v>342</v>
      </c>
      <c r="H191" s="239">
        <v>40.9</v>
      </c>
      <c r="I191" s="240"/>
      <c r="J191" s="241">
        <f>ROUND(I191*H191,2)</f>
        <v>0</v>
      </c>
      <c r="K191" s="237" t="s">
        <v>154</v>
      </c>
      <c r="L191" s="44"/>
      <c r="M191" s="242" t="s">
        <v>1</v>
      </c>
      <c r="N191" s="243" t="s">
        <v>41</v>
      </c>
      <c r="O191" s="91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156</v>
      </c>
      <c r="AT191" s="246" t="s">
        <v>141</v>
      </c>
      <c r="AU191" s="246" t="s">
        <v>86</v>
      </c>
      <c r="AY191" s="17" t="s">
        <v>138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84</v>
      </c>
      <c r="BK191" s="247">
        <f>ROUND(I191*H191,2)</f>
        <v>0</v>
      </c>
      <c r="BL191" s="17" t="s">
        <v>156</v>
      </c>
      <c r="BM191" s="246" t="s">
        <v>1360</v>
      </c>
    </row>
    <row r="192" spans="1:51" s="13" customFormat="1" ht="12">
      <c r="A192" s="13"/>
      <c r="B192" s="248"/>
      <c r="C192" s="249"/>
      <c r="D192" s="250" t="s">
        <v>175</v>
      </c>
      <c r="E192" s="251" t="s">
        <v>1</v>
      </c>
      <c r="F192" s="252" t="s">
        <v>1326</v>
      </c>
      <c r="G192" s="249"/>
      <c r="H192" s="253">
        <v>40.9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175</v>
      </c>
      <c r="AU192" s="259" t="s">
        <v>86</v>
      </c>
      <c r="AV192" s="13" t="s">
        <v>86</v>
      </c>
      <c r="AW192" s="13" t="s">
        <v>32</v>
      </c>
      <c r="AX192" s="13" t="s">
        <v>84</v>
      </c>
      <c r="AY192" s="259" t="s">
        <v>138</v>
      </c>
    </row>
    <row r="193" spans="1:63" s="12" customFormat="1" ht="22.8" customHeight="1">
      <c r="A193" s="12"/>
      <c r="B193" s="219"/>
      <c r="C193" s="220"/>
      <c r="D193" s="221" t="s">
        <v>75</v>
      </c>
      <c r="E193" s="233" t="s">
        <v>1243</v>
      </c>
      <c r="F193" s="233" t="s">
        <v>1244</v>
      </c>
      <c r="G193" s="220"/>
      <c r="H193" s="220"/>
      <c r="I193" s="223"/>
      <c r="J193" s="234">
        <f>BK193</f>
        <v>0</v>
      </c>
      <c r="K193" s="220"/>
      <c r="L193" s="225"/>
      <c r="M193" s="226"/>
      <c r="N193" s="227"/>
      <c r="O193" s="227"/>
      <c r="P193" s="228">
        <f>SUM(P194:P195)</f>
        <v>0</v>
      </c>
      <c r="Q193" s="227"/>
      <c r="R193" s="228">
        <f>SUM(R194:R195)</f>
        <v>0</v>
      </c>
      <c r="S193" s="227"/>
      <c r="T193" s="229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0" t="s">
        <v>84</v>
      </c>
      <c r="AT193" s="231" t="s">
        <v>75</v>
      </c>
      <c r="AU193" s="231" t="s">
        <v>84</v>
      </c>
      <c r="AY193" s="230" t="s">
        <v>138</v>
      </c>
      <c r="BK193" s="232">
        <f>SUM(BK194:BK195)</f>
        <v>0</v>
      </c>
    </row>
    <row r="194" spans="1:65" s="2" customFormat="1" ht="21.75" customHeight="1">
      <c r="A194" s="38"/>
      <c r="B194" s="39"/>
      <c r="C194" s="235" t="s">
        <v>362</v>
      </c>
      <c r="D194" s="235" t="s">
        <v>141</v>
      </c>
      <c r="E194" s="236" t="s">
        <v>1361</v>
      </c>
      <c r="F194" s="237" t="s">
        <v>1362</v>
      </c>
      <c r="G194" s="238" t="s">
        <v>550</v>
      </c>
      <c r="H194" s="239">
        <v>36.294</v>
      </c>
      <c r="I194" s="240"/>
      <c r="J194" s="241">
        <f>ROUND(I194*H194,2)</f>
        <v>0</v>
      </c>
      <c r="K194" s="237" t="s">
        <v>154</v>
      </c>
      <c r="L194" s="44"/>
      <c r="M194" s="242" t="s">
        <v>1</v>
      </c>
      <c r="N194" s="243" t="s">
        <v>41</v>
      </c>
      <c r="O194" s="91"/>
      <c r="P194" s="244">
        <f>O194*H194</f>
        <v>0</v>
      </c>
      <c r="Q194" s="244">
        <v>0</v>
      </c>
      <c r="R194" s="244">
        <f>Q194*H194</f>
        <v>0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156</v>
      </c>
      <c r="AT194" s="246" t="s">
        <v>141</v>
      </c>
      <c r="AU194" s="246" t="s">
        <v>86</v>
      </c>
      <c r="AY194" s="17" t="s">
        <v>138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84</v>
      </c>
      <c r="BK194" s="247">
        <f>ROUND(I194*H194,2)</f>
        <v>0</v>
      </c>
      <c r="BL194" s="17" t="s">
        <v>156</v>
      </c>
      <c r="BM194" s="246" t="s">
        <v>1363</v>
      </c>
    </row>
    <row r="195" spans="1:65" s="2" customFormat="1" ht="21.75" customHeight="1">
      <c r="A195" s="38"/>
      <c r="B195" s="39"/>
      <c r="C195" s="235" t="s">
        <v>370</v>
      </c>
      <c r="D195" s="235" t="s">
        <v>141</v>
      </c>
      <c r="E195" s="236" t="s">
        <v>1364</v>
      </c>
      <c r="F195" s="237" t="s">
        <v>1365</v>
      </c>
      <c r="G195" s="238" t="s">
        <v>550</v>
      </c>
      <c r="H195" s="239">
        <v>36.294</v>
      </c>
      <c r="I195" s="240"/>
      <c r="J195" s="241">
        <f>ROUND(I195*H195,2)</f>
        <v>0</v>
      </c>
      <c r="K195" s="237" t="s">
        <v>154</v>
      </c>
      <c r="L195" s="44"/>
      <c r="M195" s="242" t="s">
        <v>1</v>
      </c>
      <c r="N195" s="243" t="s">
        <v>41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156</v>
      </c>
      <c r="AT195" s="246" t="s">
        <v>141</v>
      </c>
      <c r="AU195" s="246" t="s">
        <v>86</v>
      </c>
      <c r="AY195" s="17" t="s">
        <v>138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84</v>
      </c>
      <c r="BK195" s="247">
        <f>ROUND(I195*H195,2)</f>
        <v>0</v>
      </c>
      <c r="BL195" s="17" t="s">
        <v>156</v>
      </c>
      <c r="BM195" s="246" t="s">
        <v>1366</v>
      </c>
    </row>
    <row r="196" spans="1:63" s="12" customFormat="1" ht="25.9" customHeight="1">
      <c r="A196" s="12"/>
      <c r="B196" s="219"/>
      <c r="C196" s="220"/>
      <c r="D196" s="221" t="s">
        <v>75</v>
      </c>
      <c r="E196" s="222" t="s">
        <v>1249</v>
      </c>
      <c r="F196" s="222" t="s">
        <v>1250</v>
      </c>
      <c r="G196" s="220"/>
      <c r="H196" s="220"/>
      <c r="I196" s="223"/>
      <c r="J196" s="224">
        <f>BK196</f>
        <v>0</v>
      </c>
      <c r="K196" s="220"/>
      <c r="L196" s="225"/>
      <c r="M196" s="226"/>
      <c r="N196" s="227"/>
      <c r="O196" s="227"/>
      <c r="P196" s="228">
        <f>P197</f>
        <v>0</v>
      </c>
      <c r="Q196" s="227"/>
      <c r="R196" s="228">
        <f>R197</f>
        <v>0.013</v>
      </c>
      <c r="S196" s="227"/>
      <c r="T196" s="229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0" t="s">
        <v>86</v>
      </c>
      <c r="AT196" s="231" t="s">
        <v>75</v>
      </c>
      <c r="AU196" s="231" t="s">
        <v>76</v>
      </c>
      <c r="AY196" s="230" t="s">
        <v>138</v>
      </c>
      <c r="BK196" s="232">
        <f>BK197</f>
        <v>0</v>
      </c>
    </row>
    <row r="197" spans="1:63" s="12" customFormat="1" ht="22.8" customHeight="1">
      <c r="A197" s="12"/>
      <c r="B197" s="219"/>
      <c r="C197" s="220"/>
      <c r="D197" s="221" t="s">
        <v>75</v>
      </c>
      <c r="E197" s="233" t="s">
        <v>1251</v>
      </c>
      <c r="F197" s="233" t="s">
        <v>1252</v>
      </c>
      <c r="G197" s="220"/>
      <c r="H197" s="220"/>
      <c r="I197" s="223"/>
      <c r="J197" s="234">
        <f>BK197</f>
        <v>0</v>
      </c>
      <c r="K197" s="220"/>
      <c r="L197" s="225"/>
      <c r="M197" s="226"/>
      <c r="N197" s="227"/>
      <c r="O197" s="227"/>
      <c r="P197" s="228">
        <f>SUM(P198:P205)</f>
        <v>0</v>
      </c>
      <c r="Q197" s="227"/>
      <c r="R197" s="228">
        <f>SUM(R198:R205)</f>
        <v>0.013</v>
      </c>
      <c r="S197" s="227"/>
      <c r="T197" s="229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0" t="s">
        <v>86</v>
      </c>
      <c r="AT197" s="231" t="s">
        <v>75</v>
      </c>
      <c r="AU197" s="231" t="s">
        <v>84</v>
      </c>
      <c r="AY197" s="230" t="s">
        <v>138</v>
      </c>
      <c r="BK197" s="232">
        <f>SUM(BK198:BK205)</f>
        <v>0</v>
      </c>
    </row>
    <row r="198" spans="1:65" s="2" customFormat="1" ht="21.75" customHeight="1">
      <c r="A198" s="38"/>
      <c r="B198" s="39"/>
      <c r="C198" s="235" t="s">
        <v>375</v>
      </c>
      <c r="D198" s="235" t="s">
        <v>141</v>
      </c>
      <c r="E198" s="236" t="s">
        <v>1367</v>
      </c>
      <c r="F198" s="237" t="s">
        <v>1368</v>
      </c>
      <c r="G198" s="238" t="s">
        <v>249</v>
      </c>
      <c r="H198" s="239">
        <v>10.048</v>
      </c>
      <c r="I198" s="240"/>
      <c r="J198" s="241">
        <f>ROUND(I198*H198,2)</f>
        <v>0</v>
      </c>
      <c r="K198" s="237" t="s">
        <v>154</v>
      </c>
      <c r="L198" s="44"/>
      <c r="M198" s="242" t="s">
        <v>1</v>
      </c>
      <c r="N198" s="243" t="s">
        <v>41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210</v>
      </c>
      <c r="AT198" s="246" t="s">
        <v>141</v>
      </c>
      <c r="AU198" s="246" t="s">
        <v>86</v>
      </c>
      <c r="AY198" s="17" t="s">
        <v>138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84</v>
      </c>
      <c r="BK198" s="247">
        <f>ROUND(I198*H198,2)</f>
        <v>0</v>
      </c>
      <c r="BL198" s="17" t="s">
        <v>210</v>
      </c>
      <c r="BM198" s="246" t="s">
        <v>1369</v>
      </c>
    </row>
    <row r="199" spans="1:51" s="13" customFormat="1" ht="12">
      <c r="A199" s="13"/>
      <c r="B199" s="248"/>
      <c r="C199" s="249"/>
      <c r="D199" s="250" t="s">
        <v>175</v>
      </c>
      <c r="E199" s="251" t="s">
        <v>1</v>
      </c>
      <c r="F199" s="252" t="s">
        <v>1370</v>
      </c>
      <c r="G199" s="249"/>
      <c r="H199" s="253">
        <v>10.048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9" t="s">
        <v>175</v>
      </c>
      <c r="AU199" s="259" t="s">
        <v>86</v>
      </c>
      <c r="AV199" s="13" t="s">
        <v>86</v>
      </c>
      <c r="AW199" s="13" t="s">
        <v>32</v>
      </c>
      <c r="AX199" s="13" t="s">
        <v>84</v>
      </c>
      <c r="AY199" s="259" t="s">
        <v>138</v>
      </c>
    </row>
    <row r="200" spans="1:65" s="2" customFormat="1" ht="16.5" customHeight="1">
      <c r="A200" s="38"/>
      <c r="B200" s="39"/>
      <c r="C200" s="286" t="s">
        <v>380</v>
      </c>
      <c r="D200" s="286" t="s">
        <v>529</v>
      </c>
      <c r="E200" s="287" t="s">
        <v>1371</v>
      </c>
      <c r="F200" s="288" t="s">
        <v>1372</v>
      </c>
      <c r="G200" s="289" t="s">
        <v>550</v>
      </c>
      <c r="H200" s="290">
        <v>0.004</v>
      </c>
      <c r="I200" s="291"/>
      <c r="J200" s="292">
        <f>ROUND(I200*H200,2)</f>
        <v>0</v>
      </c>
      <c r="K200" s="288" t="s">
        <v>154</v>
      </c>
      <c r="L200" s="293"/>
      <c r="M200" s="294" t="s">
        <v>1</v>
      </c>
      <c r="N200" s="295" t="s">
        <v>41</v>
      </c>
      <c r="O200" s="91"/>
      <c r="P200" s="244">
        <f>O200*H200</f>
        <v>0</v>
      </c>
      <c r="Q200" s="244">
        <v>1</v>
      </c>
      <c r="R200" s="244">
        <f>Q200*H200</f>
        <v>0.004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391</v>
      </c>
      <c r="AT200" s="246" t="s">
        <v>529</v>
      </c>
      <c r="AU200" s="246" t="s">
        <v>86</v>
      </c>
      <c r="AY200" s="17" t="s">
        <v>138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84</v>
      </c>
      <c r="BK200" s="247">
        <f>ROUND(I200*H200,2)</f>
        <v>0</v>
      </c>
      <c r="BL200" s="17" t="s">
        <v>210</v>
      </c>
      <c r="BM200" s="246" t="s">
        <v>1373</v>
      </c>
    </row>
    <row r="201" spans="1:51" s="13" customFormat="1" ht="12">
      <c r="A201" s="13"/>
      <c r="B201" s="248"/>
      <c r="C201" s="249"/>
      <c r="D201" s="250" t="s">
        <v>175</v>
      </c>
      <c r="E201" s="249"/>
      <c r="F201" s="252" t="s">
        <v>1374</v>
      </c>
      <c r="G201" s="249"/>
      <c r="H201" s="253">
        <v>0.004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9" t="s">
        <v>175</v>
      </c>
      <c r="AU201" s="259" t="s">
        <v>86</v>
      </c>
      <c r="AV201" s="13" t="s">
        <v>86</v>
      </c>
      <c r="AW201" s="13" t="s">
        <v>4</v>
      </c>
      <c r="AX201" s="13" t="s">
        <v>84</v>
      </c>
      <c r="AY201" s="259" t="s">
        <v>138</v>
      </c>
    </row>
    <row r="202" spans="1:65" s="2" customFormat="1" ht="21.75" customHeight="1">
      <c r="A202" s="38"/>
      <c r="B202" s="39"/>
      <c r="C202" s="235" t="s">
        <v>385</v>
      </c>
      <c r="D202" s="235" t="s">
        <v>141</v>
      </c>
      <c r="E202" s="236" t="s">
        <v>1375</v>
      </c>
      <c r="F202" s="237" t="s">
        <v>1376</v>
      </c>
      <c r="G202" s="238" t="s">
        <v>249</v>
      </c>
      <c r="H202" s="239">
        <v>20.096</v>
      </c>
      <c r="I202" s="240"/>
      <c r="J202" s="241">
        <f>ROUND(I202*H202,2)</f>
        <v>0</v>
      </c>
      <c r="K202" s="237" t="s">
        <v>154</v>
      </c>
      <c r="L202" s="44"/>
      <c r="M202" s="242" t="s">
        <v>1</v>
      </c>
      <c r="N202" s="243" t="s">
        <v>41</v>
      </c>
      <c r="O202" s="91"/>
      <c r="P202" s="244">
        <f>O202*H202</f>
        <v>0</v>
      </c>
      <c r="Q202" s="244">
        <v>0</v>
      </c>
      <c r="R202" s="244">
        <f>Q202*H202</f>
        <v>0</v>
      </c>
      <c r="S202" s="244">
        <v>0</v>
      </c>
      <c r="T202" s="24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6" t="s">
        <v>210</v>
      </c>
      <c r="AT202" s="246" t="s">
        <v>141</v>
      </c>
      <c r="AU202" s="246" t="s">
        <v>86</v>
      </c>
      <c r="AY202" s="17" t="s">
        <v>138</v>
      </c>
      <c r="BE202" s="247">
        <f>IF(N202="základní",J202,0)</f>
        <v>0</v>
      </c>
      <c r="BF202" s="247">
        <f>IF(N202="snížená",J202,0)</f>
        <v>0</v>
      </c>
      <c r="BG202" s="247">
        <f>IF(N202="zákl. přenesená",J202,0)</f>
        <v>0</v>
      </c>
      <c r="BH202" s="247">
        <f>IF(N202="sníž. přenesená",J202,0)</f>
        <v>0</v>
      </c>
      <c r="BI202" s="247">
        <f>IF(N202="nulová",J202,0)</f>
        <v>0</v>
      </c>
      <c r="BJ202" s="17" t="s">
        <v>84</v>
      </c>
      <c r="BK202" s="247">
        <f>ROUND(I202*H202,2)</f>
        <v>0</v>
      </c>
      <c r="BL202" s="17" t="s">
        <v>210</v>
      </c>
      <c r="BM202" s="246" t="s">
        <v>1377</v>
      </c>
    </row>
    <row r="203" spans="1:51" s="13" customFormat="1" ht="12">
      <c r="A203" s="13"/>
      <c r="B203" s="248"/>
      <c r="C203" s="249"/>
      <c r="D203" s="250" t="s">
        <v>175</v>
      </c>
      <c r="E203" s="251" t="s">
        <v>1</v>
      </c>
      <c r="F203" s="252" t="s">
        <v>1378</v>
      </c>
      <c r="G203" s="249"/>
      <c r="H203" s="253">
        <v>20.096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9" t="s">
        <v>175</v>
      </c>
      <c r="AU203" s="259" t="s">
        <v>86</v>
      </c>
      <c r="AV203" s="13" t="s">
        <v>86</v>
      </c>
      <c r="AW203" s="13" t="s">
        <v>32</v>
      </c>
      <c r="AX203" s="13" t="s">
        <v>84</v>
      </c>
      <c r="AY203" s="259" t="s">
        <v>138</v>
      </c>
    </row>
    <row r="204" spans="1:65" s="2" customFormat="1" ht="16.5" customHeight="1">
      <c r="A204" s="38"/>
      <c r="B204" s="39"/>
      <c r="C204" s="286" t="s">
        <v>391</v>
      </c>
      <c r="D204" s="286" t="s">
        <v>529</v>
      </c>
      <c r="E204" s="287" t="s">
        <v>1379</v>
      </c>
      <c r="F204" s="288" t="s">
        <v>1380</v>
      </c>
      <c r="G204" s="289" t="s">
        <v>550</v>
      </c>
      <c r="H204" s="290">
        <v>0.009</v>
      </c>
      <c r="I204" s="291"/>
      <c r="J204" s="292">
        <f>ROUND(I204*H204,2)</f>
        <v>0</v>
      </c>
      <c r="K204" s="288" t="s">
        <v>154</v>
      </c>
      <c r="L204" s="293"/>
      <c r="M204" s="294" t="s">
        <v>1</v>
      </c>
      <c r="N204" s="295" t="s">
        <v>41</v>
      </c>
      <c r="O204" s="91"/>
      <c r="P204" s="244">
        <f>O204*H204</f>
        <v>0</v>
      </c>
      <c r="Q204" s="244">
        <v>1</v>
      </c>
      <c r="R204" s="244">
        <f>Q204*H204</f>
        <v>0.009</v>
      </c>
      <c r="S204" s="244">
        <v>0</v>
      </c>
      <c r="T204" s="245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6" t="s">
        <v>391</v>
      </c>
      <c r="AT204" s="246" t="s">
        <v>529</v>
      </c>
      <c r="AU204" s="246" t="s">
        <v>86</v>
      </c>
      <c r="AY204" s="17" t="s">
        <v>138</v>
      </c>
      <c r="BE204" s="247">
        <f>IF(N204="základní",J204,0)</f>
        <v>0</v>
      </c>
      <c r="BF204" s="247">
        <f>IF(N204="snížená",J204,0)</f>
        <v>0</v>
      </c>
      <c r="BG204" s="247">
        <f>IF(N204="zákl. přenesená",J204,0)</f>
        <v>0</v>
      </c>
      <c r="BH204" s="247">
        <f>IF(N204="sníž. přenesená",J204,0)</f>
        <v>0</v>
      </c>
      <c r="BI204" s="247">
        <f>IF(N204="nulová",J204,0)</f>
        <v>0</v>
      </c>
      <c r="BJ204" s="17" t="s">
        <v>84</v>
      </c>
      <c r="BK204" s="247">
        <f>ROUND(I204*H204,2)</f>
        <v>0</v>
      </c>
      <c r="BL204" s="17" t="s">
        <v>210</v>
      </c>
      <c r="BM204" s="246" t="s">
        <v>1381</v>
      </c>
    </row>
    <row r="205" spans="1:51" s="13" customFormat="1" ht="12">
      <c r="A205" s="13"/>
      <c r="B205" s="248"/>
      <c r="C205" s="249"/>
      <c r="D205" s="250" t="s">
        <v>175</v>
      </c>
      <c r="E205" s="249"/>
      <c r="F205" s="252" t="s">
        <v>1382</v>
      </c>
      <c r="G205" s="249"/>
      <c r="H205" s="253">
        <v>0.009</v>
      </c>
      <c r="I205" s="254"/>
      <c r="J205" s="249"/>
      <c r="K205" s="249"/>
      <c r="L205" s="255"/>
      <c r="M205" s="296"/>
      <c r="N205" s="297"/>
      <c r="O205" s="297"/>
      <c r="P205" s="297"/>
      <c r="Q205" s="297"/>
      <c r="R205" s="297"/>
      <c r="S205" s="297"/>
      <c r="T205" s="29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9" t="s">
        <v>175</v>
      </c>
      <c r="AU205" s="259" t="s">
        <v>86</v>
      </c>
      <c r="AV205" s="13" t="s">
        <v>86</v>
      </c>
      <c r="AW205" s="13" t="s">
        <v>4</v>
      </c>
      <c r="AX205" s="13" t="s">
        <v>84</v>
      </c>
      <c r="AY205" s="259" t="s">
        <v>138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183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22:K20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1383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99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ROUND((SUM(BE123:BE205)),2)</f>
        <v>0</v>
      </c>
      <c r="G33" s="38"/>
      <c r="H33" s="38"/>
      <c r="I33" s="162">
        <v>0.21</v>
      </c>
      <c r="J33" s="161">
        <f>ROUND(((SUM(BE123:BE205))*I33),2)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ROUND((SUM(BF123:BF205)),2)</f>
        <v>0</v>
      </c>
      <c r="G34" s="38"/>
      <c r="H34" s="38"/>
      <c r="I34" s="162">
        <v>0.15</v>
      </c>
      <c r="J34" s="161">
        <f>ROUND(((SUM(BF123:BF205))*I34),2)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ROUND((SUM(BG123:BG205)),2)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ROUND((SUM(BH123:BH205)),2)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ROUND((SUM(BI123:BI205)),2)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004 - SO 302 Vodovod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VDI Projekt s.r.o., K Botiči 1453/6,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Město Chrudim,Resselovo nám.77, Chrudim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233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234</v>
      </c>
      <c r="E98" s="203"/>
      <c r="F98" s="203"/>
      <c r="G98" s="203"/>
      <c r="H98" s="203"/>
      <c r="I98" s="204"/>
      <c r="J98" s="205">
        <f>J125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235</v>
      </c>
      <c r="E99" s="203"/>
      <c r="F99" s="203"/>
      <c r="G99" s="203"/>
      <c r="H99" s="203"/>
      <c r="I99" s="204"/>
      <c r="J99" s="205">
        <f>J163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1384</v>
      </c>
      <c r="E100" s="203"/>
      <c r="F100" s="203"/>
      <c r="G100" s="203"/>
      <c r="H100" s="203"/>
      <c r="I100" s="204"/>
      <c r="J100" s="205">
        <f>J165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238</v>
      </c>
      <c r="E101" s="203"/>
      <c r="F101" s="203"/>
      <c r="G101" s="203"/>
      <c r="H101" s="203"/>
      <c r="I101" s="204"/>
      <c r="J101" s="205">
        <f>J170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239</v>
      </c>
      <c r="E102" s="203"/>
      <c r="F102" s="203"/>
      <c r="G102" s="203"/>
      <c r="H102" s="203"/>
      <c r="I102" s="204"/>
      <c r="J102" s="205">
        <f>J200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241</v>
      </c>
      <c r="E103" s="203"/>
      <c r="F103" s="203"/>
      <c r="G103" s="203"/>
      <c r="H103" s="203"/>
      <c r="I103" s="204"/>
      <c r="J103" s="205">
        <f>J204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122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Dopravní napojení sportovišť města Chrudim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110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004 - SO 302 Vodovod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Chrudim</v>
      </c>
      <c r="G117" s="40"/>
      <c r="H117" s="40"/>
      <c r="I117" s="147" t="s">
        <v>22</v>
      </c>
      <c r="J117" s="79" t="str">
        <f>IF(J12="","",J12)</f>
        <v>15. 8. 2019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0.05" customHeight="1">
      <c r="A119" s="38"/>
      <c r="B119" s="39"/>
      <c r="C119" s="32" t="s">
        <v>24</v>
      </c>
      <c r="D119" s="40"/>
      <c r="E119" s="40"/>
      <c r="F119" s="27" t="str">
        <f>E15</f>
        <v>Město Chrudim,Resselovo nám.77, Chrudim</v>
      </c>
      <c r="G119" s="40"/>
      <c r="H119" s="40"/>
      <c r="I119" s="147" t="s">
        <v>30</v>
      </c>
      <c r="J119" s="36" t="str">
        <f>E21</f>
        <v>VDI Projekt s.r.o., K Botiči 1453/6, Praha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28</v>
      </c>
      <c r="D120" s="40"/>
      <c r="E120" s="40"/>
      <c r="F120" s="27" t="str">
        <f>IF(E18="","",E18)</f>
        <v>Vyplň údaj</v>
      </c>
      <c r="G120" s="40"/>
      <c r="H120" s="40"/>
      <c r="I120" s="147" t="s">
        <v>33</v>
      </c>
      <c r="J120" s="36" t="str">
        <f>E24</f>
        <v>Město Chrudim,Resselovo nám.77, Chrudim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123</v>
      </c>
      <c r="D122" s="210" t="s">
        <v>61</v>
      </c>
      <c r="E122" s="210" t="s">
        <v>57</v>
      </c>
      <c r="F122" s="210" t="s">
        <v>58</v>
      </c>
      <c r="G122" s="210" t="s">
        <v>124</v>
      </c>
      <c r="H122" s="210" t="s">
        <v>125</v>
      </c>
      <c r="I122" s="211" t="s">
        <v>126</v>
      </c>
      <c r="J122" s="210" t="s">
        <v>114</v>
      </c>
      <c r="K122" s="212" t="s">
        <v>127</v>
      </c>
      <c r="L122" s="213"/>
      <c r="M122" s="100" t="s">
        <v>1</v>
      </c>
      <c r="N122" s="101" t="s">
        <v>40</v>
      </c>
      <c r="O122" s="101" t="s">
        <v>128</v>
      </c>
      <c r="P122" s="101" t="s">
        <v>129</v>
      </c>
      <c r="Q122" s="101" t="s">
        <v>130</v>
      </c>
      <c r="R122" s="101" t="s">
        <v>131</v>
      </c>
      <c r="S122" s="101" t="s">
        <v>132</v>
      </c>
      <c r="T122" s="102" t="s">
        <v>133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134</v>
      </c>
      <c r="D123" s="40"/>
      <c r="E123" s="40"/>
      <c r="F123" s="40"/>
      <c r="G123" s="40"/>
      <c r="H123" s="40"/>
      <c r="I123" s="144"/>
      <c r="J123" s="214">
        <f>BK123</f>
        <v>0</v>
      </c>
      <c r="K123" s="40"/>
      <c r="L123" s="44"/>
      <c r="M123" s="103"/>
      <c r="N123" s="215"/>
      <c r="O123" s="104"/>
      <c r="P123" s="216">
        <f>P124</f>
        <v>0</v>
      </c>
      <c r="Q123" s="104"/>
      <c r="R123" s="216">
        <f>R124</f>
        <v>41.42149121</v>
      </c>
      <c r="S123" s="104"/>
      <c r="T123" s="217">
        <f>T124</f>
        <v>0.13369999999999999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116</v>
      </c>
      <c r="BK123" s="218">
        <f>BK124</f>
        <v>0</v>
      </c>
    </row>
    <row r="124" spans="1:63" s="12" customFormat="1" ht="25.9" customHeight="1">
      <c r="A124" s="12"/>
      <c r="B124" s="219"/>
      <c r="C124" s="220"/>
      <c r="D124" s="221" t="s">
        <v>75</v>
      </c>
      <c r="E124" s="222" t="s">
        <v>244</v>
      </c>
      <c r="F124" s="222" t="s">
        <v>245</v>
      </c>
      <c r="G124" s="220"/>
      <c r="H124" s="220"/>
      <c r="I124" s="223"/>
      <c r="J124" s="224">
        <f>BK124</f>
        <v>0</v>
      </c>
      <c r="K124" s="220"/>
      <c r="L124" s="225"/>
      <c r="M124" s="226"/>
      <c r="N124" s="227"/>
      <c r="O124" s="227"/>
      <c r="P124" s="228">
        <f>P125+P163+P165+P170+P200+P204</f>
        <v>0</v>
      </c>
      <c r="Q124" s="227"/>
      <c r="R124" s="228">
        <f>R125+R163+R165+R170+R200+R204</f>
        <v>41.42149121</v>
      </c>
      <c r="S124" s="227"/>
      <c r="T124" s="229">
        <f>T125+T163+T165+T170+T200+T204</f>
        <v>0.13369999999999999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0" t="s">
        <v>84</v>
      </c>
      <c r="AT124" s="231" t="s">
        <v>75</v>
      </c>
      <c r="AU124" s="231" t="s">
        <v>76</v>
      </c>
      <c r="AY124" s="230" t="s">
        <v>138</v>
      </c>
      <c r="BK124" s="232">
        <f>BK125+BK163+BK165+BK170+BK200+BK204</f>
        <v>0</v>
      </c>
    </row>
    <row r="125" spans="1:63" s="12" customFormat="1" ht="22.8" customHeight="1">
      <c r="A125" s="12"/>
      <c r="B125" s="219"/>
      <c r="C125" s="220"/>
      <c r="D125" s="221" t="s">
        <v>75</v>
      </c>
      <c r="E125" s="233" t="s">
        <v>84</v>
      </c>
      <c r="F125" s="233" t="s">
        <v>246</v>
      </c>
      <c r="G125" s="220"/>
      <c r="H125" s="220"/>
      <c r="I125" s="223"/>
      <c r="J125" s="234">
        <f>BK125</f>
        <v>0</v>
      </c>
      <c r="K125" s="220"/>
      <c r="L125" s="225"/>
      <c r="M125" s="226"/>
      <c r="N125" s="227"/>
      <c r="O125" s="227"/>
      <c r="P125" s="228">
        <f>SUM(P126:P162)</f>
        <v>0</v>
      </c>
      <c r="Q125" s="227"/>
      <c r="R125" s="228">
        <f>SUM(R126:R162)</f>
        <v>15.17088</v>
      </c>
      <c r="S125" s="227"/>
      <c r="T125" s="229">
        <f>SUM(T126:T162)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84</v>
      </c>
      <c r="AY125" s="230" t="s">
        <v>138</v>
      </c>
      <c r="BK125" s="232">
        <f>SUM(BK126:BK162)</f>
        <v>0</v>
      </c>
    </row>
    <row r="126" spans="1:65" s="2" customFormat="1" ht="21.75" customHeight="1">
      <c r="A126" s="38"/>
      <c r="B126" s="39"/>
      <c r="C126" s="235" t="s">
        <v>84</v>
      </c>
      <c r="D126" s="235" t="s">
        <v>141</v>
      </c>
      <c r="E126" s="236" t="s">
        <v>278</v>
      </c>
      <c r="F126" s="237" t="s">
        <v>279</v>
      </c>
      <c r="G126" s="238" t="s">
        <v>249</v>
      </c>
      <c r="H126" s="239">
        <v>82.5</v>
      </c>
      <c r="I126" s="240"/>
      <c r="J126" s="241">
        <f>ROUND(I126*H126,2)</f>
        <v>0</v>
      </c>
      <c r="K126" s="237" t="s">
        <v>154</v>
      </c>
      <c r="L126" s="44"/>
      <c r="M126" s="242" t="s">
        <v>1</v>
      </c>
      <c r="N126" s="243" t="s">
        <v>41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156</v>
      </c>
      <c r="AT126" s="246" t="s">
        <v>141</v>
      </c>
      <c r="AU126" s="246" t="s">
        <v>86</v>
      </c>
      <c r="AY126" s="17" t="s">
        <v>138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84</v>
      </c>
      <c r="BK126" s="247">
        <f>ROUND(I126*H126,2)</f>
        <v>0</v>
      </c>
      <c r="BL126" s="17" t="s">
        <v>156</v>
      </c>
      <c r="BM126" s="246" t="s">
        <v>1385</v>
      </c>
    </row>
    <row r="127" spans="1:51" s="13" customFormat="1" ht="12">
      <c r="A127" s="13"/>
      <c r="B127" s="248"/>
      <c r="C127" s="249"/>
      <c r="D127" s="250" t="s">
        <v>175</v>
      </c>
      <c r="E127" s="251" t="s">
        <v>1</v>
      </c>
      <c r="F127" s="252" t="s">
        <v>1386</v>
      </c>
      <c r="G127" s="249"/>
      <c r="H127" s="253">
        <v>82.5</v>
      </c>
      <c r="I127" s="254"/>
      <c r="J127" s="249"/>
      <c r="K127" s="249"/>
      <c r="L127" s="255"/>
      <c r="M127" s="256"/>
      <c r="N127" s="257"/>
      <c r="O127" s="257"/>
      <c r="P127" s="257"/>
      <c r="Q127" s="257"/>
      <c r="R127" s="257"/>
      <c r="S127" s="257"/>
      <c r="T127" s="25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9" t="s">
        <v>175</v>
      </c>
      <c r="AU127" s="259" t="s">
        <v>86</v>
      </c>
      <c r="AV127" s="13" t="s">
        <v>86</v>
      </c>
      <c r="AW127" s="13" t="s">
        <v>32</v>
      </c>
      <c r="AX127" s="13" t="s">
        <v>84</v>
      </c>
      <c r="AY127" s="259" t="s">
        <v>138</v>
      </c>
    </row>
    <row r="128" spans="1:65" s="2" customFormat="1" ht="21.75" customHeight="1">
      <c r="A128" s="38"/>
      <c r="B128" s="39"/>
      <c r="C128" s="235" t="s">
        <v>86</v>
      </c>
      <c r="D128" s="235" t="s">
        <v>141</v>
      </c>
      <c r="E128" s="236" t="s">
        <v>1387</v>
      </c>
      <c r="F128" s="237" t="s">
        <v>1388</v>
      </c>
      <c r="G128" s="238" t="s">
        <v>342</v>
      </c>
      <c r="H128" s="239">
        <v>14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41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156</v>
      </c>
      <c r="AT128" s="246" t="s">
        <v>141</v>
      </c>
      <c r="AU128" s="246" t="s">
        <v>86</v>
      </c>
      <c r="AY128" s="17" t="s">
        <v>138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84</v>
      </c>
      <c r="BK128" s="247">
        <f>ROUND(I128*H128,2)</f>
        <v>0</v>
      </c>
      <c r="BL128" s="17" t="s">
        <v>156</v>
      </c>
      <c r="BM128" s="246" t="s">
        <v>1389</v>
      </c>
    </row>
    <row r="129" spans="1:51" s="13" customFormat="1" ht="12">
      <c r="A129" s="13"/>
      <c r="B129" s="248"/>
      <c r="C129" s="249"/>
      <c r="D129" s="250" t="s">
        <v>175</v>
      </c>
      <c r="E129" s="251" t="s">
        <v>1</v>
      </c>
      <c r="F129" s="252" t="s">
        <v>1390</v>
      </c>
      <c r="G129" s="249"/>
      <c r="H129" s="253">
        <v>14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9" t="s">
        <v>175</v>
      </c>
      <c r="AU129" s="259" t="s">
        <v>86</v>
      </c>
      <c r="AV129" s="13" t="s">
        <v>86</v>
      </c>
      <c r="AW129" s="13" t="s">
        <v>32</v>
      </c>
      <c r="AX129" s="13" t="s">
        <v>76</v>
      </c>
      <c r="AY129" s="259" t="s">
        <v>138</v>
      </c>
    </row>
    <row r="130" spans="1:51" s="14" customFormat="1" ht="12">
      <c r="A130" s="14"/>
      <c r="B130" s="260"/>
      <c r="C130" s="261"/>
      <c r="D130" s="250" t="s">
        <v>175</v>
      </c>
      <c r="E130" s="262" t="s">
        <v>1</v>
      </c>
      <c r="F130" s="263" t="s">
        <v>177</v>
      </c>
      <c r="G130" s="261"/>
      <c r="H130" s="264">
        <v>14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0" t="s">
        <v>175</v>
      </c>
      <c r="AU130" s="270" t="s">
        <v>86</v>
      </c>
      <c r="AV130" s="14" t="s">
        <v>156</v>
      </c>
      <c r="AW130" s="14" t="s">
        <v>32</v>
      </c>
      <c r="AX130" s="14" t="s">
        <v>84</v>
      </c>
      <c r="AY130" s="270" t="s">
        <v>138</v>
      </c>
    </row>
    <row r="131" spans="1:65" s="2" customFormat="1" ht="21.75" customHeight="1">
      <c r="A131" s="38"/>
      <c r="B131" s="39"/>
      <c r="C131" s="235" t="s">
        <v>151</v>
      </c>
      <c r="D131" s="235" t="s">
        <v>141</v>
      </c>
      <c r="E131" s="236" t="s">
        <v>1276</v>
      </c>
      <c r="F131" s="237" t="s">
        <v>1277</v>
      </c>
      <c r="G131" s="238" t="s">
        <v>365</v>
      </c>
      <c r="H131" s="239">
        <v>210.1</v>
      </c>
      <c r="I131" s="240"/>
      <c r="J131" s="241">
        <f>ROUND(I131*H131,2)</f>
        <v>0</v>
      </c>
      <c r="K131" s="237" t="s">
        <v>154</v>
      </c>
      <c r="L131" s="44"/>
      <c r="M131" s="242" t="s">
        <v>1</v>
      </c>
      <c r="N131" s="243" t="s">
        <v>41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156</v>
      </c>
      <c r="AT131" s="246" t="s">
        <v>141</v>
      </c>
      <c r="AU131" s="246" t="s">
        <v>86</v>
      </c>
      <c r="AY131" s="17" t="s">
        <v>138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84</v>
      </c>
      <c r="BK131" s="247">
        <f>ROUND(I131*H131,2)</f>
        <v>0</v>
      </c>
      <c r="BL131" s="17" t="s">
        <v>156</v>
      </c>
      <c r="BM131" s="246" t="s">
        <v>1391</v>
      </c>
    </row>
    <row r="132" spans="1:51" s="13" customFormat="1" ht="12">
      <c r="A132" s="13"/>
      <c r="B132" s="248"/>
      <c r="C132" s="249"/>
      <c r="D132" s="250" t="s">
        <v>175</v>
      </c>
      <c r="E132" s="251" t="s">
        <v>1</v>
      </c>
      <c r="F132" s="252" t="s">
        <v>1392</v>
      </c>
      <c r="G132" s="249"/>
      <c r="H132" s="253">
        <v>210.1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9" t="s">
        <v>175</v>
      </c>
      <c r="AU132" s="259" t="s">
        <v>86</v>
      </c>
      <c r="AV132" s="13" t="s">
        <v>86</v>
      </c>
      <c r="AW132" s="13" t="s">
        <v>32</v>
      </c>
      <c r="AX132" s="13" t="s">
        <v>84</v>
      </c>
      <c r="AY132" s="259" t="s">
        <v>138</v>
      </c>
    </row>
    <row r="133" spans="1:65" s="2" customFormat="1" ht="21.75" customHeight="1">
      <c r="A133" s="38"/>
      <c r="B133" s="39"/>
      <c r="C133" s="235" t="s">
        <v>156</v>
      </c>
      <c r="D133" s="235" t="s">
        <v>141</v>
      </c>
      <c r="E133" s="236" t="s">
        <v>1393</v>
      </c>
      <c r="F133" s="237" t="s">
        <v>1394</v>
      </c>
      <c r="G133" s="238" t="s">
        <v>365</v>
      </c>
      <c r="H133" s="239">
        <v>18.909</v>
      </c>
      <c r="I133" s="240"/>
      <c r="J133" s="241">
        <f>ROUND(I133*H133,2)</f>
        <v>0</v>
      </c>
      <c r="K133" s="237" t="s">
        <v>154</v>
      </c>
      <c r="L133" s="44"/>
      <c r="M133" s="242" t="s">
        <v>1</v>
      </c>
      <c r="N133" s="243" t="s">
        <v>41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156</v>
      </c>
      <c r="AT133" s="246" t="s">
        <v>141</v>
      </c>
      <c r="AU133" s="246" t="s">
        <v>86</v>
      </c>
      <c r="AY133" s="17" t="s">
        <v>138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84</v>
      </c>
      <c r="BK133" s="247">
        <f>ROUND(I133*H133,2)</f>
        <v>0</v>
      </c>
      <c r="BL133" s="17" t="s">
        <v>156</v>
      </c>
      <c r="BM133" s="246" t="s">
        <v>1395</v>
      </c>
    </row>
    <row r="134" spans="1:51" s="13" customFormat="1" ht="12">
      <c r="A134" s="13"/>
      <c r="B134" s="248"/>
      <c r="C134" s="249"/>
      <c r="D134" s="250" t="s">
        <v>175</v>
      </c>
      <c r="E134" s="251" t="s">
        <v>1</v>
      </c>
      <c r="F134" s="252" t="s">
        <v>1396</v>
      </c>
      <c r="G134" s="249"/>
      <c r="H134" s="253">
        <v>63.03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9" t="s">
        <v>175</v>
      </c>
      <c r="AU134" s="259" t="s">
        <v>86</v>
      </c>
      <c r="AV134" s="13" t="s">
        <v>86</v>
      </c>
      <c r="AW134" s="13" t="s">
        <v>32</v>
      </c>
      <c r="AX134" s="13" t="s">
        <v>84</v>
      </c>
      <c r="AY134" s="259" t="s">
        <v>138</v>
      </c>
    </row>
    <row r="135" spans="1:51" s="13" customFormat="1" ht="12">
      <c r="A135" s="13"/>
      <c r="B135" s="248"/>
      <c r="C135" s="249"/>
      <c r="D135" s="250" t="s">
        <v>175</v>
      </c>
      <c r="E135" s="249"/>
      <c r="F135" s="252" t="s">
        <v>1397</v>
      </c>
      <c r="G135" s="249"/>
      <c r="H135" s="253">
        <v>18.909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175</v>
      </c>
      <c r="AU135" s="259" t="s">
        <v>86</v>
      </c>
      <c r="AV135" s="13" t="s">
        <v>86</v>
      </c>
      <c r="AW135" s="13" t="s">
        <v>4</v>
      </c>
      <c r="AX135" s="13" t="s">
        <v>84</v>
      </c>
      <c r="AY135" s="259" t="s">
        <v>138</v>
      </c>
    </row>
    <row r="136" spans="1:65" s="2" customFormat="1" ht="16.5" customHeight="1">
      <c r="A136" s="38"/>
      <c r="B136" s="39"/>
      <c r="C136" s="235" t="s">
        <v>137</v>
      </c>
      <c r="D136" s="235" t="s">
        <v>141</v>
      </c>
      <c r="E136" s="236" t="s">
        <v>1284</v>
      </c>
      <c r="F136" s="237" t="s">
        <v>1285</v>
      </c>
      <c r="G136" s="238" t="s">
        <v>249</v>
      </c>
      <c r="H136" s="239">
        <v>382</v>
      </c>
      <c r="I136" s="240"/>
      <c r="J136" s="241">
        <f>ROUND(I136*H136,2)</f>
        <v>0</v>
      </c>
      <c r="K136" s="237" t="s">
        <v>154</v>
      </c>
      <c r="L136" s="44"/>
      <c r="M136" s="242" t="s">
        <v>1</v>
      </c>
      <c r="N136" s="243" t="s">
        <v>41</v>
      </c>
      <c r="O136" s="91"/>
      <c r="P136" s="244">
        <f>O136*H136</f>
        <v>0</v>
      </c>
      <c r="Q136" s="244">
        <v>0.00084</v>
      </c>
      <c r="R136" s="244">
        <f>Q136*H136</f>
        <v>0.32088</v>
      </c>
      <c r="S136" s="244">
        <v>0</v>
      </c>
      <c r="T136" s="245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6" t="s">
        <v>156</v>
      </c>
      <c r="AT136" s="246" t="s">
        <v>141</v>
      </c>
      <c r="AU136" s="246" t="s">
        <v>86</v>
      </c>
      <c r="AY136" s="17" t="s">
        <v>138</v>
      </c>
      <c r="BE136" s="247">
        <f>IF(N136="základní",J136,0)</f>
        <v>0</v>
      </c>
      <c r="BF136" s="247">
        <f>IF(N136="snížená",J136,0)</f>
        <v>0</v>
      </c>
      <c r="BG136" s="247">
        <f>IF(N136="zákl. přenesená",J136,0)</f>
        <v>0</v>
      </c>
      <c r="BH136" s="247">
        <f>IF(N136="sníž. přenesená",J136,0)</f>
        <v>0</v>
      </c>
      <c r="BI136" s="247">
        <f>IF(N136="nulová",J136,0)</f>
        <v>0</v>
      </c>
      <c r="BJ136" s="17" t="s">
        <v>84</v>
      </c>
      <c r="BK136" s="247">
        <f>ROUND(I136*H136,2)</f>
        <v>0</v>
      </c>
      <c r="BL136" s="17" t="s">
        <v>156</v>
      </c>
      <c r="BM136" s="246" t="s">
        <v>1398</v>
      </c>
    </row>
    <row r="137" spans="1:51" s="13" customFormat="1" ht="12">
      <c r="A137" s="13"/>
      <c r="B137" s="248"/>
      <c r="C137" s="249"/>
      <c r="D137" s="250" t="s">
        <v>175</v>
      </c>
      <c r="E137" s="251" t="s">
        <v>1</v>
      </c>
      <c r="F137" s="252" t="s">
        <v>1399</v>
      </c>
      <c r="G137" s="249"/>
      <c r="H137" s="253">
        <v>382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9" t="s">
        <v>175</v>
      </c>
      <c r="AU137" s="259" t="s">
        <v>86</v>
      </c>
      <c r="AV137" s="13" t="s">
        <v>86</v>
      </c>
      <c r="AW137" s="13" t="s">
        <v>32</v>
      </c>
      <c r="AX137" s="13" t="s">
        <v>84</v>
      </c>
      <c r="AY137" s="259" t="s">
        <v>138</v>
      </c>
    </row>
    <row r="138" spans="1:65" s="2" customFormat="1" ht="21.75" customHeight="1">
      <c r="A138" s="38"/>
      <c r="B138" s="39"/>
      <c r="C138" s="235" t="s">
        <v>163</v>
      </c>
      <c r="D138" s="235" t="s">
        <v>141</v>
      </c>
      <c r="E138" s="236" t="s">
        <v>1288</v>
      </c>
      <c r="F138" s="237" t="s">
        <v>1289</v>
      </c>
      <c r="G138" s="238" t="s">
        <v>249</v>
      </c>
      <c r="H138" s="239">
        <v>382</v>
      </c>
      <c r="I138" s="240"/>
      <c r="J138" s="241">
        <f>ROUND(I138*H138,2)</f>
        <v>0</v>
      </c>
      <c r="K138" s="237" t="s">
        <v>154</v>
      </c>
      <c r="L138" s="44"/>
      <c r="M138" s="242" t="s">
        <v>1</v>
      </c>
      <c r="N138" s="243" t="s">
        <v>41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156</v>
      </c>
      <c r="AT138" s="246" t="s">
        <v>141</v>
      </c>
      <c r="AU138" s="246" t="s">
        <v>86</v>
      </c>
      <c r="AY138" s="17" t="s">
        <v>138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156</v>
      </c>
      <c r="BM138" s="246" t="s">
        <v>1400</v>
      </c>
    </row>
    <row r="139" spans="1:51" s="13" customFormat="1" ht="12">
      <c r="A139" s="13"/>
      <c r="B139" s="248"/>
      <c r="C139" s="249"/>
      <c r="D139" s="250" t="s">
        <v>175</v>
      </c>
      <c r="E139" s="251" t="s">
        <v>1</v>
      </c>
      <c r="F139" s="252" t="s">
        <v>1399</v>
      </c>
      <c r="G139" s="249"/>
      <c r="H139" s="253">
        <v>382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175</v>
      </c>
      <c r="AU139" s="259" t="s">
        <v>86</v>
      </c>
      <c r="AV139" s="13" t="s">
        <v>86</v>
      </c>
      <c r="AW139" s="13" t="s">
        <v>32</v>
      </c>
      <c r="AX139" s="13" t="s">
        <v>84</v>
      </c>
      <c r="AY139" s="259" t="s">
        <v>138</v>
      </c>
    </row>
    <row r="140" spans="1:65" s="2" customFormat="1" ht="21.75" customHeight="1">
      <c r="A140" s="38"/>
      <c r="B140" s="39"/>
      <c r="C140" s="235" t="s">
        <v>167</v>
      </c>
      <c r="D140" s="235" t="s">
        <v>141</v>
      </c>
      <c r="E140" s="236" t="s">
        <v>392</v>
      </c>
      <c r="F140" s="237" t="s">
        <v>393</v>
      </c>
      <c r="G140" s="238" t="s">
        <v>365</v>
      </c>
      <c r="H140" s="239">
        <v>210.1</v>
      </c>
      <c r="I140" s="240"/>
      <c r="J140" s="241">
        <f>ROUND(I140*H140,2)</f>
        <v>0</v>
      </c>
      <c r="K140" s="237" t="s">
        <v>145</v>
      </c>
      <c r="L140" s="44"/>
      <c r="M140" s="242" t="s">
        <v>1</v>
      </c>
      <c r="N140" s="243" t="s">
        <v>41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156</v>
      </c>
      <c r="AT140" s="246" t="s">
        <v>141</v>
      </c>
      <c r="AU140" s="246" t="s">
        <v>86</v>
      </c>
      <c r="AY140" s="17" t="s">
        <v>138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84</v>
      </c>
      <c r="BK140" s="247">
        <f>ROUND(I140*H140,2)</f>
        <v>0</v>
      </c>
      <c r="BL140" s="17" t="s">
        <v>156</v>
      </c>
      <c r="BM140" s="246" t="s">
        <v>1401</v>
      </c>
    </row>
    <row r="141" spans="1:51" s="13" customFormat="1" ht="12">
      <c r="A141" s="13"/>
      <c r="B141" s="248"/>
      <c r="C141" s="249"/>
      <c r="D141" s="250" t="s">
        <v>175</v>
      </c>
      <c r="E141" s="251" t="s">
        <v>1</v>
      </c>
      <c r="F141" s="252" t="s">
        <v>1402</v>
      </c>
      <c r="G141" s="249"/>
      <c r="H141" s="253">
        <v>210.1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175</v>
      </c>
      <c r="AU141" s="259" t="s">
        <v>86</v>
      </c>
      <c r="AV141" s="13" t="s">
        <v>86</v>
      </c>
      <c r="AW141" s="13" t="s">
        <v>32</v>
      </c>
      <c r="AX141" s="13" t="s">
        <v>76</v>
      </c>
      <c r="AY141" s="259" t="s">
        <v>138</v>
      </c>
    </row>
    <row r="142" spans="1:51" s="14" customFormat="1" ht="12">
      <c r="A142" s="14"/>
      <c r="B142" s="260"/>
      <c r="C142" s="261"/>
      <c r="D142" s="250" t="s">
        <v>175</v>
      </c>
      <c r="E142" s="262" t="s">
        <v>1</v>
      </c>
      <c r="F142" s="263" t="s">
        <v>177</v>
      </c>
      <c r="G142" s="261"/>
      <c r="H142" s="264">
        <v>210.1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175</v>
      </c>
      <c r="AU142" s="270" t="s">
        <v>86</v>
      </c>
      <c r="AV142" s="14" t="s">
        <v>156</v>
      </c>
      <c r="AW142" s="14" t="s">
        <v>32</v>
      </c>
      <c r="AX142" s="14" t="s">
        <v>84</v>
      </c>
      <c r="AY142" s="270" t="s">
        <v>138</v>
      </c>
    </row>
    <row r="143" spans="1:65" s="2" customFormat="1" ht="21.75" customHeight="1">
      <c r="A143" s="38"/>
      <c r="B143" s="39"/>
      <c r="C143" s="235" t="s">
        <v>171</v>
      </c>
      <c r="D143" s="235" t="s">
        <v>141</v>
      </c>
      <c r="E143" s="236" t="s">
        <v>1296</v>
      </c>
      <c r="F143" s="237" t="s">
        <v>1297</v>
      </c>
      <c r="G143" s="238" t="s">
        <v>365</v>
      </c>
      <c r="H143" s="239">
        <v>210.1</v>
      </c>
      <c r="I143" s="240"/>
      <c r="J143" s="241">
        <f>ROUND(I143*H143,2)</f>
        <v>0</v>
      </c>
      <c r="K143" s="237" t="s">
        <v>154</v>
      </c>
      <c r="L143" s="44"/>
      <c r="M143" s="242" t="s">
        <v>1</v>
      </c>
      <c r="N143" s="243" t="s">
        <v>41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141</v>
      </c>
      <c r="AU143" s="246" t="s">
        <v>86</v>
      </c>
      <c r="AY143" s="17" t="s">
        <v>138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84</v>
      </c>
      <c r="BK143" s="247">
        <f>ROUND(I143*H143,2)</f>
        <v>0</v>
      </c>
      <c r="BL143" s="17" t="s">
        <v>156</v>
      </c>
      <c r="BM143" s="246" t="s">
        <v>1403</v>
      </c>
    </row>
    <row r="144" spans="1:51" s="13" customFormat="1" ht="12">
      <c r="A144" s="13"/>
      <c r="B144" s="248"/>
      <c r="C144" s="249"/>
      <c r="D144" s="250" t="s">
        <v>175</v>
      </c>
      <c r="E144" s="251" t="s">
        <v>1</v>
      </c>
      <c r="F144" s="252" t="s">
        <v>1404</v>
      </c>
      <c r="G144" s="249"/>
      <c r="H144" s="253">
        <v>210.1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9" t="s">
        <v>175</v>
      </c>
      <c r="AU144" s="259" t="s">
        <v>86</v>
      </c>
      <c r="AV144" s="13" t="s">
        <v>86</v>
      </c>
      <c r="AW144" s="13" t="s">
        <v>32</v>
      </c>
      <c r="AX144" s="13" t="s">
        <v>84</v>
      </c>
      <c r="AY144" s="259" t="s">
        <v>138</v>
      </c>
    </row>
    <row r="145" spans="1:65" s="2" customFormat="1" ht="21.75" customHeight="1">
      <c r="A145" s="38"/>
      <c r="B145" s="39"/>
      <c r="C145" s="235" t="s">
        <v>180</v>
      </c>
      <c r="D145" s="235" t="s">
        <v>141</v>
      </c>
      <c r="E145" s="236" t="s">
        <v>1299</v>
      </c>
      <c r="F145" s="237" t="s">
        <v>1300</v>
      </c>
      <c r="G145" s="238" t="s">
        <v>365</v>
      </c>
      <c r="H145" s="239">
        <v>2101</v>
      </c>
      <c r="I145" s="240"/>
      <c r="J145" s="241">
        <f>ROUND(I145*H145,2)</f>
        <v>0</v>
      </c>
      <c r="K145" s="237" t="s">
        <v>154</v>
      </c>
      <c r="L145" s="44"/>
      <c r="M145" s="242" t="s">
        <v>1</v>
      </c>
      <c r="N145" s="243" t="s">
        <v>41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156</v>
      </c>
      <c r="AT145" s="246" t="s">
        <v>141</v>
      </c>
      <c r="AU145" s="246" t="s">
        <v>86</v>
      </c>
      <c r="AY145" s="17" t="s">
        <v>138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84</v>
      </c>
      <c r="BK145" s="247">
        <f>ROUND(I145*H145,2)</f>
        <v>0</v>
      </c>
      <c r="BL145" s="17" t="s">
        <v>156</v>
      </c>
      <c r="BM145" s="246" t="s">
        <v>1405</v>
      </c>
    </row>
    <row r="146" spans="1:51" s="13" customFormat="1" ht="12">
      <c r="A146" s="13"/>
      <c r="B146" s="248"/>
      <c r="C146" s="249"/>
      <c r="D146" s="250" t="s">
        <v>175</v>
      </c>
      <c r="E146" s="251" t="s">
        <v>1</v>
      </c>
      <c r="F146" s="252" t="s">
        <v>1406</v>
      </c>
      <c r="G146" s="249"/>
      <c r="H146" s="253">
        <v>2101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9" t="s">
        <v>175</v>
      </c>
      <c r="AU146" s="259" t="s">
        <v>86</v>
      </c>
      <c r="AV146" s="13" t="s">
        <v>86</v>
      </c>
      <c r="AW146" s="13" t="s">
        <v>32</v>
      </c>
      <c r="AX146" s="13" t="s">
        <v>84</v>
      </c>
      <c r="AY146" s="259" t="s">
        <v>138</v>
      </c>
    </row>
    <row r="147" spans="1:65" s="2" customFormat="1" ht="16.5" customHeight="1">
      <c r="A147" s="38"/>
      <c r="B147" s="39"/>
      <c r="C147" s="235" t="s">
        <v>183</v>
      </c>
      <c r="D147" s="235" t="s">
        <v>141</v>
      </c>
      <c r="E147" s="236" t="s">
        <v>541</v>
      </c>
      <c r="F147" s="237" t="s">
        <v>542</v>
      </c>
      <c r="G147" s="238" t="s">
        <v>365</v>
      </c>
      <c r="H147" s="239">
        <v>210.1</v>
      </c>
      <c r="I147" s="240"/>
      <c r="J147" s="241">
        <f>ROUND(I147*H147,2)</f>
        <v>0</v>
      </c>
      <c r="K147" s="237" t="s">
        <v>154</v>
      </c>
      <c r="L147" s="44"/>
      <c r="M147" s="242" t="s">
        <v>1</v>
      </c>
      <c r="N147" s="243" t="s">
        <v>41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156</v>
      </c>
      <c r="AT147" s="246" t="s">
        <v>141</v>
      </c>
      <c r="AU147" s="246" t="s">
        <v>86</v>
      </c>
      <c r="AY147" s="17" t="s">
        <v>138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84</v>
      </c>
      <c r="BK147" s="247">
        <f>ROUND(I147*H147,2)</f>
        <v>0</v>
      </c>
      <c r="BL147" s="17" t="s">
        <v>156</v>
      </c>
      <c r="BM147" s="246" t="s">
        <v>1407</v>
      </c>
    </row>
    <row r="148" spans="1:51" s="13" customFormat="1" ht="12">
      <c r="A148" s="13"/>
      <c r="B148" s="248"/>
      <c r="C148" s="249"/>
      <c r="D148" s="250" t="s">
        <v>175</v>
      </c>
      <c r="E148" s="251" t="s">
        <v>1</v>
      </c>
      <c r="F148" s="252" t="s">
        <v>1404</v>
      </c>
      <c r="G148" s="249"/>
      <c r="H148" s="253">
        <v>210.1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9" t="s">
        <v>175</v>
      </c>
      <c r="AU148" s="259" t="s">
        <v>86</v>
      </c>
      <c r="AV148" s="13" t="s">
        <v>86</v>
      </c>
      <c r="AW148" s="13" t="s">
        <v>32</v>
      </c>
      <c r="AX148" s="13" t="s">
        <v>84</v>
      </c>
      <c r="AY148" s="259" t="s">
        <v>138</v>
      </c>
    </row>
    <row r="149" spans="1:65" s="2" customFormat="1" ht="21.75" customHeight="1">
      <c r="A149" s="38"/>
      <c r="B149" s="39"/>
      <c r="C149" s="235" t="s">
        <v>187</v>
      </c>
      <c r="D149" s="235" t="s">
        <v>141</v>
      </c>
      <c r="E149" s="236" t="s">
        <v>548</v>
      </c>
      <c r="F149" s="237" t="s">
        <v>549</v>
      </c>
      <c r="G149" s="238" t="s">
        <v>550</v>
      </c>
      <c r="H149" s="239">
        <v>384.483</v>
      </c>
      <c r="I149" s="240"/>
      <c r="J149" s="241">
        <f>ROUND(I149*H149,2)</f>
        <v>0</v>
      </c>
      <c r="K149" s="237" t="s">
        <v>154</v>
      </c>
      <c r="L149" s="44"/>
      <c r="M149" s="242" t="s">
        <v>1</v>
      </c>
      <c r="N149" s="243" t="s">
        <v>41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156</v>
      </c>
      <c r="AT149" s="246" t="s">
        <v>141</v>
      </c>
      <c r="AU149" s="246" t="s">
        <v>86</v>
      </c>
      <c r="AY149" s="17" t="s">
        <v>138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84</v>
      </c>
      <c r="BK149" s="247">
        <f>ROUND(I149*H149,2)</f>
        <v>0</v>
      </c>
      <c r="BL149" s="17" t="s">
        <v>156</v>
      </c>
      <c r="BM149" s="246" t="s">
        <v>1408</v>
      </c>
    </row>
    <row r="150" spans="1:51" s="13" customFormat="1" ht="12">
      <c r="A150" s="13"/>
      <c r="B150" s="248"/>
      <c r="C150" s="249"/>
      <c r="D150" s="250" t="s">
        <v>175</v>
      </c>
      <c r="E150" s="251" t="s">
        <v>1</v>
      </c>
      <c r="F150" s="252" t="s">
        <v>1409</v>
      </c>
      <c r="G150" s="249"/>
      <c r="H150" s="253">
        <v>384.483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9" t="s">
        <v>175</v>
      </c>
      <c r="AU150" s="259" t="s">
        <v>86</v>
      </c>
      <c r="AV150" s="13" t="s">
        <v>86</v>
      </c>
      <c r="AW150" s="13" t="s">
        <v>32</v>
      </c>
      <c r="AX150" s="13" t="s">
        <v>84</v>
      </c>
      <c r="AY150" s="259" t="s">
        <v>138</v>
      </c>
    </row>
    <row r="151" spans="1:65" s="2" customFormat="1" ht="21.75" customHeight="1">
      <c r="A151" s="38"/>
      <c r="B151" s="39"/>
      <c r="C151" s="235" t="s">
        <v>191</v>
      </c>
      <c r="D151" s="235" t="s">
        <v>141</v>
      </c>
      <c r="E151" s="236" t="s">
        <v>554</v>
      </c>
      <c r="F151" s="237" t="s">
        <v>555</v>
      </c>
      <c r="G151" s="238" t="s">
        <v>365</v>
      </c>
      <c r="H151" s="239">
        <v>147.07</v>
      </c>
      <c r="I151" s="240"/>
      <c r="J151" s="241">
        <f>ROUND(I151*H151,2)</f>
        <v>0</v>
      </c>
      <c r="K151" s="237" t="s">
        <v>154</v>
      </c>
      <c r="L151" s="44"/>
      <c r="M151" s="242" t="s">
        <v>1</v>
      </c>
      <c r="N151" s="243" t="s">
        <v>41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156</v>
      </c>
      <c r="AT151" s="246" t="s">
        <v>141</v>
      </c>
      <c r="AU151" s="246" t="s">
        <v>86</v>
      </c>
      <c r="AY151" s="17" t="s">
        <v>138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84</v>
      </c>
      <c r="BK151" s="247">
        <f>ROUND(I151*H151,2)</f>
        <v>0</v>
      </c>
      <c r="BL151" s="17" t="s">
        <v>156</v>
      </c>
      <c r="BM151" s="246" t="s">
        <v>1410</v>
      </c>
    </row>
    <row r="152" spans="1:51" s="13" customFormat="1" ht="12">
      <c r="A152" s="13"/>
      <c r="B152" s="248"/>
      <c r="C152" s="249"/>
      <c r="D152" s="250" t="s">
        <v>175</v>
      </c>
      <c r="E152" s="251" t="s">
        <v>1</v>
      </c>
      <c r="F152" s="252" t="s">
        <v>1411</v>
      </c>
      <c r="G152" s="249"/>
      <c r="H152" s="253">
        <v>147.07</v>
      </c>
      <c r="I152" s="254"/>
      <c r="J152" s="249"/>
      <c r="K152" s="249"/>
      <c r="L152" s="255"/>
      <c r="M152" s="256"/>
      <c r="N152" s="257"/>
      <c r="O152" s="257"/>
      <c r="P152" s="257"/>
      <c r="Q152" s="257"/>
      <c r="R152" s="257"/>
      <c r="S152" s="257"/>
      <c r="T152" s="25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9" t="s">
        <v>175</v>
      </c>
      <c r="AU152" s="259" t="s">
        <v>86</v>
      </c>
      <c r="AV152" s="13" t="s">
        <v>86</v>
      </c>
      <c r="AW152" s="13" t="s">
        <v>32</v>
      </c>
      <c r="AX152" s="13" t="s">
        <v>84</v>
      </c>
      <c r="AY152" s="259" t="s">
        <v>138</v>
      </c>
    </row>
    <row r="153" spans="1:65" s="2" customFormat="1" ht="16.5" customHeight="1">
      <c r="A153" s="38"/>
      <c r="B153" s="39"/>
      <c r="C153" s="286" t="s">
        <v>195</v>
      </c>
      <c r="D153" s="286" t="s">
        <v>529</v>
      </c>
      <c r="E153" s="287" t="s">
        <v>560</v>
      </c>
      <c r="F153" s="288" t="s">
        <v>1311</v>
      </c>
      <c r="G153" s="289" t="s">
        <v>550</v>
      </c>
      <c r="H153" s="290">
        <v>294.14</v>
      </c>
      <c r="I153" s="291"/>
      <c r="J153" s="292">
        <f>ROUND(I153*H153,2)</f>
        <v>0</v>
      </c>
      <c r="K153" s="288" t="s">
        <v>154</v>
      </c>
      <c r="L153" s="293"/>
      <c r="M153" s="294" t="s">
        <v>1</v>
      </c>
      <c r="N153" s="295" t="s">
        <v>41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171</v>
      </c>
      <c r="AT153" s="246" t="s">
        <v>529</v>
      </c>
      <c r="AU153" s="246" t="s">
        <v>86</v>
      </c>
      <c r="AY153" s="17" t="s">
        <v>138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84</v>
      </c>
      <c r="BK153" s="247">
        <f>ROUND(I153*H153,2)</f>
        <v>0</v>
      </c>
      <c r="BL153" s="17" t="s">
        <v>156</v>
      </c>
      <c r="BM153" s="246" t="s">
        <v>1412</v>
      </c>
    </row>
    <row r="154" spans="1:51" s="13" customFormat="1" ht="12">
      <c r="A154" s="13"/>
      <c r="B154" s="248"/>
      <c r="C154" s="249"/>
      <c r="D154" s="250" t="s">
        <v>175</v>
      </c>
      <c r="E154" s="249"/>
      <c r="F154" s="252" t="s">
        <v>1413</v>
      </c>
      <c r="G154" s="249"/>
      <c r="H154" s="253">
        <v>294.14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9" t="s">
        <v>175</v>
      </c>
      <c r="AU154" s="259" t="s">
        <v>86</v>
      </c>
      <c r="AV154" s="13" t="s">
        <v>86</v>
      </c>
      <c r="AW154" s="13" t="s">
        <v>4</v>
      </c>
      <c r="AX154" s="13" t="s">
        <v>84</v>
      </c>
      <c r="AY154" s="259" t="s">
        <v>138</v>
      </c>
    </row>
    <row r="155" spans="1:65" s="2" customFormat="1" ht="21.75" customHeight="1">
      <c r="A155" s="38"/>
      <c r="B155" s="39"/>
      <c r="C155" s="235" t="s">
        <v>200</v>
      </c>
      <c r="D155" s="235" t="s">
        <v>141</v>
      </c>
      <c r="E155" s="236" t="s">
        <v>1314</v>
      </c>
      <c r="F155" s="237" t="s">
        <v>1315</v>
      </c>
      <c r="G155" s="238" t="s">
        <v>365</v>
      </c>
      <c r="H155" s="239">
        <v>47.273</v>
      </c>
      <c r="I155" s="240"/>
      <c r="J155" s="241">
        <f>ROUND(I155*H155,2)</f>
        <v>0</v>
      </c>
      <c r="K155" s="237" t="s">
        <v>154</v>
      </c>
      <c r="L155" s="44"/>
      <c r="M155" s="242" t="s">
        <v>1</v>
      </c>
      <c r="N155" s="243" t="s">
        <v>41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156</v>
      </c>
      <c r="AT155" s="246" t="s">
        <v>141</v>
      </c>
      <c r="AU155" s="246" t="s">
        <v>86</v>
      </c>
      <c r="AY155" s="17" t="s">
        <v>138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84</v>
      </c>
      <c r="BK155" s="247">
        <f>ROUND(I155*H155,2)</f>
        <v>0</v>
      </c>
      <c r="BL155" s="17" t="s">
        <v>156</v>
      </c>
      <c r="BM155" s="246" t="s">
        <v>1414</v>
      </c>
    </row>
    <row r="156" spans="1:51" s="13" customFormat="1" ht="12">
      <c r="A156" s="13"/>
      <c r="B156" s="248"/>
      <c r="C156" s="249"/>
      <c r="D156" s="250" t="s">
        <v>175</v>
      </c>
      <c r="E156" s="251" t="s">
        <v>1</v>
      </c>
      <c r="F156" s="252" t="s">
        <v>1415</v>
      </c>
      <c r="G156" s="249"/>
      <c r="H156" s="253">
        <v>47.273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9" t="s">
        <v>175</v>
      </c>
      <c r="AU156" s="259" t="s">
        <v>86</v>
      </c>
      <c r="AV156" s="13" t="s">
        <v>86</v>
      </c>
      <c r="AW156" s="13" t="s">
        <v>32</v>
      </c>
      <c r="AX156" s="13" t="s">
        <v>84</v>
      </c>
      <c r="AY156" s="259" t="s">
        <v>138</v>
      </c>
    </row>
    <row r="157" spans="1:65" s="2" customFormat="1" ht="16.5" customHeight="1">
      <c r="A157" s="38"/>
      <c r="B157" s="39"/>
      <c r="C157" s="286" t="s">
        <v>8</v>
      </c>
      <c r="D157" s="286" t="s">
        <v>529</v>
      </c>
      <c r="E157" s="287" t="s">
        <v>1318</v>
      </c>
      <c r="F157" s="288" t="s">
        <v>1319</v>
      </c>
      <c r="G157" s="289" t="s">
        <v>550</v>
      </c>
      <c r="H157" s="290">
        <v>94.546</v>
      </c>
      <c r="I157" s="291"/>
      <c r="J157" s="292">
        <f>ROUND(I157*H157,2)</f>
        <v>0</v>
      </c>
      <c r="K157" s="288" t="s">
        <v>154</v>
      </c>
      <c r="L157" s="293"/>
      <c r="M157" s="294" t="s">
        <v>1</v>
      </c>
      <c r="N157" s="295" t="s">
        <v>41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171</v>
      </c>
      <c r="AT157" s="246" t="s">
        <v>529</v>
      </c>
      <c r="AU157" s="246" t="s">
        <v>86</v>
      </c>
      <c r="AY157" s="17" t="s">
        <v>138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84</v>
      </c>
      <c r="BK157" s="247">
        <f>ROUND(I157*H157,2)</f>
        <v>0</v>
      </c>
      <c r="BL157" s="17" t="s">
        <v>156</v>
      </c>
      <c r="BM157" s="246" t="s">
        <v>1416</v>
      </c>
    </row>
    <row r="158" spans="1:51" s="13" customFormat="1" ht="12">
      <c r="A158" s="13"/>
      <c r="B158" s="248"/>
      <c r="C158" s="249"/>
      <c r="D158" s="250" t="s">
        <v>175</v>
      </c>
      <c r="E158" s="249"/>
      <c r="F158" s="252" t="s">
        <v>1417</v>
      </c>
      <c r="G158" s="249"/>
      <c r="H158" s="253">
        <v>94.546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9" t="s">
        <v>175</v>
      </c>
      <c r="AU158" s="259" t="s">
        <v>86</v>
      </c>
      <c r="AV158" s="13" t="s">
        <v>86</v>
      </c>
      <c r="AW158" s="13" t="s">
        <v>4</v>
      </c>
      <c r="AX158" s="13" t="s">
        <v>84</v>
      </c>
      <c r="AY158" s="259" t="s">
        <v>138</v>
      </c>
    </row>
    <row r="159" spans="1:65" s="2" customFormat="1" ht="21.75" customHeight="1">
      <c r="A159" s="38"/>
      <c r="B159" s="39"/>
      <c r="C159" s="235" t="s">
        <v>210</v>
      </c>
      <c r="D159" s="235" t="s">
        <v>141</v>
      </c>
      <c r="E159" s="236" t="s">
        <v>1418</v>
      </c>
      <c r="F159" s="237" t="s">
        <v>1419</v>
      </c>
      <c r="G159" s="238" t="s">
        <v>249</v>
      </c>
      <c r="H159" s="239">
        <v>82.5</v>
      </c>
      <c r="I159" s="240"/>
      <c r="J159" s="241">
        <f>ROUND(I159*H159,2)</f>
        <v>0</v>
      </c>
      <c r="K159" s="237" t="s">
        <v>154</v>
      </c>
      <c r="L159" s="44"/>
      <c r="M159" s="242" t="s">
        <v>1</v>
      </c>
      <c r="N159" s="243" t="s">
        <v>41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156</v>
      </c>
      <c r="AT159" s="246" t="s">
        <v>141</v>
      </c>
      <c r="AU159" s="246" t="s">
        <v>86</v>
      </c>
      <c r="AY159" s="17" t="s">
        <v>138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84</v>
      </c>
      <c r="BK159" s="247">
        <f>ROUND(I159*H159,2)</f>
        <v>0</v>
      </c>
      <c r="BL159" s="17" t="s">
        <v>156</v>
      </c>
      <c r="BM159" s="246" t="s">
        <v>1420</v>
      </c>
    </row>
    <row r="160" spans="1:51" s="13" customFormat="1" ht="12">
      <c r="A160" s="13"/>
      <c r="B160" s="248"/>
      <c r="C160" s="249"/>
      <c r="D160" s="250" t="s">
        <v>175</v>
      </c>
      <c r="E160" s="251" t="s">
        <v>1</v>
      </c>
      <c r="F160" s="252" t="s">
        <v>1421</v>
      </c>
      <c r="G160" s="249"/>
      <c r="H160" s="253">
        <v>82.5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9" t="s">
        <v>175</v>
      </c>
      <c r="AU160" s="259" t="s">
        <v>86</v>
      </c>
      <c r="AV160" s="13" t="s">
        <v>86</v>
      </c>
      <c r="AW160" s="13" t="s">
        <v>32</v>
      </c>
      <c r="AX160" s="13" t="s">
        <v>84</v>
      </c>
      <c r="AY160" s="259" t="s">
        <v>138</v>
      </c>
    </row>
    <row r="161" spans="1:65" s="2" customFormat="1" ht="16.5" customHeight="1">
      <c r="A161" s="38"/>
      <c r="B161" s="39"/>
      <c r="C161" s="286" t="s">
        <v>214</v>
      </c>
      <c r="D161" s="286" t="s">
        <v>529</v>
      </c>
      <c r="E161" s="287" t="s">
        <v>605</v>
      </c>
      <c r="F161" s="288" t="s">
        <v>606</v>
      </c>
      <c r="G161" s="289" t="s">
        <v>550</v>
      </c>
      <c r="H161" s="290">
        <v>14.85</v>
      </c>
      <c r="I161" s="291"/>
      <c r="J161" s="292">
        <f>ROUND(I161*H161,2)</f>
        <v>0</v>
      </c>
      <c r="K161" s="288" t="s">
        <v>154</v>
      </c>
      <c r="L161" s="293"/>
      <c r="M161" s="294" t="s">
        <v>1</v>
      </c>
      <c r="N161" s="295" t="s">
        <v>41</v>
      </c>
      <c r="O161" s="91"/>
      <c r="P161" s="244">
        <f>O161*H161</f>
        <v>0</v>
      </c>
      <c r="Q161" s="244">
        <v>1</v>
      </c>
      <c r="R161" s="244">
        <f>Q161*H161</f>
        <v>14.85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171</v>
      </c>
      <c r="AT161" s="246" t="s">
        <v>529</v>
      </c>
      <c r="AU161" s="246" t="s">
        <v>86</v>
      </c>
      <c r="AY161" s="17" t="s">
        <v>138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84</v>
      </c>
      <c r="BK161" s="247">
        <f>ROUND(I161*H161,2)</f>
        <v>0</v>
      </c>
      <c r="BL161" s="17" t="s">
        <v>156</v>
      </c>
      <c r="BM161" s="246" t="s">
        <v>1422</v>
      </c>
    </row>
    <row r="162" spans="1:51" s="13" customFormat="1" ht="12">
      <c r="A162" s="13"/>
      <c r="B162" s="248"/>
      <c r="C162" s="249"/>
      <c r="D162" s="250" t="s">
        <v>175</v>
      </c>
      <c r="E162" s="251" t="s">
        <v>1</v>
      </c>
      <c r="F162" s="252" t="s">
        <v>1423</v>
      </c>
      <c r="G162" s="249"/>
      <c r="H162" s="253">
        <v>14.85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9" t="s">
        <v>175</v>
      </c>
      <c r="AU162" s="259" t="s">
        <v>86</v>
      </c>
      <c r="AV162" s="13" t="s">
        <v>86</v>
      </c>
      <c r="AW162" s="13" t="s">
        <v>32</v>
      </c>
      <c r="AX162" s="13" t="s">
        <v>84</v>
      </c>
      <c r="AY162" s="259" t="s">
        <v>138</v>
      </c>
    </row>
    <row r="163" spans="1:63" s="12" customFormat="1" ht="22.8" customHeight="1">
      <c r="A163" s="12"/>
      <c r="B163" s="219"/>
      <c r="C163" s="220"/>
      <c r="D163" s="221" t="s">
        <v>75</v>
      </c>
      <c r="E163" s="233" t="s">
        <v>86</v>
      </c>
      <c r="F163" s="233" t="s">
        <v>634</v>
      </c>
      <c r="G163" s="220"/>
      <c r="H163" s="220"/>
      <c r="I163" s="223"/>
      <c r="J163" s="234">
        <f>BK163</f>
        <v>0</v>
      </c>
      <c r="K163" s="220"/>
      <c r="L163" s="225"/>
      <c r="M163" s="226"/>
      <c r="N163" s="227"/>
      <c r="O163" s="227"/>
      <c r="P163" s="228">
        <f>P164</f>
        <v>0</v>
      </c>
      <c r="Q163" s="227"/>
      <c r="R163" s="228">
        <f>R164</f>
        <v>0.046794999999999996</v>
      </c>
      <c r="S163" s="227"/>
      <c r="T163" s="229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0" t="s">
        <v>84</v>
      </c>
      <c r="AT163" s="231" t="s">
        <v>75</v>
      </c>
      <c r="AU163" s="231" t="s">
        <v>84</v>
      </c>
      <c r="AY163" s="230" t="s">
        <v>138</v>
      </c>
      <c r="BK163" s="232">
        <f>BK164</f>
        <v>0</v>
      </c>
    </row>
    <row r="164" spans="1:65" s="2" customFormat="1" ht="21.75" customHeight="1">
      <c r="A164" s="38"/>
      <c r="B164" s="39"/>
      <c r="C164" s="235" t="s">
        <v>218</v>
      </c>
      <c r="D164" s="235" t="s">
        <v>141</v>
      </c>
      <c r="E164" s="236" t="s">
        <v>1323</v>
      </c>
      <c r="F164" s="237" t="s">
        <v>1324</v>
      </c>
      <c r="G164" s="238" t="s">
        <v>342</v>
      </c>
      <c r="H164" s="239">
        <v>95.5</v>
      </c>
      <c r="I164" s="240"/>
      <c r="J164" s="241">
        <f>ROUND(I164*H164,2)</f>
        <v>0</v>
      </c>
      <c r="K164" s="237" t="s">
        <v>154</v>
      </c>
      <c r="L164" s="44"/>
      <c r="M164" s="242" t="s">
        <v>1</v>
      </c>
      <c r="N164" s="243" t="s">
        <v>41</v>
      </c>
      <c r="O164" s="91"/>
      <c r="P164" s="244">
        <f>O164*H164</f>
        <v>0</v>
      </c>
      <c r="Q164" s="244">
        <v>0.00049</v>
      </c>
      <c r="R164" s="244">
        <f>Q164*H164</f>
        <v>0.046794999999999996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156</v>
      </c>
      <c r="AT164" s="246" t="s">
        <v>141</v>
      </c>
      <c r="AU164" s="246" t="s">
        <v>86</v>
      </c>
      <c r="AY164" s="17" t="s">
        <v>138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84</v>
      </c>
      <c r="BK164" s="247">
        <f>ROUND(I164*H164,2)</f>
        <v>0</v>
      </c>
      <c r="BL164" s="17" t="s">
        <v>156</v>
      </c>
      <c r="BM164" s="246" t="s">
        <v>1424</v>
      </c>
    </row>
    <row r="165" spans="1:63" s="12" customFormat="1" ht="22.8" customHeight="1">
      <c r="A165" s="12"/>
      <c r="B165" s="219"/>
      <c r="C165" s="220"/>
      <c r="D165" s="221" t="s">
        <v>75</v>
      </c>
      <c r="E165" s="233" t="s">
        <v>156</v>
      </c>
      <c r="F165" s="233" t="s">
        <v>1425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SUM(P166:P169)</f>
        <v>0</v>
      </c>
      <c r="Q165" s="227"/>
      <c r="R165" s="228">
        <f>SUM(R166:R169)</f>
        <v>0</v>
      </c>
      <c r="S165" s="227"/>
      <c r="T165" s="229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84</v>
      </c>
      <c r="AT165" s="231" t="s">
        <v>75</v>
      </c>
      <c r="AU165" s="231" t="s">
        <v>84</v>
      </c>
      <c r="AY165" s="230" t="s">
        <v>138</v>
      </c>
      <c r="BK165" s="232">
        <f>SUM(BK166:BK169)</f>
        <v>0</v>
      </c>
    </row>
    <row r="166" spans="1:65" s="2" customFormat="1" ht="16.5" customHeight="1">
      <c r="A166" s="38"/>
      <c r="B166" s="39"/>
      <c r="C166" s="235" t="s">
        <v>222</v>
      </c>
      <c r="D166" s="235" t="s">
        <v>141</v>
      </c>
      <c r="E166" s="236" t="s">
        <v>1331</v>
      </c>
      <c r="F166" s="237" t="s">
        <v>1426</v>
      </c>
      <c r="G166" s="238" t="s">
        <v>365</v>
      </c>
      <c r="H166" s="239">
        <v>9.55</v>
      </c>
      <c r="I166" s="240"/>
      <c r="J166" s="241">
        <f>ROUND(I166*H166,2)</f>
        <v>0</v>
      </c>
      <c r="K166" s="237" t="s">
        <v>154</v>
      </c>
      <c r="L166" s="44"/>
      <c r="M166" s="242" t="s">
        <v>1</v>
      </c>
      <c r="N166" s="243" t="s">
        <v>41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156</v>
      </c>
      <c r="AT166" s="246" t="s">
        <v>141</v>
      </c>
      <c r="AU166" s="246" t="s">
        <v>86</v>
      </c>
      <c r="AY166" s="17" t="s">
        <v>138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84</v>
      </c>
      <c r="BK166" s="247">
        <f>ROUND(I166*H166,2)</f>
        <v>0</v>
      </c>
      <c r="BL166" s="17" t="s">
        <v>156</v>
      </c>
      <c r="BM166" s="246" t="s">
        <v>1427</v>
      </c>
    </row>
    <row r="167" spans="1:51" s="13" customFormat="1" ht="12">
      <c r="A167" s="13"/>
      <c r="B167" s="248"/>
      <c r="C167" s="249"/>
      <c r="D167" s="250" t="s">
        <v>175</v>
      </c>
      <c r="E167" s="251" t="s">
        <v>1</v>
      </c>
      <c r="F167" s="252" t="s">
        <v>1428</v>
      </c>
      <c r="G167" s="249"/>
      <c r="H167" s="253">
        <v>9.55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175</v>
      </c>
      <c r="AU167" s="259" t="s">
        <v>86</v>
      </c>
      <c r="AV167" s="13" t="s">
        <v>86</v>
      </c>
      <c r="AW167" s="13" t="s">
        <v>32</v>
      </c>
      <c r="AX167" s="13" t="s">
        <v>84</v>
      </c>
      <c r="AY167" s="259" t="s">
        <v>138</v>
      </c>
    </row>
    <row r="168" spans="1:65" s="2" customFormat="1" ht="16.5" customHeight="1">
      <c r="A168" s="38"/>
      <c r="B168" s="39"/>
      <c r="C168" s="235" t="s">
        <v>228</v>
      </c>
      <c r="D168" s="235" t="s">
        <v>141</v>
      </c>
      <c r="E168" s="236" t="s">
        <v>1429</v>
      </c>
      <c r="F168" s="237" t="s">
        <v>1430</v>
      </c>
      <c r="G168" s="238" t="s">
        <v>365</v>
      </c>
      <c r="H168" s="239">
        <v>0.55</v>
      </c>
      <c r="I168" s="240"/>
      <c r="J168" s="241">
        <f>ROUND(I168*H168,2)</f>
        <v>0</v>
      </c>
      <c r="K168" s="237" t="s">
        <v>154</v>
      </c>
      <c r="L168" s="44"/>
      <c r="M168" s="242" t="s">
        <v>1</v>
      </c>
      <c r="N168" s="243" t="s">
        <v>41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156</v>
      </c>
      <c r="AT168" s="246" t="s">
        <v>141</v>
      </c>
      <c r="AU168" s="246" t="s">
        <v>86</v>
      </c>
      <c r="AY168" s="17" t="s">
        <v>138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84</v>
      </c>
      <c r="BK168" s="247">
        <f>ROUND(I168*H168,2)</f>
        <v>0</v>
      </c>
      <c r="BL168" s="17" t="s">
        <v>156</v>
      </c>
      <c r="BM168" s="246" t="s">
        <v>1431</v>
      </c>
    </row>
    <row r="169" spans="1:51" s="13" customFormat="1" ht="12">
      <c r="A169" s="13"/>
      <c r="B169" s="248"/>
      <c r="C169" s="249"/>
      <c r="D169" s="250" t="s">
        <v>175</v>
      </c>
      <c r="E169" s="251" t="s">
        <v>1</v>
      </c>
      <c r="F169" s="252" t="s">
        <v>1432</v>
      </c>
      <c r="G169" s="249"/>
      <c r="H169" s="253">
        <v>0.55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175</v>
      </c>
      <c r="AU169" s="259" t="s">
        <v>86</v>
      </c>
      <c r="AV169" s="13" t="s">
        <v>86</v>
      </c>
      <c r="AW169" s="13" t="s">
        <v>32</v>
      </c>
      <c r="AX169" s="13" t="s">
        <v>84</v>
      </c>
      <c r="AY169" s="259" t="s">
        <v>138</v>
      </c>
    </row>
    <row r="170" spans="1:63" s="12" customFormat="1" ht="22.8" customHeight="1">
      <c r="A170" s="12"/>
      <c r="B170" s="219"/>
      <c r="C170" s="220"/>
      <c r="D170" s="221" t="s">
        <v>75</v>
      </c>
      <c r="E170" s="233" t="s">
        <v>171</v>
      </c>
      <c r="F170" s="233" t="s">
        <v>802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SUM(P171:P199)</f>
        <v>0</v>
      </c>
      <c r="Q170" s="227"/>
      <c r="R170" s="228">
        <f>SUM(R171:R199)</f>
        <v>1.5308544000000004</v>
      </c>
      <c r="S170" s="227"/>
      <c r="T170" s="229">
        <f>SUM(T171:T199)</f>
        <v>0.13369999999999999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84</v>
      </c>
      <c r="AT170" s="231" t="s">
        <v>75</v>
      </c>
      <c r="AU170" s="231" t="s">
        <v>84</v>
      </c>
      <c r="AY170" s="230" t="s">
        <v>138</v>
      </c>
      <c r="BK170" s="232">
        <f>SUM(BK171:BK199)</f>
        <v>0</v>
      </c>
    </row>
    <row r="171" spans="1:65" s="2" customFormat="1" ht="16.5" customHeight="1">
      <c r="A171" s="38"/>
      <c r="B171" s="39"/>
      <c r="C171" s="235" t="s">
        <v>7</v>
      </c>
      <c r="D171" s="235" t="s">
        <v>141</v>
      </c>
      <c r="E171" s="236" t="s">
        <v>1433</v>
      </c>
      <c r="F171" s="237" t="s">
        <v>1434</v>
      </c>
      <c r="G171" s="238" t="s">
        <v>262</v>
      </c>
      <c r="H171" s="239">
        <v>2</v>
      </c>
      <c r="I171" s="240"/>
      <c r="J171" s="241">
        <f>ROUND(I171*H171,2)</f>
        <v>0</v>
      </c>
      <c r="K171" s="237" t="s">
        <v>154</v>
      </c>
      <c r="L171" s="44"/>
      <c r="M171" s="242" t="s">
        <v>1</v>
      </c>
      <c r="N171" s="243" t="s">
        <v>41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0.04185</v>
      </c>
      <c r="T171" s="245">
        <f>S171*H171</f>
        <v>0.0837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156</v>
      </c>
      <c r="AT171" s="246" t="s">
        <v>141</v>
      </c>
      <c r="AU171" s="246" t="s">
        <v>86</v>
      </c>
      <c r="AY171" s="17" t="s">
        <v>138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84</v>
      </c>
      <c r="BK171" s="247">
        <f>ROUND(I171*H171,2)</f>
        <v>0</v>
      </c>
      <c r="BL171" s="17" t="s">
        <v>156</v>
      </c>
      <c r="BM171" s="246" t="s">
        <v>1435</v>
      </c>
    </row>
    <row r="172" spans="1:65" s="2" customFormat="1" ht="21.75" customHeight="1">
      <c r="A172" s="38"/>
      <c r="B172" s="39"/>
      <c r="C172" s="235" t="s">
        <v>335</v>
      </c>
      <c r="D172" s="235" t="s">
        <v>141</v>
      </c>
      <c r="E172" s="236" t="s">
        <v>1436</v>
      </c>
      <c r="F172" s="237" t="s">
        <v>1437</v>
      </c>
      <c r="G172" s="238" t="s">
        <v>262</v>
      </c>
      <c r="H172" s="239">
        <v>1</v>
      </c>
      <c r="I172" s="240"/>
      <c r="J172" s="241">
        <f>ROUND(I172*H172,2)</f>
        <v>0</v>
      </c>
      <c r="K172" s="237" t="s">
        <v>154</v>
      </c>
      <c r="L172" s="44"/>
      <c r="M172" s="242" t="s">
        <v>1</v>
      </c>
      <c r="N172" s="243" t="s">
        <v>41</v>
      </c>
      <c r="O172" s="91"/>
      <c r="P172" s="244">
        <f>O172*H172</f>
        <v>0</v>
      </c>
      <c r="Q172" s="244">
        <v>0</v>
      </c>
      <c r="R172" s="244">
        <f>Q172*H172</f>
        <v>0</v>
      </c>
      <c r="S172" s="244">
        <v>0.05</v>
      </c>
      <c r="T172" s="245">
        <f>S172*H172</f>
        <v>0.05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156</v>
      </c>
      <c r="AT172" s="246" t="s">
        <v>141</v>
      </c>
      <c r="AU172" s="246" t="s">
        <v>86</v>
      </c>
      <c r="AY172" s="17" t="s">
        <v>138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84</v>
      </c>
      <c r="BK172" s="247">
        <f>ROUND(I172*H172,2)</f>
        <v>0</v>
      </c>
      <c r="BL172" s="17" t="s">
        <v>156</v>
      </c>
      <c r="BM172" s="246" t="s">
        <v>1438</v>
      </c>
    </row>
    <row r="173" spans="1:65" s="2" customFormat="1" ht="21.75" customHeight="1">
      <c r="A173" s="38"/>
      <c r="B173" s="39"/>
      <c r="C173" s="235" t="s">
        <v>339</v>
      </c>
      <c r="D173" s="235" t="s">
        <v>141</v>
      </c>
      <c r="E173" s="236" t="s">
        <v>1439</v>
      </c>
      <c r="F173" s="237" t="s">
        <v>1440</v>
      </c>
      <c r="G173" s="238" t="s">
        <v>342</v>
      </c>
      <c r="H173" s="239">
        <v>95.6</v>
      </c>
      <c r="I173" s="240"/>
      <c r="J173" s="241">
        <f>ROUND(I173*H173,2)</f>
        <v>0</v>
      </c>
      <c r="K173" s="237" t="s">
        <v>154</v>
      </c>
      <c r="L173" s="44"/>
      <c r="M173" s="242" t="s">
        <v>1</v>
      </c>
      <c r="N173" s="243" t="s">
        <v>41</v>
      </c>
      <c r="O173" s="91"/>
      <c r="P173" s="244">
        <f>O173*H173</f>
        <v>0</v>
      </c>
      <c r="Q173" s="244">
        <v>1E-05</v>
      </c>
      <c r="R173" s="244">
        <f>Q173*H173</f>
        <v>0.000956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156</v>
      </c>
      <c r="AT173" s="246" t="s">
        <v>141</v>
      </c>
      <c r="AU173" s="246" t="s">
        <v>86</v>
      </c>
      <c r="AY173" s="17" t="s">
        <v>138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84</v>
      </c>
      <c r="BK173" s="247">
        <f>ROUND(I173*H173,2)</f>
        <v>0</v>
      </c>
      <c r="BL173" s="17" t="s">
        <v>156</v>
      </c>
      <c r="BM173" s="246" t="s">
        <v>1441</v>
      </c>
    </row>
    <row r="174" spans="1:51" s="13" customFormat="1" ht="12">
      <c r="A174" s="13"/>
      <c r="B174" s="248"/>
      <c r="C174" s="249"/>
      <c r="D174" s="250" t="s">
        <v>175</v>
      </c>
      <c r="E174" s="251" t="s">
        <v>1</v>
      </c>
      <c r="F174" s="252" t="s">
        <v>1442</v>
      </c>
      <c r="G174" s="249"/>
      <c r="H174" s="253">
        <v>95.6</v>
      </c>
      <c r="I174" s="254"/>
      <c r="J174" s="249"/>
      <c r="K174" s="249"/>
      <c r="L174" s="255"/>
      <c r="M174" s="256"/>
      <c r="N174" s="257"/>
      <c r="O174" s="257"/>
      <c r="P174" s="257"/>
      <c r="Q174" s="257"/>
      <c r="R174" s="257"/>
      <c r="S174" s="257"/>
      <c r="T174" s="25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9" t="s">
        <v>175</v>
      </c>
      <c r="AU174" s="259" t="s">
        <v>86</v>
      </c>
      <c r="AV174" s="13" t="s">
        <v>86</v>
      </c>
      <c r="AW174" s="13" t="s">
        <v>32</v>
      </c>
      <c r="AX174" s="13" t="s">
        <v>84</v>
      </c>
      <c r="AY174" s="259" t="s">
        <v>138</v>
      </c>
    </row>
    <row r="175" spans="1:65" s="2" customFormat="1" ht="21.75" customHeight="1">
      <c r="A175" s="38"/>
      <c r="B175" s="39"/>
      <c r="C175" s="286" t="s">
        <v>347</v>
      </c>
      <c r="D175" s="286" t="s">
        <v>529</v>
      </c>
      <c r="E175" s="287" t="s">
        <v>1443</v>
      </c>
      <c r="F175" s="288" t="s">
        <v>1444</v>
      </c>
      <c r="G175" s="289" t="s">
        <v>342</v>
      </c>
      <c r="H175" s="290">
        <v>105.16</v>
      </c>
      <c r="I175" s="291"/>
      <c r="J175" s="292">
        <f>ROUND(I175*H175,2)</f>
        <v>0</v>
      </c>
      <c r="K175" s="288" t="s">
        <v>154</v>
      </c>
      <c r="L175" s="293"/>
      <c r="M175" s="294" t="s">
        <v>1</v>
      </c>
      <c r="N175" s="295" t="s">
        <v>41</v>
      </c>
      <c r="O175" s="91"/>
      <c r="P175" s="244">
        <f>O175*H175</f>
        <v>0</v>
      </c>
      <c r="Q175" s="244">
        <v>0.00449</v>
      </c>
      <c r="R175" s="244">
        <f>Q175*H175</f>
        <v>0.4721684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171</v>
      </c>
      <c r="AT175" s="246" t="s">
        <v>529</v>
      </c>
      <c r="AU175" s="246" t="s">
        <v>86</v>
      </c>
      <c r="AY175" s="17" t="s">
        <v>138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156</v>
      </c>
      <c r="BM175" s="246" t="s">
        <v>1445</v>
      </c>
    </row>
    <row r="176" spans="1:51" s="13" customFormat="1" ht="12">
      <c r="A176" s="13"/>
      <c r="B176" s="248"/>
      <c r="C176" s="249"/>
      <c r="D176" s="250" t="s">
        <v>175</v>
      </c>
      <c r="E176" s="249"/>
      <c r="F176" s="252" t="s">
        <v>1446</v>
      </c>
      <c r="G176" s="249"/>
      <c r="H176" s="253">
        <v>105.16</v>
      </c>
      <c r="I176" s="254"/>
      <c r="J176" s="249"/>
      <c r="K176" s="249"/>
      <c r="L176" s="255"/>
      <c r="M176" s="256"/>
      <c r="N176" s="257"/>
      <c r="O176" s="257"/>
      <c r="P176" s="257"/>
      <c r="Q176" s="257"/>
      <c r="R176" s="257"/>
      <c r="S176" s="257"/>
      <c r="T176" s="25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9" t="s">
        <v>175</v>
      </c>
      <c r="AU176" s="259" t="s">
        <v>86</v>
      </c>
      <c r="AV176" s="13" t="s">
        <v>86</v>
      </c>
      <c r="AW176" s="13" t="s">
        <v>4</v>
      </c>
      <c r="AX176" s="13" t="s">
        <v>84</v>
      </c>
      <c r="AY176" s="259" t="s">
        <v>138</v>
      </c>
    </row>
    <row r="177" spans="1:65" s="2" customFormat="1" ht="16.5" customHeight="1">
      <c r="A177" s="38"/>
      <c r="B177" s="39"/>
      <c r="C177" s="235" t="s">
        <v>352</v>
      </c>
      <c r="D177" s="235" t="s">
        <v>141</v>
      </c>
      <c r="E177" s="236" t="s">
        <v>1447</v>
      </c>
      <c r="F177" s="237" t="s">
        <v>1448</v>
      </c>
      <c r="G177" s="238" t="s">
        <v>262</v>
      </c>
      <c r="H177" s="239">
        <v>1</v>
      </c>
      <c r="I177" s="240"/>
      <c r="J177" s="241">
        <f>ROUND(I177*H177,2)</f>
        <v>0</v>
      </c>
      <c r="K177" s="237" t="s">
        <v>154</v>
      </c>
      <c r="L177" s="44"/>
      <c r="M177" s="242" t="s">
        <v>1</v>
      </c>
      <c r="N177" s="243" t="s">
        <v>41</v>
      </c>
      <c r="O177" s="91"/>
      <c r="P177" s="244">
        <f>O177*H177</f>
        <v>0</v>
      </c>
      <c r="Q177" s="244">
        <v>0.00162</v>
      </c>
      <c r="R177" s="244">
        <f>Q177*H177</f>
        <v>0.00162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156</v>
      </c>
      <c r="AT177" s="246" t="s">
        <v>141</v>
      </c>
      <c r="AU177" s="246" t="s">
        <v>86</v>
      </c>
      <c r="AY177" s="17" t="s">
        <v>138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84</v>
      </c>
      <c r="BK177" s="247">
        <f>ROUND(I177*H177,2)</f>
        <v>0</v>
      </c>
      <c r="BL177" s="17" t="s">
        <v>156</v>
      </c>
      <c r="BM177" s="246" t="s">
        <v>1449</v>
      </c>
    </row>
    <row r="178" spans="1:51" s="13" customFormat="1" ht="12">
      <c r="A178" s="13"/>
      <c r="B178" s="248"/>
      <c r="C178" s="249"/>
      <c r="D178" s="250" t="s">
        <v>175</v>
      </c>
      <c r="E178" s="251" t="s">
        <v>1</v>
      </c>
      <c r="F178" s="252" t="s">
        <v>84</v>
      </c>
      <c r="G178" s="249"/>
      <c r="H178" s="253">
        <v>1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9" t="s">
        <v>175</v>
      </c>
      <c r="AU178" s="259" t="s">
        <v>86</v>
      </c>
      <c r="AV178" s="13" t="s">
        <v>86</v>
      </c>
      <c r="AW178" s="13" t="s">
        <v>32</v>
      </c>
      <c r="AX178" s="13" t="s">
        <v>84</v>
      </c>
      <c r="AY178" s="259" t="s">
        <v>138</v>
      </c>
    </row>
    <row r="179" spans="1:65" s="2" customFormat="1" ht="21.75" customHeight="1">
      <c r="A179" s="38"/>
      <c r="B179" s="39"/>
      <c r="C179" s="286" t="s">
        <v>357</v>
      </c>
      <c r="D179" s="286" t="s">
        <v>529</v>
      </c>
      <c r="E179" s="287" t="s">
        <v>1450</v>
      </c>
      <c r="F179" s="288" t="s">
        <v>1451</v>
      </c>
      <c r="G179" s="289" t="s">
        <v>262</v>
      </c>
      <c r="H179" s="290">
        <v>1</v>
      </c>
      <c r="I179" s="291"/>
      <c r="J179" s="292">
        <f>ROUND(I179*H179,2)</f>
        <v>0</v>
      </c>
      <c r="K179" s="288" t="s">
        <v>154</v>
      </c>
      <c r="L179" s="293"/>
      <c r="M179" s="294" t="s">
        <v>1</v>
      </c>
      <c r="N179" s="295" t="s">
        <v>41</v>
      </c>
      <c r="O179" s="91"/>
      <c r="P179" s="244">
        <f>O179*H179</f>
        <v>0</v>
      </c>
      <c r="Q179" s="244">
        <v>0.018</v>
      </c>
      <c r="R179" s="244">
        <f>Q179*H179</f>
        <v>0.018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171</v>
      </c>
      <c r="AT179" s="246" t="s">
        <v>529</v>
      </c>
      <c r="AU179" s="246" t="s">
        <v>86</v>
      </c>
      <c r="AY179" s="17" t="s">
        <v>138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84</v>
      </c>
      <c r="BK179" s="247">
        <f>ROUND(I179*H179,2)</f>
        <v>0</v>
      </c>
      <c r="BL179" s="17" t="s">
        <v>156</v>
      </c>
      <c r="BM179" s="246" t="s">
        <v>1452</v>
      </c>
    </row>
    <row r="180" spans="1:65" s="2" customFormat="1" ht="33" customHeight="1">
      <c r="A180" s="38"/>
      <c r="B180" s="39"/>
      <c r="C180" s="286" t="s">
        <v>362</v>
      </c>
      <c r="D180" s="286" t="s">
        <v>529</v>
      </c>
      <c r="E180" s="287" t="s">
        <v>1453</v>
      </c>
      <c r="F180" s="288" t="s">
        <v>1454</v>
      </c>
      <c r="G180" s="289" t="s">
        <v>262</v>
      </c>
      <c r="H180" s="290">
        <v>1</v>
      </c>
      <c r="I180" s="291"/>
      <c r="J180" s="292">
        <f>ROUND(I180*H180,2)</f>
        <v>0</v>
      </c>
      <c r="K180" s="288" t="s">
        <v>154</v>
      </c>
      <c r="L180" s="293"/>
      <c r="M180" s="294" t="s">
        <v>1</v>
      </c>
      <c r="N180" s="295" t="s">
        <v>41</v>
      </c>
      <c r="O180" s="91"/>
      <c r="P180" s="244">
        <f>O180*H180</f>
        <v>0</v>
      </c>
      <c r="Q180" s="244">
        <v>0.0035</v>
      </c>
      <c r="R180" s="244">
        <f>Q180*H180</f>
        <v>0.0035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171</v>
      </c>
      <c r="AT180" s="246" t="s">
        <v>529</v>
      </c>
      <c r="AU180" s="246" t="s">
        <v>86</v>
      </c>
      <c r="AY180" s="17" t="s">
        <v>138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84</v>
      </c>
      <c r="BK180" s="247">
        <f>ROUND(I180*H180,2)</f>
        <v>0</v>
      </c>
      <c r="BL180" s="17" t="s">
        <v>156</v>
      </c>
      <c r="BM180" s="246" t="s">
        <v>1455</v>
      </c>
    </row>
    <row r="181" spans="1:65" s="2" customFormat="1" ht="16.5" customHeight="1">
      <c r="A181" s="38"/>
      <c r="B181" s="39"/>
      <c r="C181" s="235" t="s">
        <v>370</v>
      </c>
      <c r="D181" s="235" t="s">
        <v>141</v>
      </c>
      <c r="E181" s="236" t="s">
        <v>1456</v>
      </c>
      <c r="F181" s="237" t="s">
        <v>1457</v>
      </c>
      <c r="G181" s="238" t="s">
        <v>262</v>
      </c>
      <c r="H181" s="239">
        <v>2</v>
      </c>
      <c r="I181" s="240"/>
      <c r="J181" s="241">
        <f>ROUND(I181*H181,2)</f>
        <v>0</v>
      </c>
      <c r="K181" s="237" t="s">
        <v>154</v>
      </c>
      <c r="L181" s="44"/>
      <c r="M181" s="242" t="s">
        <v>1</v>
      </c>
      <c r="N181" s="243" t="s">
        <v>41</v>
      </c>
      <c r="O181" s="91"/>
      <c r="P181" s="244">
        <f>O181*H181</f>
        <v>0</v>
      </c>
      <c r="Q181" s="244">
        <v>0.00296</v>
      </c>
      <c r="R181" s="244">
        <f>Q181*H181</f>
        <v>0.00592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156</v>
      </c>
      <c r="AT181" s="246" t="s">
        <v>141</v>
      </c>
      <c r="AU181" s="246" t="s">
        <v>86</v>
      </c>
      <c r="AY181" s="17" t="s">
        <v>138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84</v>
      </c>
      <c r="BK181" s="247">
        <f>ROUND(I181*H181,2)</f>
        <v>0</v>
      </c>
      <c r="BL181" s="17" t="s">
        <v>156</v>
      </c>
      <c r="BM181" s="246" t="s">
        <v>1458</v>
      </c>
    </row>
    <row r="182" spans="1:65" s="2" customFormat="1" ht="21.75" customHeight="1">
      <c r="A182" s="38"/>
      <c r="B182" s="39"/>
      <c r="C182" s="286" t="s">
        <v>375</v>
      </c>
      <c r="D182" s="286" t="s">
        <v>529</v>
      </c>
      <c r="E182" s="287" t="s">
        <v>1459</v>
      </c>
      <c r="F182" s="288" t="s">
        <v>1460</v>
      </c>
      <c r="G182" s="289" t="s">
        <v>262</v>
      </c>
      <c r="H182" s="290">
        <v>2</v>
      </c>
      <c r="I182" s="291"/>
      <c r="J182" s="292">
        <f>ROUND(I182*H182,2)</f>
        <v>0</v>
      </c>
      <c r="K182" s="288" t="s">
        <v>154</v>
      </c>
      <c r="L182" s="293"/>
      <c r="M182" s="294" t="s">
        <v>1</v>
      </c>
      <c r="N182" s="295" t="s">
        <v>41</v>
      </c>
      <c r="O182" s="91"/>
      <c r="P182" s="244">
        <f>O182*H182</f>
        <v>0</v>
      </c>
      <c r="Q182" s="244">
        <v>0.046</v>
      </c>
      <c r="R182" s="244">
        <f>Q182*H182</f>
        <v>0.092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171</v>
      </c>
      <c r="AT182" s="246" t="s">
        <v>529</v>
      </c>
      <c r="AU182" s="246" t="s">
        <v>86</v>
      </c>
      <c r="AY182" s="17" t="s">
        <v>138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84</v>
      </c>
      <c r="BK182" s="247">
        <f>ROUND(I182*H182,2)</f>
        <v>0</v>
      </c>
      <c r="BL182" s="17" t="s">
        <v>156</v>
      </c>
      <c r="BM182" s="246" t="s">
        <v>1461</v>
      </c>
    </row>
    <row r="183" spans="1:65" s="2" customFormat="1" ht="21.75" customHeight="1">
      <c r="A183" s="38"/>
      <c r="B183" s="39"/>
      <c r="C183" s="286" t="s">
        <v>380</v>
      </c>
      <c r="D183" s="286" t="s">
        <v>529</v>
      </c>
      <c r="E183" s="287" t="s">
        <v>1462</v>
      </c>
      <c r="F183" s="288" t="s">
        <v>1463</v>
      </c>
      <c r="G183" s="289" t="s">
        <v>262</v>
      </c>
      <c r="H183" s="290">
        <v>2</v>
      </c>
      <c r="I183" s="291"/>
      <c r="J183" s="292">
        <f>ROUND(I183*H183,2)</f>
        <v>0</v>
      </c>
      <c r="K183" s="288" t="s">
        <v>1</v>
      </c>
      <c r="L183" s="293"/>
      <c r="M183" s="294" t="s">
        <v>1</v>
      </c>
      <c r="N183" s="295" t="s">
        <v>41</v>
      </c>
      <c r="O183" s="91"/>
      <c r="P183" s="244">
        <f>O183*H183</f>
        <v>0</v>
      </c>
      <c r="Q183" s="244">
        <v>0.004</v>
      </c>
      <c r="R183" s="244">
        <f>Q183*H183</f>
        <v>0.008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171</v>
      </c>
      <c r="AT183" s="246" t="s">
        <v>529</v>
      </c>
      <c r="AU183" s="246" t="s">
        <v>86</v>
      </c>
      <c r="AY183" s="17" t="s">
        <v>138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7" t="s">
        <v>84</v>
      </c>
      <c r="BK183" s="247">
        <f>ROUND(I183*H183,2)</f>
        <v>0</v>
      </c>
      <c r="BL183" s="17" t="s">
        <v>156</v>
      </c>
      <c r="BM183" s="246" t="s">
        <v>1464</v>
      </c>
    </row>
    <row r="184" spans="1:65" s="2" customFormat="1" ht="16.5" customHeight="1">
      <c r="A184" s="38"/>
      <c r="B184" s="39"/>
      <c r="C184" s="235" t="s">
        <v>385</v>
      </c>
      <c r="D184" s="235" t="s">
        <v>141</v>
      </c>
      <c r="E184" s="236" t="s">
        <v>1465</v>
      </c>
      <c r="F184" s="237" t="s">
        <v>1466</v>
      </c>
      <c r="G184" s="238" t="s">
        <v>262</v>
      </c>
      <c r="H184" s="239">
        <v>1</v>
      </c>
      <c r="I184" s="240"/>
      <c r="J184" s="241">
        <f>ROUND(I184*H184,2)</f>
        <v>0</v>
      </c>
      <c r="K184" s="237" t="s">
        <v>154</v>
      </c>
      <c r="L184" s="44"/>
      <c r="M184" s="242" t="s">
        <v>1</v>
      </c>
      <c r="N184" s="243" t="s">
        <v>41</v>
      </c>
      <c r="O184" s="91"/>
      <c r="P184" s="244">
        <f>O184*H184</f>
        <v>0</v>
      </c>
      <c r="Q184" s="244">
        <v>0.00034</v>
      </c>
      <c r="R184" s="244">
        <f>Q184*H184</f>
        <v>0.00034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156</v>
      </c>
      <c r="AT184" s="246" t="s">
        <v>141</v>
      </c>
      <c r="AU184" s="246" t="s">
        <v>86</v>
      </c>
      <c r="AY184" s="17" t="s">
        <v>138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84</v>
      </c>
      <c r="BK184" s="247">
        <f>ROUND(I184*H184,2)</f>
        <v>0</v>
      </c>
      <c r="BL184" s="17" t="s">
        <v>156</v>
      </c>
      <c r="BM184" s="246" t="s">
        <v>1467</v>
      </c>
    </row>
    <row r="185" spans="1:65" s="2" customFormat="1" ht="21.75" customHeight="1">
      <c r="A185" s="38"/>
      <c r="B185" s="39"/>
      <c r="C185" s="286" t="s">
        <v>391</v>
      </c>
      <c r="D185" s="286" t="s">
        <v>529</v>
      </c>
      <c r="E185" s="287" t="s">
        <v>1468</v>
      </c>
      <c r="F185" s="288" t="s">
        <v>1469</v>
      </c>
      <c r="G185" s="289" t="s">
        <v>262</v>
      </c>
      <c r="H185" s="290">
        <v>1</v>
      </c>
      <c r="I185" s="291"/>
      <c r="J185" s="292">
        <f>ROUND(I185*H185,2)</f>
        <v>0</v>
      </c>
      <c r="K185" s="288" t="s">
        <v>154</v>
      </c>
      <c r="L185" s="293"/>
      <c r="M185" s="294" t="s">
        <v>1</v>
      </c>
      <c r="N185" s="295" t="s">
        <v>41</v>
      </c>
      <c r="O185" s="91"/>
      <c r="P185" s="244">
        <f>O185*H185</f>
        <v>0</v>
      </c>
      <c r="Q185" s="244">
        <v>0.0425</v>
      </c>
      <c r="R185" s="244">
        <f>Q185*H185</f>
        <v>0.0425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171</v>
      </c>
      <c r="AT185" s="246" t="s">
        <v>529</v>
      </c>
      <c r="AU185" s="246" t="s">
        <v>86</v>
      </c>
      <c r="AY185" s="17" t="s">
        <v>138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84</v>
      </c>
      <c r="BK185" s="247">
        <f>ROUND(I185*H185,2)</f>
        <v>0</v>
      </c>
      <c r="BL185" s="17" t="s">
        <v>156</v>
      </c>
      <c r="BM185" s="246" t="s">
        <v>1470</v>
      </c>
    </row>
    <row r="186" spans="1:65" s="2" customFormat="1" ht="16.5" customHeight="1">
      <c r="A186" s="38"/>
      <c r="B186" s="39"/>
      <c r="C186" s="286" t="s">
        <v>396</v>
      </c>
      <c r="D186" s="286" t="s">
        <v>529</v>
      </c>
      <c r="E186" s="287" t="s">
        <v>1471</v>
      </c>
      <c r="F186" s="288" t="s">
        <v>1472</v>
      </c>
      <c r="G186" s="289" t="s">
        <v>262</v>
      </c>
      <c r="H186" s="290">
        <v>1</v>
      </c>
      <c r="I186" s="291"/>
      <c r="J186" s="292">
        <f>ROUND(I186*H186,2)</f>
        <v>0</v>
      </c>
      <c r="K186" s="288" t="s">
        <v>1</v>
      </c>
      <c r="L186" s="293"/>
      <c r="M186" s="294" t="s">
        <v>1</v>
      </c>
      <c r="N186" s="295" t="s">
        <v>41</v>
      </c>
      <c r="O186" s="91"/>
      <c r="P186" s="244">
        <f>O186*H186</f>
        <v>0</v>
      </c>
      <c r="Q186" s="244">
        <v>0.0425</v>
      </c>
      <c r="R186" s="244">
        <f>Q186*H186</f>
        <v>0.0425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171</v>
      </c>
      <c r="AT186" s="246" t="s">
        <v>529</v>
      </c>
      <c r="AU186" s="246" t="s">
        <v>86</v>
      </c>
      <c r="AY186" s="17" t="s">
        <v>138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84</v>
      </c>
      <c r="BK186" s="247">
        <f>ROUND(I186*H186,2)</f>
        <v>0</v>
      </c>
      <c r="BL186" s="17" t="s">
        <v>156</v>
      </c>
      <c r="BM186" s="246" t="s">
        <v>1473</v>
      </c>
    </row>
    <row r="187" spans="1:65" s="2" customFormat="1" ht="21.75" customHeight="1">
      <c r="A187" s="38"/>
      <c r="B187" s="39"/>
      <c r="C187" s="235" t="s">
        <v>400</v>
      </c>
      <c r="D187" s="235" t="s">
        <v>141</v>
      </c>
      <c r="E187" s="236" t="s">
        <v>1474</v>
      </c>
      <c r="F187" s="237" t="s">
        <v>1475</v>
      </c>
      <c r="G187" s="238" t="s">
        <v>262</v>
      </c>
      <c r="H187" s="239">
        <v>3</v>
      </c>
      <c r="I187" s="240"/>
      <c r="J187" s="241">
        <f>ROUND(I187*H187,2)</f>
        <v>0</v>
      </c>
      <c r="K187" s="237" t="s">
        <v>154</v>
      </c>
      <c r="L187" s="44"/>
      <c r="M187" s="242" t="s">
        <v>1</v>
      </c>
      <c r="N187" s="243" t="s">
        <v>41</v>
      </c>
      <c r="O187" s="91"/>
      <c r="P187" s="244">
        <f>O187*H187</f>
        <v>0</v>
      </c>
      <c r="Q187" s="244">
        <v>0.00299</v>
      </c>
      <c r="R187" s="244">
        <f>Q187*H187</f>
        <v>0.00897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156</v>
      </c>
      <c r="AT187" s="246" t="s">
        <v>141</v>
      </c>
      <c r="AU187" s="246" t="s">
        <v>86</v>
      </c>
      <c r="AY187" s="17" t="s">
        <v>138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84</v>
      </c>
      <c r="BK187" s="247">
        <f>ROUND(I187*H187,2)</f>
        <v>0</v>
      </c>
      <c r="BL187" s="17" t="s">
        <v>156</v>
      </c>
      <c r="BM187" s="246" t="s">
        <v>1476</v>
      </c>
    </row>
    <row r="188" spans="1:65" s="2" customFormat="1" ht="21.75" customHeight="1">
      <c r="A188" s="38"/>
      <c r="B188" s="39"/>
      <c r="C188" s="286" t="s">
        <v>404</v>
      </c>
      <c r="D188" s="286" t="s">
        <v>529</v>
      </c>
      <c r="E188" s="287" t="s">
        <v>1477</v>
      </c>
      <c r="F188" s="288" t="s">
        <v>1478</v>
      </c>
      <c r="G188" s="289" t="s">
        <v>262</v>
      </c>
      <c r="H188" s="290">
        <v>3</v>
      </c>
      <c r="I188" s="291"/>
      <c r="J188" s="292">
        <f>ROUND(I188*H188,2)</f>
        <v>0</v>
      </c>
      <c r="K188" s="288" t="s">
        <v>154</v>
      </c>
      <c r="L188" s="293"/>
      <c r="M188" s="294" t="s">
        <v>1</v>
      </c>
      <c r="N188" s="295" t="s">
        <v>41</v>
      </c>
      <c r="O188" s="91"/>
      <c r="P188" s="244">
        <f>O188*H188</f>
        <v>0</v>
      </c>
      <c r="Q188" s="244">
        <v>0.014</v>
      </c>
      <c r="R188" s="244">
        <f>Q188*H188</f>
        <v>0.042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171</v>
      </c>
      <c r="AT188" s="246" t="s">
        <v>529</v>
      </c>
      <c r="AU188" s="246" t="s">
        <v>86</v>
      </c>
      <c r="AY188" s="17" t="s">
        <v>138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84</v>
      </c>
      <c r="BK188" s="247">
        <f>ROUND(I188*H188,2)</f>
        <v>0</v>
      </c>
      <c r="BL188" s="17" t="s">
        <v>156</v>
      </c>
      <c r="BM188" s="246" t="s">
        <v>1479</v>
      </c>
    </row>
    <row r="189" spans="1:65" s="2" customFormat="1" ht="16.5" customHeight="1">
      <c r="A189" s="38"/>
      <c r="B189" s="39"/>
      <c r="C189" s="235" t="s">
        <v>408</v>
      </c>
      <c r="D189" s="235" t="s">
        <v>141</v>
      </c>
      <c r="E189" s="236" t="s">
        <v>1480</v>
      </c>
      <c r="F189" s="237" t="s">
        <v>1481</v>
      </c>
      <c r="G189" s="238" t="s">
        <v>342</v>
      </c>
      <c r="H189" s="239">
        <v>95.6</v>
      </c>
      <c r="I189" s="240"/>
      <c r="J189" s="241">
        <f>ROUND(I189*H189,2)</f>
        <v>0</v>
      </c>
      <c r="K189" s="237" t="s">
        <v>154</v>
      </c>
      <c r="L189" s="44"/>
      <c r="M189" s="242" t="s">
        <v>1</v>
      </c>
      <c r="N189" s="243" t="s">
        <v>41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156</v>
      </c>
      <c r="AT189" s="246" t="s">
        <v>141</v>
      </c>
      <c r="AU189" s="246" t="s">
        <v>86</v>
      </c>
      <c r="AY189" s="17" t="s">
        <v>138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84</v>
      </c>
      <c r="BK189" s="247">
        <f>ROUND(I189*H189,2)</f>
        <v>0</v>
      </c>
      <c r="BL189" s="17" t="s">
        <v>156</v>
      </c>
      <c r="BM189" s="246" t="s">
        <v>1482</v>
      </c>
    </row>
    <row r="190" spans="1:51" s="13" customFormat="1" ht="12">
      <c r="A190" s="13"/>
      <c r="B190" s="248"/>
      <c r="C190" s="249"/>
      <c r="D190" s="250" t="s">
        <v>175</v>
      </c>
      <c r="E190" s="251" t="s">
        <v>1</v>
      </c>
      <c r="F190" s="252" t="s">
        <v>1442</v>
      </c>
      <c r="G190" s="249"/>
      <c r="H190" s="253">
        <v>95.6</v>
      </c>
      <c r="I190" s="254"/>
      <c r="J190" s="249"/>
      <c r="K190" s="249"/>
      <c r="L190" s="255"/>
      <c r="M190" s="256"/>
      <c r="N190" s="257"/>
      <c r="O190" s="257"/>
      <c r="P190" s="257"/>
      <c r="Q190" s="257"/>
      <c r="R190" s="257"/>
      <c r="S190" s="257"/>
      <c r="T190" s="25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9" t="s">
        <v>175</v>
      </c>
      <c r="AU190" s="259" t="s">
        <v>86</v>
      </c>
      <c r="AV190" s="13" t="s">
        <v>86</v>
      </c>
      <c r="AW190" s="13" t="s">
        <v>32</v>
      </c>
      <c r="AX190" s="13" t="s">
        <v>84</v>
      </c>
      <c r="AY190" s="259" t="s">
        <v>138</v>
      </c>
    </row>
    <row r="191" spans="1:65" s="2" customFormat="1" ht="21.75" customHeight="1">
      <c r="A191" s="38"/>
      <c r="B191" s="39"/>
      <c r="C191" s="235" t="s">
        <v>412</v>
      </c>
      <c r="D191" s="235" t="s">
        <v>141</v>
      </c>
      <c r="E191" s="236" t="s">
        <v>1483</v>
      </c>
      <c r="F191" s="237" t="s">
        <v>1484</v>
      </c>
      <c r="G191" s="238" t="s">
        <v>342</v>
      </c>
      <c r="H191" s="239">
        <v>95.6</v>
      </c>
      <c r="I191" s="240"/>
      <c r="J191" s="241">
        <f>ROUND(I191*H191,2)</f>
        <v>0</v>
      </c>
      <c r="K191" s="237" t="s">
        <v>154</v>
      </c>
      <c r="L191" s="44"/>
      <c r="M191" s="242" t="s">
        <v>1</v>
      </c>
      <c r="N191" s="243" t="s">
        <v>41</v>
      </c>
      <c r="O191" s="91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156</v>
      </c>
      <c r="AT191" s="246" t="s">
        <v>141</v>
      </c>
      <c r="AU191" s="246" t="s">
        <v>86</v>
      </c>
      <c r="AY191" s="17" t="s">
        <v>138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84</v>
      </c>
      <c r="BK191" s="247">
        <f>ROUND(I191*H191,2)</f>
        <v>0</v>
      </c>
      <c r="BL191" s="17" t="s">
        <v>156</v>
      </c>
      <c r="BM191" s="246" t="s">
        <v>1485</v>
      </c>
    </row>
    <row r="192" spans="1:51" s="13" customFormat="1" ht="12">
      <c r="A192" s="13"/>
      <c r="B192" s="248"/>
      <c r="C192" s="249"/>
      <c r="D192" s="250" t="s">
        <v>175</v>
      </c>
      <c r="E192" s="251" t="s">
        <v>1</v>
      </c>
      <c r="F192" s="252" t="s">
        <v>1442</v>
      </c>
      <c r="G192" s="249"/>
      <c r="H192" s="253">
        <v>95.6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9" t="s">
        <v>175</v>
      </c>
      <c r="AU192" s="259" t="s">
        <v>86</v>
      </c>
      <c r="AV192" s="13" t="s">
        <v>86</v>
      </c>
      <c r="AW192" s="13" t="s">
        <v>32</v>
      </c>
      <c r="AX192" s="13" t="s">
        <v>84</v>
      </c>
      <c r="AY192" s="259" t="s">
        <v>138</v>
      </c>
    </row>
    <row r="193" spans="1:65" s="2" customFormat="1" ht="16.5" customHeight="1">
      <c r="A193" s="38"/>
      <c r="B193" s="39"/>
      <c r="C193" s="235" t="s">
        <v>416</v>
      </c>
      <c r="D193" s="235" t="s">
        <v>141</v>
      </c>
      <c r="E193" s="236" t="s">
        <v>1486</v>
      </c>
      <c r="F193" s="237" t="s">
        <v>1487</v>
      </c>
      <c r="G193" s="238" t="s">
        <v>262</v>
      </c>
      <c r="H193" s="239">
        <v>3</v>
      </c>
      <c r="I193" s="240"/>
      <c r="J193" s="241">
        <f>ROUND(I193*H193,2)</f>
        <v>0</v>
      </c>
      <c r="K193" s="237" t="s">
        <v>154</v>
      </c>
      <c r="L193" s="44"/>
      <c r="M193" s="242" t="s">
        <v>1</v>
      </c>
      <c r="N193" s="243" t="s">
        <v>41</v>
      </c>
      <c r="O193" s="91"/>
      <c r="P193" s="244">
        <f>O193*H193</f>
        <v>0</v>
      </c>
      <c r="Q193" s="244">
        <v>0.12303</v>
      </c>
      <c r="R193" s="244">
        <f>Q193*H193</f>
        <v>0.36909000000000003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156</v>
      </c>
      <c r="AT193" s="246" t="s">
        <v>141</v>
      </c>
      <c r="AU193" s="246" t="s">
        <v>86</v>
      </c>
      <c r="AY193" s="17" t="s">
        <v>138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84</v>
      </c>
      <c r="BK193" s="247">
        <f>ROUND(I193*H193,2)</f>
        <v>0</v>
      </c>
      <c r="BL193" s="17" t="s">
        <v>156</v>
      </c>
      <c r="BM193" s="246" t="s">
        <v>1488</v>
      </c>
    </row>
    <row r="194" spans="1:65" s="2" customFormat="1" ht="21.75" customHeight="1">
      <c r="A194" s="38"/>
      <c r="B194" s="39"/>
      <c r="C194" s="286" t="s">
        <v>420</v>
      </c>
      <c r="D194" s="286" t="s">
        <v>529</v>
      </c>
      <c r="E194" s="287" t="s">
        <v>1489</v>
      </c>
      <c r="F194" s="288" t="s">
        <v>1490</v>
      </c>
      <c r="G194" s="289" t="s">
        <v>262</v>
      </c>
      <c r="H194" s="290">
        <v>3</v>
      </c>
      <c r="I194" s="291"/>
      <c r="J194" s="292">
        <f>ROUND(I194*H194,2)</f>
        <v>0</v>
      </c>
      <c r="K194" s="288" t="s">
        <v>154</v>
      </c>
      <c r="L194" s="293"/>
      <c r="M194" s="294" t="s">
        <v>1</v>
      </c>
      <c r="N194" s="295" t="s">
        <v>41</v>
      </c>
      <c r="O194" s="91"/>
      <c r="P194" s="244">
        <f>O194*H194</f>
        <v>0</v>
      </c>
      <c r="Q194" s="244">
        <v>0.0133</v>
      </c>
      <c r="R194" s="244">
        <f>Q194*H194</f>
        <v>0.0399</v>
      </c>
      <c r="S194" s="244">
        <v>0</v>
      </c>
      <c r="T194" s="24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6" t="s">
        <v>171</v>
      </c>
      <c r="AT194" s="246" t="s">
        <v>529</v>
      </c>
      <c r="AU194" s="246" t="s">
        <v>86</v>
      </c>
      <c r="AY194" s="17" t="s">
        <v>138</v>
      </c>
      <c r="BE194" s="247">
        <f>IF(N194="základní",J194,0)</f>
        <v>0</v>
      </c>
      <c r="BF194" s="247">
        <f>IF(N194="snížená",J194,0)</f>
        <v>0</v>
      </c>
      <c r="BG194" s="247">
        <f>IF(N194="zákl. přenesená",J194,0)</f>
        <v>0</v>
      </c>
      <c r="BH194" s="247">
        <f>IF(N194="sníž. přenesená",J194,0)</f>
        <v>0</v>
      </c>
      <c r="BI194" s="247">
        <f>IF(N194="nulová",J194,0)</f>
        <v>0</v>
      </c>
      <c r="BJ194" s="17" t="s">
        <v>84</v>
      </c>
      <c r="BK194" s="247">
        <f>ROUND(I194*H194,2)</f>
        <v>0</v>
      </c>
      <c r="BL194" s="17" t="s">
        <v>156</v>
      </c>
      <c r="BM194" s="246" t="s">
        <v>1491</v>
      </c>
    </row>
    <row r="195" spans="1:65" s="2" customFormat="1" ht="16.5" customHeight="1">
      <c r="A195" s="38"/>
      <c r="B195" s="39"/>
      <c r="C195" s="235" t="s">
        <v>424</v>
      </c>
      <c r="D195" s="235" t="s">
        <v>141</v>
      </c>
      <c r="E195" s="236" t="s">
        <v>1492</v>
      </c>
      <c r="F195" s="237" t="s">
        <v>1493</v>
      </c>
      <c r="G195" s="238" t="s">
        <v>262</v>
      </c>
      <c r="H195" s="239">
        <v>1</v>
      </c>
      <c r="I195" s="240"/>
      <c r="J195" s="241">
        <f>ROUND(I195*H195,2)</f>
        <v>0</v>
      </c>
      <c r="K195" s="237" t="s">
        <v>154</v>
      </c>
      <c r="L195" s="44"/>
      <c r="M195" s="242" t="s">
        <v>1</v>
      </c>
      <c r="N195" s="243" t="s">
        <v>41</v>
      </c>
      <c r="O195" s="91"/>
      <c r="P195" s="244">
        <f>O195*H195</f>
        <v>0</v>
      </c>
      <c r="Q195" s="244">
        <v>0.32906</v>
      </c>
      <c r="R195" s="244">
        <f>Q195*H195</f>
        <v>0.32906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156</v>
      </c>
      <c r="AT195" s="246" t="s">
        <v>141</v>
      </c>
      <c r="AU195" s="246" t="s">
        <v>86</v>
      </c>
      <c r="AY195" s="17" t="s">
        <v>138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84</v>
      </c>
      <c r="BK195" s="247">
        <f>ROUND(I195*H195,2)</f>
        <v>0</v>
      </c>
      <c r="BL195" s="17" t="s">
        <v>156</v>
      </c>
      <c r="BM195" s="246" t="s">
        <v>1494</v>
      </c>
    </row>
    <row r="196" spans="1:65" s="2" customFormat="1" ht="16.5" customHeight="1">
      <c r="A196" s="38"/>
      <c r="B196" s="39"/>
      <c r="C196" s="286" t="s">
        <v>428</v>
      </c>
      <c r="D196" s="286" t="s">
        <v>529</v>
      </c>
      <c r="E196" s="287" t="s">
        <v>1495</v>
      </c>
      <c r="F196" s="288" t="s">
        <v>1496</v>
      </c>
      <c r="G196" s="289" t="s">
        <v>262</v>
      </c>
      <c r="H196" s="290">
        <v>1</v>
      </c>
      <c r="I196" s="291"/>
      <c r="J196" s="292">
        <f>ROUND(I196*H196,2)</f>
        <v>0</v>
      </c>
      <c r="K196" s="288" t="s">
        <v>154</v>
      </c>
      <c r="L196" s="293"/>
      <c r="M196" s="294" t="s">
        <v>1</v>
      </c>
      <c r="N196" s="295" t="s">
        <v>41</v>
      </c>
      <c r="O196" s="91"/>
      <c r="P196" s="244">
        <f>O196*H196</f>
        <v>0</v>
      </c>
      <c r="Q196" s="244">
        <v>0.0295</v>
      </c>
      <c r="R196" s="244">
        <f>Q196*H196</f>
        <v>0.0295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171</v>
      </c>
      <c r="AT196" s="246" t="s">
        <v>529</v>
      </c>
      <c r="AU196" s="246" t="s">
        <v>86</v>
      </c>
      <c r="AY196" s="17" t="s">
        <v>138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84</v>
      </c>
      <c r="BK196" s="247">
        <f>ROUND(I196*H196,2)</f>
        <v>0</v>
      </c>
      <c r="BL196" s="17" t="s">
        <v>156</v>
      </c>
      <c r="BM196" s="246" t="s">
        <v>1497</v>
      </c>
    </row>
    <row r="197" spans="1:65" s="2" customFormat="1" ht="16.5" customHeight="1">
      <c r="A197" s="38"/>
      <c r="B197" s="39"/>
      <c r="C197" s="235" t="s">
        <v>432</v>
      </c>
      <c r="D197" s="235" t="s">
        <v>141</v>
      </c>
      <c r="E197" s="236" t="s">
        <v>1498</v>
      </c>
      <c r="F197" s="237" t="s">
        <v>1499</v>
      </c>
      <c r="G197" s="238" t="s">
        <v>1356</v>
      </c>
      <c r="H197" s="239">
        <v>1</v>
      </c>
      <c r="I197" s="240"/>
      <c r="J197" s="241">
        <f>ROUND(I197*H197,2)</f>
        <v>0</v>
      </c>
      <c r="K197" s="237" t="s">
        <v>1</v>
      </c>
      <c r="L197" s="44"/>
      <c r="M197" s="242" t="s">
        <v>1</v>
      </c>
      <c r="N197" s="243" t="s">
        <v>41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156</v>
      </c>
      <c r="AT197" s="246" t="s">
        <v>141</v>
      </c>
      <c r="AU197" s="246" t="s">
        <v>86</v>
      </c>
      <c r="AY197" s="17" t="s">
        <v>138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84</v>
      </c>
      <c r="BK197" s="247">
        <f>ROUND(I197*H197,2)</f>
        <v>0</v>
      </c>
      <c r="BL197" s="17" t="s">
        <v>156</v>
      </c>
      <c r="BM197" s="246" t="s">
        <v>1500</v>
      </c>
    </row>
    <row r="198" spans="1:65" s="2" customFormat="1" ht="16.5" customHeight="1">
      <c r="A198" s="38"/>
      <c r="B198" s="39"/>
      <c r="C198" s="235" t="s">
        <v>436</v>
      </c>
      <c r="D198" s="235" t="s">
        <v>141</v>
      </c>
      <c r="E198" s="236" t="s">
        <v>1501</v>
      </c>
      <c r="F198" s="237" t="s">
        <v>1502</v>
      </c>
      <c r="G198" s="238" t="s">
        <v>342</v>
      </c>
      <c r="H198" s="239">
        <v>95.5</v>
      </c>
      <c r="I198" s="240"/>
      <c r="J198" s="241">
        <f>ROUND(I198*H198,2)</f>
        <v>0</v>
      </c>
      <c r="K198" s="237" t="s">
        <v>154</v>
      </c>
      <c r="L198" s="44"/>
      <c r="M198" s="242" t="s">
        <v>1</v>
      </c>
      <c r="N198" s="243" t="s">
        <v>41</v>
      </c>
      <c r="O198" s="91"/>
      <c r="P198" s="244">
        <f>O198*H198</f>
        <v>0</v>
      </c>
      <c r="Q198" s="244">
        <v>0.00019</v>
      </c>
      <c r="R198" s="244">
        <f>Q198*H198</f>
        <v>0.018145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156</v>
      </c>
      <c r="AT198" s="246" t="s">
        <v>141</v>
      </c>
      <c r="AU198" s="246" t="s">
        <v>86</v>
      </c>
      <c r="AY198" s="17" t="s">
        <v>138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84</v>
      </c>
      <c r="BK198" s="247">
        <f>ROUND(I198*H198,2)</f>
        <v>0</v>
      </c>
      <c r="BL198" s="17" t="s">
        <v>156</v>
      </c>
      <c r="BM198" s="246" t="s">
        <v>1503</v>
      </c>
    </row>
    <row r="199" spans="1:65" s="2" customFormat="1" ht="16.5" customHeight="1">
      <c r="A199" s="38"/>
      <c r="B199" s="39"/>
      <c r="C199" s="235" t="s">
        <v>440</v>
      </c>
      <c r="D199" s="235" t="s">
        <v>141</v>
      </c>
      <c r="E199" s="236" t="s">
        <v>1504</v>
      </c>
      <c r="F199" s="237" t="s">
        <v>1505</v>
      </c>
      <c r="G199" s="238" t="s">
        <v>342</v>
      </c>
      <c r="H199" s="239">
        <v>95.5</v>
      </c>
      <c r="I199" s="240"/>
      <c r="J199" s="241">
        <f>ROUND(I199*H199,2)</f>
        <v>0</v>
      </c>
      <c r="K199" s="237" t="s">
        <v>154</v>
      </c>
      <c r="L199" s="44"/>
      <c r="M199" s="242" t="s">
        <v>1</v>
      </c>
      <c r="N199" s="243" t="s">
        <v>41</v>
      </c>
      <c r="O199" s="91"/>
      <c r="P199" s="244">
        <f>O199*H199</f>
        <v>0</v>
      </c>
      <c r="Q199" s="244">
        <v>7E-05</v>
      </c>
      <c r="R199" s="244">
        <f>Q199*H199</f>
        <v>0.006684999999999999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156</v>
      </c>
      <c r="AT199" s="246" t="s">
        <v>141</v>
      </c>
      <c r="AU199" s="246" t="s">
        <v>86</v>
      </c>
      <c r="AY199" s="17" t="s">
        <v>138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84</v>
      </c>
      <c r="BK199" s="247">
        <f>ROUND(I199*H199,2)</f>
        <v>0</v>
      </c>
      <c r="BL199" s="17" t="s">
        <v>156</v>
      </c>
      <c r="BM199" s="246" t="s">
        <v>1506</v>
      </c>
    </row>
    <row r="200" spans="1:63" s="12" customFormat="1" ht="22.8" customHeight="1">
      <c r="A200" s="12"/>
      <c r="B200" s="219"/>
      <c r="C200" s="220"/>
      <c r="D200" s="221" t="s">
        <v>75</v>
      </c>
      <c r="E200" s="233" t="s">
        <v>180</v>
      </c>
      <c r="F200" s="233" t="s">
        <v>857</v>
      </c>
      <c r="G200" s="220"/>
      <c r="H200" s="220"/>
      <c r="I200" s="223"/>
      <c r="J200" s="234">
        <f>BK200</f>
        <v>0</v>
      </c>
      <c r="K200" s="220"/>
      <c r="L200" s="225"/>
      <c r="M200" s="226"/>
      <c r="N200" s="227"/>
      <c r="O200" s="227"/>
      <c r="P200" s="228">
        <f>SUM(P201:P203)</f>
        <v>0</v>
      </c>
      <c r="Q200" s="227"/>
      <c r="R200" s="228">
        <f>SUM(R201:R203)</f>
        <v>24.67296181</v>
      </c>
      <c r="S200" s="227"/>
      <c r="T200" s="229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0" t="s">
        <v>84</v>
      </c>
      <c r="AT200" s="231" t="s">
        <v>75</v>
      </c>
      <c r="AU200" s="231" t="s">
        <v>84</v>
      </c>
      <c r="AY200" s="230" t="s">
        <v>138</v>
      </c>
      <c r="BK200" s="232">
        <f>SUM(BK201:BK203)</f>
        <v>0</v>
      </c>
    </row>
    <row r="201" spans="1:65" s="2" customFormat="1" ht="33" customHeight="1">
      <c r="A201" s="38"/>
      <c r="B201" s="39"/>
      <c r="C201" s="235" t="s">
        <v>444</v>
      </c>
      <c r="D201" s="235" t="s">
        <v>141</v>
      </c>
      <c r="E201" s="236" t="s">
        <v>1507</v>
      </c>
      <c r="F201" s="237" t="s">
        <v>1508</v>
      </c>
      <c r="G201" s="238" t="s">
        <v>365</v>
      </c>
      <c r="H201" s="239">
        <v>9.683</v>
      </c>
      <c r="I201" s="240"/>
      <c r="J201" s="241">
        <f>ROUND(I201*H201,2)</f>
        <v>0</v>
      </c>
      <c r="K201" s="237" t="s">
        <v>1</v>
      </c>
      <c r="L201" s="44"/>
      <c r="M201" s="242" t="s">
        <v>1</v>
      </c>
      <c r="N201" s="243" t="s">
        <v>41</v>
      </c>
      <c r="O201" s="91"/>
      <c r="P201" s="244">
        <f>O201*H201</f>
        <v>0</v>
      </c>
      <c r="Q201" s="244">
        <v>2.54807</v>
      </c>
      <c r="R201" s="244">
        <f>Q201*H201</f>
        <v>24.67296181</v>
      </c>
      <c r="S201" s="244">
        <v>0</v>
      </c>
      <c r="T201" s="24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156</v>
      </c>
      <c r="AT201" s="246" t="s">
        <v>141</v>
      </c>
      <c r="AU201" s="246" t="s">
        <v>86</v>
      </c>
      <c r="AY201" s="17" t="s">
        <v>138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84</v>
      </c>
      <c r="BK201" s="247">
        <f>ROUND(I201*H201,2)</f>
        <v>0</v>
      </c>
      <c r="BL201" s="17" t="s">
        <v>156</v>
      </c>
      <c r="BM201" s="246" t="s">
        <v>1509</v>
      </c>
    </row>
    <row r="202" spans="1:51" s="13" customFormat="1" ht="12">
      <c r="A202" s="13"/>
      <c r="B202" s="248"/>
      <c r="C202" s="249"/>
      <c r="D202" s="250" t="s">
        <v>175</v>
      </c>
      <c r="E202" s="251" t="s">
        <v>1</v>
      </c>
      <c r="F202" s="252" t="s">
        <v>1510</v>
      </c>
      <c r="G202" s="249"/>
      <c r="H202" s="253">
        <v>9.683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9" t="s">
        <v>175</v>
      </c>
      <c r="AU202" s="259" t="s">
        <v>86</v>
      </c>
      <c r="AV202" s="13" t="s">
        <v>86</v>
      </c>
      <c r="AW202" s="13" t="s">
        <v>32</v>
      </c>
      <c r="AX202" s="13" t="s">
        <v>76</v>
      </c>
      <c r="AY202" s="259" t="s">
        <v>138</v>
      </c>
    </row>
    <row r="203" spans="1:51" s="14" customFormat="1" ht="12">
      <c r="A203" s="14"/>
      <c r="B203" s="260"/>
      <c r="C203" s="261"/>
      <c r="D203" s="250" t="s">
        <v>175</v>
      </c>
      <c r="E203" s="262" t="s">
        <v>1</v>
      </c>
      <c r="F203" s="263" t="s">
        <v>177</v>
      </c>
      <c r="G203" s="261"/>
      <c r="H203" s="264">
        <v>9.683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0" t="s">
        <v>175</v>
      </c>
      <c r="AU203" s="270" t="s">
        <v>86</v>
      </c>
      <c r="AV203" s="14" t="s">
        <v>156</v>
      </c>
      <c r="AW203" s="14" t="s">
        <v>32</v>
      </c>
      <c r="AX203" s="14" t="s">
        <v>84</v>
      </c>
      <c r="AY203" s="270" t="s">
        <v>138</v>
      </c>
    </row>
    <row r="204" spans="1:63" s="12" customFormat="1" ht="22.8" customHeight="1">
      <c r="A204" s="12"/>
      <c r="B204" s="219"/>
      <c r="C204" s="220"/>
      <c r="D204" s="221" t="s">
        <v>75</v>
      </c>
      <c r="E204" s="233" t="s">
        <v>1243</v>
      </c>
      <c r="F204" s="233" t="s">
        <v>1244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P205</f>
        <v>0</v>
      </c>
      <c r="Q204" s="227"/>
      <c r="R204" s="228">
        <f>R205</f>
        <v>0</v>
      </c>
      <c r="S204" s="227"/>
      <c r="T204" s="229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0" t="s">
        <v>84</v>
      </c>
      <c r="AT204" s="231" t="s">
        <v>75</v>
      </c>
      <c r="AU204" s="231" t="s">
        <v>84</v>
      </c>
      <c r="AY204" s="230" t="s">
        <v>138</v>
      </c>
      <c r="BK204" s="232">
        <f>BK205</f>
        <v>0</v>
      </c>
    </row>
    <row r="205" spans="1:65" s="2" customFormat="1" ht="21.75" customHeight="1">
      <c r="A205" s="38"/>
      <c r="B205" s="39"/>
      <c r="C205" s="235" t="s">
        <v>448</v>
      </c>
      <c r="D205" s="235" t="s">
        <v>141</v>
      </c>
      <c r="E205" s="236" t="s">
        <v>1361</v>
      </c>
      <c r="F205" s="237" t="s">
        <v>1362</v>
      </c>
      <c r="G205" s="238" t="s">
        <v>550</v>
      </c>
      <c r="H205" s="239">
        <v>41.421</v>
      </c>
      <c r="I205" s="240"/>
      <c r="J205" s="241">
        <f>ROUND(I205*H205,2)</f>
        <v>0</v>
      </c>
      <c r="K205" s="237" t="s">
        <v>154</v>
      </c>
      <c r="L205" s="44"/>
      <c r="M205" s="271" t="s">
        <v>1</v>
      </c>
      <c r="N205" s="272" t="s">
        <v>41</v>
      </c>
      <c r="O205" s="273"/>
      <c r="P205" s="274">
        <f>O205*H205</f>
        <v>0</v>
      </c>
      <c r="Q205" s="274">
        <v>0</v>
      </c>
      <c r="R205" s="274">
        <f>Q205*H205</f>
        <v>0</v>
      </c>
      <c r="S205" s="274">
        <v>0</v>
      </c>
      <c r="T205" s="27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6" t="s">
        <v>156</v>
      </c>
      <c r="AT205" s="246" t="s">
        <v>141</v>
      </c>
      <c r="AU205" s="246" t="s">
        <v>86</v>
      </c>
      <c r="AY205" s="17" t="s">
        <v>138</v>
      </c>
      <c r="BE205" s="247">
        <f>IF(N205="základní",J205,0)</f>
        <v>0</v>
      </c>
      <c r="BF205" s="247">
        <f>IF(N205="snížená",J205,0)</f>
        <v>0</v>
      </c>
      <c r="BG205" s="247">
        <f>IF(N205="zákl. přenesená",J205,0)</f>
        <v>0</v>
      </c>
      <c r="BH205" s="247">
        <f>IF(N205="sníž. přenesená",J205,0)</f>
        <v>0</v>
      </c>
      <c r="BI205" s="247">
        <f>IF(N205="nulová",J205,0)</f>
        <v>0</v>
      </c>
      <c r="BJ205" s="17" t="s">
        <v>84</v>
      </c>
      <c r="BK205" s="247">
        <f>ROUND(I205*H205,2)</f>
        <v>0</v>
      </c>
      <c r="BL205" s="17" t="s">
        <v>156</v>
      </c>
      <c r="BM205" s="246" t="s">
        <v>1511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183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22:K20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1512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104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1513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1513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ROUND((SUM(BE120:BE201)),2)</f>
        <v>0</v>
      </c>
      <c r="G33" s="38"/>
      <c r="H33" s="38"/>
      <c r="I33" s="162">
        <v>0.21</v>
      </c>
      <c r="J33" s="161">
        <f>ROUND(((SUM(BE120:BE201))*I33),2)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ROUND((SUM(BF120:BF201)),2)</f>
        <v>0</v>
      </c>
      <c r="G34" s="38"/>
      <c r="H34" s="38"/>
      <c r="I34" s="162">
        <v>0.15</v>
      </c>
      <c r="J34" s="161">
        <f>ROUND(((SUM(BF120:BF201))*I34),2)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ROUND((SUM(BG120:BG201)),2)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ROUND((SUM(BH120:BH201)),2)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ROUND((SUM(BI120:BI201)),2)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005 - SO 400 Veřejné osvětlení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Ing.Srba T.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Ing.Srba T.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1514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1515</v>
      </c>
      <c r="E98" s="196"/>
      <c r="F98" s="196"/>
      <c r="G98" s="196"/>
      <c r="H98" s="196"/>
      <c r="I98" s="197"/>
      <c r="J98" s="198">
        <f>J136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93"/>
      <c r="C99" s="194"/>
      <c r="D99" s="195" t="s">
        <v>1516</v>
      </c>
      <c r="E99" s="196"/>
      <c r="F99" s="196"/>
      <c r="G99" s="196"/>
      <c r="H99" s="196"/>
      <c r="I99" s="197"/>
      <c r="J99" s="198">
        <f>J172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93"/>
      <c r="C100" s="194"/>
      <c r="D100" s="195" t="s">
        <v>1517</v>
      </c>
      <c r="E100" s="196"/>
      <c r="F100" s="196"/>
      <c r="G100" s="196"/>
      <c r="H100" s="196"/>
      <c r="I100" s="197"/>
      <c r="J100" s="198">
        <f>J194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122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Dopravní napojení sportovišť města Chrudim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110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005 - SO 400 Veřejné osvětlení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Chrudim</v>
      </c>
      <c r="G114" s="40"/>
      <c r="H114" s="40"/>
      <c r="I114" s="147" t="s">
        <v>22</v>
      </c>
      <c r="J114" s="79" t="str">
        <f>IF(J12="","",J12)</f>
        <v>15. 8. 2019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Město Chrudim,Resselovo nám.77, Chrudim</v>
      </c>
      <c r="G116" s="40"/>
      <c r="H116" s="40"/>
      <c r="I116" s="147" t="s">
        <v>30</v>
      </c>
      <c r="J116" s="36" t="str">
        <f>E21</f>
        <v>Ing.Srba T.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147" t="s">
        <v>33</v>
      </c>
      <c r="J117" s="36" t="str">
        <f>E24</f>
        <v>Ing.Srba T.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123</v>
      </c>
      <c r="D119" s="210" t="s">
        <v>61</v>
      </c>
      <c r="E119" s="210" t="s">
        <v>57</v>
      </c>
      <c r="F119" s="210" t="s">
        <v>58</v>
      </c>
      <c r="G119" s="210" t="s">
        <v>124</v>
      </c>
      <c r="H119" s="210" t="s">
        <v>125</v>
      </c>
      <c r="I119" s="211" t="s">
        <v>126</v>
      </c>
      <c r="J119" s="210" t="s">
        <v>114</v>
      </c>
      <c r="K119" s="212" t="s">
        <v>127</v>
      </c>
      <c r="L119" s="213"/>
      <c r="M119" s="100" t="s">
        <v>1</v>
      </c>
      <c r="N119" s="101" t="s">
        <v>40</v>
      </c>
      <c r="O119" s="101" t="s">
        <v>128</v>
      </c>
      <c r="P119" s="101" t="s">
        <v>129</v>
      </c>
      <c r="Q119" s="101" t="s">
        <v>130</v>
      </c>
      <c r="R119" s="101" t="s">
        <v>131</v>
      </c>
      <c r="S119" s="101" t="s">
        <v>132</v>
      </c>
      <c r="T119" s="102" t="s">
        <v>133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134</v>
      </c>
      <c r="D120" s="40"/>
      <c r="E120" s="40"/>
      <c r="F120" s="40"/>
      <c r="G120" s="40"/>
      <c r="H120" s="40"/>
      <c r="I120" s="144"/>
      <c r="J120" s="214">
        <f>BK120</f>
        <v>0</v>
      </c>
      <c r="K120" s="40"/>
      <c r="L120" s="44"/>
      <c r="M120" s="103"/>
      <c r="N120" s="215"/>
      <c r="O120" s="104"/>
      <c r="P120" s="216">
        <f>P121+P136+P172+P194</f>
        <v>0</v>
      </c>
      <c r="Q120" s="104"/>
      <c r="R120" s="216">
        <f>R121+R136+R172+R194</f>
        <v>0</v>
      </c>
      <c r="S120" s="104"/>
      <c r="T120" s="217">
        <f>T121+T136+T172+T194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116</v>
      </c>
      <c r="BK120" s="218">
        <f>BK121+BK136+BK172+BK194</f>
        <v>0</v>
      </c>
    </row>
    <row r="121" spans="1:63" s="12" customFormat="1" ht="25.9" customHeight="1">
      <c r="A121" s="12"/>
      <c r="B121" s="219"/>
      <c r="C121" s="220"/>
      <c r="D121" s="221" t="s">
        <v>75</v>
      </c>
      <c r="E121" s="222" t="s">
        <v>1518</v>
      </c>
      <c r="F121" s="222" t="s">
        <v>82</v>
      </c>
      <c r="G121" s="220"/>
      <c r="H121" s="220"/>
      <c r="I121" s="223"/>
      <c r="J121" s="224">
        <f>BK121</f>
        <v>0</v>
      </c>
      <c r="K121" s="220"/>
      <c r="L121" s="225"/>
      <c r="M121" s="226"/>
      <c r="N121" s="227"/>
      <c r="O121" s="227"/>
      <c r="P121" s="228">
        <f>SUM(P122:P135)</f>
        <v>0</v>
      </c>
      <c r="Q121" s="227"/>
      <c r="R121" s="228">
        <f>SUM(R122:R135)</f>
        <v>0</v>
      </c>
      <c r="S121" s="227"/>
      <c r="T121" s="229">
        <f>SUM(T122:T135)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0" t="s">
        <v>84</v>
      </c>
      <c r="AT121" s="231" t="s">
        <v>75</v>
      </c>
      <c r="AU121" s="231" t="s">
        <v>76</v>
      </c>
      <c r="AY121" s="230" t="s">
        <v>138</v>
      </c>
      <c r="BK121" s="232">
        <f>SUM(BK122:BK135)</f>
        <v>0</v>
      </c>
    </row>
    <row r="122" spans="1:65" s="2" customFormat="1" ht="16.5" customHeight="1">
      <c r="A122" s="38"/>
      <c r="B122" s="39"/>
      <c r="C122" s="235" t="s">
        <v>496</v>
      </c>
      <c r="D122" s="235" t="s">
        <v>141</v>
      </c>
      <c r="E122" s="236" t="s">
        <v>1519</v>
      </c>
      <c r="F122" s="237" t="s">
        <v>1520</v>
      </c>
      <c r="G122" s="238" t="s">
        <v>1521</v>
      </c>
      <c r="H122" s="239">
        <v>10</v>
      </c>
      <c r="I122" s="240"/>
      <c r="J122" s="241">
        <f>ROUND(I122*H122,2)</f>
        <v>0</v>
      </c>
      <c r="K122" s="237" t="s">
        <v>1</v>
      </c>
      <c r="L122" s="44"/>
      <c r="M122" s="242" t="s">
        <v>1</v>
      </c>
      <c r="N122" s="243" t="s">
        <v>41</v>
      </c>
      <c r="O122" s="91"/>
      <c r="P122" s="244">
        <f>O122*H122</f>
        <v>0</v>
      </c>
      <c r="Q122" s="244">
        <v>0</v>
      </c>
      <c r="R122" s="244">
        <f>Q122*H122</f>
        <v>0</v>
      </c>
      <c r="S122" s="244">
        <v>0</v>
      </c>
      <c r="T122" s="24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6" t="s">
        <v>156</v>
      </c>
      <c r="AT122" s="246" t="s">
        <v>141</v>
      </c>
      <c r="AU122" s="246" t="s">
        <v>84</v>
      </c>
      <c r="AY122" s="17" t="s">
        <v>138</v>
      </c>
      <c r="BE122" s="247">
        <f>IF(N122="základní",J122,0)</f>
        <v>0</v>
      </c>
      <c r="BF122" s="247">
        <f>IF(N122="snížená",J122,0)</f>
        <v>0</v>
      </c>
      <c r="BG122" s="247">
        <f>IF(N122="zákl. přenesená",J122,0)</f>
        <v>0</v>
      </c>
      <c r="BH122" s="247">
        <f>IF(N122="sníž. přenesená",J122,0)</f>
        <v>0</v>
      </c>
      <c r="BI122" s="247">
        <f>IF(N122="nulová",J122,0)</f>
        <v>0</v>
      </c>
      <c r="BJ122" s="17" t="s">
        <v>84</v>
      </c>
      <c r="BK122" s="247">
        <f>ROUND(I122*H122,2)</f>
        <v>0</v>
      </c>
      <c r="BL122" s="17" t="s">
        <v>156</v>
      </c>
      <c r="BM122" s="246" t="s">
        <v>1522</v>
      </c>
    </row>
    <row r="123" spans="1:65" s="2" customFormat="1" ht="16.5" customHeight="1">
      <c r="A123" s="38"/>
      <c r="B123" s="39"/>
      <c r="C123" s="235" t="s">
        <v>500</v>
      </c>
      <c r="D123" s="235" t="s">
        <v>141</v>
      </c>
      <c r="E123" s="236" t="s">
        <v>1523</v>
      </c>
      <c r="F123" s="237" t="s">
        <v>1524</v>
      </c>
      <c r="G123" s="238" t="s">
        <v>1356</v>
      </c>
      <c r="H123" s="239">
        <v>1</v>
      </c>
      <c r="I123" s="240"/>
      <c r="J123" s="241">
        <f>ROUND(I123*H123,2)</f>
        <v>0</v>
      </c>
      <c r="K123" s="237" t="s">
        <v>1</v>
      </c>
      <c r="L123" s="44"/>
      <c r="M123" s="242" t="s">
        <v>1</v>
      </c>
      <c r="N123" s="243" t="s">
        <v>41</v>
      </c>
      <c r="O123" s="91"/>
      <c r="P123" s="244">
        <f>O123*H123</f>
        <v>0</v>
      </c>
      <c r="Q123" s="244">
        <v>0</v>
      </c>
      <c r="R123" s="244">
        <f>Q123*H123</f>
        <v>0</v>
      </c>
      <c r="S123" s="244">
        <v>0</v>
      </c>
      <c r="T123" s="24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6" t="s">
        <v>156</v>
      </c>
      <c r="AT123" s="246" t="s">
        <v>141</v>
      </c>
      <c r="AU123" s="246" t="s">
        <v>84</v>
      </c>
      <c r="AY123" s="17" t="s">
        <v>138</v>
      </c>
      <c r="BE123" s="247">
        <f>IF(N123="základní",J123,0)</f>
        <v>0</v>
      </c>
      <c r="BF123" s="247">
        <f>IF(N123="snížená",J123,0)</f>
        <v>0</v>
      </c>
      <c r="BG123" s="247">
        <f>IF(N123="zákl. přenesená",J123,0)</f>
        <v>0</v>
      </c>
      <c r="BH123" s="247">
        <f>IF(N123="sníž. přenesená",J123,0)</f>
        <v>0</v>
      </c>
      <c r="BI123" s="247">
        <f>IF(N123="nulová",J123,0)</f>
        <v>0</v>
      </c>
      <c r="BJ123" s="17" t="s">
        <v>84</v>
      </c>
      <c r="BK123" s="247">
        <f>ROUND(I123*H123,2)</f>
        <v>0</v>
      </c>
      <c r="BL123" s="17" t="s">
        <v>156</v>
      </c>
      <c r="BM123" s="246" t="s">
        <v>1525</v>
      </c>
    </row>
    <row r="124" spans="1:65" s="2" customFormat="1" ht="16.5" customHeight="1">
      <c r="A124" s="38"/>
      <c r="B124" s="39"/>
      <c r="C124" s="235" t="s">
        <v>508</v>
      </c>
      <c r="D124" s="235" t="s">
        <v>141</v>
      </c>
      <c r="E124" s="236" t="s">
        <v>1526</v>
      </c>
      <c r="F124" s="237" t="s">
        <v>1527</v>
      </c>
      <c r="G124" s="238" t="s">
        <v>1528</v>
      </c>
      <c r="H124" s="239">
        <v>1</v>
      </c>
      <c r="I124" s="240"/>
      <c r="J124" s="241">
        <f>ROUND(I124*H124,2)</f>
        <v>0</v>
      </c>
      <c r="K124" s="237" t="s">
        <v>1</v>
      </c>
      <c r="L124" s="44"/>
      <c r="M124" s="242" t="s">
        <v>1</v>
      </c>
      <c r="N124" s="243" t="s">
        <v>41</v>
      </c>
      <c r="O124" s="91"/>
      <c r="P124" s="244">
        <f>O124*H124</f>
        <v>0</v>
      </c>
      <c r="Q124" s="244">
        <v>0</v>
      </c>
      <c r="R124" s="244">
        <f>Q124*H124</f>
        <v>0</v>
      </c>
      <c r="S124" s="244">
        <v>0</v>
      </c>
      <c r="T124" s="24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6" t="s">
        <v>156</v>
      </c>
      <c r="AT124" s="246" t="s">
        <v>141</v>
      </c>
      <c r="AU124" s="246" t="s">
        <v>84</v>
      </c>
      <c r="AY124" s="17" t="s">
        <v>138</v>
      </c>
      <c r="BE124" s="247">
        <f>IF(N124="základní",J124,0)</f>
        <v>0</v>
      </c>
      <c r="BF124" s="247">
        <f>IF(N124="snížená",J124,0)</f>
        <v>0</v>
      </c>
      <c r="BG124" s="247">
        <f>IF(N124="zákl. přenesená",J124,0)</f>
        <v>0</v>
      </c>
      <c r="BH124" s="247">
        <f>IF(N124="sníž. přenesená",J124,0)</f>
        <v>0</v>
      </c>
      <c r="BI124" s="247">
        <f>IF(N124="nulová",J124,0)</f>
        <v>0</v>
      </c>
      <c r="BJ124" s="17" t="s">
        <v>84</v>
      </c>
      <c r="BK124" s="247">
        <f>ROUND(I124*H124,2)</f>
        <v>0</v>
      </c>
      <c r="BL124" s="17" t="s">
        <v>156</v>
      </c>
      <c r="BM124" s="246" t="s">
        <v>1529</v>
      </c>
    </row>
    <row r="125" spans="1:65" s="2" customFormat="1" ht="21.75" customHeight="1">
      <c r="A125" s="38"/>
      <c r="B125" s="39"/>
      <c r="C125" s="235" t="s">
        <v>516</v>
      </c>
      <c r="D125" s="235" t="s">
        <v>141</v>
      </c>
      <c r="E125" s="236" t="s">
        <v>1530</v>
      </c>
      <c r="F125" s="237" t="s">
        <v>1531</v>
      </c>
      <c r="G125" s="238" t="s">
        <v>1528</v>
      </c>
      <c r="H125" s="239">
        <v>4</v>
      </c>
      <c r="I125" s="240"/>
      <c r="J125" s="241">
        <f>ROUND(I125*H125,2)</f>
        <v>0</v>
      </c>
      <c r="K125" s="237" t="s">
        <v>1</v>
      </c>
      <c r="L125" s="44"/>
      <c r="M125" s="242" t="s">
        <v>1</v>
      </c>
      <c r="N125" s="243" t="s">
        <v>41</v>
      </c>
      <c r="O125" s="91"/>
      <c r="P125" s="244">
        <f>O125*H125</f>
        <v>0</v>
      </c>
      <c r="Q125" s="244">
        <v>0</v>
      </c>
      <c r="R125" s="244">
        <f>Q125*H125</f>
        <v>0</v>
      </c>
      <c r="S125" s="244">
        <v>0</v>
      </c>
      <c r="T125" s="24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6" t="s">
        <v>156</v>
      </c>
      <c r="AT125" s="246" t="s">
        <v>141</v>
      </c>
      <c r="AU125" s="246" t="s">
        <v>84</v>
      </c>
      <c r="AY125" s="17" t="s">
        <v>138</v>
      </c>
      <c r="BE125" s="247">
        <f>IF(N125="základní",J125,0)</f>
        <v>0</v>
      </c>
      <c r="BF125" s="247">
        <f>IF(N125="snížená",J125,0)</f>
        <v>0</v>
      </c>
      <c r="BG125" s="247">
        <f>IF(N125="zákl. přenesená",J125,0)</f>
        <v>0</v>
      </c>
      <c r="BH125" s="247">
        <f>IF(N125="sníž. přenesená",J125,0)</f>
        <v>0</v>
      </c>
      <c r="BI125" s="247">
        <f>IF(N125="nulová",J125,0)</f>
        <v>0</v>
      </c>
      <c r="BJ125" s="17" t="s">
        <v>84</v>
      </c>
      <c r="BK125" s="247">
        <f>ROUND(I125*H125,2)</f>
        <v>0</v>
      </c>
      <c r="BL125" s="17" t="s">
        <v>156</v>
      </c>
      <c r="BM125" s="246" t="s">
        <v>1532</v>
      </c>
    </row>
    <row r="126" spans="1:65" s="2" customFormat="1" ht="16.5" customHeight="1">
      <c r="A126" s="38"/>
      <c r="B126" s="39"/>
      <c r="C126" s="235" t="s">
        <v>521</v>
      </c>
      <c r="D126" s="235" t="s">
        <v>141</v>
      </c>
      <c r="E126" s="236" t="s">
        <v>1533</v>
      </c>
      <c r="F126" s="237" t="s">
        <v>1534</v>
      </c>
      <c r="G126" s="238" t="s">
        <v>1528</v>
      </c>
      <c r="H126" s="239">
        <v>4</v>
      </c>
      <c r="I126" s="240"/>
      <c r="J126" s="241">
        <f>ROUND(I126*H126,2)</f>
        <v>0</v>
      </c>
      <c r="K126" s="237" t="s">
        <v>1</v>
      </c>
      <c r="L126" s="44"/>
      <c r="M126" s="242" t="s">
        <v>1</v>
      </c>
      <c r="N126" s="243" t="s">
        <v>41</v>
      </c>
      <c r="O126" s="91"/>
      <c r="P126" s="244">
        <f>O126*H126</f>
        <v>0</v>
      </c>
      <c r="Q126" s="244">
        <v>0</v>
      </c>
      <c r="R126" s="244">
        <f>Q126*H126</f>
        <v>0</v>
      </c>
      <c r="S126" s="244">
        <v>0</v>
      </c>
      <c r="T126" s="245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6" t="s">
        <v>156</v>
      </c>
      <c r="AT126" s="246" t="s">
        <v>141</v>
      </c>
      <c r="AU126" s="246" t="s">
        <v>84</v>
      </c>
      <c r="AY126" s="17" t="s">
        <v>138</v>
      </c>
      <c r="BE126" s="247">
        <f>IF(N126="základní",J126,0)</f>
        <v>0</v>
      </c>
      <c r="BF126" s="247">
        <f>IF(N126="snížená",J126,0)</f>
        <v>0</v>
      </c>
      <c r="BG126" s="247">
        <f>IF(N126="zákl. přenesená",J126,0)</f>
        <v>0</v>
      </c>
      <c r="BH126" s="247">
        <f>IF(N126="sníž. přenesená",J126,0)</f>
        <v>0</v>
      </c>
      <c r="BI126" s="247">
        <f>IF(N126="nulová",J126,0)</f>
        <v>0</v>
      </c>
      <c r="BJ126" s="17" t="s">
        <v>84</v>
      </c>
      <c r="BK126" s="247">
        <f>ROUND(I126*H126,2)</f>
        <v>0</v>
      </c>
      <c r="BL126" s="17" t="s">
        <v>156</v>
      </c>
      <c r="BM126" s="246" t="s">
        <v>1535</v>
      </c>
    </row>
    <row r="127" spans="1:65" s="2" customFormat="1" ht="16.5" customHeight="1">
      <c r="A127" s="38"/>
      <c r="B127" s="39"/>
      <c r="C127" s="235" t="s">
        <v>528</v>
      </c>
      <c r="D127" s="235" t="s">
        <v>141</v>
      </c>
      <c r="E127" s="236" t="s">
        <v>1536</v>
      </c>
      <c r="F127" s="237" t="s">
        <v>1537</v>
      </c>
      <c r="G127" s="238" t="s">
        <v>1528</v>
      </c>
      <c r="H127" s="239">
        <v>16</v>
      </c>
      <c r="I127" s="240"/>
      <c r="J127" s="241">
        <f>ROUND(I127*H127,2)</f>
        <v>0</v>
      </c>
      <c r="K127" s="237" t="s">
        <v>1</v>
      </c>
      <c r="L127" s="44"/>
      <c r="M127" s="242" t="s">
        <v>1</v>
      </c>
      <c r="N127" s="243" t="s">
        <v>41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156</v>
      </c>
      <c r="AT127" s="246" t="s">
        <v>141</v>
      </c>
      <c r="AU127" s="246" t="s">
        <v>84</v>
      </c>
      <c r="AY127" s="17" t="s">
        <v>138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84</v>
      </c>
      <c r="BK127" s="247">
        <f>ROUND(I127*H127,2)</f>
        <v>0</v>
      </c>
      <c r="BL127" s="17" t="s">
        <v>156</v>
      </c>
      <c r="BM127" s="246" t="s">
        <v>1538</v>
      </c>
    </row>
    <row r="128" spans="1:65" s="2" customFormat="1" ht="16.5" customHeight="1">
      <c r="A128" s="38"/>
      <c r="B128" s="39"/>
      <c r="C128" s="235" t="s">
        <v>535</v>
      </c>
      <c r="D128" s="235" t="s">
        <v>141</v>
      </c>
      <c r="E128" s="236" t="s">
        <v>1539</v>
      </c>
      <c r="F128" s="237" t="s">
        <v>1540</v>
      </c>
      <c r="G128" s="238" t="s">
        <v>1528</v>
      </c>
      <c r="H128" s="239">
        <v>4</v>
      </c>
      <c r="I128" s="240"/>
      <c r="J128" s="241">
        <f>ROUND(I128*H128,2)</f>
        <v>0</v>
      </c>
      <c r="K128" s="237" t="s">
        <v>1</v>
      </c>
      <c r="L128" s="44"/>
      <c r="M128" s="242" t="s">
        <v>1</v>
      </c>
      <c r="N128" s="243" t="s">
        <v>41</v>
      </c>
      <c r="O128" s="91"/>
      <c r="P128" s="244">
        <f>O128*H128</f>
        <v>0</v>
      </c>
      <c r="Q128" s="244">
        <v>0</v>
      </c>
      <c r="R128" s="244">
        <f>Q128*H128</f>
        <v>0</v>
      </c>
      <c r="S128" s="244">
        <v>0</v>
      </c>
      <c r="T128" s="24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6" t="s">
        <v>156</v>
      </c>
      <c r="AT128" s="246" t="s">
        <v>141</v>
      </c>
      <c r="AU128" s="246" t="s">
        <v>84</v>
      </c>
      <c r="AY128" s="17" t="s">
        <v>138</v>
      </c>
      <c r="BE128" s="247">
        <f>IF(N128="základní",J128,0)</f>
        <v>0</v>
      </c>
      <c r="BF128" s="247">
        <f>IF(N128="snížená",J128,0)</f>
        <v>0</v>
      </c>
      <c r="BG128" s="247">
        <f>IF(N128="zákl. přenesená",J128,0)</f>
        <v>0</v>
      </c>
      <c r="BH128" s="247">
        <f>IF(N128="sníž. přenesená",J128,0)</f>
        <v>0</v>
      </c>
      <c r="BI128" s="247">
        <f>IF(N128="nulová",J128,0)</f>
        <v>0</v>
      </c>
      <c r="BJ128" s="17" t="s">
        <v>84</v>
      </c>
      <c r="BK128" s="247">
        <f>ROUND(I128*H128,2)</f>
        <v>0</v>
      </c>
      <c r="BL128" s="17" t="s">
        <v>156</v>
      </c>
      <c r="BM128" s="246" t="s">
        <v>1541</v>
      </c>
    </row>
    <row r="129" spans="1:65" s="2" customFormat="1" ht="16.5" customHeight="1">
      <c r="A129" s="38"/>
      <c r="B129" s="39"/>
      <c r="C129" s="235" t="s">
        <v>540</v>
      </c>
      <c r="D129" s="235" t="s">
        <v>141</v>
      </c>
      <c r="E129" s="236" t="s">
        <v>1542</v>
      </c>
      <c r="F129" s="237" t="s">
        <v>1543</v>
      </c>
      <c r="G129" s="238" t="s">
        <v>1528</v>
      </c>
      <c r="H129" s="239">
        <v>4</v>
      </c>
      <c r="I129" s="240"/>
      <c r="J129" s="241">
        <f>ROUND(I129*H129,2)</f>
        <v>0</v>
      </c>
      <c r="K129" s="237" t="s">
        <v>1</v>
      </c>
      <c r="L129" s="44"/>
      <c r="M129" s="242" t="s">
        <v>1</v>
      </c>
      <c r="N129" s="243" t="s">
        <v>41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156</v>
      </c>
      <c r="AT129" s="246" t="s">
        <v>141</v>
      </c>
      <c r="AU129" s="246" t="s">
        <v>84</v>
      </c>
      <c r="AY129" s="17" t="s">
        <v>138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84</v>
      </c>
      <c r="BK129" s="247">
        <f>ROUND(I129*H129,2)</f>
        <v>0</v>
      </c>
      <c r="BL129" s="17" t="s">
        <v>156</v>
      </c>
      <c r="BM129" s="246" t="s">
        <v>1544</v>
      </c>
    </row>
    <row r="130" spans="1:65" s="2" customFormat="1" ht="16.5" customHeight="1">
      <c r="A130" s="38"/>
      <c r="B130" s="39"/>
      <c r="C130" s="235" t="s">
        <v>547</v>
      </c>
      <c r="D130" s="235" t="s">
        <v>141</v>
      </c>
      <c r="E130" s="236" t="s">
        <v>1545</v>
      </c>
      <c r="F130" s="237" t="s">
        <v>1546</v>
      </c>
      <c r="G130" s="238" t="s">
        <v>1528</v>
      </c>
      <c r="H130" s="239">
        <v>4</v>
      </c>
      <c r="I130" s="240"/>
      <c r="J130" s="241">
        <f>ROUND(I130*H130,2)</f>
        <v>0</v>
      </c>
      <c r="K130" s="237" t="s">
        <v>1</v>
      </c>
      <c r="L130" s="44"/>
      <c r="M130" s="242" t="s">
        <v>1</v>
      </c>
      <c r="N130" s="243" t="s">
        <v>41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156</v>
      </c>
      <c r="AT130" s="246" t="s">
        <v>141</v>
      </c>
      <c r="AU130" s="246" t="s">
        <v>84</v>
      </c>
      <c r="AY130" s="17" t="s">
        <v>138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84</v>
      </c>
      <c r="BK130" s="247">
        <f>ROUND(I130*H130,2)</f>
        <v>0</v>
      </c>
      <c r="BL130" s="17" t="s">
        <v>156</v>
      </c>
      <c r="BM130" s="246" t="s">
        <v>1547</v>
      </c>
    </row>
    <row r="131" spans="1:65" s="2" customFormat="1" ht="16.5" customHeight="1">
      <c r="A131" s="38"/>
      <c r="B131" s="39"/>
      <c r="C131" s="235" t="s">
        <v>553</v>
      </c>
      <c r="D131" s="235" t="s">
        <v>141</v>
      </c>
      <c r="E131" s="236" t="s">
        <v>1548</v>
      </c>
      <c r="F131" s="237" t="s">
        <v>1549</v>
      </c>
      <c r="G131" s="238" t="s">
        <v>1528</v>
      </c>
      <c r="H131" s="239">
        <v>8</v>
      </c>
      <c r="I131" s="240"/>
      <c r="J131" s="241">
        <f>ROUND(I131*H131,2)</f>
        <v>0</v>
      </c>
      <c r="K131" s="237" t="s">
        <v>1</v>
      </c>
      <c r="L131" s="44"/>
      <c r="M131" s="242" t="s">
        <v>1</v>
      </c>
      <c r="N131" s="243" t="s">
        <v>41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156</v>
      </c>
      <c r="AT131" s="246" t="s">
        <v>141</v>
      </c>
      <c r="AU131" s="246" t="s">
        <v>84</v>
      </c>
      <c r="AY131" s="17" t="s">
        <v>138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84</v>
      </c>
      <c r="BK131" s="247">
        <f>ROUND(I131*H131,2)</f>
        <v>0</v>
      </c>
      <c r="BL131" s="17" t="s">
        <v>156</v>
      </c>
      <c r="BM131" s="246" t="s">
        <v>1550</v>
      </c>
    </row>
    <row r="132" spans="1:65" s="2" customFormat="1" ht="16.5" customHeight="1">
      <c r="A132" s="38"/>
      <c r="B132" s="39"/>
      <c r="C132" s="235" t="s">
        <v>559</v>
      </c>
      <c r="D132" s="235" t="s">
        <v>141</v>
      </c>
      <c r="E132" s="236" t="s">
        <v>1551</v>
      </c>
      <c r="F132" s="237" t="s">
        <v>1552</v>
      </c>
      <c r="G132" s="238" t="s">
        <v>1528</v>
      </c>
      <c r="H132" s="239">
        <v>16</v>
      </c>
      <c r="I132" s="240"/>
      <c r="J132" s="241">
        <f>ROUND(I132*H132,2)</f>
        <v>0</v>
      </c>
      <c r="K132" s="237" t="s">
        <v>1</v>
      </c>
      <c r="L132" s="44"/>
      <c r="M132" s="242" t="s">
        <v>1</v>
      </c>
      <c r="N132" s="243" t="s">
        <v>41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156</v>
      </c>
      <c r="AT132" s="246" t="s">
        <v>141</v>
      </c>
      <c r="AU132" s="246" t="s">
        <v>84</v>
      </c>
      <c r="AY132" s="17" t="s">
        <v>138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84</v>
      </c>
      <c r="BK132" s="247">
        <f>ROUND(I132*H132,2)</f>
        <v>0</v>
      </c>
      <c r="BL132" s="17" t="s">
        <v>156</v>
      </c>
      <c r="BM132" s="246" t="s">
        <v>1553</v>
      </c>
    </row>
    <row r="133" spans="1:65" s="2" customFormat="1" ht="16.5" customHeight="1">
      <c r="A133" s="38"/>
      <c r="B133" s="39"/>
      <c r="C133" s="235" t="s">
        <v>564</v>
      </c>
      <c r="D133" s="235" t="s">
        <v>141</v>
      </c>
      <c r="E133" s="236" t="s">
        <v>1554</v>
      </c>
      <c r="F133" s="237" t="s">
        <v>1555</v>
      </c>
      <c r="G133" s="238" t="s">
        <v>1528</v>
      </c>
      <c r="H133" s="239">
        <v>16</v>
      </c>
      <c r="I133" s="240"/>
      <c r="J133" s="241">
        <f>ROUND(I133*H133,2)</f>
        <v>0</v>
      </c>
      <c r="K133" s="237" t="s">
        <v>1</v>
      </c>
      <c r="L133" s="44"/>
      <c r="M133" s="242" t="s">
        <v>1</v>
      </c>
      <c r="N133" s="243" t="s">
        <v>41</v>
      </c>
      <c r="O133" s="91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6" t="s">
        <v>156</v>
      </c>
      <c r="AT133" s="246" t="s">
        <v>141</v>
      </c>
      <c r="AU133" s="246" t="s">
        <v>84</v>
      </c>
      <c r="AY133" s="17" t="s">
        <v>138</v>
      </c>
      <c r="BE133" s="247">
        <f>IF(N133="základní",J133,0)</f>
        <v>0</v>
      </c>
      <c r="BF133" s="247">
        <f>IF(N133="snížená",J133,0)</f>
        <v>0</v>
      </c>
      <c r="BG133" s="247">
        <f>IF(N133="zákl. přenesená",J133,0)</f>
        <v>0</v>
      </c>
      <c r="BH133" s="247">
        <f>IF(N133="sníž. přenesená",J133,0)</f>
        <v>0</v>
      </c>
      <c r="BI133" s="247">
        <f>IF(N133="nulová",J133,0)</f>
        <v>0</v>
      </c>
      <c r="BJ133" s="17" t="s">
        <v>84</v>
      </c>
      <c r="BK133" s="247">
        <f>ROUND(I133*H133,2)</f>
        <v>0</v>
      </c>
      <c r="BL133" s="17" t="s">
        <v>156</v>
      </c>
      <c r="BM133" s="246" t="s">
        <v>1556</v>
      </c>
    </row>
    <row r="134" spans="1:65" s="2" customFormat="1" ht="16.5" customHeight="1">
      <c r="A134" s="38"/>
      <c r="B134" s="39"/>
      <c r="C134" s="235" t="s">
        <v>570</v>
      </c>
      <c r="D134" s="235" t="s">
        <v>141</v>
      </c>
      <c r="E134" s="236" t="s">
        <v>1557</v>
      </c>
      <c r="F134" s="237" t="s">
        <v>1558</v>
      </c>
      <c r="G134" s="238" t="s">
        <v>1528</v>
      </c>
      <c r="H134" s="239">
        <v>16</v>
      </c>
      <c r="I134" s="240"/>
      <c r="J134" s="241">
        <f>ROUND(I134*H134,2)</f>
        <v>0</v>
      </c>
      <c r="K134" s="237" t="s">
        <v>1</v>
      </c>
      <c r="L134" s="44"/>
      <c r="M134" s="242" t="s">
        <v>1</v>
      </c>
      <c r="N134" s="243" t="s">
        <v>41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156</v>
      </c>
      <c r="AT134" s="246" t="s">
        <v>141</v>
      </c>
      <c r="AU134" s="246" t="s">
        <v>84</v>
      </c>
      <c r="AY134" s="17" t="s">
        <v>138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84</v>
      </c>
      <c r="BK134" s="247">
        <f>ROUND(I134*H134,2)</f>
        <v>0</v>
      </c>
      <c r="BL134" s="17" t="s">
        <v>156</v>
      </c>
      <c r="BM134" s="246" t="s">
        <v>1559</v>
      </c>
    </row>
    <row r="135" spans="1:65" s="2" customFormat="1" ht="21.75" customHeight="1">
      <c r="A135" s="38"/>
      <c r="B135" s="39"/>
      <c r="C135" s="235" t="s">
        <v>575</v>
      </c>
      <c r="D135" s="235" t="s">
        <v>141</v>
      </c>
      <c r="E135" s="236" t="s">
        <v>1560</v>
      </c>
      <c r="F135" s="237" t="s">
        <v>1561</v>
      </c>
      <c r="G135" s="238" t="s">
        <v>1356</v>
      </c>
      <c r="H135" s="239">
        <v>1</v>
      </c>
      <c r="I135" s="240"/>
      <c r="J135" s="241">
        <f>ROUND(I135*H135,2)</f>
        <v>0</v>
      </c>
      <c r="K135" s="237" t="s">
        <v>1</v>
      </c>
      <c r="L135" s="44"/>
      <c r="M135" s="242" t="s">
        <v>1</v>
      </c>
      <c r="N135" s="243" t="s">
        <v>41</v>
      </c>
      <c r="O135" s="91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6" t="s">
        <v>156</v>
      </c>
      <c r="AT135" s="246" t="s">
        <v>141</v>
      </c>
      <c r="AU135" s="246" t="s">
        <v>84</v>
      </c>
      <c r="AY135" s="17" t="s">
        <v>138</v>
      </c>
      <c r="BE135" s="247">
        <f>IF(N135="základní",J135,0)</f>
        <v>0</v>
      </c>
      <c r="BF135" s="247">
        <f>IF(N135="snížená",J135,0)</f>
        <v>0</v>
      </c>
      <c r="BG135" s="247">
        <f>IF(N135="zákl. přenesená",J135,0)</f>
        <v>0</v>
      </c>
      <c r="BH135" s="247">
        <f>IF(N135="sníž. přenesená",J135,0)</f>
        <v>0</v>
      </c>
      <c r="BI135" s="247">
        <f>IF(N135="nulová",J135,0)</f>
        <v>0</v>
      </c>
      <c r="BJ135" s="17" t="s">
        <v>84</v>
      </c>
      <c r="BK135" s="247">
        <f>ROUND(I135*H135,2)</f>
        <v>0</v>
      </c>
      <c r="BL135" s="17" t="s">
        <v>156</v>
      </c>
      <c r="BM135" s="246" t="s">
        <v>1562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1563</v>
      </c>
      <c r="F136" s="222" t="s">
        <v>1564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SUM(P137:P171)</f>
        <v>0</v>
      </c>
      <c r="Q136" s="227"/>
      <c r="R136" s="228">
        <f>SUM(R137:R171)</f>
        <v>0</v>
      </c>
      <c r="S136" s="227"/>
      <c r="T136" s="229">
        <f>SUM(T137:T171)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84</v>
      </c>
      <c r="AT136" s="231" t="s">
        <v>75</v>
      </c>
      <c r="AU136" s="231" t="s">
        <v>76</v>
      </c>
      <c r="AY136" s="230" t="s">
        <v>138</v>
      </c>
      <c r="BK136" s="232">
        <f>SUM(BK137:BK171)</f>
        <v>0</v>
      </c>
    </row>
    <row r="137" spans="1:65" s="2" customFormat="1" ht="21.75" customHeight="1">
      <c r="A137" s="38"/>
      <c r="B137" s="39"/>
      <c r="C137" s="235" t="s">
        <v>8</v>
      </c>
      <c r="D137" s="235" t="s">
        <v>141</v>
      </c>
      <c r="E137" s="236" t="s">
        <v>1565</v>
      </c>
      <c r="F137" s="237" t="s">
        <v>1566</v>
      </c>
      <c r="G137" s="238" t="s">
        <v>262</v>
      </c>
      <c r="H137" s="239">
        <v>9</v>
      </c>
      <c r="I137" s="240"/>
      <c r="J137" s="241">
        <f>ROUND(I137*H137,2)</f>
        <v>0</v>
      </c>
      <c r="K137" s="237" t="s">
        <v>1</v>
      </c>
      <c r="L137" s="44"/>
      <c r="M137" s="242" t="s">
        <v>1</v>
      </c>
      <c r="N137" s="243" t="s">
        <v>41</v>
      </c>
      <c r="O137" s="91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6" t="s">
        <v>156</v>
      </c>
      <c r="AT137" s="246" t="s">
        <v>141</v>
      </c>
      <c r="AU137" s="246" t="s">
        <v>84</v>
      </c>
      <c r="AY137" s="17" t="s">
        <v>138</v>
      </c>
      <c r="BE137" s="247">
        <f>IF(N137="základní",J137,0)</f>
        <v>0</v>
      </c>
      <c r="BF137" s="247">
        <f>IF(N137="snížená",J137,0)</f>
        <v>0</v>
      </c>
      <c r="BG137" s="247">
        <f>IF(N137="zákl. přenesená",J137,0)</f>
        <v>0</v>
      </c>
      <c r="BH137" s="247">
        <f>IF(N137="sníž. přenesená",J137,0)</f>
        <v>0</v>
      </c>
      <c r="BI137" s="247">
        <f>IF(N137="nulová",J137,0)</f>
        <v>0</v>
      </c>
      <c r="BJ137" s="17" t="s">
        <v>84</v>
      </c>
      <c r="BK137" s="247">
        <f>ROUND(I137*H137,2)</f>
        <v>0</v>
      </c>
      <c r="BL137" s="17" t="s">
        <v>156</v>
      </c>
      <c r="BM137" s="246" t="s">
        <v>1567</v>
      </c>
    </row>
    <row r="138" spans="1:65" s="2" customFormat="1" ht="21.75" customHeight="1">
      <c r="A138" s="38"/>
      <c r="B138" s="39"/>
      <c r="C138" s="235" t="s">
        <v>210</v>
      </c>
      <c r="D138" s="235" t="s">
        <v>141</v>
      </c>
      <c r="E138" s="236" t="s">
        <v>1568</v>
      </c>
      <c r="F138" s="237" t="s">
        <v>1569</v>
      </c>
      <c r="G138" s="238" t="s">
        <v>262</v>
      </c>
      <c r="H138" s="239">
        <v>2</v>
      </c>
      <c r="I138" s="240"/>
      <c r="J138" s="241">
        <f>ROUND(I138*H138,2)</f>
        <v>0</v>
      </c>
      <c r="K138" s="237" t="s">
        <v>1</v>
      </c>
      <c r="L138" s="44"/>
      <c r="M138" s="242" t="s">
        <v>1</v>
      </c>
      <c r="N138" s="243" t="s">
        <v>41</v>
      </c>
      <c r="O138" s="91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156</v>
      </c>
      <c r="AT138" s="246" t="s">
        <v>141</v>
      </c>
      <c r="AU138" s="246" t="s">
        <v>84</v>
      </c>
      <c r="AY138" s="17" t="s">
        <v>138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156</v>
      </c>
      <c r="BM138" s="246" t="s">
        <v>1570</v>
      </c>
    </row>
    <row r="139" spans="1:65" s="2" customFormat="1" ht="21.75" customHeight="1">
      <c r="A139" s="38"/>
      <c r="B139" s="39"/>
      <c r="C139" s="235" t="s">
        <v>171</v>
      </c>
      <c r="D139" s="235" t="s">
        <v>141</v>
      </c>
      <c r="E139" s="236" t="s">
        <v>1571</v>
      </c>
      <c r="F139" s="237" t="s">
        <v>1572</v>
      </c>
      <c r="G139" s="238" t="s">
        <v>1521</v>
      </c>
      <c r="H139" s="239">
        <v>2</v>
      </c>
      <c r="I139" s="240"/>
      <c r="J139" s="241">
        <f>ROUND(I139*H139,2)</f>
        <v>0</v>
      </c>
      <c r="K139" s="237" t="s">
        <v>1</v>
      </c>
      <c r="L139" s="44"/>
      <c r="M139" s="242" t="s">
        <v>1</v>
      </c>
      <c r="N139" s="243" t="s">
        <v>41</v>
      </c>
      <c r="O139" s="91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6" t="s">
        <v>156</v>
      </c>
      <c r="AT139" s="246" t="s">
        <v>141</v>
      </c>
      <c r="AU139" s="246" t="s">
        <v>84</v>
      </c>
      <c r="AY139" s="17" t="s">
        <v>138</v>
      </c>
      <c r="BE139" s="247">
        <f>IF(N139="základní",J139,0)</f>
        <v>0</v>
      </c>
      <c r="BF139" s="247">
        <f>IF(N139="snížená",J139,0)</f>
        <v>0</v>
      </c>
      <c r="BG139" s="247">
        <f>IF(N139="zákl. přenesená",J139,0)</f>
        <v>0</v>
      </c>
      <c r="BH139" s="247">
        <f>IF(N139="sníž. přenesená",J139,0)</f>
        <v>0</v>
      </c>
      <c r="BI139" s="247">
        <f>IF(N139="nulová",J139,0)</f>
        <v>0</v>
      </c>
      <c r="BJ139" s="17" t="s">
        <v>84</v>
      </c>
      <c r="BK139" s="247">
        <f>ROUND(I139*H139,2)</f>
        <v>0</v>
      </c>
      <c r="BL139" s="17" t="s">
        <v>156</v>
      </c>
      <c r="BM139" s="246" t="s">
        <v>1573</v>
      </c>
    </row>
    <row r="140" spans="1:65" s="2" customFormat="1" ht="21.75" customHeight="1">
      <c r="A140" s="38"/>
      <c r="B140" s="39"/>
      <c r="C140" s="235" t="s">
        <v>180</v>
      </c>
      <c r="D140" s="235" t="s">
        <v>141</v>
      </c>
      <c r="E140" s="236" t="s">
        <v>1574</v>
      </c>
      <c r="F140" s="237" t="s">
        <v>1575</v>
      </c>
      <c r="G140" s="238" t="s">
        <v>1521</v>
      </c>
      <c r="H140" s="239">
        <v>2</v>
      </c>
      <c r="I140" s="240"/>
      <c r="J140" s="241">
        <f>ROUND(I140*H140,2)</f>
        <v>0</v>
      </c>
      <c r="K140" s="237" t="s">
        <v>1</v>
      </c>
      <c r="L140" s="44"/>
      <c r="M140" s="242" t="s">
        <v>1</v>
      </c>
      <c r="N140" s="243" t="s">
        <v>41</v>
      </c>
      <c r="O140" s="91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156</v>
      </c>
      <c r="AT140" s="246" t="s">
        <v>141</v>
      </c>
      <c r="AU140" s="246" t="s">
        <v>84</v>
      </c>
      <c r="AY140" s="17" t="s">
        <v>138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84</v>
      </c>
      <c r="BK140" s="247">
        <f>ROUND(I140*H140,2)</f>
        <v>0</v>
      </c>
      <c r="BL140" s="17" t="s">
        <v>156</v>
      </c>
      <c r="BM140" s="246" t="s">
        <v>1576</v>
      </c>
    </row>
    <row r="141" spans="1:65" s="2" customFormat="1" ht="21.75" customHeight="1">
      <c r="A141" s="38"/>
      <c r="B141" s="39"/>
      <c r="C141" s="235" t="s">
        <v>187</v>
      </c>
      <c r="D141" s="235" t="s">
        <v>141</v>
      </c>
      <c r="E141" s="236" t="s">
        <v>1577</v>
      </c>
      <c r="F141" s="237" t="s">
        <v>1578</v>
      </c>
      <c r="G141" s="238" t="s">
        <v>1521</v>
      </c>
      <c r="H141" s="239">
        <v>2</v>
      </c>
      <c r="I141" s="240"/>
      <c r="J141" s="241">
        <f>ROUND(I141*H141,2)</f>
        <v>0</v>
      </c>
      <c r="K141" s="237" t="s">
        <v>1</v>
      </c>
      <c r="L141" s="44"/>
      <c r="M141" s="242" t="s">
        <v>1</v>
      </c>
      <c r="N141" s="243" t="s">
        <v>41</v>
      </c>
      <c r="O141" s="91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6" t="s">
        <v>156</v>
      </c>
      <c r="AT141" s="246" t="s">
        <v>141</v>
      </c>
      <c r="AU141" s="246" t="s">
        <v>84</v>
      </c>
      <c r="AY141" s="17" t="s">
        <v>138</v>
      </c>
      <c r="BE141" s="247">
        <f>IF(N141="základní",J141,0)</f>
        <v>0</v>
      </c>
      <c r="BF141" s="247">
        <f>IF(N141="snížená",J141,0)</f>
        <v>0</v>
      </c>
      <c r="BG141" s="247">
        <f>IF(N141="zákl. přenesená",J141,0)</f>
        <v>0</v>
      </c>
      <c r="BH141" s="247">
        <f>IF(N141="sníž. přenesená",J141,0)</f>
        <v>0</v>
      </c>
      <c r="BI141" s="247">
        <f>IF(N141="nulová",J141,0)</f>
        <v>0</v>
      </c>
      <c r="BJ141" s="17" t="s">
        <v>84</v>
      </c>
      <c r="BK141" s="247">
        <f>ROUND(I141*H141,2)</f>
        <v>0</v>
      </c>
      <c r="BL141" s="17" t="s">
        <v>156</v>
      </c>
      <c r="BM141" s="246" t="s">
        <v>1579</v>
      </c>
    </row>
    <row r="142" spans="1:65" s="2" customFormat="1" ht="21.75" customHeight="1">
      <c r="A142" s="38"/>
      <c r="B142" s="39"/>
      <c r="C142" s="235" t="s">
        <v>191</v>
      </c>
      <c r="D142" s="235" t="s">
        <v>141</v>
      </c>
      <c r="E142" s="236" t="s">
        <v>1580</v>
      </c>
      <c r="F142" s="237" t="s">
        <v>1581</v>
      </c>
      <c r="G142" s="238" t="s">
        <v>1521</v>
      </c>
      <c r="H142" s="239">
        <v>2</v>
      </c>
      <c r="I142" s="240"/>
      <c r="J142" s="241">
        <f>ROUND(I142*H142,2)</f>
        <v>0</v>
      </c>
      <c r="K142" s="237" t="s">
        <v>1</v>
      </c>
      <c r="L142" s="44"/>
      <c r="M142" s="242" t="s">
        <v>1</v>
      </c>
      <c r="N142" s="243" t="s">
        <v>41</v>
      </c>
      <c r="O142" s="91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6" t="s">
        <v>156</v>
      </c>
      <c r="AT142" s="246" t="s">
        <v>141</v>
      </c>
      <c r="AU142" s="246" t="s">
        <v>84</v>
      </c>
      <c r="AY142" s="17" t="s">
        <v>138</v>
      </c>
      <c r="BE142" s="247">
        <f>IF(N142="základní",J142,0)</f>
        <v>0</v>
      </c>
      <c r="BF142" s="247">
        <f>IF(N142="snížená",J142,0)</f>
        <v>0</v>
      </c>
      <c r="BG142" s="247">
        <f>IF(N142="zákl. přenesená",J142,0)</f>
        <v>0</v>
      </c>
      <c r="BH142" s="247">
        <f>IF(N142="sníž. přenesená",J142,0)</f>
        <v>0</v>
      </c>
      <c r="BI142" s="247">
        <f>IF(N142="nulová",J142,0)</f>
        <v>0</v>
      </c>
      <c r="BJ142" s="17" t="s">
        <v>84</v>
      </c>
      <c r="BK142" s="247">
        <f>ROUND(I142*H142,2)</f>
        <v>0</v>
      </c>
      <c r="BL142" s="17" t="s">
        <v>156</v>
      </c>
      <c r="BM142" s="246" t="s">
        <v>1582</v>
      </c>
    </row>
    <row r="143" spans="1:65" s="2" customFormat="1" ht="21.75" customHeight="1">
      <c r="A143" s="38"/>
      <c r="B143" s="39"/>
      <c r="C143" s="235" t="s">
        <v>195</v>
      </c>
      <c r="D143" s="235" t="s">
        <v>141</v>
      </c>
      <c r="E143" s="236" t="s">
        <v>1583</v>
      </c>
      <c r="F143" s="237" t="s">
        <v>1584</v>
      </c>
      <c r="G143" s="238" t="s">
        <v>1521</v>
      </c>
      <c r="H143" s="239">
        <v>6</v>
      </c>
      <c r="I143" s="240"/>
      <c r="J143" s="241">
        <f>ROUND(I143*H143,2)</f>
        <v>0</v>
      </c>
      <c r="K143" s="237" t="s">
        <v>1</v>
      </c>
      <c r="L143" s="44"/>
      <c r="M143" s="242" t="s">
        <v>1</v>
      </c>
      <c r="N143" s="243" t="s">
        <v>41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0</v>
      </c>
      <c r="T143" s="245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141</v>
      </c>
      <c r="AU143" s="246" t="s">
        <v>84</v>
      </c>
      <c r="AY143" s="17" t="s">
        <v>138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84</v>
      </c>
      <c r="BK143" s="247">
        <f>ROUND(I143*H143,2)</f>
        <v>0</v>
      </c>
      <c r="BL143" s="17" t="s">
        <v>156</v>
      </c>
      <c r="BM143" s="246" t="s">
        <v>1585</v>
      </c>
    </row>
    <row r="144" spans="1:65" s="2" customFormat="1" ht="16.5" customHeight="1">
      <c r="A144" s="38"/>
      <c r="B144" s="39"/>
      <c r="C144" s="235" t="s">
        <v>352</v>
      </c>
      <c r="D144" s="235" t="s">
        <v>141</v>
      </c>
      <c r="E144" s="236" t="s">
        <v>1586</v>
      </c>
      <c r="F144" s="237" t="s">
        <v>1587</v>
      </c>
      <c r="G144" s="238" t="s">
        <v>262</v>
      </c>
      <c r="H144" s="239">
        <v>6</v>
      </c>
      <c r="I144" s="240"/>
      <c r="J144" s="241">
        <f>ROUND(I144*H144,2)</f>
        <v>0</v>
      </c>
      <c r="K144" s="237" t="s">
        <v>1</v>
      </c>
      <c r="L144" s="44"/>
      <c r="M144" s="242" t="s">
        <v>1</v>
      </c>
      <c r="N144" s="243" t="s">
        <v>41</v>
      </c>
      <c r="O144" s="91"/>
      <c r="P144" s="244">
        <f>O144*H144</f>
        <v>0</v>
      </c>
      <c r="Q144" s="244">
        <v>0</v>
      </c>
      <c r="R144" s="244">
        <f>Q144*H144</f>
        <v>0</v>
      </c>
      <c r="S144" s="244">
        <v>0</v>
      </c>
      <c r="T144" s="24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6" t="s">
        <v>156</v>
      </c>
      <c r="AT144" s="246" t="s">
        <v>141</v>
      </c>
      <c r="AU144" s="246" t="s">
        <v>84</v>
      </c>
      <c r="AY144" s="17" t="s">
        <v>138</v>
      </c>
      <c r="BE144" s="247">
        <f>IF(N144="základní",J144,0)</f>
        <v>0</v>
      </c>
      <c r="BF144" s="247">
        <f>IF(N144="snížená",J144,0)</f>
        <v>0</v>
      </c>
      <c r="BG144" s="247">
        <f>IF(N144="zákl. přenesená",J144,0)</f>
        <v>0</v>
      </c>
      <c r="BH144" s="247">
        <f>IF(N144="sníž. přenesená",J144,0)</f>
        <v>0</v>
      </c>
      <c r="BI144" s="247">
        <f>IF(N144="nulová",J144,0)</f>
        <v>0</v>
      </c>
      <c r="BJ144" s="17" t="s">
        <v>84</v>
      </c>
      <c r="BK144" s="247">
        <f>ROUND(I144*H144,2)</f>
        <v>0</v>
      </c>
      <c r="BL144" s="17" t="s">
        <v>156</v>
      </c>
      <c r="BM144" s="246" t="s">
        <v>1588</v>
      </c>
    </row>
    <row r="145" spans="1:65" s="2" customFormat="1" ht="16.5" customHeight="1">
      <c r="A145" s="38"/>
      <c r="B145" s="39"/>
      <c r="C145" s="235" t="s">
        <v>357</v>
      </c>
      <c r="D145" s="235" t="s">
        <v>141</v>
      </c>
      <c r="E145" s="236" t="s">
        <v>1589</v>
      </c>
      <c r="F145" s="237" t="s">
        <v>1590</v>
      </c>
      <c r="G145" s="238" t="s">
        <v>262</v>
      </c>
      <c r="H145" s="239">
        <v>4</v>
      </c>
      <c r="I145" s="240"/>
      <c r="J145" s="241">
        <f>ROUND(I145*H145,2)</f>
        <v>0</v>
      </c>
      <c r="K145" s="237" t="s">
        <v>1</v>
      </c>
      <c r="L145" s="44"/>
      <c r="M145" s="242" t="s">
        <v>1</v>
      </c>
      <c r="N145" s="243" t="s">
        <v>41</v>
      </c>
      <c r="O145" s="91"/>
      <c r="P145" s="244">
        <f>O145*H145</f>
        <v>0</v>
      </c>
      <c r="Q145" s="244">
        <v>0</v>
      </c>
      <c r="R145" s="244">
        <f>Q145*H145</f>
        <v>0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156</v>
      </c>
      <c r="AT145" s="246" t="s">
        <v>141</v>
      </c>
      <c r="AU145" s="246" t="s">
        <v>84</v>
      </c>
      <c r="AY145" s="17" t="s">
        <v>138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84</v>
      </c>
      <c r="BK145" s="247">
        <f>ROUND(I145*H145,2)</f>
        <v>0</v>
      </c>
      <c r="BL145" s="17" t="s">
        <v>156</v>
      </c>
      <c r="BM145" s="246" t="s">
        <v>1591</v>
      </c>
    </row>
    <row r="146" spans="1:65" s="2" customFormat="1" ht="21.75" customHeight="1">
      <c r="A146" s="38"/>
      <c r="B146" s="39"/>
      <c r="C146" s="235" t="s">
        <v>396</v>
      </c>
      <c r="D146" s="235" t="s">
        <v>141</v>
      </c>
      <c r="E146" s="236" t="s">
        <v>1592</v>
      </c>
      <c r="F146" s="237" t="s">
        <v>1593</v>
      </c>
      <c r="G146" s="238" t="s">
        <v>262</v>
      </c>
      <c r="H146" s="239">
        <v>4</v>
      </c>
      <c r="I146" s="240"/>
      <c r="J146" s="241">
        <f>ROUND(I146*H146,2)</f>
        <v>0</v>
      </c>
      <c r="K146" s="237" t="s">
        <v>1</v>
      </c>
      <c r="L146" s="44"/>
      <c r="M146" s="242" t="s">
        <v>1</v>
      </c>
      <c r="N146" s="243" t="s">
        <v>41</v>
      </c>
      <c r="O146" s="91"/>
      <c r="P146" s="244">
        <f>O146*H146</f>
        <v>0</v>
      </c>
      <c r="Q146" s="244">
        <v>0</v>
      </c>
      <c r="R146" s="244">
        <f>Q146*H146</f>
        <v>0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156</v>
      </c>
      <c r="AT146" s="246" t="s">
        <v>141</v>
      </c>
      <c r="AU146" s="246" t="s">
        <v>84</v>
      </c>
      <c r="AY146" s="17" t="s">
        <v>138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156</v>
      </c>
      <c r="BM146" s="246" t="s">
        <v>1594</v>
      </c>
    </row>
    <row r="147" spans="1:65" s="2" customFormat="1" ht="21.75" customHeight="1">
      <c r="A147" s="38"/>
      <c r="B147" s="39"/>
      <c r="C147" s="235" t="s">
        <v>400</v>
      </c>
      <c r="D147" s="235" t="s">
        <v>141</v>
      </c>
      <c r="E147" s="236" t="s">
        <v>1595</v>
      </c>
      <c r="F147" s="237" t="s">
        <v>1596</v>
      </c>
      <c r="G147" s="238" t="s">
        <v>262</v>
      </c>
      <c r="H147" s="239">
        <v>6</v>
      </c>
      <c r="I147" s="240"/>
      <c r="J147" s="241">
        <f>ROUND(I147*H147,2)</f>
        <v>0</v>
      </c>
      <c r="K147" s="237" t="s">
        <v>1</v>
      </c>
      <c r="L147" s="44"/>
      <c r="M147" s="242" t="s">
        <v>1</v>
      </c>
      <c r="N147" s="243" t="s">
        <v>41</v>
      </c>
      <c r="O147" s="91"/>
      <c r="P147" s="244">
        <f>O147*H147</f>
        <v>0</v>
      </c>
      <c r="Q147" s="244">
        <v>0</v>
      </c>
      <c r="R147" s="244">
        <f>Q147*H147</f>
        <v>0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156</v>
      </c>
      <c r="AT147" s="246" t="s">
        <v>141</v>
      </c>
      <c r="AU147" s="246" t="s">
        <v>84</v>
      </c>
      <c r="AY147" s="17" t="s">
        <v>138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84</v>
      </c>
      <c r="BK147" s="247">
        <f>ROUND(I147*H147,2)</f>
        <v>0</v>
      </c>
      <c r="BL147" s="17" t="s">
        <v>156</v>
      </c>
      <c r="BM147" s="246" t="s">
        <v>1597</v>
      </c>
    </row>
    <row r="148" spans="1:65" s="2" customFormat="1" ht="16.5" customHeight="1">
      <c r="A148" s="38"/>
      <c r="B148" s="39"/>
      <c r="C148" s="235" t="s">
        <v>404</v>
      </c>
      <c r="D148" s="235" t="s">
        <v>141</v>
      </c>
      <c r="E148" s="236" t="s">
        <v>1598</v>
      </c>
      <c r="F148" s="237" t="s">
        <v>1599</v>
      </c>
      <c r="G148" s="238" t="s">
        <v>262</v>
      </c>
      <c r="H148" s="239">
        <v>1</v>
      </c>
      <c r="I148" s="240"/>
      <c r="J148" s="241">
        <f>ROUND(I148*H148,2)</f>
        <v>0</v>
      </c>
      <c r="K148" s="237" t="s">
        <v>1</v>
      </c>
      <c r="L148" s="44"/>
      <c r="M148" s="242" t="s">
        <v>1</v>
      </c>
      <c r="N148" s="243" t="s">
        <v>41</v>
      </c>
      <c r="O148" s="91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156</v>
      </c>
      <c r="AT148" s="246" t="s">
        <v>141</v>
      </c>
      <c r="AU148" s="246" t="s">
        <v>84</v>
      </c>
      <c r="AY148" s="17" t="s">
        <v>138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84</v>
      </c>
      <c r="BK148" s="247">
        <f>ROUND(I148*H148,2)</f>
        <v>0</v>
      </c>
      <c r="BL148" s="17" t="s">
        <v>156</v>
      </c>
      <c r="BM148" s="246" t="s">
        <v>1600</v>
      </c>
    </row>
    <row r="149" spans="1:65" s="2" customFormat="1" ht="21.75" customHeight="1">
      <c r="A149" s="38"/>
      <c r="B149" s="39"/>
      <c r="C149" s="235" t="s">
        <v>86</v>
      </c>
      <c r="D149" s="235" t="s">
        <v>141</v>
      </c>
      <c r="E149" s="236" t="s">
        <v>1601</v>
      </c>
      <c r="F149" s="237" t="s">
        <v>1602</v>
      </c>
      <c r="G149" s="238" t="s">
        <v>1521</v>
      </c>
      <c r="H149" s="239">
        <v>1</v>
      </c>
      <c r="I149" s="240"/>
      <c r="J149" s="241">
        <f>ROUND(I149*H149,2)</f>
        <v>0</v>
      </c>
      <c r="K149" s="237" t="s">
        <v>1</v>
      </c>
      <c r="L149" s="44"/>
      <c r="M149" s="242" t="s">
        <v>1</v>
      </c>
      <c r="N149" s="243" t="s">
        <v>41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</v>
      </c>
      <c r="T149" s="24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156</v>
      </c>
      <c r="AT149" s="246" t="s">
        <v>141</v>
      </c>
      <c r="AU149" s="246" t="s">
        <v>84</v>
      </c>
      <c r="AY149" s="17" t="s">
        <v>138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84</v>
      </c>
      <c r="BK149" s="247">
        <f>ROUND(I149*H149,2)</f>
        <v>0</v>
      </c>
      <c r="BL149" s="17" t="s">
        <v>156</v>
      </c>
      <c r="BM149" s="246" t="s">
        <v>1603</v>
      </c>
    </row>
    <row r="150" spans="1:65" s="2" customFormat="1" ht="21.75" customHeight="1">
      <c r="A150" s="38"/>
      <c r="B150" s="39"/>
      <c r="C150" s="235" t="s">
        <v>151</v>
      </c>
      <c r="D150" s="235" t="s">
        <v>141</v>
      </c>
      <c r="E150" s="236" t="s">
        <v>1604</v>
      </c>
      <c r="F150" s="237" t="s">
        <v>1605</v>
      </c>
      <c r="G150" s="238" t="s">
        <v>1521</v>
      </c>
      <c r="H150" s="239">
        <v>1</v>
      </c>
      <c r="I150" s="240"/>
      <c r="J150" s="241">
        <f>ROUND(I150*H150,2)</f>
        <v>0</v>
      </c>
      <c r="K150" s="237" t="s">
        <v>1</v>
      </c>
      <c r="L150" s="44"/>
      <c r="M150" s="242" t="s">
        <v>1</v>
      </c>
      <c r="N150" s="243" t="s">
        <v>41</v>
      </c>
      <c r="O150" s="91"/>
      <c r="P150" s="244">
        <f>O150*H150</f>
        <v>0</v>
      </c>
      <c r="Q150" s="244">
        <v>0</v>
      </c>
      <c r="R150" s="244">
        <f>Q150*H150</f>
        <v>0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156</v>
      </c>
      <c r="AT150" s="246" t="s">
        <v>141</v>
      </c>
      <c r="AU150" s="246" t="s">
        <v>84</v>
      </c>
      <c r="AY150" s="17" t="s">
        <v>138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84</v>
      </c>
      <c r="BK150" s="247">
        <f>ROUND(I150*H150,2)</f>
        <v>0</v>
      </c>
      <c r="BL150" s="17" t="s">
        <v>156</v>
      </c>
      <c r="BM150" s="246" t="s">
        <v>1606</v>
      </c>
    </row>
    <row r="151" spans="1:65" s="2" customFormat="1" ht="16.5" customHeight="1">
      <c r="A151" s="38"/>
      <c r="B151" s="39"/>
      <c r="C151" s="235" t="s">
        <v>156</v>
      </c>
      <c r="D151" s="235" t="s">
        <v>141</v>
      </c>
      <c r="E151" s="236" t="s">
        <v>1607</v>
      </c>
      <c r="F151" s="237" t="s">
        <v>1608</v>
      </c>
      <c r="G151" s="238" t="s">
        <v>1521</v>
      </c>
      <c r="H151" s="239">
        <v>2</v>
      </c>
      <c r="I151" s="240"/>
      <c r="J151" s="241">
        <f>ROUND(I151*H151,2)</f>
        <v>0</v>
      </c>
      <c r="K151" s="237" t="s">
        <v>1</v>
      </c>
      <c r="L151" s="44"/>
      <c r="M151" s="242" t="s">
        <v>1</v>
      </c>
      <c r="N151" s="243" t="s">
        <v>41</v>
      </c>
      <c r="O151" s="91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156</v>
      </c>
      <c r="AT151" s="246" t="s">
        <v>141</v>
      </c>
      <c r="AU151" s="246" t="s">
        <v>84</v>
      </c>
      <c r="AY151" s="17" t="s">
        <v>138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84</v>
      </c>
      <c r="BK151" s="247">
        <f>ROUND(I151*H151,2)</f>
        <v>0</v>
      </c>
      <c r="BL151" s="17" t="s">
        <v>156</v>
      </c>
      <c r="BM151" s="246" t="s">
        <v>1609</v>
      </c>
    </row>
    <row r="152" spans="1:65" s="2" customFormat="1" ht="16.5" customHeight="1">
      <c r="A152" s="38"/>
      <c r="B152" s="39"/>
      <c r="C152" s="235" t="s">
        <v>137</v>
      </c>
      <c r="D152" s="235" t="s">
        <v>141</v>
      </c>
      <c r="E152" s="236" t="s">
        <v>1610</v>
      </c>
      <c r="F152" s="237" t="s">
        <v>1611</v>
      </c>
      <c r="G152" s="238" t="s">
        <v>1521</v>
      </c>
      <c r="H152" s="239">
        <v>5</v>
      </c>
      <c r="I152" s="240"/>
      <c r="J152" s="241">
        <f>ROUND(I152*H152,2)</f>
        <v>0</v>
      </c>
      <c r="K152" s="237" t="s">
        <v>1</v>
      </c>
      <c r="L152" s="44"/>
      <c r="M152" s="242" t="s">
        <v>1</v>
      </c>
      <c r="N152" s="243" t="s">
        <v>41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156</v>
      </c>
      <c r="AT152" s="246" t="s">
        <v>141</v>
      </c>
      <c r="AU152" s="246" t="s">
        <v>84</v>
      </c>
      <c r="AY152" s="17" t="s">
        <v>138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84</v>
      </c>
      <c r="BK152" s="247">
        <f>ROUND(I152*H152,2)</f>
        <v>0</v>
      </c>
      <c r="BL152" s="17" t="s">
        <v>156</v>
      </c>
      <c r="BM152" s="246" t="s">
        <v>1612</v>
      </c>
    </row>
    <row r="153" spans="1:65" s="2" customFormat="1" ht="16.5" customHeight="1">
      <c r="A153" s="38"/>
      <c r="B153" s="39"/>
      <c r="C153" s="235" t="s">
        <v>163</v>
      </c>
      <c r="D153" s="235" t="s">
        <v>141</v>
      </c>
      <c r="E153" s="236" t="s">
        <v>1613</v>
      </c>
      <c r="F153" s="237" t="s">
        <v>1614</v>
      </c>
      <c r="G153" s="238" t="s">
        <v>1521</v>
      </c>
      <c r="H153" s="239">
        <v>1</v>
      </c>
      <c r="I153" s="240"/>
      <c r="J153" s="241">
        <f>ROUND(I153*H153,2)</f>
        <v>0</v>
      </c>
      <c r="K153" s="237" t="s">
        <v>1</v>
      </c>
      <c r="L153" s="44"/>
      <c r="M153" s="242" t="s">
        <v>1</v>
      </c>
      <c r="N153" s="243" t="s">
        <v>41</v>
      </c>
      <c r="O153" s="91"/>
      <c r="P153" s="244">
        <f>O153*H153</f>
        <v>0</v>
      </c>
      <c r="Q153" s="244">
        <v>0</v>
      </c>
      <c r="R153" s="244">
        <f>Q153*H153</f>
        <v>0</v>
      </c>
      <c r="S153" s="244">
        <v>0</v>
      </c>
      <c r="T153" s="245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6" t="s">
        <v>156</v>
      </c>
      <c r="AT153" s="246" t="s">
        <v>141</v>
      </c>
      <c r="AU153" s="246" t="s">
        <v>84</v>
      </c>
      <c r="AY153" s="17" t="s">
        <v>138</v>
      </c>
      <c r="BE153" s="247">
        <f>IF(N153="základní",J153,0)</f>
        <v>0</v>
      </c>
      <c r="BF153" s="247">
        <f>IF(N153="snížená",J153,0)</f>
        <v>0</v>
      </c>
      <c r="BG153" s="247">
        <f>IF(N153="zákl. přenesená",J153,0)</f>
        <v>0</v>
      </c>
      <c r="BH153" s="247">
        <f>IF(N153="sníž. přenesená",J153,0)</f>
        <v>0</v>
      </c>
      <c r="BI153" s="247">
        <f>IF(N153="nulová",J153,0)</f>
        <v>0</v>
      </c>
      <c r="BJ153" s="17" t="s">
        <v>84</v>
      </c>
      <c r="BK153" s="247">
        <f>ROUND(I153*H153,2)</f>
        <v>0</v>
      </c>
      <c r="BL153" s="17" t="s">
        <v>156</v>
      </c>
      <c r="BM153" s="246" t="s">
        <v>1615</v>
      </c>
    </row>
    <row r="154" spans="1:65" s="2" customFormat="1" ht="16.5" customHeight="1">
      <c r="A154" s="38"/>
      <c r="B154" s="39"/>
      <c r="C154" s="235" t="s">
        <v>385</v>
      </c>
      <c r="D154" s="235" t="s">
        <v>141</v>
      </c>
      <c r="E154" s="236" t="s">
        <v>1616</v>
      </c>
      <c r="F154" s="237" t="s">
        <v>1617</v>
      </c>
      <c r="G154" s="238" t="s">
        <v>262</v>
      </c>
      <c r="H154" s="239">
        <v>80</v>
      </c>
      <c r="I154" s="240"/>
      <c r="J154" s="241">
        <f>ROUND(I154*H154,2)</f>
        <v>0</v>
      </c>
      <c r="K154" s="237" t="s">
        <v>1</v>
      </c>
      <c r="L154" s="44"/>
      <c r="M154" s="242" t="s">
        <v>1</v>
      </c>
      <c r="N154" s="243" t="s">
        <v>41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156</v>
      </c>
      <c r="AT154" s="246" t="s">
        <v>141</v>
      </c>
      <c r="AU154" s="246" t="s">
        <v>84</v>
      </c>
      <c r="AY154" s="17" t="s">
        <v>138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84</v>
      </c>
      <c r="BK154" s="247">
        <f>ROUND(I154*H154,2)</f>
        <v>0</v>
      </c>
      <c r="BL154" s="17" t="s">
        <v>156</v>
      </c>
      <c r="BM154" s="246" t="s">
        <v>1618</v>
      </c>
    </row>
    <row r="155" spans="1:65" s="2" customFormat="1" ht="16.5" customHeight="1">
      <c r="A155" s="38"/>
      <c r="B155" s="39"/>
      <c r="C155" s="235" t="s">
        <v>391</v>
      </c>
      <c r="D155" s="235" t="s">
        <v>141</v>
      </c>
      <c r="E155" s="236" t="s">
        <v>1619</v>
      </c>
      <c r="F155" s="237" t="s">
        <v>1620</v>
      </c>
      <c r="G155" s="238" t="s">
        <v>262</v>
      </c>
      <c r="H155" s="239">
        <v>88</v>
      </c>
      <c r="I155" s="240"/>
      <c r="J155" s="241">
        <f>ROUND(I155*H155,2)</f>
        <v>0</v>
      </c>
      <c r="K155" s="237" t="s">
        <v>1</v>
      </c>
      <c r="L155" s="44"/>
      <c r="M155" s="242" t="s">
        <v>1</v>
      </c>
      <c r="N155" s="243" t="s">
        <v>41</v>
      </c>
      <c r="O155" s="91"/>
      <c r="P155" s="244">
        <f>O155*H155</f>
        <v>0</v>
      </c>
      <c r="Q155" s="244">
        <v>0</v>
      </c>
      <c r="R155" s="244">
        <f>Q155*H155</f>
        <v>0</v>
      </c>
      <c r="S155" s="244">
        <v>0</v>
      </c>
      <c r="T155" s="24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6" t="s">
        <v>156</v>
      </c>
      <c r="AT155" s="246" t="s">
        <v>141</v>
      </c>
      <c r="AU155" s="246" t="s">
        <v>84</v>
      </c>
      <c r="AY155" s="17" t="s">
        <v>138</v>
      </c>
      <c r="BE155" s="247">
        <f>IF(N155="základní",J155,0)</f>
        <v>0</v>
      </c>
      <c r="BF155" s="247">
        <f>IF(N155="snížená",J155,0)</f>
        <v>0</v>
      </c>
      <c r="BG155" s="247">
        <f>IF(N155="zákl. přenesená",J155,0)</f>
        <v>0</v>
      </c>
      <c r="BH155" s="247">
        <f>IF(N155="sníž. přenesená",J155,0)</f>
        <v>0</v>
      </c>
      <c r="BI155" s="247">
        <f>IF(N155="nulová",J155,0)</f>
        <v>0</v>
      </c>
      <c r="BJ155" s="17" t="s">
        <v>84</v>
      </c>
      <c r="BK155" s="247">
        <f>ROUND(I155*H155,2)</f>
        <v>0</v>
      </c>
      <c r="BL155" s="17" t="s">
        <v>156</v>
      </c>
      <c r="BM155" s="246" t="s">
        <v>1621</v>
      </c>
    </row>
    <row r="156" spans="1:65" s="2" customFormat="1" ht="16.5" customHeight="1">
      <c r="A156" s="38"/>
      <c r="B156" s="39"/>
      <c r="C156" s="235" t="s">
        <v>84</v>
      </c>
      <c r="D156" s="235" t="s">
        <v>141</v>
      </c>
      <c r="E156" s="236" t="s">
        <v>1622</v>
      </c>
      <c r="F156" s="237" t="s">
        <v>1623</v>
      </c>
      <c r="G156" s="238" t="s">
        <v>262</v>
      </c>
      <c r="H156" s="239">
        <v>10</v>
      </c>
      <c r="I156" s="240"/>
      <c r="J156" s="241">
        <f>ROUND(I156*H156,2)</f>
        <v>0</v>
      </c>
      <c r="K156" s="237" t="s">
        <v>1</v>
      </c>
      <c r="L156" s="44"/>
      <c r="M156" s="242" t="s">
        <v>1</v>
      </c>
      <c r="N156" s="243" t="s">
        <v>41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156</v>
      </c>
      <c r="AT156" s="246" t="s">
        <v>141</v>
      </c>
      <c r="AU156" s="246" t="s">
        <v>84</v>
      </c>
      <c r="AY156" s="17" t="s">
        <v>138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84</v>
      </c>
      <c r="BK156" s="247">
        <f>ROUND(I156*H156,2)</f>
        <v>0</v>
      </c>
      <c r="BL156" s="17" t="s">
        <v>156</v>
      </c>
      <c r="BM156" s="246" t="s">
        <v>1624</v>
      </c>
    </row>
    <row r="157" spans="1:65" s="2" customFormat="1" ht="16.5" customHeight="1">
      <c r="A157" s="38"/>
      <c r="B157" s="39"/>
      <c r="C157" s="235" t="s">
        <v>183</v>
      </c>
      <c r="D157" s="235" t="s">
        <v>141</v>
      </c>
      <c r="E157" s="236" t="s">
        <v>1625</v>
      </c>
      <c r="F157" s="237" t="s">
        <v>1626</v>
      </c>
      <c r="G157" s="238" t="s">
        <v>262</v>
      </c>
      <c r="H157" s="239">
        <v>2</v>
      </c>
      <c r="I157" s="240"/>
      <c r="J157" s="241">
        <f>ROUND(I157*H157,2)</f>
        <v>0</v>
      </c>
      <c r="K157" s="237" t="s">
        <v>1</v>
      </c>
      <c r="L157" s="44"/>
      <c r="M157" s="242" t="s">
        <v>1</v>
      </c>
      <c r="N157" s="243" t="s">
        <v>41</v>
      </c>
      <c r="O157" s="91"/>
      <c r="P157" s="244">
        <f>O157*H157</f>
        <v>0</v>
      </c>
      <c r="Q157" s="244">
        <v>0</v>
      </c>
      <c r="R157" s="244">
        <f>Q157*H157</f>
        <v>0</v>
      </c>
      <c r="S157" s="244">
        <v>0</v>
      </c>
      <c r="T157" s="24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6" t="s">
        <v>156</v>
      </c>
      <c r="AT157" s="246" t="s">
        <v>141</v>
      </c>
      <c r="AU157" s="246" t="s">
        <v>84</v>
      </c>
      <c r="AY157" s="17" t="s">
        <v>138</v>
      </c>
      <c r="BE157" s="247">
        <f>IF(N157="základní",J157,0)</f>
        <v>0</v>
      </c>
      <c r="BF157" s="247">
        <f>IF(N157="snížená",J157,0)</f>
        <v>0</v>
      </c>
      <c r="BG157" s="247">
        <f>IF(N157="zákl. přenesená",J157,0)</f>
        <v>0</v>
      </c>
      <c r="BH157" s="247">
        <f>IF(N157="sníž. přenesená",J157,0)</f>
        <v>0</v>
      </c>
      <c r="BI157" s="247">
        <f>IF(N157="nulová",J157,0)</f>
        <v>0</v>
      </c>
      <c r="BJ157" s="17" t="s">
        <v>84</v>
      </c>
      <c r="BK157" s="247">
        <f>ROUND(I157*H157,2)</f>
        <v>0</v>
      </c>
      <c r="BL157" s="17" t="s">
        <v>156</v>
      </c>
      <c r="BM157" s="246" t="s">
        <v>1627</v>
      </c>
    </row>
    <row r="158" spans="1:65" s="2" customFormat="1" ht="21.75" customHeight="1">
      <c r="A158" s="38"/>
      <c r="B158" s="39"/>
      <c r="C158" s="235" t="s">
        <v>167</v>
      </c>
      <c r="D158" s="235" t="s">
        <v>141</v>
      </c>
      <c r="E158" s="236" t="s">
        <v>1628</v>
      </c>
      <c r="F158" s="237" t="s">
        <v>1629</v>
      </c>
      <c r="G158" s="238" t="s">
        <v>262</v>
      </c>
      <c r="H158" s="239">
        <v>4</v>
      </c>
      <c r="I158" s="240"/>
      <c r="J158" s="241">
        <f>ROUND(I158*H158,2)</f>
        <v>0</v>
      </c>
      <c r="K158" s="237" t="s">
        <v>1</v>
      </c>
      <c r="L158" s="44"/>
      <c r="M158" s="242" t="s">
        <v>1</v>
      </c>
      <c r="N158" s="243" t="s">
        <v>41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156</v>
      </c>
      <c r="AT158" s="246" t="s">
        <v>141</v>
      </c>
      <c r="AU158" s="246" t="s">
        <v>84</v>
      </c>
      <c r="AY158" s="17" t="s">
        <v>138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84</v>
      </c>
      <c r="BK158" s="247">
        <f>ROUND(I158*H158,2)</f>
        <v>0</v>
      </c>
      <c r="BL158" s="17" t="s">
        <v>156</v>
      </c>
      <c r="BM158" s="246" t="s">
        <v>1630</v>
      </c>
    </row>
    <row r="159" spans="1:65" s="2" customFormat="1" ht="16.5" customHeight="1">
      <c r="A159" s="38"/>
      <c r="B159" s="39"/>
      <c r="C159" s="235" t="s">
        <v>200</v>
      </c>
      <c r="D159" s="235" t="s">
        <v>141</v>
      </c>
      <c r="E159" s="236" t="s">
        <v>1631</v>
      </c>
      <c r="F159" s="237" t="s">
        <v>1632</v>
      </c>
      <c r="G159" s="238" t="s">
        <v>262</v>
      </c>
      <c r="H159" s="239">
        <v>11</v>
      </c>
      <c r="I159" s="240"/>
      <c r="J159" s="241">
        <f>ROUND(I159*H159,2)</f>
        <v>0</v>
      </c>
      <c r="K159" s="237" t="s">
        <v>1</v>
      </c>
      <c r="L159" s="44"/>
      <c r="M159" s="242" t="s">
        <v>1</v>
      </c>
      <c r="N159" s="243" t="s">
        <v>41</v>
      </c>
      <c r="O159" s="91"/>
      <c r="P159" s="244">
        <f>O159*H159</f>
        <v>0</v>
      </c>
      <c r="Q159" s="244">
        <v>0</v>
      </c>
      <c r="R159" s="244">
        <f>Q159*H159</f>
        <v>0</v>
      </c>
      <c r="S159" s="244">
        <v>0</v>
      </c>
      <c r="T159" s="24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6" t="s">
        <v>156</v>
      </c>
      <c r="AT159" s="246" t="s">
        <v>141</v>
      </c>
      <c r="AU159" s="246" t="s">
        <v>84</v>
      </c>
      <c r="AY159" s="17" t="s">
        <v>138</v>
      </c>
      <c r="BE159" s="247">
        <f>IF(N159="základní",J159,0)</f>
        <v>0</v>
      </c>
      <c r="BF159" s="247">
        <f>IF(N159="snížená",J159,0)</f>
        <v>0</v>
      </c>
      <c r="BG159" s="247">
        <f>IF(N159="zákl. přenesená",J159,0)</f>
        <v>0</v>
      </c>
      <c r="BH159" s="247">
        <f>IF(N159="sníž. přenesená",J159,0)</f>
        <v>0</v>
      </c>
      <c r="BI159" s="247">
        <f>IF(N159="nulová",J159,0)</f>
        <v>0</v>
      </c>
      <c r="BJ159" s="17" t="s">
        <v>84</v>
      </c>
      <c r="BK159" s="247">
        <f>ROUND(I159*H159,2)</f>
        <v>0</v>
      </c>
      <c r="BL159" s="17" t="s">
        <v>156</v>
      </c>
      <c r="BM159" s="246" t="s">
        <v>1633</v>
      </c>
    </row>
    <row r="160" spans="1:65" s="2" customFormat="1" ht="16.5" customHeight="1">
      <c r="A160" s="38"/>
      <c r="B160" s="39"/>
      <c r="C160" s="235" t="s">
        <v>347</v>
      </c>
      <c r="D160" s="235" t="s">
        <v>141</v>
      </c>
      <c r="E160" s="236" t="s">
        <v>1634</v>
      </c>
      <c r="F160" s="237" t="s">
        <v>1635</v>
      </c>
      <c r="G160" s="238" t="s">
        <v>262</v>
      </c>
      <c r="H160" s="239">
        <v>10</v>
      </c>
      <c r="I160" s="240"/>
      <c r="J160" s="241">
        <f>ROUND(I160*H160,2)</f>
        <v>0</v>
      </c>
      <c r="K160" s="237" t="s">
        <v>1</v>
      </c>
      <c r="L160" s="44"/>
      <c r="M160" s="242" t="s">
        <v>1</v>
      </c>
      <c r="N160" s="243" t="s">
        <v>41</v>
      </c>
      <c r="O160" s="91"/>
      <c r="P160" s="244">
        <f>O160*H160</f>
        <v>0</v>
      </c>
      <c r="Q160" s="244">
        <v>0</v>
      </c>
      <c r="R160" s="244">
        <f>Q160*H160</f>
        <v>0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156</v>
      </c>
      <c r="AT160" s="246" t="s">
        <v>141</v>
      </c>
      <c r="AU160" s="246" t="s">
        <v>84</v>
      </c>
      <c r="AY160" s="17" t="s">
        <v>138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84</v>
      </c>
      <c r="BK160" s="247">
        <f>ROUND(I160*H160,2)</f>
        <v>0</v>
      </c>
      <c r="BL160" s="17" t="s">
        <v>156</v>
      </c>
      <c r="BM160" s="246" t="s">
        <v>1636</v>
      </c>
    </row>
    <row r="161" spans="1:65" s="2" customFormat="1" ht="21.75" customHeight="1">
      <c r="A161" s="38"/>
      <c r="B161" s="39"/>
      <c r="C161" s="235" t="s">
        <v>222</v>
      </c>
      <c r="D161" s="235" t="s">
        <v>141</v>
      </c>
      <c r="E161" s="236" t="s">
        <v>1637</v>
      </c>
      <c r="F161" s="237" t="s">
        <v>1638</v>
      </c>
      <c r="G161" s="238" t="s">
        <v>342</v>
      </c>
      <c r="H161" s="239">
        <v>400</v>
      </c>
      <c r="I161" s="240"/>
      <c r="J161" s="241">
        <f>ROUND(I161*H161,2)</f>
        <v>0</v>
      </c>
      <c r="K161" s="237" t="s">
        <v>1</v>
      </c>
      <c r="L161" s="44"/>
      <c r="M161" s="242" t="s">
        <v>1</v>
      </c>
      <c r="N161" s="243" t="s">
        <v>41</v>
      </c>
      <c r="O161" s="91"/>
      <c r="P161" s="244">
        <f>O161*H161</f>
        <v>0</v>
      </c>
      <c r="Q161" s="244">
        <v>0</v>
      </c>
      <c r="R161" s="244">
        <f>Q161*H161</f>
        <v>0</v>
      </c>
      <c r="S161" s="244">
        <v>0</v>
      </c>
      <c r="T161" s="245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6" t="s">
        <v>156</v>
      </c>
      <c r="AT161" s="246" t="s">
        <v>141</v>
      </c>
      <c r="AU161" s="246" t="s">
        <v>84</v>
      </c>
      <c r="AY161" s="17" t="s">
        <v>138</v>
      </c>
      <c r="BE161" s="247">
        <f>IF(N161="základní",J161,0)</f>
        <v>0</v>
      </c>
      <c r="BF161" s="247">
        <f>IF(N161="snížená",J161,0)</f>
        <v>0</v>
      </c>
      <c r="BG161" s="247">
        <f>IF(N161="zákl. přenesená",J161,0)</f>
        <v>0</v>
      </c>
      <c r="BH161" s="247">
        <f>IF(N161="sníž. přenesená",J161,0)</f>
        <v>0</v>
      </c>
      <c r="BI161" s="247">
        <f>IF(N161="nulová",J161,0)</f>
        <v>0</v>
      </c>
      <c r="BJ161" s="17" t="s">
        <v>84</v>
      </c>
      <c r="BK161" s="247">
        <f>ROUND(I161*H161,2)</f>
        <v>0</v>
      </c>
      <c r="BL161" s="17" t="s">
        <v>156</v>
      </c>
      <c r="BM161" s="246" t="s">
        <v>1639</v>
      </c>
    </row>
    <row r="162" spans="1:65" s="2" customFormat="1" ht="21.75" customHeight="1">
      <c r="A162" s="38"/>
      <c r="B162" s="39"/>
      <c r="C162" s="235" t="s">
        <v>7</v>
      </c>
      <c r="D162" s="235" t="s">
        <v>141</v>
      </c>
      <c r="E162" s="236" t="s">
        <v>1640</v>
      </c>
      <c r="F162" s="237" t="s">
        <v>1641</v>
      </c>
      <c r="G162" s="238" t="s">
        <v>262</v>
      </c>
      <c r="H162" s="239">
        <v>80</v>
      </c>
      <c r="I162" s="240"/>
      <c r="J162" s="241">
        <f>ROUND(I162*H162,2)</f>
        <v>0</v>
      </c>
      <c r="K162" s="237" t="s">
        <v>1</v>
      </c>
      <c r="L162" s="44"/>
      <c r="M162" s="242" t="s">
        <v>1</v>
      </c>
      <c r="N162" s="243" t="s">
        <v>41</v>
      </c>
      <c r="O162" s="91"/>
      <c r="P162" s="244">
        <f>O162*H162</f>
        <v>0</v>
      </c>
      <c r="Q162" s="244">
        <v>0</v>
      </c>
      <c r="R162" s="244">
        <f>Q162*H162</f>
        <v>0</v>
      </c>
      <c r="S162" s="244">
        <v>0</v>
      </c>
      <c r="T162" s="24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6" t="s">
        <v>156</v>
      </c>
      <c r="AT162" s="246" t="s">
        <v>141</v>
      </c>
      <c r="AU162" s="246" t="s">
        <v>84</v>
      </c>
      <c r="AY162" s="17" t="s">
        <v>138</v>
      </c>
      <c r="BE162" s="247">
        <f>IF(N162="základní",J162,0)</f>
        <v>0</v>
      </c>
      <c r="BF162" s="247">
        <f>IF(N162="snížená",J162,0)</f>
        <v>0</v>
      </c>
      <c r="BG162" s="247">
        <f>IF(N162="zákl. přenesená",J162,0)</f>
        <v>0</v>
      </c>
      <c r="BH162" s="247">
        <f>IF(N162="sníž. přenesená",J162,0)</f>
        <v>0</v>
      </c>
      <c r="BI162" s="247">
        <f>IF(N162="nulová",J162,0)</f>
        <v>0</v>
      </c>
      <c r="BJ162" s="17" t="s">
        <v>84</v>
      </c>
      <c r="BK162" s="247">
        <f>ROUND(I162*H162,2)</f>
        <v>0</v>
      </c>
      <c r="BL162" s="17" t="s">
        <v>156</v>
      </c>
      <c r="BM162" s="246" t="s">
        <v>1642</v>
      </c>
    </row>
    <row r="163" spans="1:65" s="2" customFormat="1" ht="21.75" customHeight="1">
      <c r="A163" s="38"/>
      <c r="B163" s="39"/>
      <c r="C163" s="235" t="s">
        <v>335</v>
      </c>
      <c r="D163" s="235" t="s">
        <v>141</v>
      </c>
      <c r="E163" s="236" t="s">
        <v>1643</v>
      </c>
      <c r="F163" s="237" t="s">
        <v>1644</v>
      </c>
      <c r="G163" s="238" t="s">
        <v>262</v>
      </c>
      <c r="H163" s="239">
        <v>12</v>
      </c>
      <c r="I163" s="240"/>
      <c r="J163" s="241">
        <f>ROUND(I163*H163,2)</f>
        <v>0</v>
      </c>
      <c r="K163" s="237" t="s">
        <v>1</v>
      </c>
      <c r="L163" s="44"/>
      <c r="M163" s="242" t="s">
        <v>1</v>
      </c>
      <c r="N163" s="243" t="s">
        <v>41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156</v>
      </c>
      <c r="AT163" s="246" t="s">
        <v>141</v>
      </c>
      <c r="AU163" s="246" t="s">
        <v>84</v>
      </c>
      <c r="AY163" s="17" t="s">
        <v>138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84</v>
      </c>
      <c r="BK163" s="247">
        <f>ROUND(I163*H163,2)</f>
        <v>0</v>
      </c>
      <c r="BL163" s="17" t="s">
        <v>156</v>
      </c>
      <c r="BM163" s="246" t="s">
        <v>1645</v>
      </c>
    </row>
    <row r="164" spans="1:65" s="2" customFormat="1" ht="16.5" customHeight="1">
      <c r="A164" s="38"/>
      <c r="B164" s="39"/>
      <c r="C164" s="235" t="s">
        <v>214</v>
      </c>
      <c r="D164" s="235" t="s">
        <v>141</v>
      </c>
      <c r="E164" s="236" t="s">
        <v>1646</v>
      </c>
      <c r="F164" s="237" t="s">
        <v>1647</v>
      </c>
      <c r="G164" s="238" t="s">
        <v>342</v>
      </c>
      <c r="H164" s="239">
        <v>100</v>
      </c>
      <c r="I164" s="240"/>
      <c r="J164" s="241">
        <f>ROUND(I164*H164,2)</f>
        <v>0</v>
      </c>
      <c r="K164" s="237" t="s">
        <v>1</v>
      </c>
      <c r="L164" s="44"/>
      <c r="M164" s="242" t="s">
        <v>1</v>
      </c>
      <c r="N164" s="243" t="s">
        <v>41</v>
      </c>
      <c r="O164" s="91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6" t="s">
        <v>156</v>
      </c>
      <c r="AT164" s="246" t="s">
        <v>141</v>
      </c>
      <c r="AU164" s="246" t="s">
        <v>84</v>
      </c>
      <c r="AY164" s="17" t="s">
        <v>138</v>
      </c>
      <c r="BE164" s="247">
        <f>IF(N164="základní",J164,0)</f>
        <v>0</v>
      </c>
      <c r="BF164" s="247">
        <f>IF(N164="snížená",J164,0)</f>
        <v>0</v>
      </c>
      <c r="BG164" s="247">
        <f>IF(N164="zákl. přenesená",J164,0)</f>
        <v>0</v>
      </c>
      <c r="BH164" s="247">
        <f>IF(N164="sníž. přenesená",J164,0)</f>
        <v>0</v>
      </c>
      <c r="BI164" s="247">
        <f>IF(N164="nulová",J164,0)</f>
        <v>0</v>
      </c>
      <c r="BJ164" s="17" t="s">
        <v>84</v>
      </c>
      <c r="BK164" s="247">
        <f>ROUND(I164*H164,2)</f>
        <v>0</v>
      </c>
      <c r="BL164" s="17" t="s">
        <v>156</v>
      </c>
      <c r="BM164" s="246" t="s">
        <v>1648</v>
      </c>
    </row>
    <row r="165" spans="1:65" s="2" customFormat="1" ht="21.75" customHeight="1">
      <c r="A165" s="38"/>
      <c r="B165" s="39"/>
      <c r="C165" s="235" t="s">
        <v>218</v>
      </c>
      <c r="D165" s="235" t="s">
        <v>141</v>
      </c>
      <c r="E165" s="236" t="s">
        <v>1649</v>
      </c>
      <c r="F165" s="237" t="s">
        <v>1650</v>
      </c>
      <c r="G165" s="238" t="s">
        <v>342</v>
      </c>
      <c r="H165" s="239">
        <v>420</v>
      </c>
      <c r="I165" s="240"/>
      <c r="J165" s="241">
        <f>ROUND(I165*H165,2)</f>
        <v>0</v>
      </c>
      <c r="K165" s="237" t="s">
        <v>1</v>
      </c>
      <c r="L165" s="44"/>
      <c r="M165" s="242" t="s">
        <v>1</v>
      </c>
      <c r="N165" s="243" t="s">
        <v>41</v>
      </c>
      <c r="O165" s="91"/>
      <c r="P165" s="244">
        <f>O165*H165</f>
        <v>0</v>
      </c>
      <c r="Q165" s="244">
        <v>0</v>
      </c>
      <c r="R165" s="244">
        <f>Q165*H165</f>
        <v>0</v>
      </c>
      <c r="S165" s="244">
        <v>0</v>
      </c>
      <c r="T165" s="24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6" t="s">
        <v>156</v>
      </c>
      <c r="AT165" s="246" t="s">
        <v>141</v>
      </c>
      <c r="AU165" s="246" t="s">
        <v>84</v>
      </c>
      <c r="AY165" s="17" t="s">
        <v>138</v>
      </c>
      <c r="BE165" s="247">
        <f>IF(N165="základní",J165,0)</f>
        <v>0</v>
      </c>
      <c r="BF165" s="247">
        <f>IF(N165="snížená",J165,0)</f>
        <v>0</v>
      </c>
      <c r="BG165" s="247">
        <f>IF(N165="zákl. přenesená",J165,0)</f>
        <v>0</v>
      </c>
      <c r="BH165" s="247">
        <f>IF(N165="sníž. přenesená",J165,0)</f>
        <v>0</v>
      </c>
      <c r="BI165" s="247">
        <f>IF(N165="nulová",J165,0)</f>
        <v>0</v>
      </c>
      <c r="BJ165" s="17" t="s">
        <v>84</v>
      </c>
      <c r="BK165" s="247">
        <f>ROUND(I165*H165,2)</f>
        <v>0</v>
      </c>
      <c r="BL165" s="17" t="s">
        <v>156</v>
      </c>
      <c r="BM165" s="246" t="s">
        <v>1651</v>
      </c>
    </row>
    <row r="166" spans="1:65" s="2" customFormat="1" ht="21.75" customHeight="1">
      <c r="A166" s="38"/>
      <c r="B166" s="39"/>
      <c r="C166" s="235" t="s">
        <v>228</v>
      </c>
      <c r="D166" s="235" t="s">
        <v>141</v>
      </c>
      <c r="E166" s="236" t="s">
        <v>1652</v>
      </c>
      <c r="F166" s="237" t="s">
        <v>1653</v>
      </c>
      <c r="G166" s="238" t="s">
        <v>342</v>
      </c>
      <c r="H166" s="239">
        <v>10</v>
      </c>
      <c r="I166" s="240"/>
      <c r="J166" s="241">
        <f>ROUND(I166*H166,2)</f>
        <v>0</v>
      </c>
      <c r="K166" s="237" t="s">
        <v>1</v>
      </c>
      <c r="L166" s="44"/>
      <c r="M166" s="242" t="s">
        <v>1</v>
      </c>
      <c r="N166" s="243" t="s">
        <v>41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156</v>
      </c>
      <c r="AT166" s="246" t="s">
        <v>141</v>
      </c>
      <c r="AU166" s="246" t="s">
        <v>84</v>
      </c>
      <c r="AY166" s="17" t="s">
        <v>138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84</v>
      </c>
      <c r="BK166" s="247">
        <f>ROUND(I166*H166,2)</f>
        <v>0</v>
      </c>
      <c r="BL166" s="17" t="s">
        <v>156</v>
      </c>
      <c r="BM166" s="246" t="s">
        <v>1654</v>
      </c>
    </row>
    <row r="167" spans="1:65" s="2" customFormat="1" ht="16.5" customHeight="1">
      <c r="A167" s="38"/>
      <c r="B167" s="39"/>
      <c r="C167" s="235" t="s">
        <v>370</v>
      </c>
      <c r="D167" s="235" t="s">
        <v>141</v>
      </c>
      <c r="E167" s="236" t="s">
        <v>1655</v>
      </c>
      <c r="F167" s="237" t="s">
        <v>1656</v>
      </c>
      <c r="G167" s="238" t="s">
        <v>342</v>
      </c>
      <c r="H167" s="239">
        <v>10</v>
      </c>
      <c r="I167" s="240"/>
      <c r="J167" s="241">
        <f>ROUND(I167*H167,2)</f>
        <v>0</v>
      </c>
      <c r="K167" s="237" t="s">
        <v>1</v>
      </c>
      <c r="L167" s="44"/>
      <c r="M167" s="242" t="s">
        <v>1</v>
      </c>
      <c r="N167" s="243" t="s">
        <v>41</v>
      </c>
      <c r="O167" s="91"/>
      <c r="P167" s="244">
        <f>O167*H167</f>
        <v>0</v>
      </c>
      <c r="Q167" s="244">
        <v>0</v>
      </c>
      <c r="R167" s="244">
        <f>Q167*H167</f>
        <v>0</v>
      </c>
      <c r="S167" s="244">
        <v>0</v>
      </c>
      <c r="T167" s="24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6" t="s">
        <v>156</v>
      </c>
      <c r="AT167" s="246" t="s">
        <v>141</v>
      </c>
      <c r="AU167" s="246" t="s">
        <v>84</v>
      </c>
      <c r="AY167" s="17" t="s">
        <v>138</v>
      </c>
      <c r="BE167" s="247">
        <f>IF(N167="základní",J167,0)</f>
        <v>0</v>
      </c>
      <c r="BF167" s="247">
        <f>IF(N167="snížená",J167,0)</f>
        <v>0</v>
      </c>
      <c r="BG167" s="247">
        <f>IF(N167="zákl. přenesená",J167,0)</f>
        <v>0</v>
      </c>
      <c r="BH167" s="247">
        <f>IF(N167="sníž. přenesená",J167,0)</f>
        <v>0</v>
      </c>
      <c r="BI167" s="247">
        <f>IF(N167="nulová",J167,0)</f>
        <v>0</v>
      </c>
      <c r="BJ167" s="17" t="s">
        <v>84</v>
      </c>
      <c r="BK167" s="247">
        <f>ROUND(I167*H167,2)</f>
        <v>0</v>
      </c>
      <c r="BL167" s="17" t="s">
        <v>156</v>
      </c>
      <c r="BM167" s="246" t="s">
        <v>1657</v>
      </c>
    </row>
    <row r="168" spans="1:65" s="2" customFormat="1" ht="16.5" customHeight="1">
      <c r="A168" s="38"/>
      <c r="B168" s="39"/>
      <c r="C168" s="235" t="s">
        <v>339</v>
      </c>
      <c r="D168" s="235" t="s">
        <v>141</v>
      </c>
      <c r="E168" s="236" t="s">
        <v>1658</v>
      </c>
      <c r="F168" s="237" t="s">
        <v>1659</v>
      </c>
      <c r="G168" s="238" t="s">
        <v>262</v>
      </c>
      <c r="H168" s="239">
        <v>92</v>
      </c>
      <c r="I168" s="240"/>
      <c r="J168" s="241">
        <f>ROUND(I168*H168,2)</f>
        <v>0</v>
      </c>
      <c r="K168" s="237" t="s">
        <v>1</v>
      </c>
      <c r="L168" s="44"/>
      <c r="M168" s="242" t="s">
        <v>1</v>
      </c>
      <c r="N168" s="243" t="s">
        <v>41</v>
      </c>
      <c r="O168" s="91"/>
      <c r="P168" s="244">
        <f>O168*H168</f>
        <v>0</v>
      </c>
      <c r="Q168" s="244">
        <v>0</v>
      </c>
      <c r="R168" s="244">
        <f>Q168*H168</f>
        <v>0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156</v>
      </c>
      <c r="AT168" s="246" t="s">
        <v>141</v>
      </c>
      <c r="AU168" s="246" t="s">
        <v>84</v>
      </c>
      <c r="AY168" s="17" t="s">
        <v>138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84</v>
      </c>
      <c r="BK168" s="247">
        <f>ROUND(I168*H168,2)</f>
        <v>0</v>
      </c>
      <c r="BL168" s="17" t="s">
        <v>156</v>
      </c>
      <c r="BM168" s="246" t="s">
        <v>1660</v>
      </c>
    </row>
    <row r="169" spans="1:65" s="2" customFormat="1" ht="16.5" customHeight="1">
      <c r="A169" s="38"/>
      <c r="B169" s="39"/>
      <c r="C169" s="235" t="s">
        <v>380</v>
      </c>
      <c r="D169" s="235" t="s">
        <v>141</v>
      </c>
      <c r="E169" s="236" t="s">
        <v>1661</v>
      </c>
      <c r="F169" s="237" t="s">
        <v>1662</v>
      </c>
      <c r="G169" s="238" t="s">
        <v>262</v>
      </c>
      <c r="H169" s="239">
        <v>24</v>
      </c>
      <c r="I169" s="240"/>
      <c r="J169" s="241">
        <f>ROUND(I169*H169,2)</f>
        <v>0</v>
      </c>
      <c r="K169" s="237" t="s">
        <v>1</v>
      </c>
      <c r="L169" s="44"/>
      <c r="M169" s="242" t="s">
        <v>1</v>
      </c>
      <c r="N169" s="243" t="s">
        <v>41</v>
      </c>
      <c r="O169" s="91"/>
      <c r="P169" s="244">
        <f>O169*H169</f>
        <v>0</v>
      </c>
      <c r="Q169" s="244">
        <v>0</v>
      </c>
      <c r="R169" s="244">
        <f>Q169*H169</f>
        <v>0</v>
      </c>
      <c r="S169" s="244">
        <v>0</v>
      </c>
      <c r="T169" s="24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6" t="s">
        <v>156</v>
      </c>
      <c r="AT169" s="246" t="s">
        <v>141</v>
      </c>
      <c r="AU169" s="246" t="s">
        <v>84</v>
      </c>
      <c r="AY169" s="17" t="s">
        <v>138</v>
      </c>
      <c r="BE169" s="247">
        <f>IF(N169="základní",J169,0)</f>
        <v>0</v>
      </c>
      <c r="BF169" s="247">
        <f>IF(N169="snížená",J169,0)</f>
        <v>0</v>
      </c>
      <c r="BG169" s="247">
        <f>IF(N169="zákl. přenesená",J169,0)</f>
        <v>0</v>
      </c>
      <c r="BH169" s="247">
        <f>IF(N169="sníž. přenesená",J169,0)</f>
        <v>0</v>
      </c>
      <c r="BI169" s="247">
        <f>IF(N169="nulová",J169,0)</f>
        <v>0</v>
      </c>
      <c r="BJ169" s="17" t="s">
        <v>84</v>
      </c>
      <c r="BK169" s="247">
        <f>ROUND(I169*H169,2)</f>
        <v>0</v>
      </c>
      <c r="BL169" s="17" t="s">
        <v>156</v>
      </c>
      <c r="BM169" s="246" t="s">
        <v>1663</v>
      </c>
    </row>
    <row r="170" spans="1:65" s="2" customFormat="1" ht="16.5" customHeight="1">
      <c r="A170" s="38"/>
      <c r="B170" s="39"/>
      <c r="C170" s="235" t="s">
        <v>362</v>
      </c>
      <c r="D170" s="235" t="s">
        <v>141</v>
      </c>
      <c r="E170" s="236" t="s">
        <v>1664</v>
      </c>
      <c r="F170" s="237" t="s">
        <v>1665</v>
      </c>
      <c r="G170" s="238" t="s">
        <v>262</v>
      </c>
      <c r="H170" s="239">
        <v>11</v>
      </c>
      <c r="I170" s="240"/>
      <c r="J170" s="241">
        <f>ROUND(I170*H170,2)</f>
        <v>0</v>
      </c>
      <c r="K170" s="237" t="s">
        <v>1</v>
      </c>
      <c r="L170" s="44"/>
      <c r="M170" s="242" t="s">
        <v>1</v>
      </c>
      <c r="N170" s="243" t="s">
        <v>41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156</v>
      </c>
      <c r="AT170" s="246" t="s">
        <v>141</v>
      </c>
      <c r="AU170" s="246" t="s">
        <v>84</v>
      </c>
      <c r="AY170" s="17" t="s">
        <v>138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84</v>
      </c>
      <c r="BK170" s="247">
        <f>ROUND(I170*H170,2)</f>
        <v>0</v>
      </c>
      <c r="BL170" s="17" t="s">
        <v>156</v>
      </c>
      <c r="BM170" s="246" t="s">
        <v>1666</v>
      </c>
    </row>
    <row r="171" spans="1:65" s="2" customFormat="1" ht="16.5" customHeight="1">
      <c r="A171" s="38"/>
      <c r="B171" s="39"/>
      <c r="C171" s="235" t="s">
        <v>375</v>
      </c>
      <c r="D171" s="235" t="s">
        <v>141</v>
      </c>
      <c r="E171" s="236" t="s">
        <v>1667</v>
      </c>
      <c r="F171" s="237" t="s">
        <v>1668</v>
      </c>
      <c r="G171" s="238" t="s">
        <v>262</v>
      </c>
      <c r="H171" s="239">
        <v>10</v>
      </c>
      <c r="I171" s="240"/>
      <c r="J171" s="241">
        <f>ROUND(I171*H171,2)</f>
        <v>0</v>
      </c>
      <c r="K171" s="237" t="s">
        <v>1</v>
      </c>
      <c r="L171" s="44"/>
      <c r="M171" s="242" t="s">
        <v>1</v>
      </c>
      <c r="N171" s="243" t="s">
        <v>41</v>
      </c>
      <c r="O171" s="91"/>
      <c r="P171" s="244">
        <f>O171*H171</f>
        <v>0</v>
      </c>
      <c r="Q171" s="244">
        <v>0</v>
      </c>
      <c r="R171" s="244">
        <f>Q171*H171</f>
        <v>0</v>
      </c>
      <c r="S171" s="244">
        <v>0</v>
      </c>
      <c r="T171" s="24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6" t="s">
        <v>156</v>
      </c>
      <c r="AT171" s="246" t="s">
        <v>141</v>
      </c>
      <c r="AU171" s="246" t="s">
        <v>84</v>
      </c>
      <c r="AY171" s="17" t="s">
        <v>138</v>
      </c>
      <c r="BE171" s="247">
        <f>IF(N171="základní",J171,0)</f>
        <v>0</v>
      </c>
      <c r="BF171" s="247">
        <f>IF(N171="snížená",J171,0)</f>
        <v>0</v>
      </c>
      <c r="BG171" s="247">
        <f>IF(N171="zákl. přenesená",J171,0)</f>
        <v>0</v>
      </c>
      <c r="BH171" s="247">
        <f>IF(N171="sníž. přenesená",J171,0)</f>
        <v>0</v>
      </c>
      <c r="BI171" s="247">
        <f>IF(N171="nulová",J171,0)</f>
        <v>0</v>
      </c>
      <c r="BJ171" s="17" t="s">
        <v>84</v>
      </c>
      <c r="BK171" s="247">
        <f>ROUND(I171*H171,2)</f>
        <v>0</v>
      </c>
      <c r="BL171" s="17" t="s">
        <v>156</v>
      </c>
      <c r="BM171" s="246" t="s">
        <v>1669</v>
      </c>
    </row>
    <row r="172" spans="1:63" s="12" customFormat="1" ht="25.9" customHeight="1">
      <c r="A172" s="12"/>
      <c r="B172" s="219"/>
      <c r="C172" s="220"/>
      <c r="D172" s="221" t="s">
        <v>75</v>
      </c>
      <c r="E172" s="222" t="s">
        <v>1670</v>
      </c>
      <c r="F172" s="222" t="s">
        <v>1671</v>
      </c>
      <c r="G172" s="220"/>
      <c r="H172" s="220"/>
      <c r="I172" s="223"/>
      <c r="J172" s="224">
        <f>BK172</f>
        <v>0</v>
      </c>
      <c r="K172" s="220"/>
      <c r="L172" s="225"/>
      <c r="M172" s="226"/>
      <c r="N172" s="227"/>
      <c r="O172" s="227"/>
      <c r="P172" s="228">
        <f>SUM(P173:P193)</f>
        <v>0</v>
      </c>
      <c r="Q172" s="227"/>
      <c r="R172" s="228">
        <f>SUM(R173:R193)</f>
        <v>0</v>
      </c>
      <c r="S172" s="227"/>
      <c r="T172" s="229">
        <f>SUM(T173:T193)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0" t="s">
        <v>84</v>
      </c>
      <c r="AT172" s="231" t="s">
        <v>75</v>
      </c>
      <c r="AU172" s="231" t="s">
        <v>76</v>
      </c>
      <c r="AY172" s="230" t="s">
        <v>138</v>
      </c>
      <c r="BK172" s="232">
        <f>SUM(BK173:BK193)</f>
        <v>0</v>
      </c>
    </row>
    <row r="173" spans="1:65" s="2" customFormat="1" ht="16.5" customHeight="1">
      <c r="A173" s="38"/>
      <c r="B173" s="39"/>
      <c r="C173" s="235" t="s">
        <v>463</v>
      </c>
      <c r="D173" s="235" t="s">
        <v>141</v>
      </c>
      <c r="E173" s="236" t="s">
        <v>1672</v>
      </c>
      <c r="F173" s="237" t="s">
        <v>1673</v>
      </c>
      <c r="G173" s="238" t="s">
        <v>342</v>
      </c>
      <c r="H173" s="239">
        <v>50</v>
      </c>
      <c r="I173" s="240"/>
      <c r="J173" s="241">
        <f>ROUND(I173*H173,2)</f>
        <v>0</v>
      </c>
      <c r="K173" s="237" t="s">
        <v>1</v>
      </c>
      <c r="L173" s="44"/>
      <c r="M173" s="242" t="s">
        <v>1</v>
      </c>
      <c r="N173" s="243" t="s">
        <v>41</v>
      </c>
      <c r="O173" s="91"/>
      <c r="P173" s="244">
        <f>O173*H173</f>
        <v>0</v>
      </c>
      <c r="Q173" s="244">
        <v>0</v>
      </c>
      <c r="R173" s="244">
        <f>Q173*H173</f>
        <v>0</v>
      </c>
      <c r="S173" s="244">
        <v>0</v>
      </c>
      <c r="T173" s="24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6" t="s">
        <v>156</v>
      </c>
      <c r="AT173" s="246" t="s">
        <v>141</v>
      </c>
      <c r="AU173" s="246" t="s">
        <v>84</v>
      </c>
      <c r="AY173" s="17" t="s">
        <v>138</v>
      </c>
      <c r="BE173" s="247">
        <f>IF(N173="základní",J173,0)</f>
        <v>0</v>
      </c>
      <c r="BF173" s="247">
        <f>IF(N173="snížená",J173,0)</f>
        <v>0</v>
      </c>
      <c r="BG173" s="247">
        <f>IF(N173="zákl. přenesená",J173,0)</f>
        <v>0</v>
      </c>
      <c r="BH173" s="247">
        <f>IF(N173="sníž. přenesená",J173,0)</f>
        <v>0</v>
      </c>
      <c r="BI173" s="247">
        <f>IF(N173="nulová",J173,0)</f>
        <v>0</v>
      </c>
      <c r="BJ173" s="17" t="s">
        <v>84</v>
      </c>
      <c r="BK173" s="247">
        <f>ROUND(I173*H173,2)</f>
        <v>0</v>
      </c>
      <c r="BL173" s="17" t="s">
        <v>156</v>
      </c>
      <c r="BM173" s="246" t="s">
        <v>1674</v>
      </c>
    </row>
    <row r="174" spans="1:65" s="2" customFormat="1" ht="16.5" customHeight="1">
      <c r="A174" s="38"/>
      <c r="B174" s="39"/>
      <c r="C174" s="235" t="s">
        <v>480</v>
      </c>
      <c r="D174" s="235" t="s">
        <v>141</v>
      </c>
      <c r="E174" s="236" t="s">
        <v>1675</v>
      </c>
      <c r="F174" s="237" t="s">
        <v>1676</v>
      </c>
      <c r="G174" s="238" t="s">
        <v>249</v>
      </c>
      <c r="H174" s="239">
        <v>17</v>
      </c>
      <c r="I174" s="240"/>
      <c r="J174" s="241">
        <f>ROUND(I174*H174,2)</f>
        <v>0</v>
      </c>
      <c r="K174" s="237" t="s">
        <v>1</v>
      </c>
      <c r="L174" s="44"/>
      <c r="M174" s="242" t="s">
        <v>1</v>
      </c>
      <c r="N174" s="243" t="s">
        <v>41</v>
      </c>
      <c r="O174" s="91"/>
      <c r="P174" s="244">
        <f>O174*H174</f>
        <v>0</v>
      </c>
      <c r="Q174" s="244">
        <v>0</v>
      </c>
      <c r="R174" s="244">
        <f>Q174*H174</f>
        <v>0</v>
      </c>
      <c r="S174" s="244">
        <v>0</v>
      </c>
      <c r="T174" s="24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6" t="s">
        <v>156</v>
      </c>
      <c r="AT174" s="246" t="s">
        <v>141</v>
      </c>
      <c r="AU174" s="246" t="s">
        <v>84</v>
      </c>
      <c r="AY174" s="17" t="s">
        <v>138</v>
      </c>
      <c r="BE174" s="247">
        <f>IF(N174="základní",J174,0)</f>
        <v>0</v>
      </c>
      <c r="BF174" s="247">
        <f>IF(N174="snížená",J174,0)</f>
        <v>0</v>
      </c>
      <c r="BG174" s="247">
        <f>IF(N174="zákl. přenesená",J174,0)</f>
        <v>0</v>
      </c>
      <c r="BH174" s="247">
        <f>IF(N174="sníž. přenesená",J174,0)</f>
        <v>0</v>
      </c>
      <c r="BI174" s="247">
        <f>IF(N174="nulová",J174,0)</f>
        <v>0</v>
      </c>
      <c r="BJ174" s="17" t="s">
        <v>84</v>
      </c>
      <c r="BK174" s="247">
        <f>ROUND(I174*H174,2)</f>
        <v>0</v>
      </c>
      <c r="BL174" s="17" t="s">
        <v>156</v>
      </c>
      <c r="BM174" s="246" t="s">
        <v>1677</v>
      </c>
    </row>
    <row r="175" spans="1:65" s="2" customFormat="1" ht="16.5" customHeight="1">
      <c r="A175" s="38"/>
      <c r="B175" s="39"/>
      <c r="C175" s="235" t="s">
        <v>484</v>
      </c>
      <c r="D175" s="235" t="s">
        <v>141</v>
      </c>
      <c r="E175" s="236" t="s">
        <v>1678</v>
      </c>
      <c r="F175" s="237" t="s">
        <v>1679</v>
      </c>
      <c r="G175" s="238" t="s">
        <v>365</v>
      </c>
      <c r="H175" s="239">
        <v>2</v>
      </c>
      <c r="I175" s="240"/>
      <c r="J175" s="241">
        <f>ROUND(I175*H175,2)</f>
        <v>0</v>
      </c>
      <c r="K175" s="237" t="s">
        <v>1</v>
      </c>
      <c r="L175" s="44"/>
      <c r="M175" s="242" t="s">
        <v>1</v>
      </c>
      <c r="N175" s="243" t="s">
        <v>41</v>
      </c>
      <c r="O175" s="91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6" t="s">
        <v>156</v>
      </c>
      <c r="AT175" s="246" t="s">
        <v>141</v>
      </c>
      <c r="AU175" s="246" t="s">
        <v>84</v>
      </c>
      <c r="AY175" s="17" t="s">
        <v>138</v>
      </c>
      <c r="BE175" s="247">
        <f>IF(N175="základní",J175,0)</f>
        <v>0</v>
      </c>
      <c r="BF175" s="247">
        <f>IF(N175="snížená",J175,0)</f>
        <v>0</v>
      </c>
      <c r="BG175" s="247">
        <f>IF(N175="zákl. přenesená",J175,0)</f>
        <v>0</v>
      </c>
      <c r="BH175" s="247">
        <f>IF(N175="sníž. přenesená",J175,0)</f>
        <v>0</v>
      </c>
      <c r="BI175" s="247">
        <f>IF(N175="nulová",J175,0)</f>
        <v>0</v>
      </c>
      <c r="BJ175" s="17" t="s">
        <v>84</v>
      </c>
      <c r="BK175" s="247">
        <f>ROUND(I175*H175,2)</f>
        <v>0</v>
      </c>
      <c r="BL175" s="17" t="s">
        <v>156</v>
      </c>
      <c r="BM175" s="246" t="s">
        <v>1680</v>
      </c>
    </row>
    <row r="176" spans="1:65" s="2" customFormat="1" ht="16.5" customHeight="1">
      <c r="A176" s="38"/>
      <c r="B176" s="39"/>
      <c r="C176" s="235" t="s">
        <v>468</v>
      </c>
      <c r="D176" s="235" t="s">
        <v>141</v>
      </c>
      <c r="E176" s="236" t="s">
        <v>1681</v>
      </c>
      <c r="F176" s="237" t="s">
        <v>1682</v>
      </c>
      <c r="G176" s="238" t="s">
        <v>342</v>
      </c>
      <c r="H176" s="239">
        <v>50</v>
      </c>
      <c r="I176" s="240"/>
      <c r="J176" s="241">
        <f>ROUND(I176*H176,2)</f>
        <v>0</v>
      </c>
      <c r="K176" s="237" t="s">
        <v>1</v>
      </c>
      <c r="L176" s="44"/>
      <c r="M176" s="242" t="s">
        <v>1</v>
      </c>
      <c r="N176" s="243" t="s">
        <v>41</v>
      </c>
      <c r="O176" s="91"/>
      <c r="P176" s="244">
        <f>O176*H176</f>
        <v>0</v>
      </c>
      <c r="Q176" s="244">
        <v>0</v>
      </c>
      <c r="R176" s="244">
        <f>Q176*H176</f>
        <v>0</v>
      </c>
      <c r="S176" s="244">
        <v>0</v>
      </c>
      <c r="T176" s="24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6" t="s">
        <v>156</v>
      </c>
      <c r="AT176" s="246" t="s">
        <v>141</v>
      </c>
      <c r="AU176" s="246" t="s">
        <v>84</v>
      </c>
      <c r="AY176" s="17" t="s">
        <v>138</v>
      </c>
      <c r="BE176" s="247">
        <f>IF(N176="základní",J176,0)</f>
        <v>0</v>
      </c>
      <c r="BF176" s="247">
        <f>IF(N176="snížená",J176,0)</f>
        <v>0</v>
      </c>
      <c r="BG176" s="247">
        <f>IF(N176="zákl. přenesená",J176,0)</f>
        <v>0</v>
      </c>
      <c r="BH176" s="247">
        <f>IF(N176="sníž. přenesená",J176,0)</f>
        <v>0</v>
      </c>
      <c r="BI176" s="247">
        <f>IF(N176="nulová",J176,0)</f>
        <v>0</v>
      </c>
      <c r="BJ176" s="17" t="s">
        <v>84</v>
      </c>
      <c r="BK176" s="247">
        <f>ROUND(I176*H176,2)</f>
        <v>0</v>
      </c>
      <c r="BL176" s="17" t="s">
        <v>156</v>
      </c>
      <c r="BM176" s="246" t="s">
        <v>1683</v>
      </c>
    </row>
    <row r="177" spans="1:65" s="2" customFormat="1" ht="21.75" customHeight="1">
      <c r="A177" s="38"/>
      <c r="B177" s="39"/>
      <c r="C177" s="235" t="s">
        <v>432</v>
      </c>
      <c r="D177" s="235" t="s">
        <v>141</v>
      </c>
      <c r="E177" s="236" t="s">
        <v>1684</v>
      </c>
      <c r="F177" s="237" t="s">
        <v>1685</v>
      </c>
      <c r="G177" s="238" t="s">
        <v>1686</v>
      </c>
      <c r="H177" s="239">
        <v>0.4</v>
      </c>
      <c r="I177" s="240"/>
      <c r="J177" s="241">
        <f>ROUND(I177*H177,2)</f>
        <v>0</v>
      </c>
      <c r="K177" s="237" t="s">
        <v>1</v>
      </c>
      <c r="L177" s="44"/>
      <c r="M177" s="242" t="s">
        <v>1</v>
      </c>
      <c r="N177" s="243" t="s">
        <v>41</v>
      </c>
      <c r="O177" s="91"/>
      <c r="P177" s="244">
        <f>O177*H177</f>
        <v>0</v>
      </c>
      <c r="Q177" s="244">
        <v>0</v>
      </c>
      <c r="R177" s="244">
        <f>Q177*H177</f>
        <v>0</v>
      </c>
      <c r="S177" s="244">
        <v>0</v>
      </c>
      <c r="T177" s="245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6" t="s">
        <v>156</v>
      </c>
      <c r="AT177" s="246" t="s">
        <v>141</v>
      </c>
      <c r="AU177" s="246" t="s">
        <v>84</v>
      </c>
      <c r="AY177" s="17" t="s">
        <v>138</v>
      </c>
      <c r="BE177" s="247">
        <f>IF(N177="základní",J177,0)</f>
        <v>0</v>
      </c>
      <c r="BF177" s="247">
        <f>IF(N177="snížená",J177,0)</f>
        <v>0</v>
      </c>
      <c r="BG177" s="247">
        <f>IF(N177="zákl. přenesená",J177,0)</f>
        <v>0</v>
      </c>
      <c r="BH177" s="247">
        <f>IF(N177="sníž. přenesená",J177,0)</f>
        <v>0</v>
      </c>
      <c r="BI177" s="247">
        <f>IF(N177="nulová",J177,0)</f>
        <v>0</v>
      </c>
      <c r="BJ177" s="17" t="s">
        <v>84</v>
      </c>
      <c r="BK177" s="247">
        <f>ROUND(I177*H177,2)</f>
        <v>0</v>
      </c>
      <c r="BL177" s="17" t="s">
        <v>156</v>
      </c>
      <c r="BM177" s="246" t="s">
        <v>1687</v>
      </c>
    </row>
    <row r="178" spans="1:65" s="2" customFormat="1" ht="16.5" customHeight="1">
      <c r="A178" s="38"/>
      <c r="B178" s="39"/>
      <c r="C178" s="235" t="s">
        <v>476</v>
      </c>
      <c r="D178" s="235" t="s">
        <v>141</v>
      </c>
      <c r="E178" s="236" t="s">
        <v>1688</v>
      </c>
      <c r="F178" s="237" t="s">
        <v>1689</v>
      </c>
      <c r="G178" s="238" t="s">
        <v>342</v>
      </c>
      <c r="H178" s="239">
        <v>70</v>
      </c>
      <c r="I178" s="240"/>
      <c r="J178" s="241">
        <f>ROUND(I178*H178,2)</f>
        <v>0</v>
      </c>
      <c r="K178" s="237" t="s">
        <v>1</v>
      </c>
      <c r="L178" s="44"/>
      <c r="M178" s="242" t="s">
        <v>1</v>
      </c>
      <c r="N178" s="243" t="s">
        <v>41</v>
      </c>
      <c r="O178" s="91"/>
      <c r="P178" s="244">
        <f>O178*H178</f>
        <v>0</v>
      </c>
      <c r="Q178" s="244">
        <v>0</v>
      </c>
      <c r="R178" s="244">
        <f>Q178*H178</f>
        <v>0</v>
      </c>
      <c r="S178" s="244">
        <v>0</v>
      </c>
      <c r="T178" s="24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6" t="s">
        <v>156</v>
      </c>
      <c r="AT178" s="246" t="s">
        <v>141</v>
      </c>
      <c r="AU178" s="246" t="s">
        <v>84</v>
      </c>
      <c r="AY178" s="17" t="s">
        <v>138</v>
      </c>
      <c r="BE178" s="247">
        <f>IF(N178="základní",J178,0)</f>
        <v>0</v>
      </c>
      <c r="BF178" s="247">
        <f>IF(N178="snížená",J178,0)</f>
        <v>0</v>
      </c>
      <c r="BG178" s="247">
        <f>IF(N178="zákl. přenesená",J178,0)</f>
        <v>0</v>
      </c>
      <c r="BH178" s="247">
        <f>IF(N178="sníž. přenesená",J178,0)</f>
        <v>0</v>
      </c>
      <c r="BI178" s="247">
        <f>IF(N178="nulová",J178,0)</f>
        <v>0</v>
      </c>
      <c r="BJ178" s="17" t="s">
        <v>84</v>
      </c>
      <c r="BK178" s="247">
        <f>ROUND(I178*H178,2)</f>
        <v>0</v>
      </c>
      <c r="BL178" s="17" t="s">
        <v>156</v>
      </c>
      <c r="BM178" s="246" t="s">
        <v>1690</v>
      </c>
    </row>
    <row r="179" spans="1:65" s="2" customFormat="1" ht="16.5" customHeight="1">
      <c r="A179" s="38"/>
      <c r="B179" s="39"/>
      <c r="C179" s="235" t="s">
        <v>448</v>
      </c>
      <c r="D179" s="235" t="s">
        <v>141</v>
      </c>
      <c r="E179" s="236" t="s">
        <v>1691</v>
      </c>
      <c r="F179" s="237" t="s">
        <v>1692</v>
      </c>
      <c r="G179" s="238" t="s">
        <v>365</v>
      </c>
      <c r="H179" s="239">
        <v>10</v>
      </c>
      <c r="I179" s="240"/>
      <c r="J179" s="241">
        <f>ROUND(I179*H179,2)</f>
        <v>0</v>
      </c>
      <c r="K179" s="237" t="s">
        <v>1</v>
      </c>
      <c r="L179" s="44"/>
      <c r="M179" s="242" t="s">
        <v>1</v>
      </c>
      <c r="N179" s="243" t="s">
        <v>41</v>
      </c>
      <c r="O179" s="91"/>
      <c r="P179" s="244">
        <f>O179*H179</f>
        <v>0</v>
      </c>
      <c r="Q179" s="244">
        <v>0</v>
      </c>
      <c r="R179" s="244">
        <f>Q179*H179</f>
        <v>0</v>
      </c>
      <c r="S179" s="244">
        <v>0</v>
      </c>
      <c r="T179" s="24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6" t="s">
        <v>156</v>
      </c>
      <c r="AT179" s="246" t="s">
        <v>141</v>
      </c>
      <c r="AU179" s="246" t="s">
        <v>84</v>
      </c>
      <c r="AY179" s="17" t="s">
        <v>138</v>
      </c>
      <c r="BE179" s="247">
        <f>IF(N179="základní",J179,0)</f>
        <v>0</v>
      </c>
      <c r="BF179" s="247">
        <f>IF(N179="snížená",J179,0)</f>
        <v>0</v>
      </c>
      <c r="BG179" s="247">
        <f>IF(N179="zákl. přenesená",J179,0)</f>
        <v>0</v>
      </c>
      <c r="BH179" s="247">
        <f>IF(N179="sníž. přenesená",J179,0)</f>
        <v>0</v>
      </c>
      <c r="BI179" s="247">
        <f>IF(N179="nulová",J179,0)</f>
        <v>0</v>
      </c>
      <c r="BJ179" s="17" t="s">
        <v>84</v>
      </c>
      <c r="BK179" s="247">
        <f>ROUND(I179*H179,2)</f>
        <v>0</v>
      </c>
      <c r="BL179" s="17" t="s">
        <v>156</v>
      </c>
      <c r="BM179" s="246" t="s">
        <v>1693</v>
      </c>
    </row>
    <row r="180" spans="1:65" s="2" customFormat="1" ht="21.75" customHeight="1">
      <c r="A180" s="38"/>
      <c r="B180" s="39"/>
      <c r="C180" s="235" t="s">
        <v>453</v>
      </c>
      <c r="D180" s="235" t="s">
        <v>141</v>
      </c>
      <c r="E180" s="236" t="s">
        <v>1694</v>
      </c>
      <c r="F180" s="237" t="s">
        <v>1695</v>
      </c>
      <c r="G180" s="238" t="s">
        <v>262</v>
      </c>
      <c r="H180" s="239">
        <v>10</v>
      </c>
      <c r="I180" s="240"/>
      <c r="J180" s="241">
        <f>ROUND(I180*H180,2)</f>
        <v>0</v>
      </c>
      <c r="K180" s="237" t="s">
        <v>1</v>
      </c>
      <c r="L180" s="44"/>
      <c r="M180" s="242" t="s">
        <v>1</v>
      </c>
      <c r="N180" s="243" t="s">
        <v>41</v>
      </c>
      <c r="O180" s="91"/>
      <c r="P180" s="244">
        <f>O180*H180</f>
        <v>0</v>
      </c>
      <c r="Q180" s="244">
        <v>0</v>
      </c>
      <c r="R180" s="244">
        <f>Q180*H180</f>
        <v>0</v>
      </c>
      <c r="S180" s="244">
        <v>0</v>
      </c>
      <c r="T180" s="24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6" t="s">
        <v>156</v>
      </c>
      <c r="AT180" s="246" t="s">
        <v>141</v>
      </c>
      <c r="AU180" s="246" t="s">
        <v>84</v>
      </c>
      <c r="AY180" s="17" t="s">
        <v>138</v>
      </c>
      <c r="BE180" s="247">
        <f>IF(N180="základní",J180,0)</f>
        <v>0</v>
      </c>
      <c r="BF180" s="247">
        <f>IF(N180="snížená",J180,0)</f>
        <v>0</v>
      </c>
      <c r="BG180" s="247">
        <f>IF(N180="zákl. přenesená",J180,0)</f>
        <v>0</v>
      </c>
      <c r="BH180" s="247">
        <f>IF(N180="sníž. přenesená",J180,0)</f>
        <v>0</v>
      </c>
      <c r="BI180" s="247">
        <f>IF(N180="nulová",J180,0)</f>
        <v>0</v>
      </c>
      <c r="BJ180" s="17" t="s">
        <v>84</v>
      </c>
      <c r="BK180" s="247">
        <f>ROUND(I180*H180,2)</f>
        <v>0</v>
      </c>
      <c r="BL180" s="17" t="s">
        <v>156</v>
      </c>
      <c r="BM180" s="246" t="s">
        <v>1696</v>
      </c>
    </row>
    <row r="181" spans="1:65" s="2" customFormat="1" ht="16.5" customHeight="1">
      <c r="A181" s="38"/>
      <c r="B181" s="39"/>
      <c r="C181" s="235" t="s">
        <v>408</v>
      </c>
      <c r="D181" s="235" t="s">
        <v>141</v>
      </c>
      <c r="E181" s="236" t="s">
        <v>1697</v>
      </c>
      <c r="F181" s="237" t="s">
        <v>1698</v>
      </c>
      <c r="G181" s="238" t="s">
        <v>342</v>
      </c>
      <c r="H181" s="239">
        <v>250</v>
      </c>
      <c r="I181" s="240"/>
      <c r="J181" s="241">
        <f>ROUND(I181*H181,2)</f>
        <v>0</v>
      </c>
      <c r="K181" s="237" t="s">
        <v>1</v>
      </c>
      <c r="L181" s="44"/>
      <c r="M181" s="242" t="s">
        <v>1</v>
      </c>
      <c r="N181" s="243" t="s">
        <v>41</v>
      </c>
      <c r="O181" s="91"/>
      <c r="P181" s="244">
        <f>O181*H181</f>
        <v>0</v>
      </c>
      <c r="Q181" s="244">
        <v>0</v>
      </c>
      <c r="R181" s="244">
        <f>Q181*H181</f>
        <v>0</v>
      </c>
      <c r="S181" s="244">
        <v>0</v>
      </c>
      <c r="T181" s="24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6" t="s">
        <v>156</v>
      </c>
      <c r="AT181" s="246" t="s">
        <v>141</v>
      </c>
      <c r="AU181" s="246" t="s">
        <v>84</v>
      </c>
      <c r="AY181" s="17" t="s">
        <v>138</v>
      </c>
      <c r="BE181" s="247">
        <f>IF(N181="základní",J181,0)</f>
        <v>0</v>
      </c>
      <c r="BF181" s="247">
        <f>IF(N181="snížená",J181,0)</f>
        <v>0</v>
      </c>
      <c r="BG181" s="247">
        <f>IF(N181="zákl. přenesená",J181,0)</f>
        <v>0</v>
      </c>
      <c r="BH181" s="247">
        <f>IF(N181="sníž. přenesená",J181,0)</f>
        <v>0</v>
      </c>
      <c r="BI181" s="247">
        <f>IF(N181="nulová",J181,0)</f>
        <v>0</v>
      </c>
      <c r="BJ181" s="17" t="s">
        <v>84</v>
      </c>
      <c r="BK181" s="247">
        <f>ROUND(I181*H181,2)</f>
        <v>0</v>
      </c>
      <c r="BL181" s="17" t="s">
        <v>156</v>
      </c>
      <c r="BM181" s="246" t="s">
        <v>1699</v>
      </c>
    </row>
    <row r="182" spans="1:65" s="2" customFormat="1" ht="16.5" customHeight="1">
      <c r="A182" s="38"/>
      <c r="B182" s="39"/>
      <c r="C182" s="235" t="s">
        <v>424</v>
      </c>
      <c r="D182" s="235" t="s">
        <v>141</v>
      </c>
      <c r="E182" s="236" t="s">
        <v>1700</v>
      </c>
      <c r="F182" s="237" t="s">
        <v>1701</v>
      </c>
      <c r="G182" s="238" t="s">
        <v>342</v>
      </c>
      <c r="H182" s="239">
        <v>30</v>
      </c>
      <c r="I182" s="240"/>
      <c r="J182" s="241">
        <f>ROUND(I182*H182,2)</f>
        <v>0</v>
      </c>
      <c r="K182" s="237" t="s">
        <v>1</v>
      </c>
      <c r="L182" s="44"/>
      <c r="M182" s="242" t="s">
        <v>1</v>
      </c>
      <c r="N182" s="243" t="s">
        <v>41</v>
      </c>
      <c r="O182" s="91"/>
      <c r="P182" s="244">
        <f>O182*H182</f>
        <v>0</v>
      </c>
      <c r="Q182" s="244">
        <v>0</v>
      </c>
      <c r="R182" s="244">
        <f>Q182*H182</f>
        <v>0</v>
      </c>
      <c r="S182" s="244">
        <v>0</v>
      </c>
      <c r="T182" s="24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6" t="s">
        <v>156</v>
      </c>
      <c r="AT182" s="246" t="s">
        <v>141</v>
      </c>
      <c r="AU182" s="246" t="s">
        <v>84</v>
      </c>
      <c r="AY182" s="17" t="s">
        <v>138</v>
      </c>
      <c r="BE182" s="247">
        <f>IF(N182="základní",J182,0)</f>
        <v>0</v>
      </c>
      <c r="BF182" s="247">
        <f>IF(N182="snížená",J182,0)</f>
        <v>0</v>
      </c>
      <c r="BG182" s="247">
        <f>IF(N182="zákl. přenesená",J182,0)</f>
        <v>0</v>
      </c>
      <c r="BH182" s="247">
        <f>IF(N182="sníž. přenesená",J182,0)</f>
        <v>0</v>
      </c>
      <c r="BI182" s="247">
        <f>IF(N182="nulová",J182,0)</f>
        <v>0</v>
      </c>
      <c r="BJ182" s="17" t="s">
        <v>84</v>
      </c>
      <c r="BK182" s="247">
        <f>ROUND(I182*H182,2)</f>
        <v>0</v>
      </c>
      <c r="BL182" s="17" t="s">
        <v>156</v>
      </c>
      <c r="BM182" s="246" t="s">
        <v>1702</v>
      </c>
    </row>
    <row r="183" spans="1:65" s="2" customFormat="1" ht="16.5" customHeight="1">
      <c r="A183" s="38"/>
      <c r="B183" s="39"/>
      <c r="C183" s="235" t="s">
        <v>416</v>
      </c>
      <c r="D183" s="235" t="s">
        <v>141</v>
      </c>
      <c r="E183" s="236" t="s">
        <v>1703</v>
      </c>
      <c r="F183" s="237" t="s">
        <v>1704</v>
      </c>
      <c r="G183" s="238" t="s">
        <v>342</v>
      </c>
      <c r="H183" s="239">
        <v>20</v>
      </c>
      <c r="I183" s="240"/>
      <c r="J183" s="241">
        <f>ROUND(I183*H183,2)</f>
        <v>0</v>
      </c>
      <c r="K183" s="237" t="s">
        <v>1</v>
      </c>
      <c r="L183" s="44"/>
      <c r="M183" s="242" t="s">
        <v>1</v>
      </c>
      <c r="N183" s="243" t="s">
        <v>41</v>
      </c>
      <c r="O183" s="91"/>
      <c r="P183" s="244">
        <f>O183*H183</f>
        <v>0</v>
      </c>
      <c r="Q183" s="244">
        <v>0</v>
      </c>
      <c r="R183" s="244">
        <f>Q183*H183</f>
        <v>0</v>
      </c>
      <c r="S183" s="244">
        <v>0</v>
      </c>
      <c r="T183" s="24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6" t="s">
        <v>156</v>
      </c>
      <c r="AT183" s="246" t="s">
        <v>141</v>
      </c>
      <c r="AU183" s="246" t="s">
        <v>84</v>
      </c>
      <c r="AY183" s="17" t="s">
        <v>138</v>
      </c>
      <c r="BE183" s="247">
        <f>IF(N183="základní",J183,0)</f>
        <v>0</v>
      </c>
      <c r="BF183" s="247">
        <f>IF(N183="snížená",J183,0)</f>
        <v>0</v>
      </c>
      <c r="BG183" s="247">
        <f>IF(N183="zákl. přenesená",J183,0)</f>
        <v>0</v>
      </c>
      <c r="BH183" s="247">
        <f>IF(N183="sníž. přenesená",J183,0)</f>
        <v>0</v>
      </c>
      <c r="BI183" s="247">
        <f>IF(N183="nulová",J183,0)</f>
        <v>0</v>
      </c>
      <c r="BJ183" s="17" t="s">
        <v>84</v>
      </c>
      <c r="BK183" s="247">
        <f>ROUND(I183*H183,2)</f>
        <v>0</v>
      </c>
      <c r="BL183" s="17" t="s">
        <v>156</v>
      </c>
      <c r="BM183" s="246" t="s">
        <v>1705</v>
      </c>
    </row>
    <row r="184" spans="1:65" s="2" customFormat="1" ht="21.75" customHeight="1">
      <c r="A184" s="38"/>
      <c r="B184" s="39"/>
      <c r="C184" s="235" t="s">
        <v>440</v>
      </c>
      <c r="D184" s="235" t="s">
        <v>141</v>
      </c>
      <c r="E184" s="236" t="s">
        <v>1706</v>
      </c>
      <c r="F184" s="237" t="s">
        <v>1707</v>
      </c>
      <c r="G184" s="238" t="s">
        <v>342</v>
      </c>
      <c r="H184" s="239">
        <v>300</v>
      </c>
      <c r="I184" s="240"/>
      <c r="J184" s="241">
        <f>ROUND(I184*H184,2)</f>
        <v>0</v>
      </c>
      <c r="K184" s="237" t="s">
        <v>1</v>
      </c>
      <c r="L184" s="44"/>
      <c r="M184" s="242" t="s">
        <v>1</v>
      </c>
      <c r="N184" s="243" t="s">
        <v>41</v>
      </c>
      <c r="O184" s="91"/>
      <c r="P184" s="244">
        <f>O184*H184</f>
        <v>0</v>
      </c>
      <c r="Q184" s="244">
        <v>0</v>
      </c>
      <c r="R184" s="244">
        <f>Q184*H184</f>
        <v>0</v>
      </c>
      <c r="S184" s="244">
        <v>0</v>
      </c>
      <c r="T184" s="24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6" t="s">
        <v>156</v>
      </c>
      <c r="AT184" s="246" t="s">
        <v>141</v>
      </c>
      <c r="AU184" s="246" t="s">
        <v>84</v>
      </c>
      <c r="AY184" s="17" t="s">
        <v>138</v>
      </c>
      <c r="BE184" s="247">
        <f>IF(N184="základní",J184,0)</f>
        <v>0</v>
      </c>
      <c r="BF184" s="247">
        <f>IF(N184="snížená",J184,0)</f>
        <v>0</v>
      </c>
      <c r="BG184" s="247">
        <f>IF(N184="zákl. přenesená",J184,0)</f>
        <v>0</v>
      </c>
      <c r="BH184" s="247">
        <f>IF(N184="sníž. přenesená",J184,0)</f>
        <v>0</v>
      </c>
      <c r="BI184" s="247">
        <f>IF(N184="nulová",J184,0)</f>
        <v>0</v>
      </c>
      <c r="BJ184" s="17" t="s">
        <v>84</v>
      </c>
      <c r="BK184" s="247">
        <f>ROUND(I184*H184,2)</f>
        <v>0</v>
      </c>
      <c r="BL184" s="17" t="s">
        <v>156</v>
      </c>
      <c r="BM184" s="246" t="s">
        <v>1708</v>
      </c>
    </row>
    <row r="185" spans="1:65" s="2" customFormat="1" ht="16.5" customHeight="1">
      <c r="A185" s="38"/>
      <c r="B185" s="39"/>
      <c r="C185" s="235" t="s">
        <v>436</v>
      </c>
      <c r="D185" s="235" t="s">
        <v>141</v>
      </c>
      <c r="E185" s="236" t="s">
        <v>1709</v>
      </c>
      <c r="F185" s="237" t="s">
        <v>1710</v>
      </c>
      <c r="G185" s="238" t="s">
        <v>342</v>
      </c>
      <c r="H185" s="239">
        <v>300</v>
      </c>
      <c r="I185" s="240"/>
      <c r="J185" s="241">
        <f>ROUND(I185*H185,2)</f>
        <v>0</v>
      </c>
      <c r="K185" s="237" t="s">
        <v>1</v>
      </c>
      <c r="L185" s="44"/>
      <c r="M185" s="242" t="s">
        <v>1</v>
      </c>
      <c r="N185" s="243" t="s">
        <v>41</v>
      </c>
      <c r="O185" s="91"/>
      <c r="P185" s="244">
        <f>O185*H185</f>
        <v>0</v>
      </c>
      <c r="Q185" s="244">
        <v>0</v>
      </c>
      <c r="R185" s="244">
        <f>Q185*H185</f>
        <v>0</v>
      </c>
      <c r="S185" s="244">
        <v>0</v>
      </c>
      <c r="T185" s="245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6" t="s">
        <v>156</v>
      </c>
      <c r="AT185" s="246" t="s">
        <v>141</v>
      </c>
      <c r="AU185" s="246" t="s">
        <v>84</v>
      </c>
      <c r="AY185" s="17" t="s">
        <v>138</v>
      </c>
      <c r="BE185" s="247">
        <f>IF(N185="základní",J185,0)</f>
        <v>0</v>
      </c>
      <c r="BF185" s="247">
        <f>IF(N185="snížená",J185,0)</f>
        <v>0</v>
      </c>
      <c r="BG185" s="247">
        <f>IF(N185="zákl. přenesená",J185,0)</f>
        <v>0</v>
      </c>
      <c r="BH185" s="247">
        <f>IF(N185="sníž. přenesená",J185,0)</f>
        <v>0</v>
      </c>
      <c r="BI185" s="247">
        <f>IF(N185="nulová",J185,0)</f>
        <v>0</v>
      </c>
      <c r="BJ185" s="17" t="s">
        <v>84</v>
      </c>
      <c r="BK185" s="247">
        <f>ROUND(I185*H185,2)</f>
        <v>0</v>
      </c>
      <c r="BL185" s="17" t="s">
        <v>156</v>
      </c>
      <c r="BM185" s="246" t="s">
        <v>1711</v>
      </c>
    </row>
    <row r="186" spans="1:65" s="2" customFormat="1" ht="16.5" customHeight="1">
      <c r="A186" s="38"/>
      <c r="B186" s="39"/>
      <c r="C186" s="235" t="s">
        <v>412</v>
      </c>
      <c r="D186" s="235" t="s">
        <v>141</v>
      </c>
      <c r="E186" s="236" t="s">
        <v>1712</v>
      </c>
      <c r="F186" s="237" t="s">
        <v>1713</v>
      </c>
      <c r="G186" s="238" t="s">
        <v>342</v>
      </c>
      <c r="H186" s="239">
        <v>250</v>
      </c>
      <c r="I186" s="240"/>
      <c r="J186" s="241">
        <f>ROUND(I186*H186,2)</f>
        <v>0</v>
      </c>
      <c r="K186" s="237" t="s">
        <v>1</v>
      </c>
      <c r="L186" s="44"/>
      <c r="M186" s="242" t="s">
        <v>1</v>
      </c>
      <c r="N186" s="243" t="s">
        <v>41</v>
      </c>
      <c r="O186" s="91"/>
      <c r="P186" s="244">
        <f>O186*H186</f>
        <v>0</v>
      </c>
      <c r="Q186" s="244">
        <v>0</v>
      </c>
      <c r="R186" s="244">
        <f>Q186*H186</f>
        <v>0</v>
      </c>
      <c r="S186" s="244">
        <v>0</v>
      </c>
      <c r="T186" s="24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6" t="s">
        <v>156</v>
      </c>
      <c r="AT186" s="246" t="s">
        <v>141</v>
      </c>
      <c r="AU186" s="246" t="s">
        <v>84</v>
      </c>
      <c r="AY186" s="17" t="s">
        <v>138</v>
      </c>
      <c r="BE186" s="247">
        <f>IF(N186="základní",J186,0)</f>
        <v>0</v>
      </c>
      <c r="BF186" s="247">
        <f>IF(N186="snížená",J186,0)</f>
        <v>0</v>
      </c>
      <c r="BG186" s="247">
        <f>IF(N186="zákl. přenesená",J186,0)</f>
        <v>0</v>
      </c>
      <c r="BH186" s="247">
        <f>IF(N186="sníž. přenesená",J186,0)</f>
        <v>0</v>
      </c>
      <c r="BI186" s="247">
        <f>IF(N186="nulová",J186,0)</f>
        <v>0</v>
      </c>
      <c r="BJ186" s="17" t="s">
        <v>84</v>
      </c>
      <c r="BK186" s="247">
        <f>ROUND(I186*H186,2)</f>
        <v>0</v>
      </c>
      <c r="BL186" s="17" t="s">
        <v>156</v>
      </c>
      <c r="BM186" s="246" t="s">
        <v>1714</v>
      </c>
    </row>
    <row r="187" spans="1:65" s="2" customFormat="1" ht="16.5" customHeight="1">
      <c r="A187" s="38"/>
      <c r="B187" s="39"/>
      <c r="C187" s="235" t="s">
        <v>428</v>
      </c>
      <c r="D187" s="235" t="s">
        <v>141</v>
      </c>
      <c r="E187" s="236" t="s">
        <v>1715</v>
      </c>
      <c r="F187" s="237" t="s">
        <v>1716</v>
      </c>
      <c r="G187" s="238" t="s">
        <v>342</v>
      </c>
      <c r="H187" s="239">
        <v>30</v>
      </c>
      <c r="I187" s="240"/>
      <c r="J187" s="241">
        <f>ROUND(I187*H187,2)</f>
        <v>0</v>
      </c>
      <c r="K187" s="237" t="s">
        <v>1</v>
      </c>
      <c r="L187" s="44"/>
      <c r="M187" s="242" t="s">
        <v>1</v>
      </c>
      <c r="N187" s="243" t="s">
        <v>41</v>
      </c>
      <c r="O187" s="91"/>
      <c r="P187" s="244">
        <f>O187*H187</f>
        <v>0</v>
      </c>
      <c r="Q187" s="244">
        <v>0</v>
      </c>
      <c r="R187" s="244">
        <f>Q187*H187</f>
        <v>0</v>
      </c>
      <c r="S187" s="244">
        <v>0</v>
      </c>
      <c r="T187" s="24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6" t="s">
        <v>156</v>
      </c>
      <c r="AT187" s="246" t="s">
        <v>141</v>
      </c>
      <c r="AU187" s="246" t="s">
        <v>84</v>
      </c>
      <c r="AY187" s="17" t="s">
        <v>138</v>
      </c>
      <c r="BE187" s="247">
        <f>IF(N187="základní",J187,0)</f>
        <v>0</v>
      </c>
      <c r="BF187" s="247">
        <f>IF(N187="snížená",J187,0)</f>
        <v>0</v>
      </c>
      <c r="BG187" s="247">
        <f>IF(N187="zákl. přenesená",J187,0)</f>
        <v>0</v>
      </c>
      <c r="BH187" s="247">
        <f>IF(N187="sníž. přenesená",J187,0)</f>
        <v>0</v>
      </c>
      <c r="BI187" s="247">
        <f>IF(N187="nulová",J187,0)</f>
        <v>0</v>
      </c>
      <c r="BJ187" s="17" t="s">
        <v>84</v>
      </c>
      <c r="BK187" s="247">
        <f>ROUND(I187*H187,2)</f>
        <v>0</v>
      </c>
      <c r="BL187" s="17" t="s">
        <v>156</v>
      </c>
      <c r="BM187" s="246" t="s">
        <v>1717</v>
      </c>
    </row>
    <row r="188" spans="1:65" s="2" customFormat="1" ht="16.5" customHeight="1">
      <c r="A188" s="38"/>
      <c r="B188" s="39"/>
      <c r="C188" s="235" t="s">
        <v>420</v>
      </c>
      <c r="D188" s="235" t="s">
        <v>141</v>
      </c>
      <c r="E188" s="236" t="s">
        <v>1718</v>
      </c>
      <c r="F188" s="237" t="s">
        <v>1719</v>
      </c>
      <c r="G188" s="238" t="s">
        <v>342</v>
      </c>
      <c r="H188" s="239">
        <v>20</v>
      </c>
      <c r="I188" s="240"/>
      <c r="J188" s="241">
        <f>ROUND(I188*H188,2)</f>
        <v>0</v>
      </c>
      <c r="K188" s="237" t="s">
        <v>1</v>
      </c>
      <c r="L188" s="44"/>
      <c r="M188" s="242" t="s">
        <v>1</v>
      </c>
      <c r="N188" s="243" t="s">
        <v>41</v>
      </c>
      <c r="O188" s="91"/>
      <c r="P188" s="244">
        <f>O188*H188</f>
        <v>0</v>
      </c>
      <c r="Q188" s="244">
        <v>0</v>
      </c>
      <c r="R188" s="244">
        <f>Q188*H188</f>
        <v>0</v>
      </c>
      <c r="S188" s="244">
        <v>0</v>
      </c>
      <c r="T188" s="24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6" t="s">
        <v>156</v>
      </c>
      <c r="AT188" s="246" t="s">
        <v>141</v>
      </c>
      <c r="AU188" s="246" t="s">
        <v>84</v>
      </c>
      <c r="AY188" s="17" t="s">
        <v>138</v>
      </c>
      <c r="BE188" s="247">
        <f>IF(N188="základní",J188,0)</f>
        <v>0</v>
      </c>
      <c r="BF188" s="247">
        <f>IF(N188="snížená",J188,0)</f>
        <v>0</v>
      </c>
      <c r="BG188" s="247">
        <f>IF(N188="zákl. přenesená",J188,0)</f>
        <v>0</v>
      </c>
      <c r="BH188" s="247">
        <f>IF(N188="sníž. přenesená",J188,0)</f>
        <v>0</v>
      </c>
      <c r="BI188" s="247">
        <f>IF(N188="nulová",J188,0)</f>
        <v>0</v>
      </c>
      <c r="BJ188" s="17" t="s">
        <v>84</v>
      </c>
      <c r="BK188" s="247">
        <f>ROUND(I188*H188,2)</f>
        <v>0</v>
      </c>
      <c r="BL188" s="17" t="s">
        <v>156</v>
      </c>
      <c r="BM188" s="246" t="s">
        <v>1720</v>
      </c>
    </row>
    <row r="189" spans="1:65" s="2" customFormat="1" ht="16.5" customHeight="1">
      <c r="A189" s="38"/>
      <c r="B189" s="39"/>
      <c r="C189" s="235" t="s">
        <v>472</v>
      </c>
      <c r="D189" s="235" t="s">
        <v>141</v>
      </c>
      <c r="E189" s="236" t="s">
        <v>1721</v>
      </c>
      <c r="F189" s="237" t="s">
        <v>1722</v>
      </c>
      <c r="G189" s="238" t="s">
        <v>365</v>
      </c>
      <c r="H189" s="239">
        <v>30</v>
      </c>
      <c r="I189" s="240"/>
      <c r="J189" s="241">
        <f>ROUND(I189*H189,2)</f>
        <v>0</v>
      </c>
      <c r="K189" s="237" t="s">
        <v>1</v>
      </c>
      <c r="L189" s="44"/>
      <c r="M189" s="242" t="s">
        <v>1</v>
      </c>
      <c r="N189" s="243" t="s">
        <v>41</v>
      </c>
      <c r="O189" s="91"/>
      <c r="P189" s="244">
        <f>O189*H189</f>
        <v>0</v>
      </c>
      <c r="Q189" s="244">
        <v>0</v>
      </c>
      <c r="R189" s="244">
        <f>Q189*H189</f>
        <v>0</v>
      </c>
      <c r="S189" s="244">
        <v>0</v>
      </c>
      <c r="T189" s="245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6" t="s">
        <v>156</v>
      </c>
      <c r="AT189" s="246" t="s">
        <v>141</v>
      </c>
      <c r="AU189" s="246" t="s">
        <v>84</v>
      </c>
      <c r="AY189" s="17" t="s">
        <v>138</v>
      </c>
      <c r="BE189" s="247">
        <f>IF(N189="základní",J189,0)</f>
        <v>0</v>
      </c>
      <c r="BF189" s="247">
        <f>IF(N189="snížená",J189,0)</f>
        <v>0</v>
      </c>
      <c r="BG189" s="247">
        <f>IF(N189="zákl. přenesená",J189,0)</f>
        <v>0</v>
      </c>
      <c r="BH189" s="247">
        <f>IF(N189="sníž. přenesená",J189,0)</f>
        <v>0</v>
      </c>
      <c r="BI189" s="247">
        <f>IF(N189="nulová",J189,0)</f>
        <v>0</v>
      </c>
      <c r="BJ189" s="17" t="s">
        <v>84</v>
      </c>
      <c r="BK189" s="247">
        <f>ROUND(I189*H189,2)</f>
        <v>0</v>
      </c>
      <c r="BL189" s="17" t="s">
        <v>156</v>
      </c>
      <c r="BM189" s="246" t="s">
        <v>1723</v>
      </c>
    </row>
    <row r="190" spans="1:65" s="2" customFormat="1" ht="16.5" customHeight="1">
      <c r="A190" s="38"/>
      <c r="B190" s="39"/>
      <c r="C190" s="235" t="s">
        <v>492</v>
      </c>
      <c r="D190" s="235" t="s">
        <v>141</v>
      </c>
      <c r="E190" s="236" t="s">
        <v>1724</v>
      </c>
      <c r="F190" s="237" t="s">
        <v>1725</v>
      </c>
      <c r="G190" s="238" t="s">
        <v>249</v>
      </c>
      <c r="H190" s="239">
        <v>15</v>
      </c>
      <c r="I190" s="240"/>
      <c r="J190" s="241">
        <f>ROUND(I190*H190,2)</f>
        <v>0</v>
      </c>
      <c r="K190" s="237" t="s">
        <v>1</v>
      </c>
      <c r="L190" s="44"/>
      <c r="M190" s="242" t="s">
        <v>1</v>
      </c>
      <c r="N190" s="243" t="s">
        <v>41</v>
      </c>
      <c r="O190" s="91"/>
      <c r="P190" s="244">
        <f>O190*H190</f>
        <v>0</v>
      </c>
      <c r="Q190" s="244">
        <v>0</v>
      </c>
      <c r="R190" s="244">
        <f>Q190*H190</f>
        <v>0</v>
      </c>
      <c r="S190" s="244">
        <v>0</v>
      </c>
      <c r="T190" s="24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6" t="s">
        <v>156</v>
      </c>
      <c r="AT190" s="246" t="s">
        <v>141</v>
      </c>
      <c r="AU190" s="246" t="s">
        <v>84</v>
      </c>
      <c r="AY190" s="17" t="s">
        <v>138</v>
      </c>
      <c r="BE190" s="247">
        <f>IF(N190="základní",J190,0)</f>
        <v>0</v>
      </c>
      <c r="BF190" s="247">
        <f>IF(N190="snížená",J190,0)</f>
        <v>0</v>
      </c>
      <c r="BG190" s="247">
        <f>IF(N190="zákl. přenesená",J190,0)</f>
        <v>0</v>
      </c>
      <c r="BH190" s="247">
        <f>IF(N190="sníž. přenesená",J190,0)</f>
        <v>0</v>
      </c>
      <c r="BI190" s="247">
        <f>IF(N190="nulová",J190,0)</f>
        <v>0</v>
      </c>
      <c r="BJ190" s="17" t="s">
        <v>84</v>
      </c>
      <c r="BK190" s="247">
        <f>ROUND(I190*H190,2)</f>
        <v>0</v>
      </c>
      <c r="BL190" s="17" t="s">
        <v>156</v>
      </c>
      <c r="BM190" s="246" t="s">
        <v>1726</v>
      </c>
    </row>
    <row r="191" spans="1:65" s="2" customFormat="1" ht="16.5" customHeight="1">
      <c r="A191" s="38"/>
      <c r="B191" s="39"/>
      <c r="C191" s="235" t="s">
        <v>488</v>
      </c>
      <c r="D191" s="235" t="s">
        <v>141</v>
      </c>
      <c r="E191" s="236" t="s">
        <v>1727</v>
      </c>
      <c r="F191" s="237" t="s">
        <v>1728</v>
      </c>
      <c r="G191" s="238" t="s">
        <v>249</v>
      </c>
      <c r="H191" s="239">
        <v>17</v>
      </c>
      <c r="I191" s="240"/>
      <c r="J191" s="241">
        <f>ROUND(I191*H191,2)</f>
        <v>0</v>
      </c>
      <c r="K191" s="237" t="s">
        <v>1</v>
      </c>
      <c r="L191" s="44"/>
      <c r="M191" s="242" t="s">
        <v>1</v>
      </c>
      <c r="N191" s="243" t="s">
        <v>41</v>
      </c>
      <c r="O191" s="91"/>
      <c r="P191" s="244">
        <f>O191*H191</f>
        <v>0</v>
      </c>
      <c r="Q191" s="244">
        <v>0</v>
      </c>
      <c r="R191" s="244">
        <f>Q191*H191</f>
        <v>0</v>
      </c>
      <c r="S191" s="244">
        <v>0</v>
      </c>
      <c r="T191" s="24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6" t="s">
        <v>156</v>
      </c>
      <c r="AT191" s="246" t="s">
        <v>141</v>
      </c>
      <c r="AU191" s="246" t="s">
        <v>84</v>
      </c>
      <c r="AY191" s="17" t="s">
        <v>138</v>
      </c>
      <c r="BE191" s="247">
        <f>IF(N191="základní",J191,0)</f>
        <v>0</v>
      </c>
      <c r="BF191" s="247">
        <f>IF(N191="snížená",J191,0)</f>
        <v>0</v>
      </c>
      <c r="BG191" s="247">
        <f>IF(N191="zákl. přenesená",J191,0)</f>
        <v>0</v>
      </c>
      <c r="BH191" s="247">
        <f>IF(N191="sníž. přenesená",J191,0)</f>
        <v>0</v>
      </c>
      <c r="BI191" s="247">
        <f>IF(N191="nulová",J191,0)</f>
        <v>0</v>
      </c>
      <c r="BJ191" s="17" t="s">
        <v>84</v>
      </c>
      <c r="BK191" s="247">
        <f>ROUND(I191*H191,2)</f>
        <v>0</v>
      </c>
      <c r="BL191" s="17" t="s">
        <v>156</v>
      </c>
      <c r="BM191" s="246" t="s">
        <v>1729</v>
      </c>
    </row>
    <row r="192" spans="1:65" s="2" customFormat="1" ht="16.5" customHeight="1">
      <c r="A192" s="38"/>
      <c r="B192" s="39"/>
      <c r="C192" s="235" t="s">
        <v>444</v>
      </c>
      <c r="D192" s="235" t="s">
        <v>141</v>
      </c>
      <c r="E192" s="236" t="s">
        <v>1730</v>
      </c>
      <c r="F192" s="237" t="s">
        <v>1731</v>
      </c>
      <c r="G192" s="238" t="s">
        <v>1732</v>
      </c>
      <c r="H192" s="239">
        <v>30</v>
      </c>
      <c r="I192" s="240"/>
      <c r="J192" s="241">
        <f>ROUND(I192*H192,2)</f>
        <v>0</v>
      </c>
      <c r="K192" s="237" t="s">
        <v>1</v>
      </c>
      <c r="L192" s="44"/>
      <c r="M192" s="242" t="s">
        <v>1</v>
      </c>
      <c r="N192" s="243" t="s">
        <v>41</v>
      </c>
      <c r="O192" s="91"/>
      <c r="P192" s="244">
        <f>O192*H192</f>
        <v>0</v>
      </c>
      <c r="Q192" s="244">
        <v>0</v>
      </c>
      <c r="R192" s="244">
        <f>Q192*H192</f>
        <v>0</v>
      </c>
      <c r="S192" s="244">
        <v>0</v>
      </c>
      <c r="T192" s="24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6" t="s">
        <v>156</v>
      </c>
      <c r="AT192" s="246" t="s">
        <v>141</v>
      </c>
      <c r="AU192" s="246" t="s">
        <v>84</v>
      </c>
      <c r="AY192" s="17" t="s">
        <v>138</v>
      </c>
      <c r="BE192" s="247">
        <f>IF(N192="základní",J192,0)</f>
        <v>0</v>
      </c>
      <c r="BF192" s="247">
        <f>IF(N192="snížená",J192,0)</f>
        <v>0</v>
      </c>
      <c r="BG192" s="247">
        <f>IF(N192="zákl. přenesená",J192,0)</f>
        <v>0</v>
      </c>
      <c r="BH192" s="247">
        <f>IF(N192="sníž. přenesená",J192,0)</f>
        <v>0</v>
      </c>
      <c r="BI192" s="247">
        <f>IF(N192="nulová",J192,0)</f>
        <v>0</v>
      </c>
      <c r="BJ192" s="17" t="s">
        <v>84</v>
      </c>
      <c r="BK192" s="247">
        <f>ROUND(I192*H192,2)</f>
        <v>0</v>
      </c>
      <c r="BL192" s="17" t="s">
        <v>156</v>
      </c>
      <c r="BM192" s="246" t="s">
        <v>1733</v>
      </c>
    </row>
    <row r="193" spans="1:65" s="2" customFormat="1" ht="16.5" customHeight="1">
      <c r="A193" s="38"/>
      <c r="B193" s="39"/>
      <c r="C193" s="235" t="s">
        <v>458</v>
      </c>
      <c r="D193" s="235" t="s">
        <v>141</v>
      </c>
      <c r="E193" s="236" t="s">
        <v>1734</v>
      </c>
      <c r="F193" s="237" t="s">
        <v>1735</v>
      </c>
      <c r="G193" s="238" t="s">
        <v>365</v>
      </c>
      <c r="H193" s="239">
        <v>10</v>
      </c>
      <c r="I193" s="240"/>
      <c r="J193" s="241">
        <f>ROUND(I193*H193,2)</f>
        <v>0</v>
      </c>
      <c r="K193" s="237" t="s">
        <v>1</v>
      </c>
      <c r="L193" s="44"/>
      <c r="M193" s="242" t="s">
        <v>1</v>
      </c>
      <c r="N193" s="243" t="s">
        <v>41</v>
      </c>
      <c r="O193" s="91"/>
      <c r="P193" s="244">
        <f>O193*H193</f>
        <v>0</v>
      </c>
      <c r="Q193" s="244">
        <v>0</v>
      </c>
      <c r="R193" s="244">
        <f>Q193*H193</f>
        <v>0</v>
      </c>
      <c r="S193" s="244">
        <v>0</v>
      </c>
      <c r="T193" s="24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6" t="s">
        <v>156</v>
      </c>
      <c r="AT193" s="246" t="s">
        <v>141</v>
      </c>
      <c r="AU193" s="246" t="s">
        <v>84</v>
      </c>
      <c r="AY193" s="17" t="s">
        <v>138</v>
      </c>
      <c r="BE193" s="247">
        <f>IF(N193="základní",J193,0)</f>
        <v>0</v>
      </c>
      <c r="BF193" s="247">
        <f>IF(N193="snížená",J193,0)</f>
        <v>0</v>
      </c>
      <c r="BG193" s="247">
        <f>IF(N193="zákl. přenesená",J193,0)</f>
        <v>0</v>
      </c>
      <c r="BH193" s="247">
        <f>IF(N193="sníž. přenesená",J193,0)</f>
        <v>0</v>
      </c>
      <c r="BI193" s="247">
        <f>IF(N193="nulová",J193,0)</f>
        <v>0</v>
      </c>
      <c r="BJ193" s="17" t="s">
        <v>84</v>
      </c>
      <c r="BK193" s="247">
        <f>ROUND(I193*H193,2)</f>
        <v>0</v>
      </c>
      <c r="BL193" s="17" t="s">
        <v>156</v>
      </c>
      <c r="BM193" s="246" t="s">
        <v>1736</v>
      </c>
    </row>
    <row r="194" spans="1:63" s="12" customFormat="1" ht="25.9" customHeight="1">
      <c r="A194" s="12"/>
      <c r="B194" s="219"/>
      <c r="C194" s="220"/>
      <c r="D194" s="221" t="s">
        <v>75</v>
      </c>
      <c r="E194" s="222" t="s">
        <v>1737</v>
      </c>
      <c r="F194" s="222" t="s">
        <v>1738</v>
      </c>
      <c r="G194" s="220"/>
      <c r="H194" s="220"/>
      <c r="I194" s="223"/>
      <c r="J194" s="224">
        <f>BK194</f>
        <v>0</v>
      </c>
      <c r="K194" s="220"/>
      <c r="L194" s="225"/>
      <c r="M194" s="226"/>
      <c r="N194" s="227"/>
      <c r="O194" s="227"/>
      <c r="P194" s="228">
        <f>SUM(P195:P201)</f>
        <v>0</v>
      </c>
      <c r="Q194" s="227"/>
      <c r="R194" s="228">
        <f>SUM(R195:R201)</f>
        <v>0</v>
      </c>
      <c r="S194" s="227"/>
      <c r="T194" s="229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0" t="s">
        <v>84</v>
      </c>
      <c r="AT194" s="231" t="s">
        <v>75</v>
      </c>
      <c r="AU194" s="231" t="s">
        <v>76</v>
      </c>
      <c r="AY194" s="230" t="s">
        <v>138</v>
      </c>
      <c r="BK194" s="232">
        <f>SUM(BK195:BK201)</f>
        <v>0</v>
      </c>
    </row>
    <row r="195" spans="1:65" s="2" customFormat="1" ht="16.5" customHeight="1">
      <c r="A195" s="38"/>
      <c r="B195" s="39"/>
      <c r="C195" s="235" t="s">
        <v>580</v>
      </c>
      <c r="D195" s="235" t="s">
        <v>141</v>
      </c>
      <c r="E195" s="236" t="s">
        <v>139</v>
      </c>
      <c r="F195" s="237" t="s">
        <v>1739</v>
      </c>
      <c r="G195" s="238" t="s">
        <v>144</v>
      </c>
      <c r="H195" s="239">
        <v>1</v>
      </c>
      <c r="I195" s="240"/>
      <c r="J195" s="241">
        <f>ROUND(I195*H195,2)</f>
        <v>0</v>
      </c>
      <c r="K195" s="237" t="s">
        <v>1</v>
      </c>
      <c r="L195" s="44"/>
      <c r="M195" s="242" t="s">
        <v>1</v>
      </c>
      <c r="N195" s="243" t="s">
        <v>41</v>
      </c>
      <c r="O195" s="91"/>
      <c r="P195" s="244">
        <f>O195*H195</f>
        <v>0</v>
      </c>
      <c r="Q195" s="244">
        <v>0</v>
      </c>
      <c r="R195" s="244">
        <f>Q195*H195</f>
        <v>0</v>
      </c>
      <c r="S195" s="244">
        <v>0</v>
      </c>
      <c r="T195" s="24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6" t="s">
        <v>156</v>
      </c>
      <c r="AT195" s="246" t="s">
        <v>141</v>
      </c>
      <c r="AU195" s="246" t="s">
        <v>84</v>
      </c>
      <c r="AY195" s="17" t="s">
        <v>138</v>
      </c>
      <c r="BE195" s="247">
        <f>IF(N195="základní",J195,0)</f>
        <v>0</v>
      </c>
      <c r="BF195" s="247">
        <f>IF(N195="snížená",J195,0)</f>
        <v>0</v>
      </c>
      <c r="BG195" s="247">
        <f>IF(N195="zákl. přenesená",J195,0)</f>
        <v>0</v>
      </c>
      <c r="BH195" s="247">
        <f>IF(N195="sníž. přenesená",J195,0)</f>
        <v>0</v>
      </c>
      <c r="BI195" s="247">
        <f>IF(N195="nulová",J195,0)</f>
        <v>0</v>
      </c>
      <c r="BJ195" s="17" t="s">
        <v>84</v>
      </c>
      <c r="BK195" s="247">
        <f>ROUND(I195*H195,2)</f>
        <v>0</v>
      </c>
      <c r="BL195" s="17" t="s">
        <v>156</v>
      </c>
      <c r="BM195" s="246" t="s">
        <v>1740</v>
      </c>
    </row>
    <row r="196" spans="1:65" s="2" customFormat="1" ht="16.5" customHeight="1">
      <c r="A196" s="38"/>
      <c r="B196" s="39"/>
      <c r="C196" s="235" t="s">
        <v>585</v>
      </c>
      <c r="D196" s="235" t="s">
        <v>141</v>
      </c>
      <c r="E196" s="236" t="s">
        <v>1741</v>
      </c>
      <c r="F196" s="237" t="s">
        <v>1742</v>
      </c>
      <c r="G196" s="238" t="s">
        <v>144</v>
      </c>
      <c r="H196" s="239">
        <v>1</v>
      </c>
      <c r="I196" s="240"/>
      <c r="J196" s="241">
        <f>ROUND(I196*H196,2)</f>
        <v>0</v>
      </c>
      <c r="K196" s="237" t="s">
        <v>1</v>
      </c>
      <c r="L196" s="44"/>
      <c r="M196" s="242" t="s">
        <v>1</v>
      </c>
      <c r="N196" s="243" t="s">
        <v>41</v>
      </c>
      <c r="O196" s="91"/>
      <c r="P196" s="244">
        <f>O196*H196</f>
        <v>0</v>
      </c>
      <c r="Q196" s="244">
        <v>0</v>
      </c>
      <c r="R196" s="244">
        <f>Q196*H196</f>
        <v>0</v>
      </c>
      <c r="S196" s="244">
        <v>0</v>
      </c>
      <c r="T196" s="24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6" t="s">
        <v>156</v>
      </c>
      <c r="AT196" s="246" t="s">
        <v>141</v>
      </c>
      <c r="AU196" s="246" t="s">
        <v>84</v>
      </c>
      <c r="AY196" s="17" t="s">
        <v>138</v>
      </c>
      <c r="BE196" s="247">
        <f>IF(N196="základní",J196,0)</f>
        <v>0</v>
      </c>
      <c r="BF196" s="247">
        <f>IF(N196="snížená",J196,0)</f>
        <v>0</v>
      </c>
      <c r="BG196" s="247">
        <f>IF(N196="zákl. přenesená",J196,0)</f>
        <v>0</v>
      </c>
      <c r="BH196" s="247">
        <f>IF(N196="sníž. přenesená",J196,0)</f>
        <v>0</v>
      </c>
      <c r="BI196" s="247">
        <f>IF(N196="nulová",J196,0)</f>
        <v>0</v>
      </c>
      <c r="BJ196" s="17" t="s">
        <v>84</v>
      </c>
      <c r="BK196" s="247">
        <f>ROUND(I196*H196,2)</f>
        <v>0</v>
      </c>
      <c r="BL196" s="17" t="s">
        <v>156</v>
      </c>
      <c r="BM196" s="246" t="s">
        <v>1743</v>
      </c>
    </row>
    <row r="197" spans="1:65" s="2" customFormat="1" ht="16.5" customHeight="1">
      <c r="A197" s="38"/>
      <c r="B197" s="39"/>
      <c r="C197" s="235" t="s">
        <v>590</v>
      </c>
      <c r="D197" s="235" t="s">
        <v>141</v>
      </c>
      <c r="E197" s="236" t="s">
        <v>178</v>
      </c>
      <c r="F197" s="237" t="s">
        <v>1744</v>
      </c>
      <c r="G197" s="238" t="s">
        <v>144</v>
      </c>
      <c r="H197" s="239">
        <v>1</v>
      </c>
      <c r="I197" s="240"/>
      <c r="J197" s="241">
        <f>ROUND(I197*H197,2)</f>
        <v>0</v>
      </c>
      <c r="K197" s="237" t="s">
        <v>1</v>
      </c>
      <c r="L197" s="44"/>
      <c r="M197" s="242" t="s">
        <v>1</v>
      </c>
      <c r="N197" s="243" t="s">
        <v>41</v>
      </c>
      <c r="O197" s="91"/>
      <c r="P197" s="244">
        <f>O197*H197</f>
        <v>0</v>
      </c>
      <c r="Q197" s="244">
        <v>0</v>
      </c>
      <c r="R197" s="244">
        <f>Q197*H197</f>
        <v>0</v>
      </c>
      <c r="S197" s="244">
        <v>0</v>
      </c>
      <c r="T197" s="24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6" t="s">
        <v>156</v>
      </c>
      <c r="AT197" s="246" t="s">
        <v>141</v>
      </c>
      <c r="AU197" s="246" t="s">
        <v>84</v>
      </c>
      <c r="AY197" s="17" t="s">
        <v>138</v>
      </c>
      <c r="BE197" s="247">
        <f>IF(N197="základní",J197,0)</f>
        <v>0</v>
      </c>
      <c r="BF197" s="247">
        <f>IF(N197="snížená",J197,0)</f>
        <v>0</v>
      </c>
      <c r="BG197" s="247">
        <f>IF(N197="zákl. přenesená",J197,0)</f>
        <v>0</v>
      </c>
      <c r="BH197" s="247">
        <f>IF(N197="sníž. přenesená",J197,0)</f>
        <v>0</v>
      </c>
      <c r="BI197" s="247">
        <f>IF(N197="nulová",J197,0)</f>
        <v>0</v>
      </c>
      <c r="BJ197" s="17" t="s">
        <v>84</v>
      </c>
      <c r="BK197" s="247">
        <f>ROUND(I197*H197,2)</f>
        <v>0</v>
      </c>
      <c r="BL197" s="17" t="s">
        <v>156</v>
      </c>
      <c r="BM197" s="246" t="s">
        <v>1745</v>
      </c>
    </row>
    <row r="198" spans="1:65" s="2" customFormat="1" ht="16.5" customHeight="1">
      <c r="A198" s="38"/>
      <c r="B198" s="39"/>
      <c r="C198" s="235" t="s">
        <v>594</v>
      </c>
      <c r="D198" s="235" t="s">
        <v>141</v>
      </c>
      <c r="E198" s="236" t="s">
        <v>205</v>
      </c>
      <c r="F198" s="237" t="s">
        <v>1746</v>
      </c>
      <c r="G198" s="238" t="s">
        <v>144</v>
      </c>
      <c r="H198" s="239">
        <v>1</v>
      </c>
      <c r="I198" s="240"/>
      <c r="J198" s="241">
        <f>ROUND(I198*H198,2)</f>
        <v>0</v>
      </c>
      <c r="K198" s="237" t="s">
        <v>1</v>
      </c>
      <c r="L198" s="44"/>
      <c r="M198" s="242" t="s">
        <v>1</v>
      </c>
      <c r="N198" s="243" t="s">
        <v>41</v>
      </c>
      <c r="O198" s="91"/>
      <c r="P198" s="244">
        <f>O198*H198</f>
        <v>0</v>
      </c>
      <c r="Q198" s="244">
        <v>0</v>
      </c>
      <c r="R198" s="244">
        <f>Q198*H198</f>
        <v>0</v>
      </c>
      <c r="S198" s="244">
        <v>0</v>
      </c>
      <c r="T198" s="245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6" t="s">
        <v>156</v>
      </c>
      <c r="AT198" s="246" t="s">
        <v>141</v>
      </c>
      <c r="AU198" s="246" t="s">
        <v>84</v>
      </c>
      <c r="AY198" s="17" t="s">
        <v>138</v>
      </c>
      <c r="BE198" s="247">
        <f>IF(N198="základní",J198,0)</f>
        <v>0</v>
      </c>
      <c r="BF198" s="247">
        <f>IF(N198="snížená",J198,0)</f>
        <v>0</v>
      </c>
      <c r="BG198" s="247">
        <f>IF(N198="zákl. přenesená",J198,0)</f>
        <v>0</v>
      </c>
      <c r="BH198" s="247">
        <f>IF(N198="sníž. přenesená",J198,0)</f>
        <v>0</v>
      </c>
      <c r="BI198" s="247">
        <f>IF(N198="nulová",J198,0)</f>
        <v>0</v>
      </c>
      <c r="BJ198" s="17" t="s">
        <v>84</v>
      </c>
      <c r="BK198" s="247">
        <f>ROUND(I198*H198,2)</f>
        <v>0</v>
      </c>
      <c r="BL198" s="17" t="s">
        <v>156</v>
      </c>
      <c r="BM198" s="246" t="s">
        <v>1747</v>
      </c>
    </row>
    <row r="199" spans="1:65" s="2" customFormat="1" ht="16.5" customHeight="1">
      <c r="A199" s="38"/>
      <c r="B199" s="39"/>
      <c r="C199" s="235" t="s">
        <v>600</v>
      </c>
      <c r="D199" s="235" t="s">
        <v>141</v>
      </c>
      <c r="E199" s="236" t="s">
        <v>1748</v>
      </c>
      <c r="F199" s="237" t="s">
        <v>1749</v>
      </c>
      <c r="G199" s="238" t="s">
        <v>144</v>
      </c>
      <c r="H199" s="239">
        <v>1</v>
      </c>
      <c r="I199" s="240"/>
      <c r="J199" s="241">
        <f>ROUND(I199*H199,2)</f>
        <v>0</v>
      </c>
      <c r="K199" s="237" t="s">
        <v>1</v>
      </c>
      <c r="L199" s="44"/>
      <c r="M199" s="242" t="s">
        <v>1</v>
      </c>
      <c r="N199" s="243" t="s">
        <v>41</v>
      </c>
      <c r="O199" s="91"/>
      <c r="P199" s="244">
        <f>O199*H199</f>
        <v>0</v>
      </c>
      <c r="Q199" s="244">
        <v>0</v>
      </c>
      <c r="R199" s="244">
        <f>Q199*H199</f>
        <v>0</v>
      </c>
      <c r="S199" s="244">
        <v>0</v>
      </c>
      <c r="T199" s="24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6" t="s">
        <v>156</v>
      </c>
      <c r="AT199" s="246" t="s">
        <v>141</v>
      </c>
      <c r="AU199" s="246" t="s">
        <v>84</v>
      </c>
      <c r="AY199" s="17" t="s">
        <v>138</v>
      </c>
      <c r="BE199" s="247">
        <f>IF(N199="základní",J199,0)</f>
        <v>0</v>
      </c>
      <c r="BF199" s="247">
        <f>IF(N199="snížená",J199,0)</f>
        <v>0</v>
      </c>
      <c r="BG199" s="247">
        <f>IF(N199="zákl. přenesená",J199,0)</f>
        <v>0</v>
      </c>
      <c r="BH199" s="247">
        <f>IF(N199="sníž. přenesená",J199,0)</f>
        <v>0</v>
      </c>
      <c r="BI199" s="247">
        <f>IF(N199="nulová",J199,0)</f>
        <v>0</v>
      </c>
      <c r="BJ199" s="17" t="s">
        <v>84</v>
      </c>
      <c r="BK199" s="247">
        <f>ROUND(I199*H199,2)</f>
        <v>0</v>
      </c>
      <c r="BL199" s="17" t="s">
        <v>156</v>
      </c>
      <c r="BM199" s="246" t="s">
        <v>1750</v>
      </c>
    </row>
    <row r="200" spans="1:65" s="2" customFormat="1" ht="16.5" customHeight="1">
      <c r="A200" s="38"/>
      <c r="B200" s="39"/>
      <c r="C200" s="235" t="s">
        <v>604</v>
      </c>
      <c r="D200" s="235" t="s">
        <v>141</v>
      </c>
      <c r="E200" s="236" t="s">
        <v>1751</v>
      </c>
      <c r="F200" s="237" t="s">
        <v>1752</v>
      </c>
      <c r="G200" s="238" t="s">
        <v>144</v>
      </c>
      <c r="H200" s="239">
        <v>1</v>
      </c>
      <c r="I200" s="240"/>
      <c r="J200" s="241">
        <f>ROUND(I200*H200,2)</f>
        <v>0</v>
      </c>
      <c r="K200" s="237" t="s">
        <v>1</v>
      </c>
      <c r="L200" s="44"/>
      <c r="M200" s="242" t="s">
        <v>1</v>
      </c>
      <c r="N200" s="243" t="s">
        <v>41</v>
      </c>
      <c r="O200" s="91"/>
      <c r="P200" s="244">
        <f>O200*H200</f>
        <v>0</v>
      </c>
      <c r="Q200" s="244">
        <v>0</v>
      </c>
      <c r="R200" s="244">
        <f>Q200*H200</f>
        <v>0</v>
      </c>
      <c r="S200" s="244">
        <v>0</v>
      </c>
      <c r="T200" s="24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6" t="s">
        <v>156</v>
      </c>
      <c r="AT200" s="246" t="s">
        <v>141</v>
      </c>
      <c r="AU200" s="246" t="s">
        <v>84</v>
      </c>
      <c r="AY200" s="17" t="s">
        <v>138</v>
      </c>
      <c r="BE200" s="247">
        <f>IF(N200="základní",J200,0)</f>
        <v>0</v>
      </c>
      <c r="BF200" s="247">
        <f>IF(N200="snížená",J200,0)</f>
        <v>0</v>
      </c>
      <c r="BG200" s="247">
        <f>IF(N200="zákl. přenesená",J200,0)</f>
        <v>0</v>
      </c>
      <c r="BH200" s="247">
        <f>IF(N200="sníž. přenesená",J200,0)</f>
        <v>0</v>
      </c>
      <c r="BI200" s="247">
        <f>IF(N200="nulová",J200,0)</f>
        <v>0</v>
      </c>
      <c r="BJ200" s="17" t="s">
        <v>84</v>
      </c>
      <c r="BK200" s="247">
        <f>ROUND(I200*H200,2)</f>
        <v>0</v>
      </c>
      <c r="BL200" s="17" t="s">
        <v>156</v>
      </c>
      <c r="BM200" s="246" t="s">
        <v>1753</v>
      </c>
    </row>
    <row r="201" spans="1:65" s="2" customFormat="1" ht="16.5" customHeight="1">
      <c r="A201" s="38"/>
      <c r="B201" s="39"/>
      <c r="C201" s="235" t="s">
        <v>609</v>
      </c>
      <c r="D201" s="235" t="s">
        <v>141</v>
      </c>
      <c r="E201" s="236" t="s">
        <v>1754</v>
      </c>
      <c r="F201" s="237" t="s">
        <v>1755</v>
      </c>
      <c r="G201" s="238" t="s">
        <v>144</v>
      </c>
      <c r="H201" s="239">
        <v>1</v>
      </c>
      <c r="I201" s="240"/>
      <c r="J201" s="241">
        <f>ROUND(I201*H201,2)</f>
        <v>0</v>
      </c>
      <c r="K201" s="237" t="s">
        <v>1</v>
      </c>
      <c r="L201" s="44"/>
      <c r="M201" s="271" t="s">
        <v>1</v>
      </c>
      <c r="N201" s="272" t="s">
        <v>41</v>
      </c>
      <c r="O201" s="273"/>
      <c r="P201" s="274">
        <f>O201*H201</f>
        <v>0</v>
      </c>
      <c r="Q201" s="274">
        <v>0</v>
      </c>
      <c r="R201" s="274">
        <f>Q201*H201</f>
        <v>0</v>
      </c>
      <c r="S201" s="274">
        <v>0</v>
      </c>
      <c r="T201" s="27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6" t="s">
        <v>156</v>
      </c>
      <c r="AT201" s="246" t="s">
        <v>141</v>
      </c>
      <c r="AU201" s="246" t="s">
        <v>84</v>
      </c>
      <c r="AY201" s="17" t="s">
        <v>138</v>
      </c>
      <c r="BE201" s="247">
        <f>IF(N201="základní",J201,0)</f>
        <v>0</v>
      </c>
      <c r="BF201" s="247">
        <f>IF(N201="snížená",J201,0)</f>
        <v>0</v>
      </c>
      <c r="BG201" s="247">
        <f>IF(N201="zákl. přenesená",J201,0)</f>
        <v>0</v>
      </c>
      <c r="BH201" s="247">
        <f>IF(N201="sníž. přenesená",J201,0)</f>
        <v>0</v>
      </c>
      <c r="BI201" s="247">
        <f>IF(N201="nulová",J201,0)</f>
        <v>0</v>
      </c>
      <c r="BJ201" s="17" t="s">
        <v>84</v>
      </c>
      <c r="BK201" s="247">
        <f>ROUND(I201*H201,2)</f>
        <v>0</v>
      </c>
      <c r="BL201" s="17" t="s">
        <v>156</v>
      </c>
      <c r="BM201" s="246" t="s">
        <v>1756</v>
      </c>
    </row>
    <row r="202" spans="1:31" s="2" customFormat="1" ht="6.95" customHeight="1">
      <c r="A202" s="38"/>
      <c r="B202" s="66"/>
      <c r="C202" s="67"/>
      <c r="D202" s="67"/>
      <c r="E202" s="67"/>
      <c r="F202" s="67"/>
      <c r="G202" s="67"/>
      <c r="H202" s="67"/>
      <c r="I202" s="183"/>
      <c r="J202" s="67"/>
      <c r="K202" s="67"/>
      <c r="L202" s="44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sheetProtection password="CC35" sheet="1" objects="1" scenarios="1" formatColumns="0" formatRows="0" autoFilter="0"/>
  <autoFilter ref="C119:K20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86</v>
      </c>
    </row>
    <row r="4" spans="2:46" s="1" customFormat="1" ht="24.95" customHeight="1">
      <c r="B4" s="20"/>
      <c r="D4" s="140" t="s">
        <v>109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Dopravní napojení sportovišť města Chrudim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110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1757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108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15. 8. 2019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">
        <v>26</v>
      </c>
      <c r="F15" s="38"/>
      <c r="G15" s="38"/>
      <c r="H15" s="38"/>
      <c r="I15" s="147" t="s">
        <v>27</v>
      </c>
      <c r="J15" s="146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28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30</v>
      </c>
      <c r="E20" s="38"/>
      <c r="F20" s="38"/>
      <c r="G20" s="38"/>
      <c r="H20" s="38"/>
      <c r="I20" s="147" t="s">
        <v>25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31</v>
      </c>
      <c r="F21" s="38"/>
      <c r="G21" s="38"/>
      <c r="H21" s="38"/>
      <c r="I21" s="147" t="s">
        <v>27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33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26</v>
      </c>
      <c r="F24" s="38"/>
      <c r="G24" s="38"/>
      <c r="H24" s="38"/>
      <c r="I24" s="147" t="s">
        <v>27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35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36</v>
      </c>
      <c r="E30" s="38"/>
      <c r="F30" s="38"/>
      <c r="G30" s="38"/>
      <c r="H30" s="38"/>
      <c r="I30" s="144"/>
      <c r="J30" s="157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38</v>
      </c>
      <c r="G32" s="38"/>
      <c r="H32" s="38"/>
      <c r="I32" s="159" t="s">
        <v>37</v>
      </c>
      <c r="J32" s="15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40</v>
      </c>
      <c r="E33" s="142" t="s">
        <v>41</v>
      </c>
      <c r="F33" s="161">
        <f>ROUND((SUM(BE124:BE173)),2)</f>
        <v>0</v>
      </c>
      <c r="G33" s="38"/>
      <c r="H33" s="38"/>
      <c r="I33" s="162">
        <v>0.21</v>
      </c>
      <c r="J33" s="161">
        <f>ROUND(((SUM(BE124:BE173))*I33),2)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42</v>
      </c>
      <c r="F34" s="161">
        <f>ROUND((SUM(BF124:BF173)),2)</f>
        <v>0</v>
      </c>
      <c r="G34" s="38"/>
      <c r="H34" s="38"/>
      <c r="I34" s="162">
        <v>0.15</v>
      </c>
      <c r="J34" s="161">
        <f>ROUND(((SUM(BF124:BF173))*I34),2)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43</v>
      </c>
      <c r="F35" s="161">
        <f>ROUND((SUM(BG124:BG173)),2)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44</v>
      </c>
      <c r="F36" s="161">
        <f>ROUND((SUM(BH124:BH173)),2)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61">
        <f>ROUND((SUM(BI124:BI173)),2)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46</v>
      </c>
      <c r="E39" s="165"/>
      <c r="F39" s="165"/>
      <c r="G39" s="166" t="s">
        <v>47</v>
      </c>
      <c r="H39" s="167" t="s">
        <v>48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49</v>
      </c>
      <c r="E50" s="172"/>
      <c r="F50" s="172"/>
      <c r="G50" s="171" t="s">
        <v>50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7"/>
      <c r="J61" s="178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53</v>
      </c>
      <c r="E65" s="179"/>
      <c r="F65" s="179"/>
      <c r="G65" s="171" t="s">
        <v>54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7"/>
      <c r="J76" s="178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Dopravní napojení sportovišť města Chrudim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110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006 - SO 500 Přeložka horkovodu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Chrudim</v>
      </c>
      <c r="G89" s="40"/>
      <c r="H89" s="40"/>
      <c r="I89" s="147" t="s">
        <v>22</v>
      </c>
      <c r="J89" s="79" t="str">
        <f>IF(J12="","",J12)</f>
        <v>15. 8. 2019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Město Chrudim,Resselovo nám.77, Chrudim</v>
      </c>
      <c r="G91" s="40"/>
      <c r="H91" s="40"/>
      <c r="I91" s="147" t="s">
        <v>30</v>
      </c>
      <c r="J91" s="36" t="str">
        <f>E21</f>
        <v>VDI Projekt s.r.o., K Botiči 1453/6,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40.0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47" t="s">
        <v>33</v>
      </c>
      <c r="J92" s="36" t="str">
        <f>E24</f>
        <v>Město Chrudim,Resselovo nám.77, Chrudim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113</v>
      </c>
      <c r="D94" s="189"/>
      <c r="E94" s="189"/>
      <c r="F94" s="189"/>
      <c r="G94" s="189"/>
      <c r="H94" s="189"/>
      <c r="I94" s="190"/>
      <c r="J94" s="191" t="s">
        <v>114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115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93"/>
      <c r="C97" s="194"/>
      <c r="D97" s="195" t="s">
        <v>233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234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236</v>
      </c>
      <c r="E99" s="203"/>
      <c r="F99" s="203"/>
      <c r="G99" s="203"/>
      <c r="H99" s="203"/>
      <c r="I99" s="204"/>
      <c r="J99" s="205">
        <f>J142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238</v>
      </c>
      <c r="E100" s="203"/>
      <c r="F100" s="203"/>
      <c r="G100" s="203"/>
      <c r="H100" s="203"/>
      <c r="I100" s="204"/>
      <c r="J100" s="205">
        <f>J144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239</v>
      </c>
      <c r="E101" s="203"/>
      <c r="F101" s="203"/>
      <c r="G101" s="203"/>
      <c r="H101" s="203"/>
      <c r="I101" s="204"/>
      <c r="J101" s="205">
        <f>J153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241</v>
      </c>
      <c r="E102" s="203"/>
      <c r="F102" s="203"/>
      <c r="G102" s="203"/>
      <c r="H102" s="203"/>
      <c r="I102" s="204"/>
      <c r="J102" s="205">
        <f>J162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242</v>
      </c>
      <c r="E103" s="196"/>
      <c r="F103" s="196"/>
      <c r="G103" s="196"/>
      <c r="H103" s="196"/>
      <c r="I103" s="197"/>
      <c r="J103" s="198">
        <f>J164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0"/>
      <c r="C104" s="201"/>
      <c r="D104" s="202" t="s">
        <v>243</v>
      </c>
      <c r="E104" s="203"/>
      <c r="F104" s="203"/>
      <c r="G104" s="203"/>
      <c r="H104" s="203"/>
      <c r="I104" s="204"/>
      <c r="J104" s="205">
        <f>J165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122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7" t="str">
        <f>E7</f>
        <v>Dopravní napojení sportovišť města Chrudim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110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006 - SO 500 Přeložka horkovodu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Chrudim</v>
      </c>
      <c r="G118" s="40"/>
      <c r="H118" s="40"/>
      <c r="I118" s="147" t="s">
        <v>22</v>
      </c>
      <c r="J118" s="79" t="str">
        <f>IF(J12="","",J12)</f>
        <v>15. 8. 2019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Město Chrudim,Resselovo nám.77, Chrudim</v>
      </c>
      <c r="G120" s="40"/>
      <c r="H120" s="40"/>
      <c r="I120" s="147" t="s">
        <v>30</v>
      </c>
      <c r="J120" s="36" t="str">
        <f>E21</f>
        <v>VDI Projekt s.r.o., K Botiči 1453/6, Praha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47" t="s">
        <v>33</v>
      </c>
      <c r="J121" s="36" t="str">
        <f>E24</f>
        <v>Město Chrudim,Resselovo nám.77, Chrudim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07"/>
      <c r="B123" s="208"/>
      <c r="C123" s="209" t="s">
        <v>123</v>
      </c>
      <c r="D123" s="210" t="s">
        <v>61</v>
      </c>
      <c r="E123" s="210" t="s">
        <v>57</v>
      </c>
      <c r="F123" s="210" t="s">
        <v>58</v>
      </c>
      <c r="G123" s="210" t="s">
        <v>124</v>
      </c>
      <c r="H123" s="210" t="s">
        <v>125</v>
      </c>
      <c r="I123" s="211" t="s">
        <v>126</v>
      </c>
      <c r="J123" s="210" t="s">
        <v>114</v>
      </c>
      <c r="K123" s="212" t="s">
        <v>127</v>
      </c>
      <c r="L123" s="213"/>
      <c r="M123" s="100" t="s">
        <v>1</v>
      </c>
      <c r="N123" s="101" t="s">
        <v>40</v>
      </c>
      <c r="O123" s="101" t="s">
        <v>128</v>
      </c>
      <c r="P123" s="101" t="s">
        <v>129</v>
      </c>
      <c r="Q123" s="101" t="s">
        <v>130</v>
      </c>
      <c r="R123" s="101" t="s">
        <v>131</v>
      </c>
      <c r="S123" s="101" t="s">
        <v>132</v>
      </c>
      <c r="T123" s="102" t="s">
        <v>133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pans="1:63" s="2" customFormat="1" ht="22.8" customHeight="1">
      <c r="A124" s="38"/>
      <c r="B124" s="39"/>
      <c r="C124" s="107" t="s">
        <v>134</v>
      </c>
      <c r="D124" s="40"/>
      <c r="E124" s="40"/>
      <c r="F124" s="40"/>
      <c r="G124" s="40"/>
      <c r="H124" s="40"/>
      <c r="I124" s="144"/>
      <c r="J124" s="214">
        <f>BK124</f>
        <v>0</v>
      </c>
      <c r="K124" s="40"/>
      <c r="L124" s="44"/>
      <c r="M124" s="103"/>
      <c r="N124" s="215"/>
      <c r="O124" s="104"/>
      <c r="P124" s="216">
        <f>P125+P164</f>
        <v>0</v>
      </c>
      <c r="Q124" s="104"/>
      <c r="R124" s="216">
        <f>R125+R164</f>
        <v>4.526021</v>
      </c>
      <c r="S124" s="104"/>
      <c r="T124" s="217">
        <f>T125+T164</f>
        <v>4.5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116</v>
      </c>
      <c r="BK124" s="218">
        <f>BK125+BK164</f>
        <v>0</v>
      </c>
    </row>
    <row r="125" spans="1:63" s="12" customFormat="1" ht="25.9" customHeight="1">
      <c r="A125" s="12"/>
      <c r="B125" s="219"/>
      <c r="C125" s="220"/>
      <c r="D125" s="221" t="s">
        <v>75</v>
      </c>
      <c r="E125" s="222" t="s">
        <v>244</v>
      </c>
      <c r="F125" s="222" t="s">
        <v>245</v>
      </c>
      <c r="G125" s="220"/>
      <c r="H125" s="220"/>
      <c r="I125" s="223"/>
      <c r="J125" s="224">
        <f>BK125</f>
        <v>0</v>
      </c>
      <c r="K125" s="220"/>
      <c r="L125" s="225"/>
      <c r="M125" s="226"/>
      <c r="N125" s="227"/>
      <c r="O125" s="227"/>
      <c r="P125" s="228">
        <f>P126+P142+P144+P153+P162</f>
        <v>0</v>
      </c>
      <c r="Q125" s="227"/>
      <c r="R125" s="228">
        <f>R126+R142+R144+R153+R162</f>
        <v>4.523021</v>
      </c>
      <c r="S125" s="227"/>
      <c r="T125" s="229">
        <f>T126+T142+T144+T153+T162</f>
        <v>4.5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0" t="s">
        <v>84</v>
      </c>
      <c r="AT125" s="231" t="s">
        <v>75</v>
      </c>
      <c r="AU125" s="231" t="s">
        <v>76</v>
      </c>
      <c r="AY125" s="230" t="s">
        <v>138</v>
      </c>
      <c r="BK125" s="232">
        <f>BK126+BK142+BK144+BK153+BK162</f>
        <v>0</v>
      </c>
    </row>
    <row r="126" spans="1:63" s="12" customFormat="1" ht="22.8" customHeight="1">
      <c r="A126" s="12"/>
      <c r="B126" s="219"/>
      <c r="C126" s="220"/>
      <c r="D126" s="221" t="s">
        <v>75</v>
      </c>
      <c r="E126" s="233" t="s">
        <v>84</v>
      </c>
      <c r="F126" s="233" t="s">
        <v>246</v>
      </c>
      <c r="G126" s="220"/>
      <c r="H126" s="220"/>
      <c r="I126" s="223"/>
      <c r="J126" s="234">
        <f>BK126</f>
        <v>0</v>
      </c>
      <c r="K126" s="220"/>
      <c r="L126" s="225"/>
      <c r="M126" s="226"/>
      <c r="N126" s="227"/>
      <c r="O126" s="227"/>
      <c r="P126" s="228">
        <f>SUM(P127:P141)</f>
        <v>0</v>
      </c>
      <c r="Q126" s="227"/>
      <c r="R126" s="228">
        <f>SUM(R127:R141)</f>
        <v>2.69</v>
      </c>
      <c r="S126" s="227"/>
      <c r="T126" s="229">
        <f>SUM(T127:T141)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0" t="s">
        <v>84</v>
      </c>
      <c r="AT126" s="231" t="s">
        <v>75</v>
      </c>
      <c r="AU126" s="231" t="s">
        <v>84</v>
      </c>
      <c r="AY126" s="230" t="s">
        <v>138</v>
      </c>
      <c r="BK126" s="232">
        <f>SUM(BK127:BK141)</f>
        <v>0</v>
      </c>
    </row>
    <row r="127" spans="1:65" s="2" customFormat="1" ht="21.75" customHeight="1">
      <c r="A127" s="38"/>
      <c r="B127" s="39"/>
      <c r="C127" s="235" t="s">
        <v>84</v>
      </c>
      <c r="D127" s="235" t="s">
        <v>141</v>
      </c>
      <c r="E127" s="236" t="s">
        <v>1758</v>
      </c>
      <c r="F127" s="237" t="s">
        <v>1759</v>
      </c>
      <c r="G127" s="238" t="s">
        <v>365</v>
      </c>
      <c r="H127" s="239">
        <v>1.125</v>
      </c>
      <c r="I127" s="240"/>
      <c r="J127" s="241">
        <f>ROUND(I127*H127,2)</f>
        <v>0</v>
      </c>
      <c r="K127" s="237" t="s">
        <v>154</v>
      </c>
      <c r="L127" s="44"/>
      <c r="M127" s="242" t="s">
        <v>1</v>
      </c>
      <c r="N127" s="243" t="s">
        <v>41</v>
      </c>
      <c r="O127" s="91"/>
      <c r="P127" s="244">
        <f>O127*H127</f>
        <v>0</v>
      </c>
      <c r="Q127" s="244">
        <v>0</v>
      </c>
      <c r="R127" s="244">
        <f>Q127*H127</f>
        <v>0</v>
      </c>
      <c r="S127" s="244">
        <v>0</v>
      </c>
      <c r="T127" s="24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6" t="s">
        <v>156</v>
      </c>
      <c r="AT127" s="246" t="s">
        <v>141</v>
      </c>
      <c r="AU127" s="246" t="s">
        <v>86</v>
      </c>
      <c r="AY127" s="17" t="s">
        <v>138</v>
      </c>
      <c r="BE127" s="247">
        <f>IF(N127="základní",J127,0)</f>
        <v>0</v>
      </c>
      <c r="BF127" s="247">
        <f>IF(N127="snížená",J127,0)</f>
        <v>0</v>
      </c>
      <c r="BG127" s="247">
        <f>IF(N127="zákl. přenesená",J127,0)</f>
        <v>0</v>
      </c>
      <c r="BH127" s="247">
        <f>IF(N127="sníž. přenesená",J127,0)</f>
        <v>0</v>
      </c>
      <c r="BI127" s="247">
        <f>IF(N127="nulová",J127,0)</f>
        <v>0</v>
      </c>
      <c r="BJ127" s="17" t="s">
        <v>84</v>
      </c>
      <c r="BK127" s="247">
        <f>ROUND(I127*H127,2)</f>
        <v>0</v>
      </c>
      <c r="BL127" s="17" t="s">
        <v>156</v>
      </c>
      <c r="BM127" s="246" t="s">
        <v>1760</v>
      </c>
    </row>
    <row r="128" spans="1:51" s="13" customFormat="1" ht="12">
      <c r="A128" s="13"/>
      <c r="B128" s="248"/>
      <c r="C128" s="249"/>
      <c r="D128" s="250" t="s">
        <v>175</v>
      </c>
      <c r="E128" s="251" t="s">
        <v>1</v>
      </c>
      <c r="F128" s="252" t="s">
        <v>1761</v>
      </c>
      <c r="G128" s="249"/>
      <c r="H128" s="253">
        <v>1.125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9" t="s">
        <v>175</v>
      </c>
      <c r="AU128" s="259" t="s">
        <v>86</v>
      </c>
      <c r="AV128" s="13" t="s">
        <v>86</v>
      </c>
      <c r="AW128" s="13" t="s">
        <v>32</v>
      </c>
      <c r="AX128" s="13" t="s">
        <v>84</v>
      </c>
      <c r="AY128" s="259" t="s">
        <v>138</v>
      </c>
    </row>
    <row r="129" spans="1:65" s="2" customFormat="1" ht="21.75" customHeight="1">
      <c r="A129" s="38"/>
      <c r="B129" s="39"/>
      <c r="C129" s="235" t="s">
        <v>86</v>
      </c>
      <c r="D129" s="235" t="s">
        <v>141</v>
      </c>
      <c r="E129" s="236" t="s">
        <v>1296</v>
      </c>
      <c r="F129" s="237" t="s">
        <v>1297</v>
      </c>
      <c r="G129" s="238" t="s">
        <v>365</v>
      </c>
      <c r="H129" s="239">
        <v>1.125</v>
      </c>
      <c r="I129" s="240"/>
      <c r="J129" s="241">
        <f>ROUND(I129*H129,2)</f>
        <v>0</v>
      </c>
      <c r="K129" s="237" t="s">
        <v>154</v>
      </c>
      <c r="L129" s="44"/>
      <c r="M129" s="242" t="s">
        <v>1</v>
      </c>
      <c r="N129" s="243" t="s">
        <v>41</v>
      </c>
      <c r="O129" s="91"/>
      <c r="P129" s="244">
        <f>O129*H129</f>
        <v>0</v>
      </c>
      <c r="Q129" s="244">
        <v>0</v>
      </c>
      <c r="R129" s="244">
        <f>Q129*H129</f>
        <v>0</v>
      </c>
      <c r="S129" s="244">
        <v>0</v>
      </c>
      <c r="T129" s="24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6" t="s">
        <v>156</v>
      </c>
      <c r="AT129" s="246" t="s">
        <v>141</v>
      </c>
      <c r="AU129" s="246" t="s">
        <v>86</v>
      </c>
      <c r="AY129" s="17" t="s">
        <v>138</v>
      </c>
      <c r="BE129" s="247">
        <f>IF(N129="základní",J129,0)</f>
        <v>0</v>
      </c>
      <c r="BF129" s="247">
        <f>IF(N129="snížená",J129,0)</f>
        <v>0</v>
      </c>
      <c r="BG129" s="247">
        <f>IF(N129="zákl. přenesená",J129,0)</f>
        <v>0</v>
      </c>
      <c r="BH129" s="247">
        <f>IF(N129="sníž. přenesená",J129,0)</f>
        <v>0</v>
      </c>
      <c r="BI129" s="247">
        <f>IF(N129="nulová",J129,0)</f>
        <v>0</v>
      </c>
      <c r="BJ129" s="17" t="s">
        <v>84</v>
      </c>
      <c r="BK129" s="247">
        <f>ROUND(I129*H129,2)</f>
        <v>0</v>
      </c>
      <c r="BL129" s="17" t="s">
        <v>156</v>
      </c>
      <c r="BM129" s="246" t="s">
        <v>1762</v>
      </c>
    </row>
    <row r="130" spans="1:65" s="2" customFormat="1" ht="21.75" customHeight="1">
      <c r="A130" s="38"/>
      <c r="B130" s="39"/>
      <c r="C130" s="235" t="s">
        <v>151</v>
      </c>
      <c r="D130" s="235" t="s">
        <v>141</v>
      </c>
      <c r="E130" s="236" t="s">
        <v>1299</v>
      </c>
      <c r="F130" s="237" t="s">
        <v>1300</v>
      </c>
      <c r="G130" s="238" t="s">
        <v>365</v>
      </c>
      <c r="H130" s="239">
        <v>11.25</v>
      </c>
      <c r="I130" s="240"/>
      <c r="J130" s="241">
        <f>ROUND(I130*H130,2)</f>
        <v>0</v>
      </c>
      <c r="K130" s="237" t="s">
        <v>154</v>
      </c>
      <c r="L130" s="44"/>
      <c r="M130" s="242" t="s">
        <v>1</v>
      </c>
      <c r="N130" s="243" t="s">
        <v>41</v>
      </c>
      <c r="O130" s="91"/>
      <c r="P130" s="244">
        <f>O130*H130</f>
        <v>0</v>
      </c>
      <c r="Q130" s="244">
        <v>0</v>
      </c>
      <c r="R130" s="244">
        <f>Q130*H130</f>
        <v>0</v>
      </c>
      <c r="S130" s="244">
        <v>0</v>
      </c>
      <c r="T130" s="24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6" t="s">
        <v>156</v>
      </c>
      <c r="AT130" s="246" t="s">
        <v>141</v>
      </c>
      <c r="AU130" s="246" t="s">
        <v>86</v>
      </c>
      <c r="AY130" s="17" t="s">
        <v>138</v>
      </c>
      <c r="BE130" s="247">
        <f>IF(N130="základní",J130,0)</f>
        <v>0</v>
      </c>
      <c r="BF130" s="247">
        <f>IF(N130="snížená",J130,0)</f>
        <v>0</v>
      </c>
      <c r="BG130" s="247">
        <f>IF(N130="zákl. přenesená",J130,0)</f>
        <v>0</v>
      </c>
      <c r="BH130" s="247">
        <f>IF(N130="sníž. přenesená",J130,0)</f>
        <v>0</v>
      </c>
      <c r="BI130" s="247">
        <f>IF(N130="nulová",J130,0)</f>
        <v>0</v>
      </c>
      <c r="BJ130" s="17" t="s">
        <v>84</v>
      </c>
      <c r="BK130" s="247">
        <f>ROUND(I130*H130,2)</f>
        <v>0</v>
      </c>
      <c r="BL130" s="17" t="s">
        <v>156</v>
      </c>
      <c r="BM130" s="246" t="s">
        <v>1763</v>
      </c>
    </row>
    <row r="131" spans="1:65" s="2" customFormat="1" ht="16.5" customHeight="1">
      <c r="A131" s="38"/>
      <c r="B131" s="39"/>
      <c r="C131" s="235" t="s">
        <v>156</v>
      </c>
      <c r="D131" s="235" t="s">
        <v>141</v>
      </c>
      <c r="E131" s="236" t="s">
        <v>541</v>
      </c>
      <c r="F131" s="237" t="s">
        <v>542</v>
      </c>
      <c r="G131" s="238" t="s">
        <v>365</v>
      </c>
      <c r="H131" s="239">
        <v>1.125</v>
      </c>
      <c r="I131" s="240"/>
      <c r="J131" s="241">
        <f>ROUND(I131*H131,2)</f>
        <v>0</v>
      </c>
      <c r="K131" s="237" t="s">
        <v>154</v>
      </c>
      <c r="L131" s="44"/>
      <c r="M131" s="242" t="s">
        <v>1</v>
      </c>
      <c r="N131" s="243" t="s">
        <v>41</v>
      </c>
      <c r="O131" s="91"/>
      <c r="P131" s="244">
        <f>O131*H131</f>
        <v>0</v>
      </c>
      <c r="Q131" s="244">
        <v>0</v>
      </c>
      <c r="R131" s="244">
        <f>Q131*H131</f>
        <v>0</v>
      </c>
      <c r="S131" s="244">
        <v>0</v>
      </c>
      <c r="T131" s="24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6" t="s">
        <v>156</v>
      </c>
      <c r="AT131" s="246" t="s">
        <v>141</v>
      </c>
      <c r="AU131" s="246" t="s">
        <v>86</v>
      </c>
      <c r="AY131" s="17" t="s">
        <v>138</v>
      </c>
      <c r="BE131" s="247">
        <f>IF(N131="základní",J131,0)</f>
        <v>0</v>
      </c>
      <c r="BF131" s="247">
        <f>IF(N131="snížená",J131,0)</f>
        <v>0</v>
      </c>
      <c r="BG131" s="247">
        <f>IF(N131="zákl. přenesená",J131,0)</f>
        <v>0</v>
      </c>
      <c r="BH131" s="247">
        <f>IF(N131="sníž. přenesená",J131,0)</f>
        <v>0</v>
      </c>
      <c r="BI131" s="247">
        <f>IF(N131="nulová",J131,0)</f>
        <v>0</v>
      </c>
      <c r="BJ131" s="17" t="s">
        <v>84</v>
      </c>
      <c r="BK131" s="247">
        <f>ROUND(I131*H131,2)</f>
        <v>0</v>
      </c>
      <c r="BL131" s="17" t="s">
        <v>156</v>
      </c>
      <c r="BM131" s="246" t="s">
        <v>1764</v>
      </c>
    </row>
    <row r="132" spans="1:65" s="2" customFormat="1" ht="21.75" customHeight="1">
      <c r="A132" s="38"/>
      <c r="B132" s="39"/>
      <c r="C132" s="235" t="s">
        <v>137</v>
      </c>
      <c r="D132" s="235" t="s">
        <v>141</v>
      </c>
      <c r="E132" s="236" t="s">
        <v>548</v>
      </c>
      <c r="F132" s="237" t="s">
        <v>549</v>
      </c>
      <c r="G132" s="238" t="s">
        <v>550</v>
      </c>
      <c r="H132" s="239">
        <v>2.059</v>
      </c>
      <c r="I132" s="240"/>
      <c r="J132" s="241">
        <f>ROUND(I132*H132,2)</f>
        <v>0</v>
      </c>
      <c r="K132" s="237" t="s">
        <v>154</v>
      </c>
      <c r="L132" s="44"/>
      <c r="M132" s="242" t="s">
        <v>1</v>
      </c>
      <c r="N132" s="243" t="s">
        <v>41</v>
      </c>
      <c r="O132" s="91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6" t="s">
        <v>156</v>
      </c>
      <c r="AT132" s="246" t="s">
        <v>141</v>
      </c>
      <c r="AU132" s="246" t="s">
        <v>86</v>
      </c>
      <c r="AY132" s="17" t="s">
        <v>138</v>
      </c>
      <c r="BE132" s="247">
        <f>IF(N132="základní",J132,0)</f>
        <v>0</v>
      </c>
      <c r="BF132" s="247">
        <f>IF(N132="snížená",J132,0)</f>
        <v>0</v>
      </c>
      <c r="BG132" s="247">
        <f>IF(N132="zákl. přenesená",J132,0)</f>
        <v>0</v>
      </c>
      <c r="BH132" s="247">
        <f>IF(N132="sníž. přenesená",J132,0)</f>
        <v>0</v>
      </c>
      <c r="BI132" s="247">
        <f>IF(N132="nulová",J132,0)</f>
        <v>0</v>
      </c>
      <c r="BJ132" s="17" t="s">
        <v>84</v>
      </c>
      <c r="BK132" s="247">
        <f>ROUND(I132*H132,2)</f>
        <v>0</v>
      </c>
      <c r="BL132" s="17" t="s">
        <v>156</v>
      </c>
      <c r="BM132" s="246" t="s">
        <v>1765</v>
      </c>
    </row>
    <row r="133" spans="1:51" s="13" customFormat="1" ht="12">
      <c r="A133" s="13"/>
      <c r="B133" s="248"/>
      <c r="C133" s="249"/>
      <c r="D133" s="250" t="s">
        <v>175</v>
      </c>
      <c r="E133" s="251" t="s">
        <v>1</v>
      </c>
      <c r="F133" s="252" t="s">
        <v>1766</v>
      </c>
      <c r="G133" s="249"/>
      <c r="H133" s="253">
        <v>2.059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9" t="s">
        <v>175</v>
      </c>
      <c r="AU133" s="259" t="s">
        <v>86</v>
      </c>
      <c r="AV133" s="13" t="s">
        <v>86</v>
      </c>
      <c r="AW133" s="13" t="s">
        <v>32</v>
      </c>
      <c r="AX133" s="13" t="s">
        <v>84</v>
      </c>
      <c r="AY133" s="259" t="s">
        <v>138</v>
      </c>
    </row>
    <row r="134" spans="1:65" s="2" customFormat="1" ht="21.75" customHeight="1">
      <c r="A134" s="38"/>
      <c r="B134" s="39"/>
      <c r="C134" s="235" t="s">
        <v>163</v>
      </c>
      <c r="D134" s="235" t="s">
        <v>141</v>
      </c>
      <c r="E134" s="236" t="s">
        <v>554</v>
      </c>
      <c r="F134" s="237" t="s">
        <v>555</v>
      </c>
      <c r="G134" s="238" t="s">
        <v>365</v>
      </c>
      <c r="H134" s="239">
        <v>1.345</v>
      </c>
      <c r="I134" s="240"/>
      <c r="J134" s="241">
        <f>ROUND(I134*H134,2)</f>
        <v>0</v>
      </c>
      <c r="K134" s="237" t="s">
        <v>154</v>
      </c>
      <c r="L134" s="44"/>
      <c r="M134" s="242" t="s">
        <v>1</v>
      </c>
      <c r="N134" s="243" t="s">
        <v>41</v>
      </c>
      <c r="O134" s="91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6" t="s">
        <v>156</v>
      </c>
      <c r="AT134" s="246" t="s">
        <v>141</v>
      </c>
      <c r="AU134" s="246" t="s">
        <v>86</v>
      </c>
      <c r="AY134" s="17" t="s">
        <v>138</v>
      </c>
      <c r="BE134" s="247">
        <f>IF(N134="základní",J134,0)</f>
        <v>0</v>
      </c>
      <c r="BF134" s="247">
        <f>IF(N134="snížená",J134,0)</f>
        <v>0</v>
      </c>
      <c r="BG134" s="247">
        <f>IF(N134="zákl. přenesená",J134,0)</f>
        <v>0</v>
      </c>
      <c r="BH134" s="247">
        <f>IF(N134="sníž. přenesená",J134,0)</f>
        <v>0</v>
      </c>
      <c r="BI134" s="247">
        <f>IF(N134="nulová",J134,0)</f>
        <v>0</v>
      </c>
      <c r="BJ134" s="17" t="s">
        <v>84</v>
      </c>
      <c r="BK134" s="247">
        <f>ROUND(I134*H134,2)</f>
        <v>0</v>
      </c>
      <c r="BL134" s="17" t="s">
        <v>156</v>
      </c>
      <c r="BM134" s="246" t="s">
        <v>1767</v>
      </c>
    </row>
    <row r="135" spans="1:51" s="13" customFormat="1" ht="12">
      <c r="A135" s="13"/>
      <c r="B135" s="248"/>
      <c r="C135" s="249"/>
      <c r="D135" s="250" t="s">
        <v>175</v>
      </c>
      <c r="E135" s="251" t="s">
        <v>1</v>
      </c>
      <c r="F135" s="252" t="s">
        <v>1768</v>
      </c>
      <c r="G135" s="249"/>
      <c r="H135" s="253">
        <v>0.845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9" t="s">
        <v>175</v>
      </c>
      <c r="AU135" s="259" t="s">
        <v>86</v>
      </c>
      <c r="AV135" s="13" t="s">
        <v>86</v>
      </c>
      <c r="AW135" s="13" t="s">
        <v>32</v>
      </c>
      <c r="AX135" s="13" t="s">
        <v>76</v>
      </c>
      <c r="AY135" s="259" t="s">
        <v>138</v>
      </c>
    </row>
    <row r="136" spans="1:51" s="13" customFormat="1" ht="12">
      <c r="A136" s="13"/>
      <c r="B136" s="248"/>
      <c r="C136" s="249"/>
      <c r="D136" s="250" t="s">
        <v>175</v>
      </c>
      <c r="E136" s="251" t="s">
        <v>1</v>
      </c>
      <c r="F136" s="252" t="s">
        <v>1769</v>
      </c>
      <c r="G136" s="249"/>
      <c r="H136" s="253">
        <v>0.5</v>
      </c>
      <c r="I136" s="254"/>
      <c r="J136" s="249"/>
      <c r="K136" s="249"/>
      <c r="L136" s="255"/>
      <c r="M136" s="256"/>
      <c r="N136" s="257"/>
      <c r="O136" s="257"/>
      <c r="P136" s="257"/>
      <c r="Q136" s="257"/>
      <c r="R136" s="257"/>
      <c r="S136" s="257"/>
      <c r="T136" s="25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9" t="s">
        <v>175</v>
      </c>
      <c r="AU136" s="259" t="s">
        <v>86</v>
      </c>
      <c r="AV136" s="13" t="s">
        <v>86</v>
      </c>
      <c r="AW136" s="13" t="s">
        <v>32</v>
      </c>
      <c r="AX136" s="13" t="s">
        <v>76</v>
      </c>
      <c r="AY136" s="259" t="s">
        <v>138</v>
      </c>
    </row>
    <row r="137" spans="1:51" s="14" customFormat="1" ht="12">
      <c r="A137" s="14"/>
      <c r="B137" s="260"/>
      <c r="C137" s="261"/>
      <c r="D137" s="250" t="s">
        <v>175</v>
      </c>
      <c r="E137" s="262" t="s">
        <v>1</v>
      </c>
      <c r="F137" s="263" t="s">
        <v>177</v>
      </c>
      <c r="G137" s="261"/>
      <c r="H137" s="264">
        <v>1.345</v>
      </c>
      <c r="I137" s="265"/>
      <c r="J137" s="261"/>
      <c r="K137" s="261"/>
      <c r="L137" s="266"/>
      <c r="M137" s="267"/>
      <c r="N137" s="268"/>
      <c r="O137" s="268"/>
      <c r="P137" s="268"/>
      <c r="Q137" s="268"/>
      <c r="R137" s="268"/>
      <c r="S137" s="268"/>
      <c r="T137" s="26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0" t="s">
        <v>175</v>
      </c>
      <c r="AU137" s="270" t="s">
        <v>86</v>
      </c>
      <c r="AV137" s="14" t="s">
        <v>156</v>
      </c>
      <c r="AW137" s="14" t="s">
        <v>32</v>
      </c>
      <c r="AX137" s="14" t="s">
        <v>84</v>
      </c>
      <c r="AY137" s="270" t="s">
        <v>138</v>
      </c>
    </row>
    <row r="138" spans="1:65" s="2" customFormat="1" ht="16.5" customHeight="1">
      <c r="A138" s="38"/>
      <c r="B138" s="39"/>
      <c r="C138" s="286" t="s">
        <v>167</v>
      </c>
      <c r="D138" s="286" t="s">
        <v>529</v>
      </c>
      <c r="E138" s="287" t="s">
        <v>560</v>
      </c>
      <c r="F138" s="288" t="s">
        <v>1311</v>
      </c>
      <c r="G138" s="289" t="s">
        <v>550</v>
      </c>
      <c r="H138" s="290">
        <v>1.69</v>
      </c>
      <c r="I138" s="291"/>
      <c r="J138" s="292">
        <f>ROUND(I138*H138,2)</f>
        <v>0</v>
      </c>
      <c r="K138" s="288" t="s">
        <v>154</v>
      </c>
      <c r="L138" s="293"/>
      <c r="M138" s="294" t="s">
        <v>1</v>
      </c>
      <c r="N138" s="295" t="s">
        <v>41</v>
      </c>
      <c r="O138" s="91"/>
      <c r="P138" s="244">
        <f>O138*H138</f>
        <v>0</v>
      </c>
      <c r="Q138" s="244">
        <v>1</v>
      </c>
      <c r="R138" s="244">
        <f>Q138*H138</f>
        <v>1.69</v>
      </c>
      <c r="S138" s="244">
        <v>0</v>
      </c>
      <c r="T138" s="24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6" t="s">
        <v>171</v>
      </c>
      <c r="AT138" s="246" t="s">
        <v>529</v>
      </c>
      <c r="AU138" s="246" t="s">
        <v>86</v>
      </c>
      <c r="AY138" s="17" t="s">
        <v>138</v>
      </c>
      <c r="BE138" s="247">
        <f>IF(N138="základní",J138,0)</f>
        <v>0</v>
      </c>
      <c r="BF138" s="247">
        <f>IF(N138="snížená",J138,0)</f>
        <v>0</v>
      </c>
      <c r="BG138" s="247">
        <f>IF(N138="zákl. přenesená",J138,0)</f>
        <v>0</v>
      </c>
      <c r="BH138" s="247">
        <f>IF(N138="sníž. přenesená",J138,0)</f>
        <v>0</v>
      </c>
      <c r="BI138" s="247">
        <f>IF(N138="nulová",J138,0)</f>
        <v>0</v>
      </c>
      <c r="BJ138" s="17" t="s">
        <v>84</v>
      </c>
      <c r="BK138" s="247">
        <f>ROUND(I138*H138,2)</f>
        <v>0</v>
      </c>
      <c r="BL138" s="17" t="s">
        <v>156</v>
      </c>
      <c r="BM138" s="246" t="s">
        <v>1770</v>
      </c>
    </row>
    <row r="139" spans="1:51" s="13" customFormat="1" ht="12">
      <c r="A139" s="13"/>
      <c r="B139" s="248"/>
      <c r="C139" s="249"/>
      <c r="D139" s="250" t="s">
        <v>175</v>
      </c>
      <c r="E139" s="251" t="s">
        <v>1</v>
      </c>
      <c r="F139" s="252" t="s">
        <v>1771</v>
      </c>
      <c r="G139" s="249"/>
      <c r="H139" s="253">
        <v>1.69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9" t="s">
        <v>175</v>
      </c>
      <c r="AU139" s="259" t="s">
        <v>86</v>
      </c>
      <c r="AV139" s="13" t="s">
        <v>86</v>
      </c>
      <c r="AW139" s="13" t="s">
        <v>32</v>
      </c>
      <c r="AX139" s="13" t="s">
        <v>84</v>
      </c>
      <c r="AY139" s="259" t="s">
        <v>138</v>
      </c>
    </row>
    <row r="140" spans="1:65" s="2" customFormat="1" ht="16.5" customHeight="1">
      <c r="A140" s="38"/>
      <c r="B140" s="39"/>
      <c r="C140" s="286" t="s">
        <v>171</v>
      </c>
      <c r="D140" s="286" t="s">
        <v>529</v>
      </c>
      <c r="E140" s="287" t="s">
        <v>1772</v>
      </c>
      <c r="F140" s="288" t="s">
        <v>1773</v>
      </c>
      <c r="G140" s="289" t="s">
        <v>550</v>
      </c>
      <c r="H140" s="290">
        <v>1</v>
      </c>
      <c r="I140" s="291"/>
      <c r="J140" s="292">
        <f>ROUND(I140*H140,2)</f>
        <v>0</v>
      </c>
      <c r="K140" s="288" t="s">
        <v>154</v>
      </c>
      <c r="L140" s="293"/>
      <c r="M140" s="294" t="s">
        <v>1</v>
      </c>
      <c r="N140" s="295" t="s">
        <v>41</v>
      </c>
      <c r="O140" s="91"/>
      <c r="P140" s="244">
        <f>O140*H140</f>
        <v>0</v>
      </c>
      <c r="Q140" s="244">
        <v>1</v>
      </c>
      <c r="R140" s="244">
        <f>Q140*H140</f>
        <v>1</v>
      </c>
      <c r="S140" s="244">
        <v>0</v>
      </c>
      <c r="T140" s="24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6" t="s">
        <v>171</v>
      </c>
      <c r="AT140" s="246" t="s">
        <v>529</v>
      </c>
      <c r="AU140" s="246" t="s">
        <v>86</v>
      </c>
      <c r="AY140" s="17" t="s">
        <v>138</v>
      </c>
      <c r="BE140" s="247">
        <f>IF(N140="základní",J140,0)</f>
        <v>0</v>
      </c>
      <c r="BF140" s="247">
        <f>IF(N140="snížená",J140,0)</f>
        <v>0</v>
      </c>
      <c r="BG140" s="247">
        <f>IF(N140="zákl. přenesená",J140,0)</f>
        <v>0</v>
      </c>
      <c r="BH140" s="247">
        <f>IF(N140="sníž. přenesená",J140,0)</f>
        <v>0</v>
      </c>
      <c r="BI140" s="247">
        <f>IF(N140="nulová",J140,0)</f>
        <v>0</v>
      </c>
      <c r="BJ140" s="17" t="s">
        <v>84</v>
      </c>
      <c r="BK140" s="247">
        <f>ROUND(I140*H140,2)</f>
        <v>0</v>
      </c>
      <c r="BL140" s="17" t="s">
        <v>156</v>
      </c>
      <c r="BM140" s="246" t="s">
        <v>1774</v>
      </c>
    </row>
    <row r="141" spans="1:51" s="13" customFormat="1" ht="12">
      <c r="A141" s="13"/>
      <c r="B141" s="248"/>
      <c r="C141" s="249"/>
      <c r="D141" s="250" t="s">
        <v>175</v>
      </c>
      <c r="E141" s="251" t="s">
        <v>1</v>
      </c>
      <c r="F141" s="252" t="s">
        <v>1775</v>
      </c>
      <c r="G141" s="249"/>
      <c r="H141" s="253">
        <v>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9" t="s">
        <v>175</v>
      </c>
      <c r="AU141" s="259" t="s">
        <v>86</v>
      </c>
      <c r="AV141" s="13" t="s">
        <v>86</v>
      </c>
      <c r="AW141" s="13" t="s">
        <v>32</v>
      </c>
      <c r="AX141" s="13" t="s">
        <v>84</v>
      </c>
      <c r="AY141" s="259" t="s">
        <v>138</v>
      </c>
    </row>
    <row r="142" spans="1:63" s="12" customFormat="1" ht="22.8" customHeight="1">
      <c r="A142" s="12"/>
      <c r="B142" s="219"/>
      <c r="C142" s="220"/>
      <c r="D142" s="221" t="s">
        <v>75</v>
      </c>
      <c r="E142" s="233" t="s">
        <v>151</v>
      </c>
      <c r="F142" s="233" t="s">
        <v>685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P143</f>
        <v>0</v>
      </c>
      <c r="Q142" s="227"/>
      <c r="R142" s="228">
        <f>R143</f>
        <v>0</v>
      </c>
      <c r="S142" s="227"/>
      <c r="T142" s="229">
        <f>T143</f>
        <v>4.4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84</v>
      </c>
      <c r="AT142" s="231" t="s">
        <v>75</v>
      </c>
      <c r="AU142" s="231" t="s">
        <v>84</v>
      </c>
      <c r="AY142" s="230" t="s">
        <v>138</v>
      </c>
      <c r="BK142" s="232">
        <f>BK143</f>
        <v>0</v>
      </c>
    </row>
    <row r="143" spans="1:65" s="2" customFormat="1" ht="16.5" customHeight="1">
      <c r="A143" s="38"/>
      <c r="B143" s="39"/>
      <c r="C143" s="235" t="s">
        <v>180</v>
      </c>
      <c r="D143" s="235" t="s">
        <v>141</v>
      </c>
      <c r="E143" s="236" t="s">
        <v>1776</v>
      </c>
      <c r="F143" s="237" t="s">
        <v>1777</v>
      </c>
      <c r="G143" s="238" t="s">
        <v>262</v>
      </c>
      <c r="H143" s="239">
        <v>2</v>
      </c>
      <c r="I143" s="240"/>
      <c r="J143" s="241">
        <f>ROUND(I143*H143,2)</f>
        <v>0</v>
      </c>
      <c r="K143" s="237" t="s">
        <v>154</v>
      </c>
      <c r="L143" s="44"/>
      <c r="M143" s="242" t="s">
        <v>1</v>
      </c>
      <c r="N143" s="243" t="s">
        <v>41</v>
      </c>
      <c r="O143" s="91"/>
      <c r="P143" s="244">
        <f>O143*H143</f>
        <v>0</v>
      </c>
      <c r="Q143" s="244">
        <v>0</v>
      </c>
      <c r="R143" s="244">
        <f>Q143*H143</f>
        <v>0</v>
      </c>
      <c r="S143" s="244">
        <v>2.2</v>
      </c>
      <c r="T143" s="245">
        <f>S143*H143</f>
        <v>4.4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6" t="s">
        <v>156</v>
      </c>
      <c r="AT143" s="246" t="s">
        <v>141</v>
      </c>
      <c r="AU143" s="246" t="s">
        <v>86</v>
      </c>
      <c r="AY143" s="17" t="s">
        <v>138</v>
      </c>
      <c r="BE143" s="247">
        <f>IF(N143="základní",J143,0)</f>
        <v>0</v>
      </c>
      <c r="BF143" s="247">
        <f>IF(N143="snížená",J143,0)</f>
        <v>0</v>
      </c>
      <c r="BG143" s="247">
        <f>IF(N143="zákl. přenesená",J143,0)</f>
        <v>0</v>
      </c>
      <c r="BH143" s="247">
        <f>IF(N143="sníž. přenesená",J143,0)</f>
        <v>0</v>
      </c>
      <c r="BI143" s="247">
        <f>IF(N143="nulová",J143,0)</f>
        <v>0</v>
      </c>
      <c r="BJ143" s="17" t="s">
        <v>84</v>
      </c>
      <c r="BK143" s="247">
        <f>ROUND(I143*H143,2)</f>
        <v>0</v>
      </c>
      <c r="BL143" s="17" t="s">
        <v>156</v>
      </c>
      <c r="BM143" s="246" t="s">
        <v>1778</v>
      </c>
    </row>
    <row r="144" spans="1:63" s="12" customFormat="1" ht="22.8" customHeight="1">
      <c r="A144" s="12"/>
      <c r="B144" s="219"/>
      <c r="C144" s="220"/>
      <c r="D144" s="221" t="s">
        <v>75</v>
      </c>
      <c r="E144" s="233" t="s">
        <v>171</v>
      </c>
      <c r="F144" s="233" t="s">
        <v>802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SUM(P145:P152)</f>
        <v>0</v>
      </c>
      <c r="Q144" s="227"/>
      <c r="R144" s="228">
        <f>SUM(R145:R152)</f>
        <v>1.71414</v>
      </c>
      <c r="S144" s="227"/>
      <c r="T144" s="229">
        <f>SUM(T145:T152)</f>
        <v>0.1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84</v>
      </c>
      <c r="AY144" s="230" t="s">
        <v>138</v>
      </c>
      <c r="BK144" s="232">
        <f>SUM(BK145:BK152)</f>
        <v>0</v>
      </c>
    </row>
    <row r="145" spans="1:65" s="2" customFormat="1" ht="21.75" customHeight="1">
      <c r="A145" s="38"/>
      <c r="B145" s="39"/>
      <c r="C145" s="235" t="s">
        <v>183</v>
      </c>
      <c r="D145" s="235" t="s">
        <v>141</v>
      </c>
      <c r="E145" s="236" t="s">
        <v>1779</v>
      </c>
      <c r="F145" s="237" t="s">
        <v>1780</v>
      </c>
      <c r="G145" s="238" t="s">
        <v>262</v>
      </c>
      <c r="H145" s="239">
        <v>3</v>
      </c>
      <c r="I145" s="240"/>
      <c r="J145" s="241">
        <f>ROUND(I145*H145,2)</f>
        <v>0</v>
      </c>
      <c r="K145" s="237" t="s">
        <v>154</v>
      </c>
      <c r="L145" s="44"/>
      <c r="M145" s="242" t="s">
        <v>1</v>
      </c>
      <c r="N145" s="243" t="s">
        <v>41</v>
      </c>
      <c r="O145" s="91"/>
      <c r="P145" s="244">
        <f>O145*H145</f>
        <v>0</v>
      </c>
      <c r="Q145" s="244">
        <v>0.00918</v>
      </c>
      <c r="R145" s="244">
        <f>Q145*H145</f>
        <v>0.027540000000000002</v>
      </c>
      <c r="S145" s="244">
        <v>0</v>
      </c>
      <c r="T145" s="24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6" t="s">
        <v>156</v>
      </c>
      <c r="AT145" s="246" t="s">
        <v>141</v>
      </c>
      <c r="AU145" s="246" t="s">
        <v>86</v>
      </c>
      <c r="AY145" s="17" t="s">
        <v>138</v>
      </c>
      <c r="BE145" s="247">
        <f>IF(N145="základní",J145,0)</f>
        <v>0</v>
      </c>
      <c r="BF145" s="247">
        <f>IF(N145="snížená",J145,0)</f>
        <v>0</v>
      </c>
      <c r="BG145" s="247">
        <f>IF(N145="zákl. přenesená",J145,0)</f>
        <v>0</v>
      </c>
      <c r="BH145" s="247">
        <f>IF(N145="sníž. přenesená",J145,0)</f>
        <v>0</v>
      </c>
      <c r="BI145" s="247">
        <f>IF(N145="nulová",J145,0)</f>
        <v>0</v>
      </c>
      <c r="BJ145" s="17" t="s">
        <v>84</v>
      </c>
      <c r="BK145" s="247">
        <f>ROUND(I145*H145,2)</f>
        <v>0</v>
      </c>
      <c r="BL145" s="17" t="s">
        <v>156</v>
      </c>
      <c r="BM145" s="246" t="s">
        <v>1781</v>
      </c>
    </row>
    <row r="146" spans="1:65" s="2" customFormat="1" ht="16.5" customHeight="1">
      <c r="A146" s="38"/>
      <c r="B146" s="39"/>
      <c r="C146" s="286" t="s">
        <v>187</v>
      </c>
      <c r="D146" s="286" t="s">
        <v>529</v>
      </c>
      <c r="E146" s="287" t="s">
        <v>1782</v>
      </c>
      <c r="F146" s="288" t="s">
        <v>1783</v>
      </c>
      <c r="G146" s="289" t="s">
        <v>262</v>
      </c>
      <c r="H146" s="290">
        <v>3</v>
      </c>
      <c r="I146" s="291"/>
      <c r="J146" s="292">
        <f>ROUND(I146*H146,2)</f>
        <v>0</v>
      </c>
      <c r="K146" s="288" t="s">
        <v>154</v>
      </c>
      <c r="L146" s="293"/>
      <c r="M146" s="294" t="s">
        <v>1</v>
      </c>
      <c r="N146" s="295" t="s">
        <v>41</v>
      </c>
      <c r="O146" s="91"/>
      <c r="P146" s="244">
        <f>O146*H146</f>
        <v>0</v>
      </c>
      <c r="Q146" s="244">
        <v>0.262</v>
      </c>
      <c r="R146" s="244">
        <f>Q146*H146</f>
        <v>0.786</v>
      </c>
      <c r="S146" s="244">
        <v>0</v>
      </c>
      <c r="T146" s="24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6" t="s">
        <v>171</v>
      </c>
      <c r="AT146" s="246" t="s">
        <v>529</v>
      </c>
      <c r="AU146" s="246" t="s">
        <v>86</v>
      </c>
      <c r="AY146" s="17" t="s">
        <v>138</v>
      </c>
      <c r="BE146" s="247">
        <f>IF(N146="základní",J146,0)</f>
        <v>0</v>
      </c>
      <c r="BF146" s="247">
        <f>IF(N146="snížená",J146,0)</f>
        <v>0</v>
      </c>
      <c r="BG146" s="247">
        <f>IF(N146="zákl. přenesená",J146,0)</f>
        <v>0</v>
      </c>
      <c r="BH146" s="247">
        <f>IF(N146="sníž. přenesená",J146,0)</f>
        <v>0</v>
      </c>
      <c r="BI146" s="247">
        <f>IF(N146="nulová",J146,0)</f>
        <v>0</v>
      </c>
      <c r="BJ146" s="17" t="s">
        <v>84</v>
      </c>
      <c r="BK146" s="247">
        <f>ROUND(I146*H146,2)</f>
        <v>0</v>
      </c>
      <c r="BL146" s="17" t="s">
        <v>156</v>
      </c>
      <c r="BM146" s="246" t="s">
        <v>1784</v>
      </c>
    </row>
    <row r="147" spans="1:65" s="2" customFormat="1" ht="21.75" customHeight="1">
      <c r="A147" s="38"/>
      <c r="B147" s="39"/>
      <c r="C147" s="235" t="s">
        <v>191</v>
      </c>
      <c r="D147" s="235" t="s">
        <v>141</v>
      </c>
      <c r="E147" s="236" t="s">
        <v>1785</v>
      </c>
      <c r="F147" s="237" t="s">
        <v>1786</v>
      </c>
      <c r="G147" s="238" t="s">
        <v>262</v>
      </c>
      <c r="H147" s="239">
        <v>1</v>
      </c>
      <c r="I147" s="240"/>
      <c r="J147" s="241">
        <f>ROUND(I147*H147,2)</f>
        <v>0</v>
      </c>
      <c r="K147" s="237" t="s">
        <v>154</v>
      </c>
      <c r="L147" s="44"/>
      <c r="M147" s="242" t="s">
        <v>1</v>
      </c>
      <c r="N147" s="243" t="s">
        <v>41</v>
      </c>
      <c r="O147" s="91"/>
      <c r="P147" s="244">
        <f>O147*H147</f>
        <v>0</v>
      </c>
      <c r="Q147" s="244">
        <v>0.03826</v>
      </c>
      <c r="R147" s="244">
        <f>Q147*H147</f>
        <v>0.03826</v>
      </c>
      <c r="S147" s="244">
        <v>0</v>
      </c>
      <c r="T147" s="24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6" t="s">
        <v>156</v>
      </c>
      <c r="AT147" s="246" t="s">
        <v>141</v>
      </c>
      <c r="AU147" s="246" t="s">
        <v>86</v>
      </c>
      <c r="AY147" s="17" t="s">
        <v>138</v>
      </c>
      <c r="BE147" s="247">
        <f>IF(N147="základní",J147,0)</f>
        <v>0</v>
      </c>
      <c r="BF147" s="247">
        <f>IF(N147="snížená",J147,0)</f>
        <v>0</v>
      </c>
      <c r="BG147" s="247">
        <f>IF(N147="zákl. přenesená",J147,0)</f>
        <v>0</v>
      </c>
      <c r="BH147" s="247">
        <f>IF(N147="sníž. přenesená",J147,0)</f>
        <v>0</v>
      </c>
      <c r="BI147" s="247">
        <f>IF(N147="nulová",J147,0)</f>
        <v>0</v>
      </c>
      <c r="BJ147" s="17" t="s">
        <v>84</v>
      </c>
      <c r="BK147" s="247">
        <f>ROUND(I147*H147,2)</f>
        <v>0</v>
      </c>
      <c r="BL147" s="17" t="s">
        <v>156</v>
      </c>
      <c r="BM147" s="246" t="s">
        <v>1787</v>
      </c>
    </row>
    <row r="148" spans="1:65" s="2" customFormat="1" ht="21.75" customHeight="1">
      <c r="A148" s="38"/>
      <c r="B148" s="39"/>
      <c r="C148" s="286" t="s">
        <v>195</v>
      </c>
      <c r="D148" s="286" t="s">
        <v>529</v>
      </c>
      <c r="E148" s="287" t="s">
        <v>1788</v>
      </c>
      <c r="F148" s="288" t="s">
        <v>1789</v>
      </c>
      <c r="G148" s="289" t="s">
        <v>262</v>
      </c>
      <c r="H148" s="290">
        <v>1</v>
      </c>
      <c r="I148" s="291"/>
      <c r="J148" s="292">
        <f>ROUND(I148*H148,2)</f>
        <v>0</v>
      </c>
      <c r="K148" s="288" t="s">
        <v>154</v>
      </c>
      <c r="L148" s="293"/>
      <c r="M148" s="294" t="s">
        <v>1</v>
      </c>
      <c r="N148" s="295" t="s">
        <v>41</v>
      </c>
      <c r="O148" s="91"/>
      <c r="P148" s="244">
        <f>O148*H148</f>
        <v>0</v>
      </c>
      <c r="Q148" s="244">
        <v>0.449</v>
      </c>
      <c r="R148" s="244">
        <f>Q148*H148</f>
        <v>0.449</v>
      </c>
      <c r="S148" s="244">
        <v>0</v>
      </c>
      <c r="T148" s="24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6" t="s">
        <v>171</v>
      </c>
      <c r="AT148" s="246" t="s">
        <v>529</v>
      </c>
      <c r="AU148" s="246" t="s">
        <v>86</v>
      </c>
      <c r="AY148" s="17" t="s">
        <v>138</v>
      </c>
      <c r="BE148" s="247">
        <f>IF(N148="základní",J148,0)</f>
        <v>0</v>
      </c>
      <c r="BF148" s="247">
        <f>IF(N148="snížená",J148,0)</f>
        <v>0</v>
      </c>
      <c r="BG148" s="247">
        <f>IF(N148="zákl. přenesená",J148,0)</f>
        <v>0</v>
      </c>
      <c r="BH148" s="247">
        <f>IF(N148="sníž. přenesená",J148,0)</f>
        <v>0</v>
      </c>
      <c r="BI148" s="247">
        <f>IF(N148="nulová",J148,0)</f>
        <v>0</v>
      </c>
      <c r="BJ148" s="17" t="s">
        <v>84</v>
      </c>
      <c r="BK148" s="247">
        <f>ROUND(I148*H148,2)</f>
        <v>0</v>
      </c>
      <c r="BL148" s="17" t="s">
        <v>156</v>
      </c>
      <c r="BM148" s="246" t="s">
        <v>1790</v>
      </c>
    </row>
    <row r="149" spans="1:65" s="2" customFormat="1" ht="16.5" customHeight="1">
      <c r="A149" s="38"/>
      <c r="B149" s="39"/>
      <c r="C149" s="235" t="s">
        <v>200</v>
      </c>
      <c r="D149" s="235" t="s">
        <v>141</v>
      </c>
      <c r="E149" s="236" t="s">
        <v>1791</v>
      </c>
      <c r="F149" s="237" t="s">
        <v>1792</v>
      </c>
      <c r="G149" s="238" t="s">
        <v>262</v>
      </c>
      <c r="H149" s="239">
        <v>1</v>
      </c>
      <c r="I149" s="240"/>
      <c r="J149" s="241">
        <f>ROUND(I149*H149,2)</f>
        <v>0</v>
      </c>
      <c r="K149" s="237" t="s">
        <v>154</v>
      </c>
      <c r="L149" s="44"/>
      <c r="M149" s="242" t="s">
        <v>1</v>
      </c>
      <c r="N149" s="243" t="s">
        <v>41</v>
      </c>
      <c r="O149" s="91"/>
      <c r="P149" s="244">
        <f>O149*H149</f>
        <v>0</v>
      </c>
      <c r="Q149" s="244">
        <v>0</v>
      </c>
      <c r="R149" s="244">
        <f>Q149*H149</f>
        <v>0</v>
      </c>
      <c r="S149" s="244">
        <v>0.1</v>
      </c>
      <c r="T149" s="245">
        <f>S149*H149</f>
        <v>0.1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6" t="s">
        <v>156</v>
      </c>
      <c r="AT149" s="246" t="s">
        <v>141</v>
      </c>
      <c r="AU149" s="246" t="s">
        <v>86</v>
      </c>
      <c r="AY149" s="17" t="s">
        <v>138</v>
      </c>
      <c r="BE149" s="247">
        <f>IF(N149="základní",J149,0)</f>
        <v>0</v>
      </c>
      <c r="BF149" s="247">
        <f>IF(N149="snížená",J149,0)</f>
        <v>0</v>
      </c>
      <c r="BG149" s="247">
        <f>IF(N149="zákl. přenesená",J149,0)</f>
        <v>0</v>
      </c>
      <c r="BH149" s="247">
        <f>IF(N149="sníž. přenesená",J149,0)</f>
        <v>0</v>
      </c>
      <c r="BI149" s="247">
        <f>IF(N149="nulová",J149,0)</f>
        <v>0</v>
      </c>
      <c r="BJ149" s="17" t="s">
        <v>84</v>
      </c>
      <c r="BK149" s="247">
        <f>ROUND(I149*H149,2)</f>
        <v>0</v>
      </c>
      <c r="BL149" s="17" t="s">
        <v>156</v>
      </c>
      <c r="BM149" s="246" t="s">
        <v>1793</v>
      </c>
    </row>
    <row r="150" spans="1:65" s="2" customFormat="1" ht="21.75" customHeight="1">
      <c r="A150" s="38"/>
      <c r="B150" s="39"/>
      <c r="C150" s="235" t="s">
        <v>8</v>
      </c>
      <c r="D150" s="235" t="s">
        <v>141</v>
      </c>
      <c r="E150" s="236" t="s">
        <v>1794</v>
      </c>
      <c r="F150" s="237" t="s">
        <v>1795</v>
      </c>
      <c r="G150" s="238" t="s">
        <v>262</v>
      </c>
      <c r="H150" s="239">
        <v>1</v>
      </c>
      <c r="I150" s="240"/>
      <c r="J150" s="241">
        <f>ROUND(I150*H150,2)</f>
        <v>0</v>
      </c>
      <c r="K150" s="237" t="s">
        <v>154</v>
      </c>
      <c r="L150" s="44"/>
      <c r="M150" s="242" t="s">
        <v>1</v>
      </c>
      <c r="N150" s="243" t="s">
        <v>41</v>
      </c>
      <c r="O150" s="91"/>
      <c r="P150" s="244">
        <f>O150*H150</f>
        <v>0</v>
      </c>
      <c r="Q150" s="244">
        <v>0.21734</v>
      </c>
      <c r="R150" s="244">
        <f>Q150*H150</f>
        <v>0.21734</v>
      </c>
      <c r="S150" s="244">
        <v>0</v>
      </c>
      <c r="T150" s="24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6" t="s">
        <v>156</v>
      </c>
      <c r="AT150" s="246" t="s">
        <v>141</v>
      </c>
      <c r="AU150" s="246" t="s">
        <v>86</v>
      </c>
      <c r="AY150" s="17" t="s">
        <v>138</v>
      </c>
      <c r="BE150" s="247">
        <f>IF(N150="základní",J150,0)</f>
        <v>0</v>
      </c>
      <c r="BF150" s="247">
        <f>IF(N150="snížená",J150,0)</f>
        <v>0</v>
      </c>
      <c r="BG150" s="247">
        <f>IF(N150="zákl. přenesená",J150,0)</f>
        <v>0</v>
      </c>
      <c r="BH150" s="247">
        <f>IF(N150="sníž. přenesená",J150,0)</f>
        <v>0</v>
      </c>
      <c r="BI150" s="247">
        <f>IF(N150="nulová",J150,0)</f>
        <v>0</v>
      </c>
      <c r="BJ150" s="17" t="s">
        <v>84</v>
      </c>
      <c r="BK150" s="247">
        <f>ROUND(I150*H150,2)</f>
        <v>0</v>
      </c>
      <c r="BL150" s="17" t="s">
        <v>156</v>
      </c>
      <c r="BM150" s="246" t="s">
        <v>1796</v>
      </c>
    </row>
    <row r="151" spans="1:65" s="2" customFormat="1" ht="21.75" customHeight="1">
      <c r="A151" s="38"/>
      <c r="B151" s="39"/>
      <c r="C151" s="286" t="s">
        <v>210</v>
      </c>
      <c r="D151" s="286" t="s">
        <v>529</v>
      </c>
      <c r="E151" s="287" t="s">
        <v>1797</v>
      </c>
      <c r="F151" s="288" t="s">
        <v>1798</v>
      </c>
      <c r="G151" s="289" t="s">
        <v>262</v>
      </c>
      <c r="H151" s="290">
        <v>1</v>
      </c>
      <c r="I151" s="291"/>
      <c r="J151" s="292">
        <f>ROUND(I151*H151,2)</f>
        <v>0</v>
      </c>
      <c r="K151" s="288" t="s">
        <v>154</v>
      </c>
      <c r="L151" s="293"/>
      <c r="M151" s="294" t="s">
        <v>1</v>
      </c>
      <c r="N151" s="295" t="s">
        <v>41</v>
      </c>
      <c r="O151" s="91"/>
      <c r="P151" s="244">
        <f>O151*H151</f>
        <v>0</v>
      </c>
      <c r="Q151" s="244">
        <v>0.196</v>
      </c>
      <c r="R151" s="244">
        <f>Q151*H151</f>
        <v>0.196</v>
      </c>
      <c r="S151" s="244">
        <v>0</v>
      </c>
      <c r="T151" s="24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6" t="s">
        <v>171</v>
      </c>
      <c r="AT151" s="246" t="s">
        <v>529</v>
      </c>
      <c r="AU151" s="246" t="s">
        <v>86</v>
      </c>
      <c r="AY151" s="17" t="s">
        <v>138</v>
      </c>
      <c r="BE151" s="247">
        <f>IF(N151="základní",J151,0)</f>
        <v>0</v>
      </c>
      <c r="BF151" s="247">
        <f>IF(N151="snížená",J151,0)</f>
        <v>0</v>
      </c>
      <c r="BG151" s="247">
        <f>IF(N151="zákl. přenesená",J151,0)</f>
        <v>0</v>
      </c>
      <c r="BH151" s="247">
        <f>IF(N151="sníž. přenesená",J151,0)</f>
        <v>0</v>
      </c>
      <c r="BI151" s="247">
        <f>IF(N151="nulová",J151,0)</f>
        <v>0</v>
      </c>
      <c r="BJ151" s="17" t="s">
        <v>84</v>
      </c>
      <c r="BK151" s="247">
        <f>ROUND(I151*H151,2)</f>
        <v>0</v>
      </c>
      <c r="BL151" s="17" t="s">
        <v>156</v>
      </c>
      <c r="BM151" s="246" t="s">
        <v>1799</v>
      </c>
    </row>
    <row r="152" spans="1:65" s="2" customFormat="1" ht="21.75" customHeight="1">
      <c r="A152" s="38"/>
      <c r="B152" s="39"/>
      <c r="C152" s="235" t="s">
        <v>214</v>
      </c>
      <c r="D152" s="235" t="s">
        <v>141</v>
      </c>
      <c r="E152" s="236" t="s">
        <v>1800</v>
      </c>
      <c r="F152" s="237" t="s">
        <v>1801</v>
      </c>
      <c r="G152" s="238" t="s">
        <v>1356</v>
      </c>
      <c r="H152" s="239">
        <v>1</v>
      </c>
      <c r="I152" s="240"/>
      <c r="J152" s="241">
        <f>ROUND(I152*H152,2)</f>
        <v>0</v>
      </c>
      <c r="K152" s="237" t="s">
        <v>1</v>
      </c>
      <c r="L152" s="44"/>
      <c r="M152" s="242" t="s">
        <v>1</v>
      </c>
      <c r="N152" s="243" t="s">
        <v>41</v>
      </c>
      <c r="O152" s="91"/>
      <c r="P152" s="244">
        <f>O152*H152</f>
        <v>0</v>
      </c>
      <c r="Q152" s="244">
        <v>0</v>
      </c>
      <c r="R152" s="244">
        <f>Q152*H152</f>
        <v>0</v>
      </c>
      <c r="S152" s="244">
        <v>0</v>
      </c>
      <c r="T152" s="24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6" t="s">
        <v>156</v>
      </c>
      <c r="AT152" s="246" t="s">
        <v>141</v>
      </c>
      <c r="AU152" s="246" t="s">
        <v>86</v>
      </c>
      <c r="AY152" s="17" t="s">
        <v>138</v>
      </c>
      <c r="BE152" s="247">
        <f>IF(N152="základní",J152,0)</f>
        <v>0</v>
      </c>
      <c r="BF152" s="247">
        <f>IF(N152="snížená",J152,0)</f>
        <v>0</v>
      </c>
      <c r="BG152" s="247">
        <f>IF(N152="zákl. přenesená",J152,0)</f>
        <v>0</v>
      </c>
      <c r="BH152" s="247">
        <f>IF(N152="sníž. přenesená",J152,0)</f>
        <v>0</v>
      </c>
      <c r="BI152" s="247">
        <f>IF(N152="nulová",J152,0)</f>
        <v>0</v>
      </c>
      <c r="BJ152" s="17" t="s">
        <v>84</v>
      </c>
      <c r="BK152" s="247">
        <f>ROUND(I152*H152,2)</f>
        <v>0</v>
      </c>
      <c r="BL152" s="17" t="s">
        <v>156</v>
      </c>
      <c r="BM152" s="246" t="s">
        <v>1802</v>
      </c>
    </row>
    <row r="153" spans="1:63" s="12" customFormat="1" ht="22.8" customHeight="1">
      <c r="A153" s="12"/>
      <c r="B153" s="219"/>
      <c r="C153" s="220"/>
      <c r="D153" s="221" t="s">
        <v>75</v>
      </c>
      <c r="E153" s="233" t="s">
        <v>180</v>
      </c>
      <c r="F153" s="233" t="s">
        <v>857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SUM(P154:P161)</f>
        <v>0</v>
      </c>
      <c r="Q153" s="227"/>
      <c r="R153" s="228">
        <f>SUM(R154:R161)</f>
        <v>0.11888100000000001</v>
      </c>
      <c r="S153" s="227"/>
      <c r="T153" s="229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84</v>
      </c>
      <c r="AT153" s="231" t="s">
        <v>75</v>
      </c>
      <c r="AU153" s="231" t="s">
        <v>84</v>
      </c>
      <c r="AY153" s="230" t="s">
        <v>138</v>
      </c>
      <c r="BK153" s="232">
        <f>SUM(BK154:BK161)</f>
        <v>0</v>
      </c>
    </row>
    <row r="154" spans="1:65" s="2" customFormat="1" ht="21.75" customHeight="1">
      <c r="A154" s="38"/>
      <c r="B154" s="39"/>
      <c r="C154" s="235" t="s">
        <v>218</v>
      </c>
      <c r="D154" s="235" t="s">
        <v>141</v>
      </c>
      <c r="E154" s="236" t="s">
        <v>1803</v>
      </c>
      <c r="F154" s="237" t="s">
        <v>1804</v>
      </c>
      <c r="G154" s="238" t="s">
        <v>249</v>
      </c>
      <c r="H154" s="239">
        <v>3.06</v>
      </c>
      <c r="I154" s="240"/>
      <c r="J154" s="241">
        <f>ROUND(I154*H154,2)</f>
        <v>0</v>
      </c>
      <c r="K154" s="237" t="s">
        <v>154</v>
      </c>
      <c r="L154" s="44"/>
      <c r="M154" s="242" t="s">
        <v>1</v>
      </c>
      <c r="N154" s="243" t="s">
        <v>41</v>
      </c>
      <c r="O154" s="91"/>
      <c r="P154" s="244">
        <f>O154*H154</f>
        <v>0</v>
      </c>
      <c r="Q154" s="244">
        <v>0</v>
      </c>
      <c r="R154" s="244">
        <f>Q154*H154</f>
        <v>0</v>
      </c>
      <c r="S154" s="244">
        <v>0</v>
      </c>
      <c r="T154" s="24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6" t="s">
        <v>156</v>
      </c>
      <c r="AT154" s="246" t="s">
        <v>141</v>
      </c>
      <c r="AU154" s="246" t="s">
        <v>86</v>
      </c>
      <c r="AY154" s="17" t="s">
        <v>138</v>
      </c>
      <c r="BE154" s="247">
        <f>IF(N154="základní",J154,0)</f>
        <v>0</v>
      </c>
      <c r="BF154" s="247">
        <f>IF(N154="snížená",J154,0)</f>
        <v>0</v>
      </c>
      <c r="BG154" s="247">
        <f>IF(N154="zákl. přenesená",J154,0)</f>
        <v>0</v>
      </c>
      <c r="BH154" s="247">
        <f>IF(N154="sníž. přenesená",J154,0)</f>
        <v>0</v>
      </c>
      <c r="BI154" s="247">
        <f>IF(N154="nulová",J154,0)</f>
        <v>0</v>
      </c>
      <c r="BJ154" s="17" t="s">
        <v>84</v>
      </c>
      <c r="BK154" s="247">
        <f>ROUND(I154*H154,2)</f>
        <v>0</v>
      </c>
      <c r="BL154" s="17" t="s">
        <v>156</v>
      </c>
      <c r="BM154" s="246" t="s">
        <v>1805</v>
      </c>
    </row>
    <row r="155" spans="1:51" s="13" customFormat="1" ht="12">
      <c r="A155" s="13"/>
      <c r="B155" s="248"/>
      <c r="C155" s="249"/>
      <c r="D155" s="250" t="s">
        <v>175</v>
      </c>
      <c r="E155" s="251" t="s">
        <v>1</v>
      </c>
      <c r="F155" s="252" t="s">
        <v>1806</v>
      </c>
      <c r="G155" s="249"/>
      <c r="H155" s="253">
        <v>3.06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9" t="s">
        <v>175</v>
      </c>
      <c r="AU155" s="259" t="s">
        <v>86</v>
      </c>
      <c r="AV155" s="13" t="s">
        <v>86</v>
      </c>
      <c r="AW155" s="13" t="s">
        <v>32</v>
      </c>
      <c r="AX155" s="13" t="s">
        <v>84</v>
      </c>
      <c r="AY155" s="259" t="s">
        <v>138</v>
      </c>
    </row>
    <row r="156" spans="1:65" s="2" customFormat="1" ht="21.75" customHeight="1">
      <c r="A156" s="38"/>
      <c r="B156" s="39"/>
      <c r="C156" s="235" t="s">
        <v>222</v>
      </c>
      <c r="D156" s="235" t="s">
        <v>141</v>
      </c>
      <c r="E156" s="236" t="s">
        <v>1807</v>
      </c>
      <c r="F156" s="237" t="s">
        <v>1808</v>
      </c>
      <c r="G156" s="238" t="s">
        <v>249</v>
      </c>
      <c r="H156" s="239">
        <v>3.06</v>
      </c>
      <c r="I156" s="240"/>
      <c r="J156" s="241">
        <f>ROUND(I156*H156,2)</f>
        <v>0</v>
      </c>
      <c r="K156" s="237" t="s">
        <v>154</v>
      </c>
      <c r="L156" s="44"/>
      <c r="M156" s="242" t="s">
        <v>1</v>
      </c>
      <c r="N156" s="243" t="s">
        <v>41</v>
      </c>
      <c r="O156" s="91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6" t="s">
        <v>156</v>
      </c>
      <c r="AT156" s="246" t="s">
        <v>141</v>
      </c>
      <c r="AU156" s="246" t="s">
        <v>86</v>
      </c>
      <c r="AY156" s="17" t="s">
        <v>138</v>
      </c>
      <c r="BE156" s="247">
        <f>IF(N156="základní",J156,0)</f>
        <v>0</v>
      </c>
      <c r="BF156" s="247">
        <f>IF(N156="snížená",J156,0)</f>
        <v>0</v>
      </c>
      <c r="BG156" s="247">
        <f>IF(N156="zákl. přenesená",J156,0)</f>
        <v>0</v>
      </c>
      <c r="BH156" s="247">
        <f>IF(N156="sníž. přenesená",J156,0)</f>
        <v>0</v>
      </c>
      <c r="BI156" s="247">
        <f>IF(N156="nulová",J156,0)</f>
        <v>0</v>
      </c>
      <c r="BJ156" s="17" t="s">
        <v>84</v>
      </c>
      <c r="BK156" s="247">
        <f>ROUND(I156*H156,2)</f>
        <v>0</v>
      </c>
      <c r="BL156" s="17" t="s">
        <v>156</v>
      </c>
      <c r="BM156" s="246" t="s">
        <v>1809</v>
      </c>
    </row>
    <row r="157" spans="1:51" s="13" customFormat="1" ht="12">
      <c r="A157" s="13"/>
      <c r="B157" s="248"/>
      <c r="C157" s="249"/>
      <c r="D157" s="250" t="s">
        <v>175</v>
      </c>
      <c r="E157" s="251" t="s">
        <v>1</v>
      </c>
      <c r="F157" s="252" t="s">
        <v>1810</v>
      </c>
      <c r="G157" s="249"/>
      <c r="H157" s="253">
        <v>3.06</v>
      </c>
      <c r="I157" s="254"/>
      <c r="J157" s="249"/>
      <c r="K157" s="249"/>
      <c r="L157" s="255"/>
      <c r="M157" s="256"/>
      <c r="N157" s="257"/>
      <c r="O157" s="257"/>
      <c r="P157" s="257"/>
      <c r="Q157" s="257"/>
      <c r="R157" s="257"/>
      <c r="S157" s="257"/>
      <c r="T157" s="25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9" t="s">
        <v>175</v>
      </c>
      <c r="AU157" s="259" t="s">
        <v>86</v>
      </c>
      <c r="AV157" s="13" t="s">
        <v>86</v>
      </c>
      <c r="AW157" s="13" t="s">
        <v>32</v>
      </c>
      <c r="AX157" s="13" t="s">
        <v>84</v>
      </c>
      <c r="AY157" s="259" t="s">
        <v>138</v>
      </c>
    </row>
    <row r="158" spans="1:65" s="2" customFormat="1" ht="21.75" customHeight="1">
      <c r="A158" s="38"/>
      <c r="B158" s="39"/>
      <c r="C158" s="235" t="s">
        <v>228</v>
      </c>
      <c r="D158" s="235" t="s">
        <v>141</v>
      </c>
      <c r="E158" s="236" t="s">
        <v>1811</v>
      </c>
      <c r="F158" s="237" t="s">
        <v>1812</v>
      </c>
      <c r="G158" s="238" t="s">
        <v>249</v>
      </c>
      <c r="H158" s="239">
        <v>3.06</v>
      </c>
      <c r="I158" s="240"/>
      <c r="J158" s="241">
        <f>ROUND(I158*H158,2)</f>
        <v>0</v>
      </c>
      <c r="K158" s="237" t="s">
        <v>154</v>
      </c>
      <c r="L158" s="44"/>
      <c r="M158" s="242" t="s">
        <v>1</v>
      </c>
      <c r="N158" s="243" t="s">
        <v>41</v>
      </c>
      <c r="O158" s="91"/>
      <c r="P158" s="244">
        <f>O158*H158</f>
        <v>0</v>
      </c>
      <c r="Q158" s="244">
        <v>0</v>
      </c>
      <c r="R158" s="244">
        <f>Q158*H158</f>
        <v>0</v>
      </c>
      <c r="S158" s="244">
        <v>0</v>
      </c>
      <c r="T158" s="24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6" t="s">
        <v>156</v>
      </c>
      <c r="AT158" s="246" t="s">
        <v>141</v>
      </c>
      <c r="AU158" s="246" t="s">
        <v>86</v>
      </c>
      <c r="AY158" s="17" t="s">
        <v>138</v>
      </c>
      <c r="BE158" s="247">
        <f>IF(N158="základní",J158,0)</f>
        <v>0</v>
      </c>
      <c r="BF158" s="247">
        <f>IF(N158="snížená",J158,0)</f>
        <v>0</v>
      </c>
      <c r="BG158" s="247">
        <f>IF(N158="zákl. přenesená",J158,0)</f>
        <v>0</v>
      </c>
      <c r="BH158" s="247">
        <f>IF(N158="sníž. přenesená",J158,0)</f>
        <v>0</v>
      </c>
      <c r="BI158" s="247">
        <f>IF(N158="nulová",J158,0)</f>
        <v>0</v>
      </c>
      <c r="BJ158" s="17" t="s">
        <v>84</v>
      </c>
      <c r="BK158" s="247">
        <f>ROUND(I158*H158,2)</f>
        <v>0</v>
      </c>
      <c r="BL158" s="17" t="s">
        <v>156</v>
      </c>
      <c r="BM158" s="246" t="s">
        <v>1813</v>
      </c>
    </row>
    <row r="159" spans="1:51" s="13" customFormat="1" ht="12">
      <c r="A159" s="13"/>
      <c r="B159" s="248"/>
      <c r="C159" s="249"/>
      <c r="D159" s="250" t="s">
        <v>175</v>
      </c>
      <c r="E159" s="251" t="s">
        <v>1</v>
      </c>
      <c r="F159" s="252" t="s">
        <v>1810</v>
      </c>
      <c r="G159" s="249"/>
      <c r="H159" s="253">
        <v>3.06</v>
      </c>
      <c r="I159" s="254"/>
      <c r="J159" s="249"/>
      <c r="K159" s="249"/>
      <c r="L159" s="255"/>
      <c r="M159" s="256"/>
      <c r="N159" s="257"/>
      <c r="O159" s="257"/>
      <c r="P159" s="257"/>
      <c r="Q159" s="257"/>
      <c r="R159" s="257"/>
      <c r="S159" s="257"/>
      <c r="T159" s="25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9" t="s">
        <v>175</v>
      </c>
      <c r="AU159" s="259" t="s">
        <v>86</v>
      </c>
      <c r="AV159" s="13" t="s">
        <v>86</v>
      </c>
      <c r="AW159" s="13" t="s">
        <v>32</v>
      </c>
      <c r="AX159" s="13" t="s">
        <v>84</v>
      </c>
      <c r="AY159" s="259" t="s">
        <v>138</v>
      </c>
    </row>
    <row r="160" spans="1:65" s="2" customFormat="1" ht="21.75" customHeight="1">
      <c r="A160" s="38"/>
      <c r="B160" s="39"/>
      <c r="C160" s="235" t="s">
        <v>7</v>
      </c>
      <c r="D160" s="235" t="s">
        <v>141</v>
      </c>
      <c r="E160" s="236" t="s">
        <v>1814</v>
      </c>
      <c r="F160" s="237" t="s">
        <v>1815</v>
      </c>
      <c r="G160" s="238" t="s">
        <v>249</v>
      </c>
      <c r="H160" s="239">
        <v>3.06</v>
      </c>
      <c r="I160" s="240"/>
      <c r="J160" s="241">
        <f>ROUND(I160*H160,2)</f>
        <v>0</v>
      </c>
      <c r="K160" s="237" t="s">
        <v>154</v>
      </c>
      <c r="L160" s="44"/>
      <c r="M160" s="242" t="s">
        <v>1</v>
      </c>
      <c r="N160" s="243" t="s">
        <v>41</v>
      </c>
      <c r="O160" s="91"/>
      <c r="P160" s="244">
        <f>O160*H160</f>
        <v>0</v>
      </c>
      <c r="Q160" s="244">
        <v>0.03885</v>
      </c>
      <c r="R160" s="244">
        <f>Q160*H160</f>
        <v>0.11888100000000001</v>
      </c>
      <c r="S160" s="244">
        <v>0</v>
      </c>
      <c r="T160" s="24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6" t="s">
        <v>156</v>
      </c>
      <c r="AT160" s="246" t="s">
        <v>141</v>
      </c>
      <c r="AU160" s="246" t="s">
        <v>86</v>
      </c>
      <c r="AY160" s="17" t="s">
        <v>138</v>
      </c>
      <c r="BE160" s="247">
        <f>IF(N160="základní",J160,0)</f>
        <v>0</v>
      </c>
      <c r="BF160" s="247">
        <f>IF(N160="snížená",J160,0)</f>
        <v>0</v>
      </c>
      <c r="BG160" s="247">
        <f>IF(N160="zákl. přenesená",J160,0)</f>
        <v>0</v>
      </c>
      <c r="BH160" s="247">
        <f>IF(N160="sníž. přenesená",J160,0)</f>
        <v>0</v>
      </c>
      <c r="BI160" s="247">
        <f>IF(N160="nulová",J160,0)</f>
        <v>0</v>
      </c>
      <c r="BJ160" s="17" t="s">
        <v>84</v>
      </c>
      <c r="BK160" s="247">
        <f>ROUND(I160*H160,2)</f>
        <v>0</v>
      </c>
      <c r="BL160" s="17" t="s">
        <v>156</v>
      </c>
      <c r="BM160" s="246" t="s">
        <v>1816</v>
      </c>
    </row>
    <row r="161" spans="1:51" s="13" customFormat="1" ht="12">
      <c r="A161" s="13"/>
      <c r="B161" s="248"/>
      <c r="C161" s="249"/>
      <c r="D161" s="250" t="s">
        <v>175</v>
      </c>
      <c r="E161" s="251" t="s">
        <v>1</v>
      </c>
      <c r="F161" s="252" t="s">
        <v>1810</v>
      </c>
      <c r="G161" s="249"/>
      <c r="H161" s="253">
        <v>3.06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9" t="s">
        <v>175</v>
      </c>
      <c r="AU161" s="259" t="s">
        <v>86</v>
      </c>
      <c r="AV161" s="13" t="s">
        <v>86</v>
      </c>
      <c r="AW161" s="13" t="s">
        <v>32</v>
      </c>
      <c r="AX161" s="13" t="s">
        <v>84</v>
      </c>
      <c r="AY161" s="259" t="s">
        <v>138</v>
      </c>
    </row>
    <row r="162" spans="1:63" s="12" customFormat="1" ht="22.8" customHeight="1">
      <c r="A162" s="12"/>
      <c r="B162" s="219"/>
      <c r="C162" s="220"/>
      <c r="D162" s="221" t="s">
        <v>75</v>
      </c>
      <c r="E162" s="233" t="s">
        <v>1243</v>
      </c>
      <c r="F162" s="233" t="s">
        <v>1244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P163</f>
        <v>0</v>
      </c>
      <c r="Q162" s="227"/>
      <c r="R162" s="228">
        <f>R163</f>
        <v>0</v>
      </c>
      <c r="S162" s="227"/>
      <c r="T162" s="229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138</v>
      </c>
      <c r="BK162" s="232">
        <f>BK163</f>
        <v>0</v>
      </c>
    </row>
    <row r="163" spans="1:65" s="2" customFormat="1" ht="21.75" customHeight="1">
      <c r="A163" s="38"/>
      <c r="B163" s="39"/>
      <c r="C163" s="235" t="s">
        <v>335</v>
      </c>
      <c r="D163" s="235" t="s">
        <v>141</v>
      </c>
      <c r="E163" s="236" t="s">
        <v>1817</v>
      </c>
      <c r="F163" s="237" t="s">
        <v>1818</v>
      </c>
      <c r="G163" s="238" t="s">
        <v>550</v>
      </c>
      <c r="H163" s="239">
        <v>4.523</v>
      </c>
      <c r="I163" s="240"/>
      <c r="J163" s="241">
        <f>ROUND(I163*H163,2)</f>
        <v>0</v>
      </c>
      <c r="K163" s="237" t="s">
        <v>154</v>
      </c>
      <c r="L163" s="44"/>
      <c r="M163" s="242" t="s">
        <v>1</v>
      </c>
      <c r="N163" s="243" t="s">
        <v>41</v>
      </c>
      <c r="O163" s="91"/>
      <c r="P163" s="244">
        <f>O163*H163</f>
        <v>0</v>
      </c>
      <c r="Q163" s="244">
        <v>0</v>
      </c>
      <c r="R163" s="244">
        <f>Q163*H163</f>
        <v>0</v>
      </c>
      <c r="S163" s="244">
        <v>0</v>
      </c>
      <c r="T163" s="245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6" t="s">
        <v>156</v>
      </c>
      <c r="AT163" s="246" t="s">
        <v>141</v>
      </c>
      <c r="AU163" s="246" t="s">
        <v>86</v>
      </c>
      <c r="AY163" s="17" t="s">
        <v>138</v>
      </c>
      <c r="BE163" s="247">
        <f>IF(N163="základní",J163,0)</f>
        <v>0</v>
      </c>
      <c r="BF163" s="247">
        <f>IF(N163="snížená",J163,0)</f>
        <v>0</v>
      </c>
      <c r="BG163" s="247">
        <f>IF(N163="zákl. přenesená",J163,0)</f>
        <v>0</v>
      </c>
      <c r="BH163" s="247">
        <f>IF(N163="sníž. přenesená",J163,0)</f>
        <v>0</v>
      </c>
      <c r="BI163" s="247">
        <f>IF(N163="nulová",J163,0)</f>
        <v>0</v>
      </c>
      <c r="BJ163" s="17" t="s">
        <v>84</v>
      </c>
      <c r="BK163" s="247">
        <f>ROUND(I163*H163,2)</f>
        <v>0</v>
      </c>
      <c r="BL163" s="17" t="s">
        <v>156</v>
      </c>
      <c r="BM163" s="246" t="s">
        <v>1819</v>
      </c>
    </row>
    <row r="164" spans="1:63" s="12" customFormat="1" ht="25.9" customHeight="1">
      <c r="A164" s="12"/>
      <c r="B164" s="219"/>
      <c r="C164" s="220"/>
      <c r="D164" s="221" t="s">
        <v>75</v>
      </c>
      <c r="E164" s="222" t="s">
        <v>1249</v>
      </c>
      <c r="F164" s="222" t="s">
        <v>1250</v>
      </c>
      <c r="G164" s="220"/>
      <c r="H164" s="220"/>
      <c r="I164" s="223"/>
      <c r="J164" s="224">
        <f>BK164</f>
        <v>0</v>
      </c>
      <c r="K164" s="220"/>
      <c r="L164" s="225"/>
      <c r="M164" s="226"/>
      <c r="N164" s="227"/>
      <c r="O164" s="227"/>
      <c r="P164" s="228">
        <f>P165</f>
        <v>0</v>
      </c>
      <c r="Q164" s="227"/>
      <c r="R164" s="228">
        <f>R165</f>
        <v>0.003</v>
      </c>
      <c r="S164" s="227"/>
      <c r="T164" s="229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0" t="s">
        <v>86</v>
      </c>
      <c r="AT164" s="231" t="s">
        <v>75</v>
      </c>
      <c r="AU164" s="231" t="s">
        <v>76</v>
      </c>
      <c r="AY164" s="230" t="s">
        <v>138</v>
      </c>
      <c r="BK164" s="232">
        <f>BK165</f>
        <v>0</v>
      </c>
    </row>
    <row r="165" spans="1:63" s="12" customFormat="1" ht="22.8" customHeight="1">
      <c r="A165" s="12"/>
      <c r="B165" s="219"/>
      <c r="C165" s="220"/>
      <c r="D165" s="221" t="s">
        <v>75</v>
      </c>
      <c r="E165" s="233" t="s">
        <v>1251</v>
      </c>
      <c r="F165" s="233" t="s">
        <v>1252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SUM(P166:P173)</f>
        <v>0</v>
      </c>
      <c r="Q165" s="227"/>
      <c r="R165" s="228">
        <f>SUM(R166:R173)</f>
        <v>0.003</v>
      </c>
      <c r="S165" s="227"/>
      <c r="T165" s="229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86</v>
      </c>
      <c r="AT165" s="231" t="s">
        <v>75</v>
      </c>
      <c r="AU165" s="231" t="s">
        <v>84</v>
      </c>
      <c r="AY165" s="230" t="s">
        <v>138</v>
      </c>
      <c r="BK165" s="232">
        <f>SUM(BK166:BK173)</f>
        <v>0</v>
      </c>
    </row>
    <row r="166" spans="1:65" s="2" customFormat="1" ht="21.75" customHeight="1">
      <c r="A166" s="38"/>
      <c r="B166" s="39"/>
      <c r="C166" s="235" t="s">
        <v>339</v>
      </c>
      <c r="D166" s="235" t="s">
        <v>141</v>
      </c>
      <c r="E166" s="236" t="s">
        <v>1367</v>
      </c>
      <c r="F166" s="237" t="s">
        <v>1368</v>
      </c>
      <c r="G166" s="238" t="s">
        <v>249</v>
      </c>
      <c r="H166" s="239">
        <v>3.454</v>
      </c>
      <c r="I166" s="240"/>
      <c r="J166" s="241">
        <f>ROUND(I166*H166,2)</f>
        <v>0</v>
      </c>
      <c r="K166" s="237" t="s">
        <v>154</v>
      </c>
      <c r="L166" s="44"/>
      <c r="M166" s="242" t="s">
        <v>1</v>
      </c>
      <c r="N166" s="243" t="s">
        <v>41</v>
      </c>
      <c r="O166" s="91"/>
      <c r="P166" s="244">
        <f>O166*H166</f>
        <v>0</v>
      </c>
      <c r="Q166" s="244">
        <v>0</v>
      </c>
      <c r="R166" s="244">
        <f>Q166*H166</f>
        <v>0</v>
      </c>
      <c r="S166" s="244">
        <v>0</v>
      </c>
      <c r="T166" s="24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6" t="s">
        <v>210</v>
      </c>
      <c r="AT166" s="246" t="s">
        <v>141</v>
      </c>
      <c r="AU166" s="246" t="s">
        <v>86</v>
      </c>
      <c r="AY166" s="17" t="s">
        <v>138</v>
      </c>
      <c r="BE166" s="247">
        <f>IF(N166="základní",J166,0)</f>
        <v>0</v>
      </c>
      <c r="BF166" s="247">
        <f>IF(N166="snížená",J166,0)</f>
        <v>0</v>
      </c>
      <c r="BG166" s="247">
        <f>IF(N166="zákl. přenesená",J166,0)</f>
        <v>0</v>
      </c>
      <c r="BH166" s="247">
        <f>IF(N166="sníž. přenesená",J166,0)</f>
        <v>0</v>
      </c>
      <c r="BI166" s="247">
        <f>IF(N166="nulová",J166,0)</f>
        <v>0</v>
      </c>
      <c r="BJ166" s="17" t="s">
        <v>84</v>
      </c>
      <c r="BK166" s="247">
        <f>ROUND(I166*H166,2)</f>
        <v>0</v>
      </c>
      <c r="BL166" s="17" t="s">
        <v>210</v>
      </c>
      <c r="BM166" s="246" t="s">
        <v>1820</v>
      </c>
    </row>
    <row r="167" spans="1:51" s="13" customFormat="1" ht="12">
      <c r="A167" s="13"/>
      <c r="B167" s="248"/>
      <c r="C167" s="249"/>
      <c r="D167" s="250" t="s">
        <v>175</v>
      </c>
      <c r="E167" s="251" t="s">
        <v>1</v>
      </c>
      <c r="F167" s="252" t="s">
        <v>1821</v>
      </c>
      <c r="G167" s="249"/>
      <c r="H167" s="253">
        <v>3.454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9" t="s">
        <v>175</v>
      </c>
      <c r="AU167" s="259" t="s">
        <v>86</v>
      </c>
      <c r="AV167" s="13" t="s">
        <v>86</v>
      </c>
      <c r="AW167" s="13" t="s">
        <v>32</v>
      </c>
      <c r="AX167" s="13" t="s">
        <v>84</v>
      </c>
      <c r="AY167" s="259" t="s">
        <v>138</v>
      </c>
    </row>
    <row r="168" spans="1:65" s="2" customFormat="1" ht="16.5" customHeight="1">
      <c r="A168" s="38"/>
      <c r="B168" s="39"/>
      <c r="C168" s="286" t="s">
        <v>347</v>
      </c>
      <c r="D168" s="286" t="s">
        <v>529</v>
      </c>
      <c r="E168" s="287" t="s">
        <v>1371</v>
      </c>
      <c r="F168" s="288" t="s">
        <v>1372</v>
      </c>
      <c r="G168" s="289" t="s">
        <v>550</v>
      </c>
      <c r="H168" s="290">
        <v>0.001</v>
      </c>
      <c r="I168" s="291"/>
      <c r="J168" s="292">
        <f>ROUND(I168*H168,2)</f>
        <v>0</v>
      </c>
      <c r="K168" s="288" t="s">
        <v>154</v>
      </c>
      <c r="L168" s="293"/>
      <c r="M168" s="294" t="s">
        <v>1</v>
      </c>
      <c r="N168" s="295" t="s">
        <v>41</v>
      </c>
      <c r="O168" s="91"/>
      <c r="P168" s="244">
        <f>O168*H168</f>
        <v>0</v>
      </c>
      <c r="Q168" s="244">
        <v>1</v>
      </c>
      <c r="R168" s="244">
        <f>Q168*H168</f>
        <v>0.001</v>
      </c>
      <c r="S168" s="244">
        <v>0</v>
      </c>
      <c r="T168" s="24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6" t="s">
        <v>391</v>
      </c>
      <c r="AT168" s="246" t="s">
        <v>529</v>
      </c>
      <c r="AU168" s="246" t="s">
        <v>86</v>
      </c>
      <c r="AY168" s="17" t="s">
        <v>138</v>
      </c>
      <c r="BE168" s="247">
        <f>IF(N168="základní",J168,0)</f>
        <v>0</v>
      </c>
      <c r="BF168" s="247">
        <f>IF(N168="snížená",J168,0)</f>
        <v>0</v>
      </c>
      <c r="BG168" s="247">
        <f>IF(N168="zákl. přenesená",J168,0)</f>
        <v>0</v>
      </c>
      <c r="BH168" s="247">
        <f>IF(N168="sníž. přenesená",J168,0)</f>
        <v>0</v>
      </c>
      <c r="BI168" s="247">
        <f>IF(N168="nulová",J168,0)</f>
        <v>0</v>
      </c>
      <c r="BJ168" s="17" t="s">
        <v>84</v>
      </c>
      <c r="BK168" s="247">
        <f>ROUND(I168*H168,2)</f>
        <v>0</v>
      </c>
      <c r="BL168" s="17" t="s">
        <v>210</v>
      </c>
      <c r="BM168" s="246" t="s">
        <v>1822</v>
      </c>
    </row>
    <row r="169" spans="1:51" s="13" customFormat="1" ht="12">
      <c r="A169" s="13"/>
      <c r="B169" s="248"/>
      <c r="C169" s="249"/>
      <c r="D169" s="250" t="s">
        <v>175</v>
      </c>
      <c r="E169" s="249"/>
      <c r="F169" s="252" t="s">
        <v>1823</v>
      </c>
      <c r="G169" s="249"/>
      <c r="H169" s="253">
        <v>0.001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9" t="s">
        <v>175</v>
      </c>
      <c r="AU169" s="259" t="s">
        <v>86</v>
      </c>
      <c r="AV169" s="13" t="s">
        <v>86</v>
      </c>
      <c r="AW169" s="13" t="s">
        <v>4</v>
      </c>
      <c r="AX169" s="13" t="s">
        <v>84</v>
      </c>
      <c r="AY169" s="259" t="s">
        <v>138</v>
      </c>
    </row>
    <row r="170" spans="1:65" s="2" customFormat="1" ht="21.75" customHeight="1">
      <c r="A170" s="38"/>
      <c r="B170" s="39"/>
      <c r="C170" s="235" t="s">
        <v>352</v>
      </c>
      <c r="D170" s="235" t="s">
        <v>141</v>
      </c>
      <c r="E170" s="236" t="s">
        <v>1375</v>
      </c>
      <c r="F170" s="237" t="s">
        <v>1376</v>
      </c>
      <c r="G170" s="238" t="s">
        <v>249</v>
      </c>
      <c r="H170" s="239">
        <v>3.454</v>
      </c>
      <c r="I170" s="240"/>
      <c r="J170" s="241">
        <f>ROUND(I170*H170,2)</f>
        <v>0</v>
      </c>
      <c r="K170" s="237" t="s">
        <v>154</v>
      </c>
      <c r="L170" s="44"/>
      <c r="M170" s="242" t="s">
        <v>1</v>
      </c>
      <c r="N170" s="243" t="s">
        <v>41</v>
      </c>
      <c r="O170" s="91"/>
      <c r="P170" s="244">
        <f>O170*H170</f>
        <v>0</v>
      </c>
      <c r="Q170" s="244">
        <v>0</v>
      </c>
      <c r="R170" s="244">
        <f>Q170*H170</f>
        <v>0</v>
      </c>
      <c r="S170" s="244">
        <v>0</v>
      </c>
      <c r="T170" s="24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6" t="s">
        <v>210</v>
      </c>
      <c r="AT170" s="246" t="s">
        <v>141</v>
      </c>
      <c r="AU170" s="246" t="s">
        <v>86</v>
      </c>
      <c r="AY170" s="17" t="s">
        <v>138</v>
      </c>
      <c r="BE170" s="247">
        <f>IF(N170="základní",J170,0)</f>
        <v>0</v>
      </c>
      <c r="BF170" s="247">
        <f>IF(N170="snížená",J170,0)</f>
        <v>0</v>
      </c>
      <c r="BG170" s="247">
        <f>IF(N170="zákl. přenesená",J170,0)</f>
        <v>0</v>
      </c>
      <c r="BH170" s="247">
        <f>IF(N170="sníž. přenesená",J170,0)</f>
        <v>0</v>
      </c>
      <c r="BI170" s="247">
        <f>IF(N170="nulová",J170,0)</f>
        <v>0</v>
      </c>
      <c r="BJ170" s="17" t="s">
        <v>84</v>
      </c>
      <c r="BK170" s="247">
        <f>ROUND(I170*H170,2)</f>
        <v>0</v>
      </c>
      <c r="BL170" s="17" t="s">
        <v>210</v>
      </c>
      <c r="BM170" s="246" t="s">
        <v>1824</v>
      </c>
    </row>
    <row r="171" spans="1:51" s="13" customFormat="1" ht="12">
      <c r="A171" s="13"/>
      <c r="B171" s="248"/>
      <c r="C171" s="249"/>
      <c r="D171" s="250" t="s">
        <v>175</v>
      </c>
      <c r="E171" s="251" t="s">
        <v>1</v>
      </c>
      <c r="F171" s="252" t="s">
        <v>1821</v>
      </c>
      <c r="G171" s="249"/>
      <c r="H171" s="253">
        <v>3.454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9" t="s">
        <v>175</v>
      </c>
      <c r="AU171" s="259" t="s">
        <v>86</v>
      </c>
      <c r="AV171" s="13" t="s">
        <v>86</v>
      </c>
      <c r="AW171" s="13" t="s">
        <v>32</v>
      </c>
      <c r="AX171" s="13" t="s">
        <v>84</v>
      </c>
      <c r="AY171" s="259" t="s">
        <v>138</v>
      </c>
    </row>
    <row r="172" spans="1:65" s="2" customFormat="1" ht="16.5" customHeight="1">
      <c r="A172" s="38"/>
      <c r="B172" s="39"/>
      <c r="C172" s="286" t="s">
        <v>357</v>
      </c>
      <c r="D172" s="286" t="s">
        <v>529</v>
      </c>
      <c r="E172" s="287" t="s">
        <v>1379</v>
      </c>
      <c r="F172" s="288" t="s">
        <v>1380</v>
      </c>
      <c r="G172" s="289" t="s">
        <v>550</v>
      </c>
      <c r="H172" s="290">
        <v>0.002</v>
      </c>
      <c r="I172" s="291"/>
      <c r="J172" s="292">
        <f>ROUND(I172*H172,2)</f>
        <v>0</v>
      </c>
      <c r="K172" s="288" t="s">
        <v>154</v>
      </c>
      <c r="L172" s="293"/>
      <c r="M172" s="294" t="s">
        <v>1</v>
      </c>
      <c r="N172" s="295" t="s">
        <v>41</v>
      </c>
      <c r="O172" s="91"/>
      <c r="P172" s="244">
        <f>O172*H172</f>
        <v>0</v>
      </c>
      <c r="Q172" s="244">
        <v>1</v>
      </c>
      <c r="R172" s="244">
        <f>Q172*H172</f>
        <v>0.002</v>
      </c>
      <c r="S172" s="244">
        <v>0</v>
      </c>
      <c r="T172" s="24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6" t="s">
        <v>391</v>
      </c>
      <c r="AT172" s="246" t="s">
        <v>529</v>
      </c>
      <c r="AU172" s="246" t="s">
        <v>86</v>
      </c>
      <c r="AY172" s="17" t="s">
        <v>138</v>
      </c>
      <c r="BE172" s="247">
        <f>IF(N172="základní",J172,0)</f>
        <v>0</v>
      </c>
      <c r="BF172" s="247">
        <f>IF(N172="snížená",J172,0)</f>
        <v>0</v>
      </c>
      <c r="BG172" s="247">
        <f>IF(N172="zákl. přenesená",J172,0)</f>
        <v>0</v>
      </c>
      <c r="BH172" s="247">
        <f>IF(N172="sníž. přenesená",J172,0)</f>
        <v>0</v>
      </c>
      <c r="BI172" s="247">
        <f>IF(N172="nulová",J172,0)</f>
        <v>0</v>
      </c>
      <c r="BJ172" s="17" t="s">
        <v>84</v>
      </c>
      <c r="BK172" s="247">
        <f>ROUND(I172*H172,2)</f>
        <v>0</v>
      </c>
      <c r="BL172" s="17" t="s">
        <v>210</v>
      </c>
      <c r="BM172" s="246" t="s">
        <v>1825</v>
      </c>
    </row>
    <row r="173" spans="1:51" s="13" customFormat="1" ht="12">
      <c r="A173" s="13"/>
      <c r="B173" s="248"/>
      <c r="C173" s="249"/>
      <c r="D173" s="250" t="s">
        <v>175</v>
      </c>
      <c r="E173" s="249"/>
      <c r="F173" s="252" t="s">
        <v>1826</v>
      </c>
      <c r="G173" s="249"/>
      <c r="H173" s="253">
        <v>0.002</v>
      </c>
      <c r="I173" s="254"/>
      <c r="J173" s="249"/>
      <c r="K173" s="249"/>
      <c r="L173" s="255"/>
      <c r="M173" s="296"/>
      <c r="N173" s="297"/>
      <c r="O173" s="297"/>
      <c r="P173" s="297"/>
      <c r="Q173" s="297"/>
      <c r="R173" s="297"/>
      <c r="S173" s="297"/>
      <c r="T173" s="29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9" t="s">
        <v>175</v>
      </c>
      <c r="AU173" s="259" t="s">
        <v>86</v>
      </c>
      <c r="AV173" s="13" t="s">
        <v>86</v>
      </c>
      <c r="AW173" s="13" t="s">
        <v>4</v>
      </c>
      <c r="AX173" s="13" t="s">
        <v>84</v>
      </c>
      <c r="AY173" s="259" t="s">
        <v>138</v>
      </c>
    </row>
    <row r="174" spans="1:31" s="2" customFormat="1" ht="6.95" customHeight="1">
      <c r="A174" s="38"/>
      <c r="B174" s="66"/>
      <c r="C174" s="67"/>
      <c r="D174" s="67"/>
      <c r="E174" s="67"/>
      <c r="F174" s="67"/>
      <c r="G174" s="67"/>
      <c r="H174" s="67"/>
      <c r="I174" s="183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C35" sheet="1" objects="1" scenarios="1" formatColumns="0" formatRows="0" autoFilter="0"/>
  <autoFilter ref="C123:K17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KUCERA-HP\Kučera</dc:creator>
  <cp:keywords/>
  <dc:description/>
  <cp:lastModifiedBy>KUCERA-HP\Kučera</cp:lastModifiedBy>
  <dcterms:created xsi:type="dcterms:W3CDTF">2020-03-02T11:22:35Z</dcterms:created>
  <dcterms:modified xsi:type="dcterms:W3CDTF">2020-03-02T11:22:50Z</dcterms:modified>
  <cp:category/>
  <cp:version/>
  <cp:contentType/>
  <cp:contentStatus/>
</cp:coreProperties>
</file>