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Desktop\LUKÁŠ\"/>
    </mc:Choice>
  </mc:AlternateContent>
  <bookViews>
    <workbookView xWindow="0" yWindow="0" windowWidth="0" windowHeight="0"/>
  </bookViews>
  <sheets>
    <sheet name="Rekapitulace stavby" sheetId="1" r:id="rId1"/>
    <sheet name="035-2019 - Návrh parkoviš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'035-2019 - Návrh parkoviš...'!$C$79:$K$220</definedName>
    <definedName name="_xlnm.Print_Area" localSheetId="1">'035-2019 - Návrh parkoviš...'!$C$4:$J$37,'035-2019 - Návrh parkoviš...'!$C$43:$J$63,'035-2019 - Návrh parkoviš...'!$C$69:$K$220</definedName>
    <definedName name="_xlnm.Print_Titles" localSheetId="1">'035-2019 - Návrh parkoviš...'!$79:$79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218"/>
  <c r="BH218"/>
  <c r="BG218"/>
  <c r="BF218"/>
  <c r="T218"/>
  <c r="T217"/>
  <c r="R218"/>
  <c r="R217"/>
  <c r="P218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49"/>
  <c r="BH149"/>
  <c r="BG149"/>
  <c r="BF149"/>
  <c r="T149"/>
  <c r="R149"/>
  <c r="P149"/>
  <c r="BI144"/>
  <c r="BH144"/>
  <c r="BG144"/>
  <c r="BF144"/>
  <c r="T144"/>
  <c r="R144"/>
  <c r="P144"/>
  <c r="BI139"/>
  <c r="BH139"/>
  <c r="BG139"/>
  <c r="BF139"/>
  <c r="T139"/>
  <c r="R139"/>
  <c r="P139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BI119"/>
  <c r="BH119"/>
  <c r="BG119"/>
  <c r="BF119"/>
  <c r="T119"/>
  <c r="R119"/>
  <c r="P119"/>
  <c r="BI118"/>
  <c r="BH118"/>
  <c r="BG118"/>
  <c r="BF118"/>
  <c r="T118"/>
  <c r="R118"/>
  <c r="P118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7"/>
  <c r="BH87"/>
  <c r="BG87"/>
  <c r="BF87"/>
  <c r="T87"/>
  <c r="R87"/>
  <c r="P87"/>
  <c r="BI83"/>
  <c r="BH83"/>
  <c r="BG83"/>
  <c r="BF83"/>
  <c r="T83"/>
  <c r="R83"/>
  <c r="P83"/>
  <c r="J77"/>
  <c r="J76"/>
  <c r="F76"/>
  <c r="F74"/>
  <c r="E72"/>
  <c r="J51"/>
  <c r="J50"/>
  <c r="F50"/>
  <c r="F48"/>
  <c r="E46"/>
  <c r="J16"/>
  <c r="E16"/>
  <c r="F51"/>
  <c r="J15"/>
  <c r="J10"/>
  <c r="J48"/>
  <c i="1" r="L50"/>
  <c r="AM50"/>
  <c r="AM49"/>
  <c r="L49"/>
  <c r="AM47"/>
  <c r="L47"/>
  <c r="L45"/>
  <c r="L44"/>
  <c i="2" r="BK218"/>
  <c r="J211"/>
  <c r="BK206"/>
  <c r="BK202"/>
  <c r="J186"/>
  <c r="J159"/>
  <c r="J144"/>
  <c r="BK126"/>
  <c r="BK112"/>
  <c r="BK107"/>
  <c r="J96"/>
  <c r="J218"/>
  <c r="J202"/>
  <c r="J189"/>
  <c r="BK173"/>
  <c r="BK149"/>
  <c r="J99"/>
  <c i="1" r="AS54"/>
  <c i="2" r="J195"/>
  <c r="J173"/>
  <c r="J139"/>
  <c r="BK103"/>
  <c r="J214"/>
  <c r="BK170"/>
  <c r="BK129"/>
  <c r="BK101"/>
  <c r="BK83"/>
  <c r="J208"/>
  <c r="J180"/>
  <c r="BK144"/>
  <c r="J107"/>
  <c r="J83"/>
  <c r="BK183"/>
  <c r="J158"/>
  <c r="BK99"/>
  <c r="BK214"/>
  <c r="BK208"/>
  <c r="J199"/>
  <c r="BK162"/>
  <c r="J149"/>
  <c r="BK139"/>
  <c r="J129"/>
  <c r="J119"/>
  <c r="J101"/>
  <c r="J87"/>
  <c r="J206"/>
  <c r="BK199"/>
  <c r="J183"/>
  <c r="J167"/>
  <c r="J112"/>
  <c r="BK87"/>
  <c r="BK193"/>
  <c r="J170"/>
  <c r="BK119"/>
  <c r="J91"/>
  <c r="BK189"/>
  <c r="J162"/>
  <c r="J118"/>
  <c r="J93"/>
  <c r="J193"/>
  <c r="BK180"/>
  <c r="BK158"/>
  <c r="J103"/>
  <c r="BK96"/>
  <c r="BK211"/>
  <c r="BK186"/>
  <c r="BK159"/>
  <c r="BK118"/>
  <c r="BK93"/>
  <c r="BK195"/>
  <c r="BK167"/>
  <c r="J126"/>
  <c r="BK91"/>
  <c l="1" r="R82"/>
  <c r="BK82"/>
  <c r="J82"/>
  <c r="J57"/>
  <c r="T82"/>
  <c r="T106"/>
  <c r="P82"/>
  <c r="BK106"/>
  <c r="J106"/>
  <c r="J58"/>
  <c r="P106"/>
  <c r="R106"/>
  <c r="BK207"/>
  <c r="J207"/>
  <c r="J61"/>
  <c r="P207"/>
  <c r="P128"/>
  <c r="R207"/>
  <c r="R128"/>
  <c r="T207"/>
  <c r="T128"/>
  <c r="J74"/>
  <c r="F77"/>
  <c r="BE93"/>
  <c r="BE144"/>
  <c r="BE173"/>
  <c r="BE183"/>
  <c r="BE202"/>
  <c r="BE208"/>
  <c r="BE218"/>
  <c r="BE83"/>
  <c r="BE96"/>
  <c r="BE99"/>
  <c r="BE107"/>
  <c r="BE126"/>
  <c r="BE149"/>
  <c r="BE180"/>
  <c r="BE193"/>
  <c r="BE195"/>
  <c r="BE199"/>
  <c r="BE206"/>
  <c r="BE87"/>
  <c r="BE91"/>
  <c r="BE101"/>
  <c r="BE103"/>
  <c r="BE118"/>
  <c r="BE129"/>
  <c r="BE139"/>
  <c r="BE158"/>
  <c r="BE159"/>
  <c r="BE211"/>
  <c r="BK128"/>
  <c r="J128"/>
  <c r="J60"/>
  <c r="BE112"/>
  <c r="BE119"/>
  <c r="BE162"/>
  <c r="BE167"/>
  <c r="BE170"/>
  <c r="BE186"/>
  <c r="BE189"/>
  <c r="BE214"/>
  <c r="BK125"/>
  <c r="J125"/>
  <c r="J59"/>
  <c r="BK217"/>
  <c r="J217"/>
  <c r="J62"/>
  <c r="J32"/>
  <c i="1" r="AW55"/>
  <c i="2" r="F33"/>
  <c i="1" r="BB55"/>
  <c r="BB54"/>
  <c r="AX54"/>
  <c i="2" r="F35"/>
  <c i="1" r="BD55"/>
  <c r="BD54"/>
  <c r="W33"/>
  <c i="2" r="F34"/>
  <c i="1" r="BC55"/>
  <c r="BC54"/>
  <c r="W32"/>
  <c i="2" r="F32"/>
  <c i="1" r="BA55"/>
  <c r="BA54"/>
  <c r="W30"/>
  <c i="2" l="1" r="P81"/>
  <c r="P80"/>
  <c i="1" r="AU55"/>
  <c i="2" r="T81"/>
  <c r="T80"/>
  <c r="R81"/>
  <c r="R80"/>
  <c r="BK81"/>
  <c r="J81"/>
  <c r="J56"/>
  <c i="1" r="AY54"/>
  <c i="2" r="F31"/>
  <c i="1" r="AZ55"/>
  <c r="AZ54"/>
  <c r="W29"/>
  <c r="AU54"/>
  <c r="W31"/>
  <c i="2" r="J31"/>
  <c i="1" r="AV55"/>
  <c r="AT55"/>
  <c r="AW54"/>
  <c r="AK30"/>
  <c i="2" l="1" r="BK80"/>
  <c r="J80"/>
  <c i="1" r="AV54"/>
  <c r="AK29"/>
  <c i="2" r="J28"/>
  <c i="1" r="AG55"/>
  <c r="AN55"/>
  <c i="2" l="1" r="J37"/>
  <c r="J55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<sst xmlns="http://schemas.openxmlformats.org/spreadsheetml/2006/main">
  <si>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</si>
  <si>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</si>
  <si>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</si>
  <si>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</si>
  <si>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</si>
  <si>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{e6854808-d371-4bb1-ab52-46e6ed0004bc}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</si>
  <si>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</si>
  <si>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</si>
  <si>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</si>
  <si>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</si>
  <si>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</si>
  <si>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</si>
  <si>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</si>
  <si>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</si>
  <si>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035/2019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</si>
  <si>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</si>
  <si>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</si>
  <si>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Návrh parkoviště za sportovní halou, Chrudim</t>
  </si>
  <si>
    <t>KSO:</t>
  </si>
  <si>
    <t/>
  </si>
  <si>
    <t>CC-CZ:</t>
  </si>
  <si>
    <t>Místo:</t>
  </si>
  <si>
    <t>Chrudim</t>
  </si>
  <si>
    <t>Datum:</t>
  </si>
  <si>
    <t>24. 9. 2019</t>
  </si>
  <si>
    <t>Zadavatel:</t>
  </si>
  <si>
    <t>IČ:</t>
  </si>
  <si>
    <t>00270211</t>
  </si>
  <si>
    <t>Město Chrudim</t>
  </si>
  <si>
    <t>DIČ:</t>
  </si>
  <si>
    <t>CZ00270211</t>
  </si>
  <si>
    <t>Uchazeč:</t>
  </si>
  <si>
    <t>Vyplň údaj</t>
  </si>
  <si>
    <t>Projektant:</t>
  </si>
  <si>
    <t>01873687</t>
  </si>
  <si>
    <t>DI PROJEKT s.r.o.</t>
  </si>
  <si>
    <t>CZ01873687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</si>
  <si>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</si>
  <si>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</si>
  <si>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</si>
  <si>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</si>
  <si>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</si>
  <si>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</si>
  <si>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</si>
  <si>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</si>
  <si>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</si>
  <si>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</si>
  <si>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</si>
  <si>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</si>
  <si>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</si>
  <si>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</si>
  <si>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</si>
  <si>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</si>
  <si>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</si>
  <si>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</si>
  <si>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</si>
  <si>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</si>
  <si>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</si>
  <si>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</si>
  <si>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</si>
  <si>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</si>
  <si>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</si>
  <si>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</si>
  <si>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</si>
  <si>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</si>
  <si>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</si>
  <si>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</si>
  <si>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</si>
  <si>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</si>
  <si>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</si>
  <si>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</si>
  <si>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</si>
  <si>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</si>
  <si>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</si>
  <si>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</si>
  <si>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</si>
  <si>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</si>
  <si>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</si>
  <si>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</si>
  <si>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</si>
  <si>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</si>
  <si>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</si>
  <si>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</si>
  <si>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</si>
  <si>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</si>
  <si>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</si>
  <si>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</si>
  <si>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</si>
  <si>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</si>
  <si>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</si>
  <si>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</si>
  <si>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</si>
  <si>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</si>
  <si>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99 - Přesuny hmot a sutí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</si>
  <si>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</si>
  <si>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</si>
  <si>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</si>
  <si>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</si>
  <si>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</si>
  <si>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</si>
  <si>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</si>
  <si>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</si>
  <si>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</si>
  <si>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</si>
  <si>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</si>
  <si>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</si>
  <si>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</si>
  <si>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</si>
  <si>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</si>
  <si>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</si>
  <si>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</si>
  <si>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</si>
  <si>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</si>
  <si>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113154113</t>
  </si>
  <si>
    <t>Frézování živičného podkladu nebo krytu s naložením na dopravní prostředek plochy do 500 m2 bez překážek v trase pruhu šířky do 0,5 m, tloušťky vrstvy 50 mm</t>
  </si>
  <si>
    <t>m2</t>
  </si>
  <si>
    <t>CS ÚRS 2019 02</t>
  </si>
  <si>
    <t>4</t>
  </si>
  <si>
    <t>-596677409</t>
  </si>
  <si>
    <t>PSC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</si>
  <si>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</si>
  <si>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VV</t>
  </si>
  <si>
    <t>"dle přílohy C. Situace"</t>
  </si>
  <si>
    <t>"asf. podél žlabu + napojení"43+68+2</t>
  </si>
  <si>
    <t>122201101</t>
  </si>
  <si>
    <t>Odkopávky a prokopávky nezapažené s přehozením výkopku na vzdálenost do 3 m nebo s naložením na dopravní prostředek v hornině tř. 3 do 100 m3</t>
  </si>
  <si>
    <t>m3</t>
  </si>
  <si>
    <t>717515871</t>
  </si>
  <si>
    <t xml:space="preserve">Poznámka k souboru cen:_x000d_
1. Odkopávky a prokopávky v roubených prostorech se oceňují podle čl. 3116 Všeobecných podmínek tohoto katalogu._x000d_
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m3._x000d_
3. Ceny lze použít i pro vykopávky odpadových jam._x000d_
4. Ceny lze použít i pro sejmutí podorničí. Přitom se přihlíží k ustanovení čl. 3112 Všeobecných podmínek tohoto katalogu._x000d_
</t>
  </si>
  <si>
    <t>(28+8+5)*0,15</t>
  </si>
  <si>
    <t>3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</si>
  <si>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</si>
  <si>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</si>
  <si>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66216318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</si>
  <si>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</si>
  <si>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</si>
  <si>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-1223005994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</si>
  <si>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</si>
  <si>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"odkopávky"6,15</t>
  </si>
  <si>
    <t>5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</si>
  <si>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</si>
  <si>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</si>
  <si>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-139482784</t>
  </si>
  <si>
    <t>" na skládku do 13km"6,15*3</t>
  </si>
  <si>
    <t>6</t>
  </si>
  <si>
    <t>167101102</t>
  </si>
  <si>
    <t>Nakládání, skládání a překládání neulehlého výkopku nebo sypaniny nakládání, množství přes 100 m3, z hornin tř. 1 až 4</t>
  </si>
  <si>
    <t>-1059082678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</si>
  <si>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</si>
  <si>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>7</t>
  </si>
  <si>
    <t>171201201</t>
  </si>
  <si>
    <t>Uložení sypaniny na skládky</t>
  </si>
  <si>
    <t>1983579192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</si>
  <si>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</si>
  <si>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8</t>
  </si>
  <si>
    <t>171201211</t>
  </si>
  <si>
    <t>Poplatek za uložení stavebního odpadu na skládce (skládkovné) zeminy a kameniva zatříděného do Katalogu odpadů pod kódem 170 504</t>
  </si>
  <si>
    <t>t</t>
  </si>
  <si>
    <t>-751952907</t>
  </si>
  <si>
    <t xml:space="preserve">Poznámka k souboru cen:_x000d_
1. Ceny uvedené v souboru cen lze po dohodě upravit podle místních podmínek._x000d_
</t>
  </si>
  <si>
    <t>6,15*1,8</t>
  </si>
  <si>
    <t>Komunikace pozemní</t>
  </si>
  <si>
    <t>9</t>
  </si>
  <si>
    <t>564861111</t>
  </si>
  <si>
    <t>Podklad ze štěrkodrti ŠD s rozprostřením a zhutněním, po zhutnění tl. 200 mm</t>
  </si>
  <si>
    <t>1783285056</t>
  </si>
  <si>
    <t>11+2,2</t>
  </si>
  <si>
    <t>"dosypání betonového objektu"70</t>
  </si>
  <si>
    <t>Součet</t>
  </si>
  <si>
    <t>10</t>
  </si>
  <si>
    <t>567132115</t>
  </si>
  <si>
    <t>Podklad ze směsi stmelené cementem SC bez dilatačních spár, s rozprostřením a zhutněním SC C 8/10 (KSC I), po zhutnění tl. 200 mm</t>
  </si>
  <si>
    <t>505240708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</si>
  <si>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</si>
  <si>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11+28+8</t>
  </si>
  <si>
    <t>"doplnění konstrukce za vybouraný žlab"(43+68)*0,3</t>
  </si>
  <si>
    <t>11</t>
  </si>
  <si>
    <t>573211109</t>
  </si>
  <si>
    <t>Postřik spojovací PS bez posypu kamenivem z asfaltu silničního, v množství 0,50 kg/m2</t>
  </si>
  <si>
    <t>2120203034</t>
  </si>
  <si>
    <t>12</t>
  </si>
  <si>
    <t>577144111</t>
  </si>
  <si>
    <t>Asfaltový beton vrstva obrusná ACO 11 (ABS) s rozprostřením a se zhutněním z nemodifikovaného asfaltu v pruhu šířky do 3 m tř. I, po zhutnění tl. 50 mm</t>
  </si>
  <si>
    <t>1833399859</t>
  </si>
  <si>
    <t xml:space="preserve">Poznámka k souboru cen:_x000d_
1. ČSN EN 13108-1 připouští pro ACO 11 pouze tl. 35 až 50 mm._x000d_
</t>
  </si>
  <si>
    <t>43+129+11+28</t>
  </si>
  <si>
    <t>"vyrovnávka"60</t>
  </si>
  <si>
    <t>Trubní vedení</t>
  </si>
  <si>
    <t>13</t>
  </si>
  <si>
    <t>899231111</t>
  </si>
  <si>
    <t>Výšková úprava uličního vstupu nebo vpusti do 200 mm zvýšením mříže</t>
  </si>
  <si>
    <t>kus</t>
  </si>
  <si>
    <t>-1386725071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</si>
  <si>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</si>
  <si>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Ostatní konstrukce a práce, bourání</t>
  </si>
  <si>
    <t>14</t>
  </si>
  <si>
    <t>914111111</t>
  </si>
  <si>
    <t>Montáž svislé dopravní značky základní velikosti do 1 m2 objímkami na sloupky nebo konzoly</t>
  </si>
  <si>
    <t>-1997515187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</si>
  <si>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</si>
  <si>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"montáž SDZ"</t>
  </si>
  <si>
    <t>"B24a"1</t>
  </si>
  <si>
    <t>"B24b"1</t>
  </si>
  <si>
    <t>"IP4a"1</t>
  </si>
  <si>
    <t>"IP11a"1</t>
  </si>
  <si>
    <t>"E13"1</t>
  </si>
  <si>
    <t>"B2"1</t>
  </si>
  <si>
    <t>M</t>
  </si>
  <si>
    <t>40445619</t>
  </si>
  <si>
    <t>zákazové, příkazové dopravní značky B1-B34, C1-15 500mm</t>
  </si>
  <si>
    <t>1449570574</t>
  </si>
  <si>
    <t>16</t>
  </si>
  <si>
    <t>40445621</t>
  </si>
  <si>
    <t>informativní značky provozní IP1-IP3, IP4b-IP7, IP10a, b 500x500mm</t>
  </si>
  <si>
    <t>1038153310</t>
  </si>
  <si>
    <t>17</t>
  </si>
  <si>
    <t>914511112</t>
  </si>
  <si>
    <t>Montáž sloupku dopravních značek délky do 3,5 m do hliníkové patky</t>
  </si>
  <si>
    <t>-1924527064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</si>
  <si>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</si>
  <si>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18</t>
  </si>
  <si>
    <t>40445225</t>
  </si>
  <si>
    <t>sloupek pro dopravní značku Zn D 60mm v 3,5m</t>
  </si>
  <si>
    <t>1810625117</t>
  </si>
  <si>
    <t>19</t>
  </si>
  <si>
    <t>915111111</t>
  </si>
  <si>
    <t>Vodorovné dopravní značení stříkané barvou dělící čára šířky 125 mm souvislá bílá základní</t>
  </si>
  <si>
    <t>m</t>
  </si>
  <si>
    <t>-2014240261</t>
  </si>
  <si>
    <t xml:space="preserve">Poznámka k souboru cen:_x000d_
1. Ceny jsou určeny pro dělící čáry bílé souvislé č. V1a, bílé přerušované č. V2a, žluté souvislé č. V12b, žluté přerušované č. V12c a vodící čáry bílé č. V4._x000d_
2. V cenách nejsou započteny náklady na:_x000d_
a) předznačení, tyto se oceňují cenami souboru cen 915 6.-11 Předznačení pro vodorovné značení,_x000d_
b) očištění vozovky, tyto se oceňují cenami souboru cen 938 90-9 . Odstranění bláta, prachu nebo hlinitého nánosu s povrchu podkladu nebo krytu části C 01 tohoto katalogu._x000d_
3. Množství měrných jednotek se určuje:_x000d_
a) u cen 915 11 a 915 12 v m délky dělící nebo vodící čáry (včetně mezer),_x000d_
b) u ceny 915 13 v m2 stříkané plochy bez mezer._x000d_
</t>
  </si>
  <si>
    <t>"V10b"50+48+11,5+11,5+(14+18+18+17+5-7,5-7,5)*5</t>
  </si>
  <si>
    <t>20</t>
  </si>
  <si>
    <t>915111115</t>
  </si>
  <si>
    <t>Vodorovné dopravní značení stříkané barvou dělící čára šířky 125 mm souvislá žlutá základní</t>
  </si>
  <si>
    <t>-340489953</t>
  </si>
  <si>
    <t>"V12a"14,5</t>
  </si>
  <si>
    <t>"V12c"15,5</t>
  </si>
  <si>
    <t>915121111</t>
  </si>
  <si>
    <t>Vodorovné dopravní značení stříkané barvou vodící čára bílá šířky 250 mm souvislá základní</t>
  </si>
  <si>
    <t>803540670</t>
  </si>
  <si>
    <t>"V4"41+12</t>
  </si>
  <si>
    <t>22</t>
  </si>
  <si>
    <t>915131111</t>
  </si>
  <si>
    <t>Vodorovné dopravní značení stříkané barvou přechody pro chodce, šipky, symboly bílé základní</t>
  </si>
  <si>
    <t>-1001247621</t>
  </si>
  <si>
    <t>"V13a"13</t>
  </si>
  <si>
    <t>23</t>
  </si>
  <si>
    <t>915611111</t>
  </si>
  <si>
    <t>Předznačení pro vodorovné značení stříkané barvou nebo prováděné z nátěrových hmot liniové dělicí čáry, vodicí proužky</t>
  </si>
  <si>
    <t>-537440411</t>
  </si>
  <si>
    <t xml:space="preserve">Poznámka k souboru cen:_x000d_
1. Množství měrných jednotek se určuje:_x000d_
a) pro cenu -1111 v m délky dělicí čáry nebo vodícího proužku (včetně mezer),_x000d_
b) pro cenu -1112 v m2 natírané nebo stříkané plochy._x000d_
</t>
  </si>
  <si>
    <t>"V10b"50+48+11,5+11,5+(14+18+18+17+5)*5</t>
  </si>
  <si>
    <t>24</t>
  </si>
  <si>
    <t>915621111</t>
  </si>
  <si>
    <t>Předznačení pro vodorovné značení stříkané barvou nebo prováděné z nátěrových hmot plošné šipky, symboly, nápisy</t>
  </si>
  <si>
    <t>-1556830421</t>
  </si>
  <si>
    <t>25</t>
  </si>
  <si>
    <t>919112213</t>
  </si>
  <si>
    <t>Řezání dilatačních spár v živičném krytu vytvoření komůrky pro těsnící zálivku šířky 10 mm, hloubky 25 mm</t>
  </si>
  <si>
    <t>-149404860</t>
  </si>
  <si>
    <t xml:space="preserve">Poznámka k souboru cen:_x000d_
1. V cenách jsou započteny i náklady na vyčištění spár po řezání._x000d_
</t>
  </si>
  <si>
    <t>"proříznutí spáry"43+1+42+13+60+3+57+8</t>
  </si>
  <si>
    <t>26</t>
  </si>
  <si>
    <t>919121112</t>
  </si>
  <si>
    <t>Utěsnění dilatačních spár zálivkou za studena v cementobetonovém nebo živičném krytu včetně adhezního nátěru s těsnicím profilem pod zálivkou, pro komůrky šířky 10 mm, hloubky 25 mm</t>
  </si>
  <si>
    <t>1010131760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</si>
  <si>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</si>
  <si>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27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</si>
  <si>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</si>
  <si>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</si>
  <si>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1819322618</t>
  </si>
  <si>
    <t xml:space="preserve">Poznámka k souboru cen:_x000d_
1. V cenách jsou započteny i náklady na dodání hmot pro lože a pro vyplnění spár._x000d_
2. V cenách nejsou započteny náklady na dodání příkopových tvárnic nebo betonových desek, které se oceňují ve specifikaci._x000d_
3. Množství měrných jednotek se určuje:_x000d_
a) pro příkopy z betonových tvárnic (žlabu) v m délky jejich podélné osy,_x000d_
b) pro příkopy z betonových desek v m2 rozvinuté lícní plochy dlažby (žlabu),_x000d_
c) pro lože z kameniva nebo z betonu prostého v cenách -1911 a -2911 v m2 rozvinuté lícní plochy dlažby (žlabu)._x000d_
4. Šířkou žlabu příkopových tvárnic se rozumí největší světlá šířka tvárnice._x000d_
</t>
  </si>
  <si>
    <t>43+65</t>
  </si>
  <si>
    <t>28</t>
  </si>
  <si>
    <t>R328</t>
  </si>
  <si>
    <t>Betonový odvodňovací žlab 300x200x80</t>
  </si>
  <si>
    <t>1752954551</t>
  </si>
  <si>
    <t>108/0,3*1,05</t>
  </si>
  <si>
    <t>29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</si>
  <si>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</si>
  <si>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</si>
  <si>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-1249828838</t>
  </si>
  <si>
    <t xml:space="preserve">Poznámka k souboru cen:_x000d_
1. Ceny jsou určeny pro odstranění značek z jakéhokoliv materiálu._x000d_
2. V cenách -6131 a -6132 nejsou započteny náklady na demontáž tabulí (značek) od sloupků, tyto se oceňují cenou 966 00-6211 Odstranění svislých dopravních značek._x000d_
3. Přemístění vybouraných značek na vzdálenost přes 20 m se oceňuje cenami souboru cen 997 22-1 Vodorovná doprava vybouraných hmot._x000d_
</t>
  </si>
  <si>
    <t>30</t>
  </si>
  <si>
    <t>966007111</t>
  </si>
  <si>
    <t>Odstranění vodorovného dopravního značení frézováním značeného barvou čáry šířky do 125 mm</t>
  </si>
  <si>
    <t>-672513109</t>
  </si>
  <si>
    <t xml:space="preserve">Poznámka k souboru cen:_x000d_
1. V cenách nejsou započteny náklady na očištění vozovky, tyto se oceňují cenami souboru cen 938 90-9 . Odstranění bláta, prachu nebo hlinitého nánosu s povrchu podkladu nebo krytu části C 01 tohoto katalogu._x000d_
</t>
  </si>
  <si>
    <t>"V10a"9</t>
  </si>
  <si>
    <t>31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</si>
  <si>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</si>
  <si>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</si>
  <si>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1501759158</t>
  </si>
  <si>
    <t xml:space="preserve">Poznámka k souboru cen:_x000d_
1. V cenách jsou započteny i náklady na bouráním obetonování žlabu a případné bourání betonového lože._x000d_
2. V cenách nejsou započteny náklady na zemní práce nutné při rozebírání žlabů._x000d_
3. Přemístění vybouraného materiálu na vzdálenost přes 10 m se oceňuje cenami souborů cen 997 22-1 Vodorovné přemístění vybouraných hmot._x000d_
</t>
  </si>
  <si>
    <t>"bet. žlab"43+57</t>
  </si>
  <si>
    <t>32</t>
  </si>
  <si>
    <t>R5816</t>
  </si>
  <si>
    <t>Dodávka a montáž žlutého plasotvého silničního obrubníku 580/160/158</t>
  </si>
  <si>
    <t>1736340631</t>
  </si>
  <si>
    <t>99</t>
  </si>
  <si>
    <t>Přesuny hmot a sutí</t>
  </si>
  <si>
    <t>33</t>
  </si>
  <si>
    <t>997221551</t>
  </si>
  <si>
    <t>Vodorovná doprava suti bez naložení, ale se složením a s hrubým urovnáním ze sypkých materiálů, na vzdálenost do 1 km</t>
  </si>
  <si>
    <t>234627920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</si>
  <si>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</si>
  <si>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"živice"14,464</t>
  </si>
  <si>
    <t>34</t>
  </si>
  <si>
    <t>997221559</t>
  </si>
  <si>
    <t>Vodorovná doprava suti bez naložení, ale se složením a s hrubým urovnáním Příplatek k ceně za každý další i započatý 1 km přes 1 km</t>
  </si>
  <si>
    <t>-229220557</t>
  </si>
  <si>
    <t>"skládka do 13km"12*14,464</t>
  </si>
  <si>
    <t>35</t>
  </si>
  <si>
    <t>997221611</t>
  </si>
  <si>
    <t>Nakládání na dopravní prostředky pro vodorovnou dopravu suti</t>
  </si>
  <si>
    <t>42030240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</si>
  <si>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</si>
  <si>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"suť"14,464</t>
  </si>
  <si>
    <t>997</t>
  </si>
  <si>
    <t>Přesun sutě</t>
  </si>
  <si>
    <t>36</t>
  </si>
  <si>
    <t>997221845</t>
  </si>
  <si>
    <t>Poplatek za uložení stavebního odpadu na skládce (skládkovné) asfaltového bez obsahu dehtu zatříděného do Katalogu odpadů pod kódem 170 302</t>
  </si>
  <si>
    <t>-926776783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</si>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</sst>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34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36</v>
      </c>
      <c r="AO17" s="23"/>
      <c r="AP17" s="23"/>
      <c r="AQ17" s="23"/>
      <c r="AR17" s="21"/>
      <c r="BE17" s="32"/>
      <c r="BS17" s="18" t="s">
        <v>37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34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36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035/2019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Návrh parkoviště za sportovní halou, Chrudim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Chrudim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24. 9. 2019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Chrudim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DI PROJEKT s.r.o.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38</v>
      </c>
      <c r="AJ50" s="41"/>
      <c r="AK50" s="41"/>
      <c r="AL50" s="41"/>
      <c r="AM50" s="74" t="str">
        <f>IF(E20="","",E20)</f>
        <v>DI PROJEKT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74</v>
      </c>
      <c r="BT54" s="110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24.75" customHeight="1">
      <c r="A55" s="111" t="s">
        <v>78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'035-2019 - Návrh parkoviš...'!J28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'035-2019 - Návrh parkoviš...'!P80</f>
        <v>0</v>
      </c>
      <c r="AV55" s="120">
        <f>'035-2019 - Návrh parkoviš...'!J31</f>
        <v>0</v>
      </c>
      <c r="AW55" s="120">
        <f>'035-2019 - Návrh parkoviš...'!J32</f>
        <v>0</v>
      </c>
      <c r="AX55" s="120">
        <f>'035-2019 - Návrh parkoviš...'!J33</f>
        <v>0</v>
      </c>
      <c r="AY55" s="120">
        <f>'035-2019 - Návrh parkoviš...'!J34</f>
        <v>0</v>
      </c>
      <c r="AZ55" s="120">
        <f>'035-2019 - Návrh parkoviš...'!F31</f>
        <v>0</v>
      </c>
      <c r="BA55" s="120">
        <f>'035-2019 - Návrh parkoviš...'!F32</f>
        <v>0</v>
      </c>
      <c r="BB55" s="120">
        <f>'035-2019 - Návrh parkoviš...'!F33</f>
        <v>0</v>
      </c>
      <c r="BC55" s="120">
        <f>'035-2019 - Návrh parkoviš...'!F34</f>
        <v>0</v>
      </c>
      <c r="BD55" s="122">
        <f>'035-2019 - Návrh parkoviš...'!F35</f>
        <v>0</v>
      </c>
      <c r="BE55" s="7"/>
      <c r="BT55" s="123" t="s">
        <v>80</v>
      </c>
      <c r="BU55" s="123" t="s">
        <v>81</v>
      </c>
      <c r="BV55" s="123" t="s">
        <v>76</v>
      </c>
      <c r="BW55" s="123" t="s">
        <v>5</v>
      </c>
      <c r="BX55" s="123" t="s">
        <v>77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f5a/au5dV5X+DnHXgEa8gH8GbS4i16LGDBEGmCeuWcZk52PiX2E0OhwxpQkOkYU2kBudojfSsqckjty8Jp5E/w==" hashValue="UcMbxPPTLE/wP1anMryOv18RtCaPR4lMM/2veYVyhOXIF1Mj9+5LPfNkDJXVZFuoi4ttCTB9wmcbMdv9SRS0z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35-2019 - Návrh parkoviš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4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21"/>
      <c r="AT3" s="18" t="s">
        <v>82</v>
      </c>
    </row>
    <row r="4" s="1" customFormat="1" ht="24.96" customHeight="1">
      <c r="B4" s="21"/>
      <c r="D4" s="128" t="s">
        <v>83</v>
      </c>
      <c r="I4" s="124"/>
      <c r="L4" s="21"/>
      <c r="M4" s="129" t="s">
        <v>10</v>
      </c>
      <c r="AT4" s="18" t="s">
        <v>4</v>
      </c>
    </row>
    <row r="5" s="1" customFormat="1" ht="6.96" customHeight="1">
      <c r="B5" s="21"/>
      <c r="I5" s="124"/>
      <c r="L5" s="21"/>
    </row>
    <row r="6" s="2" customFormat="1" ht="12" customHeight="1">
      <c r="A6" s="39"/>
      <c r="B6" s="45"/>
      <c r="C6" s="39"/>
      <c r="D6" s="130" t="s">
        <v>16</v>
      </c>
      <c r="E6" s="39"/>
      <c r="F6" s="39"/>
      <c r="G6" s="39"/>
      <c r="H6" s="39"/>
      <c r="I6" s="131"/>
      <c r="J6" s="39"/>
      <c r="K6" s="39"/>
      <c r="L6" s="132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3" t="s">
        <v>17</v>
      </c>
      <c r="F7" s="39"/>
      <c r="G7" s="39"/>
      <c r="H7" s="39"/>
      <c r="I7" s="131"/>
      <c r="J7" s="39"/>
      <c r="K7" s="39"/>
      <c r="L7" s="132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131"/>
      <c r="J8" s="39"/>
      <c r="K8" s="39"/>
      <c r="L8" s="132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0" t="s">
        <v>18</v>
      </c>
      <c r="E9" s="39"/>
      <c r="F9" s="134" t="s">
        <v>19</v>
      </c>
      <c r="G9" s="39"/>
      <c r="H9" s="39"/>
      <c r="I9" s="135" t="s">
        <v>20</v>
      </c>
      <c r="J9" s="134" t="s">
        <v>19</v>
      </c>
      <c r="K9" s="39"/>
      <c r="L9" s="132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0" t="s">
        <v>21</v>
      </c>
      <c r="E10" s="39"/>
      <c r="F10" s="134" t="s">
        <v>22</v>
      </c>
      <c r="G10" s="39"/>
      <c r="H10" s="39"/>
      <c r="I10" s="135" t="s">
        <v>23</v>
      </c>
      <c r="J10" s="136" t="str">
        <f>'Rekapitulace stavby'!AN8</f>
        <v>24. 9. 2019</v>
      </c>
      <c r="K10" s="39"/>
      <c r="L10" s="132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131"/>
      <c r="J11" s="39"/>
      <c r="K11" s="39"/>
      <c r="L11" s="132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0" t="s">
        <v>25</v>
      </c>
      <c r="E12" s="39"/>
      <c r="F12" s="39"/>
      <c r="G12" s="39"/>
      <c r="H12" s="39"/>
      <c r="I12" s="135" t="s">
        <v>26</v>
      </c>
      <c r="J12" s="134" t="s">
        <v>27</v>
      </c>
      <c r="K12" s="39"/>
      <c r="L12" s="132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4" t="s">
        <v>28</v>
      </c>
      <c r="F13" s="39"/>
      <c r="G13" s="39"/>
      <c r="H13" s="39"/>
      <c r="I13" s="135" t="s">
        <v>29</v>
      </c>
      <c r="J13" s="134" t="s">
        <v>30</v>
      </c>
      <c r="K13" s="39"/>
      <c r="L13" s="132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131"/>
      <c r="J14" s="39"/>
      <c r="K14" s="39"/>
      <c r="L14" s="132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0" t="s">
        <v>31</v>
      </c>
      <c r="E15" s="39"/>
      <c r="F15" s="39"/>
      <c r="G15" s="39"/>
      <c r="H15" s="39"/>
      <c r="I15" s="135" t="s">
        <v>26</v>
      </c>
      <c r="J15" s="34" t="str">
        <f>'Rekapitulace stavby'!AN13</f>
        <v>Vyplň údaj</v>
      </c>
      <c r="K15" s="39"/>
      <c r="L15" s="132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4"/>
      <c r="G16" s="134"/>
      <c r="H16" s="134"/>
      <c r="I16" s="135" t="s">
        <v>29</v>
      </c>
      <c r="J16" s="34" t="str">
        <f>'Rekapitulace stavby'!AN14</f>
        <v>Vyplň údaj</v>
      </c>
      <c r="K16" s="39"/>
      <c r="L16" s="132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131"/>
      <c r="J17" s="39"/>
      <c r="K17" s="39"/>
      <c r="L17" s="13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0" t="s">
        <v>33</v>
      </c>
      <c r="E18" s="39"/>
      <c r="F18" s="39"/>
      <c r="G18" s="39"/>
      <c r="H18" s="39"/>
      <c r="I18" s="135" t="s">
        <v>26</v>
      </c>
      <c r="J18" s="134" t="s">
        <v>34</v>
      </c>
      <c r="K18" s="39"/>
      <c r="L18" s="132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35</v>
      </c>
      <c r="F19" s="39"/>
      <c r="G19" s="39"/>
      <c r="H19" s="39"/>
      <c r="I19" s="135" t="s">
        <v>29</v>
      </c>
      <c r="J19" s="134" t="s">
        <v>36</v>
      </c>
      <c r="K19" s="39"/>
      <c r="L19" s="132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131"/>
      <c r="J20" s="39"/>
      <c r="K20" s="39"/>
      <c r="L20" s="132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0" t="s">
        <v>38</v>
      </c>
      <c r="E21" s="39"/>
      <c r="F21" s="39"/>
      <c r="G21" s="39"/>
      <c r="H21" s="39"/>
      <c r="I21" s="135" t="s">
        <v>26</v>
      </c>
      <c r="J21" s="134" t="s">
        <v>34</v>
      </c>
      <c r="K21" s="39"/>
      <c r="L21" s="132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4" t="s">
        <v>35</v>
      </c>
      <c r="F22" s="39"/>
      <c r="G22" s="39"/>
      <c r="H22" s="39"/>
      <c r="I22" s="135" t="s">
        <v>29</v>
      </c>
      <c r="J22" s="134" t="s">
        <v>36</v>
      </c>
      <c r="K22" s="39"/>
      <c r="L22" s="132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131"/>
      <c r="J23" s="39"/>
      <c r="K23" s="39"/>
      <c r="L23" s="132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0" t="s">
        <v>39</v>
      </c>
      <c r="E24" s="39"/>
      <c r="F24" s="39"/>
      <c r="G24" s="39"/>
      <c r="H24" s="39"/>
      <c r="I24" s="131"/>
      <c r="J24" s="39"/>
      <c r="K24" s="39"/>
      <c r="L24" s="132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7"/>
      <c r="B25" s="138"/>
      <c r="C25" s="137"/>
      <c r="D25" s="137"/>
      <c r="E25" s="139" t="s">
        <v>40</v>
      </c>
      <c r="F25" s="139"/>
      <c r="G25" s="139"/>
      <c r="H25" s="139"/>
      <c r="I25" s="140"/>
      <c r="J25" s="137"/>
      <c r="K25" s="137"/>
      <c r="L25" s="141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131"/>
      <c r="J26" s="39"/>
      <c r="K26" s="39"/>
      <c r="L26" s="132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2"/>
      <c r="E27" s="142"/>
      <c r="F27" s="142"/>
      <c r="G27" s="142"/>
      <c r="H27" s="142"/>
      <c r="I27" s="143"/>
      <c r="J27" s="142"/>
      <c r="K27" s="142"/>
      <c r="L27" s="13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44" t="s">
        <v>41</v>
      </c>
      <c r="E28" s="39"/>
      <c r="F28" s="39"/>
      <c r="G28" s="39"/>
      <c r="H28" s="39"/>
      <c r="I28" s="131"/>
      <c r="J28" s="145">
        <f>ROUND(J80, 2)</f>
        <v>0</v>
      </c>
      <c r="K28" s="39"/>
      <c r="L28" s="13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2"/>
      <c r="E29" s="142"/>
      <c r="F29" s="142"/>
      <c r="G29" s="142"/>
      <c r="H29" s="142"/>
      <c r="I29" s="143"/>
      <c r="J29" s="142"/>
      <c r="K29" s="142"/>
      <c r="L29" s="13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6" t="s">
        <v>43</v>
      </c>
      <c r="G30" s="39"/>
      <c r="H30" s="39"/>
      <c r="I30" s="147" t="s">
        <v>42</v>
      </c>
      <c r="J30" s="146" t="s">
        <v>44</v>
      </c>
      <c r="K30" s="39"/>
      <c r="L30" s="13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8" t="s">
        <v>45</v>
      </c>
      <c r="E31" s="130" t="s">
        <v>46</v>
      </c>
      <c r="F31" s="149">
        <f>ROUND((SUM(BE80:BE220)),  2)</f>
        <v>0</v>
      </c>
      <c r="G31" s="39"/>
      <c r="H31" s="39"/>
      <c r="I31" s="150">
        <v>0.20999999999999999</v>
      </c>
      <c r="J31" s="149">
        <f>ROUND(((SUM(BE80:BE220))*I31),  2)</f>
        <v>0</v>
      </c>
      <c r="K31" s="39"/>
      <c r="L31" s="13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0" t="s">
        <v>47</v>
      </c>
      <c r="F32" s="149">
        <f>ROUND((SUM(BF80:BF220)),  2)</f>
        <v>0</v>
      </c>
      <c r="G32" s="39"/>
      <c r="H32" s="39"/>
      <c r="I32" s="150">
        <v>0.14999999999999999</v>
      </c>
      <c r="J32" s="149">
        <f>ROUND(((SUM(BF80:BF220))*I32),  2)</f>
        <v>0</v>
      </c>
      <c r="K32" s="39"/>
      <c r="L32" s="13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0" t="s">
        <v>48</v>
      </c>
      <c r="F33" s="149">
        <f>ROUND((SUM(BG80:BG220)),  2)</f>
        <v>0</v>
      </c>
      <c r="G33" s="39"/>
      <c r="H33" s="39"/>
      <c r="I33" s="150">
        <v>0.20999999999999999</v>
      </c>
      <c r="J33" s="149">
        <f>0</f>
        <v>0</v>
      </c>
      <c r="K33" s="39"/>
      <c r="L33" s="13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0" t="s">
        <v>49</v>
      </c>
      <c r="F34" s="149">
        <f>ROUND((SUM(BH80:BH220)),  2)</f>
        <v>0</v>
      </c>
      <c r="G34" s="39"/>
      <c r="H34" s="39"/>
      <c r="I34" s="150">
        <v>0.14999999999999999</v>
      </c>
      <c r="J34" s="149">
        <f>0</f>
        <v>0</v>
      </c>
      <c r="K34" s="39"/>
      <c r="L34" s="13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0" t="s">
        <v>50</v>
      </c>
      <c r="F35" s="149">
        <f>ROUND((SUM(BI80:BI220)),  2)</f>
        <v>0</v>
      </c>
      <c r="G35" s="39"/>
      <c r="H35" s="39"/>
      <c r="I35" s="150">
        <v>0</v>
      </c>
      <c r="J35" s="149">
        <f>0</f>
        <v>0</v>
      </c>
      <c r="K35" s="39"/>
      <c r="L35" s="132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131"/>
      <c r="J36" s="39"/>
      <c r="K36" s="39"/>
      <c r="L36" s="132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1"/>
      <c r="D37" s="152" t="s">
        <v>51</v>
      </c>
      <c r="E37" s="153"/>
      <c r="F37" s="153"/>
      <c r="G37" s="154" t="s">
        <v>52</v>
      </c>
      <c r="H37" s="155" t="s">
        <v>53</v>
      </c>
      <c r="I37" s="156"/>
      <c r="J37" s="157">
        <f>SUM(J28:J35)</f>
        <v>0</v>
      </c>
      <c r="K37" s="158"/>
      <c r="L37" s="132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9"/>
      <c r="C38" s="160"/>
      <c r="D38" s="160"/>
      <c r="E38" s="160"/>
      <c r="F38" s="160"/>
      <c r="G38" s="160"/>
      <c r="H38" s="160"/>
      <c r="I38" s="161"/>
      <c r="J38" s="160"/>
      <c r="K38" s="160"/>
      <c r="L38" s="132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62"/>
      <c r="C42" s="163"/>
      <c r="D42" s="163"/>
      <c r="E42" s="163"/>
      <c r="F42" s="163"/>
      <c r="G42" s="163"/>
      <c r="H42" s="163"/>
      <c r="I42" s="164"/>
      <c r="J42" s="163"/>
      <c r="K42" s="163"/>
      <c r="L42" s="132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84</v>
      </c>
      <c r="D43" s="41"/>
      <c r="E43" s="41"/>
      <c r="F43" s="41"/>
      <c r="G43" s="41"/>
      <c r="H43" s="41"/>
      <c r="I43" s="131"/>
      <c r="J43" s="41"/>
      <c r="K43" s="41"/>
      <c r="L43" s="132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131"/>
      <c r="J44" s="41"/>
      <c r="K44" s="41"/>
      <c r="L44" s="132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131"/>
      <c r="J45" s="41"/>
      <c r="K45" s="41"/>
      <c r="L45" s="132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Návrh parkoviště za sportovní halou, Chrudim</v>
      </c>
      <c r="F46" s="41"/>
      <c r="G46" s="41"/>
      <c r="H46" s="41"/>
      <c r="I46" s="131"/>
      <c r="J46" s="41"/>
      <c r="K46" s="41"/>
      <c r="L46" s="132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131"/>
      <c r="J47" s="41"/>
      <c r="K47" s="41"/>
      <c r="L47" s="132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Chrudim</v>
      </c>
      <c r="G48" s="41"/>
      <c r="H48" s="41"/>
      <c r="I48" s="135" t="s">
        <v>23</v>
      </c>
      <c r="J48" s="73" t="str">
        <f>IF(J10="","",J10)</f>
        <v>24. 9. 2019</v>
      </c>
      <c r="K48" s="41"/>
      <c r="L48" s="132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131"/>
      <c r="J49" s="41"/>
      <c r="K49" s="41"/>
      <c r="L49" s="132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Město Chrudim</v>
      </c>
      <c r="G50" s="41"/>
      <c r="H50" s="41"/>
      <c r="I50" s="135" t="s">
        <v>33</v>
      </c>
      <c r="J50" s="37" t="str">
        <f>E19</f>
        <v>DI PROJEKT s.r.o.</v>
      </c>
      <c r="K50" s="41"/>
      <c r="L50" s="132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31</v>
      </c>
      <c r="D51" s="41"/>
      <c r="E51" s="41"/>
      <c r="F51" s="28" t="str">
        <f>IF(E16="","",E16)</f>
        <v>Vyplň údaj</v>
      </c>
      <c r="G51" s="41"/>
      <c r="H51" s="41"/>
      <c r="I51" s="135" t="s">
        <v>38</v>
      </c>
      <c r="J51" s="37" t="str">
        <f>E22</f>
        <v>DI PROJEKT s.r.o.</v>
      </c>
      <c r="K51" s="41"/>
      <c r="L51" s="132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131"/>
      <c r="J52" s="41"/>
      <c r="K52" s="41"/>
      <c r="L52" s="132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65" t="s">
        <v>85</v>
      </c>
      <c r="D53" s="166"/>
      <c r="E53" s="166"/>
      <c r="F53" s="166"/>
      <c r="G53" s="166"/>
      <c r="H53" s="166"/>
      <c r="I53" s="167"/>
      <c r="J53" s="168" t="s">
        <v>86</v>
      </c>
      <c r="K53" s="166"/>
      <c r="L53" s="132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131"/>
      <c r="J54" s="41"/>
      <c r="K54" s="41"/>
      <c r="L54" s="132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69" t="s">
        <v>73</v>
      </c>
      <c r="D55" s="41"/>
      <c r="E55" s="41"/>
      <c r="F55" s="41"/>
      <c r="G55" s="41"/>
      <c r="H55" s="41"/>
      <c r="I55" s="131"/>
      <c r="J55" s="103">
        <f>J80</f>
        <v>0</v>
      </c>
      <c r="K55" s="41"/>
      <c r="L55" s="132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87</v>
      </c>
    </row>
    <row r="56" s="9" customFormat="1" ht="24.96" customHeight="1">
      <c r="A56" s="9"/>
      <c r="B56" s="170"/>
      <c r="C56" s="171"/>
      <c r="D56" s="172" t="s">
        <v>88</v>
      </c>
      <c r="E56" s="173"/>
      <c r="F56" s="173"/>
      <c r="G56" s="173"/>
      <c r="H56" s="173"/>
      <c r="I56" s="174"/>
      <c r="J56" s="175">
        <f>J81</f>
        <v>0</v>
      </c>
      <c r="K56" s="171"/>
      <c r="L56" s="17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77"/>
      <c r="C57" s="178"/>
      <c r="D57" s="179" t="s">
        <v>89</v>
      </c>
      <c r="E57" s="180"/>
      <c r="F57" s="180"/>
      <c r="G57" s="180"/>
      <c r="H57" s="180"/>
      <c r="I57" s="181"/>
      <c r="J57" s="182">
        <f>J82</f>
        <v>0</v>
      </c>
      <c r="K57" s="178"/>
      <c r="L57" s="183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77"/>
      <c r="C58" s="178"/>
      <c r="D58" s="179" t="s">
        <v>90</v>
      </c>
      <c r="E58" s="180"/>
      <c r="F58" s="180"/>
      <c r="G58" s="180"/>
      <c r="H58" s="180"/>
      <c r="I58" s="181"/>
      <c r="J58" s="182">
        <f>J106</f>
        <v>0</v>
      </c>
      <c r="K58" s="178"/>
      <c r="L58" s="183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77"/>
      <c r="C59" s="178"/>
      <c r="D59" s="179" t="s">
        <v>91</v>
      </c>
      <c r="E59" s="180"/>
      <c r="F59" s="180"/>
      <c r="G59" s="180"/>
      <c r="H59" s="180"/>
      <c r="I59" s="181"/>
      <c r="J59" s="182">
        <f>J125</f>
        <v>0</v>
      </c>
      <c r="K59" s="178"/>
      <c r="L59" s="183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77"/>
      <c r="C60" s="178"/>
      <c r="D60" s="179" t="s">
        <v>92</v>
      </c>
      <c r="E60" s="180"/>
      <c r="F60" s="180"/>
      <c r="G60" s="180"/>
      <c r="H60" s="180"/>
      <c r="I60" s="181"/>
      <c r="J60" s="182">
        <f>J128</f>
        <v>0</v>
      </c>
      <c r="K60" s="178"/>
      <c r="L60" s="183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4.88" customHeight="1">
      <c r="A61" s="10"/>
      <c r="B61" s="177"/>
      <c r="C61" s="178"/>
      <c r="D61" s="179" t="s">
        <v>93</v>
      </c>
      <c r="E61" s="180"/>
      <c r="F61" s="180"/>
      <c r="G61" s="180"/>
      <c r="H61" s="180"/>
      <c r="I61" s="181"/>
      <c r="J61" s="182">
        <f>J207</f>
        <v>0</v>
      </c>
      <c r="K61" s="178"/>
      <c r="L61" s="18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7"/>
      <c r="C62" s="178"/>
      <c r="D62" s="179" t="s">
        <v>94</v>
      </c>
      <c r="E62" s="180"/>
      <c r="F62" s="180"/>
      <c r="G62" s="180"/>
      <c r="H62" s="180"/>
      <c r="I62" s="181"/>
      <c r="J62" s="182">
        <f>J217</f>
        <v>0</v>
      </c>
      <c r="K62" s="178"/>
      <c r="L62" s="18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131"/>
      <c r="J63" s="41"/>
      <c r="K63" s="41"/>
      <c r="L63" s="132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161"/>
      <c r="J64" s="61"/>
      <c r="K64" s="61"/>
      <c r="L64" s="132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164"/>
      <c r="J68" s="63"/>
      <c r="K68" s="63"/>
      <c r="L68" s="132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95</v>
      </c>
      <c r="D69" s="41"/>
      <c r="E69" s="41"/>
      <c r="F69" s="41"/>
      <c r="G69" s="41"/>
      <c r="H69" s="41"/>
      <c r="I69" s="131"/>
      <c r="J69" s="41"/>
      <c r="K69" s="41"/>
      <c r="L69" s="132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131"/>
      <c r="J70" s="41"/>
      <c r="K70" s="41"/>
      <c r="L70" s="132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131"/>
      <c r="J71" s="41"/>
      <c r="K71" s="41"/>
      <c r="L71" s="132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70" t="str">
        <f>E7</f>
        <v>Návrh parkoviště za sportovní halou, Chrudim</v>
      </c>
      <c r="F72" s="41"/>
      <c r="G72" s="41"/>
      <c r="H72" s="41"/>
      <c r="I72" s="131"/>
      <c r="J72" s="41"/>
      <c r="K72" s="41"/>
      <c r="L72" s="132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31"/>
      <c r="J73" s="41"/>
      <c r="K73" s="41"/>
      <c r="L73" s="132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21</v>
      </c>
      <c r="D74" s="41"/>
      <c r="E74" s="41"/>
      <c r="F74" s="28" t="str">
        <f>F10</f>
        <v>Chrudim</v>
      </c>
      <c r="G74" s="41"/>
      <c r="H74" s="41"/>
      <c r="I74" s="135" t="s">
        <v>23</v>
      </c>
      <c r="J74" s="73" t="str">
        <f>IF(J10="","",J10)</f>
        <v>24. 9. 2019</v>
      </c>
      <c r="K74" s="41"/>
      <c r="L74" s="132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131"/>
      <c r="J75" s="41"/>
      <c r="K75" s="41"/>
      <c r="L75" s="132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25</v>
      </c>
      <c r="D76" s="41"/>
      <c r="E76" s="41"/>
      <c r="F76" s="28" t="str">
        <f>E13</f>
        <v>Město Chrudim</v>
      </c>
      <c r="G76" s="41"/>
      <c r="H76" s="41"/>
      <c r="I76" s="135" t="s">
        <v>33</v>
      </c>
      <c r="J76" s="37" t="str">
        <f>E19</f>
        <v>DI PROJEKT s.r.o.</v>
      </c>
      <c r="K76" s="41"/>
      <c r="L76" s="132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31</v>
      </c>
      <c r="D77" s="41"/>
      <c r="E77" s="41"/>
      <c r="F77" s="28" t="str">
        <f>IF(E16="","",E16)</f>
        <v>Vyplň údaj</v>
      </c>
      <c r="G77" s="41"/>
      <c r="H77" s="41"/>
      <c r="I77" s="135" t="s">
        <v>38</v>
      </c>
      <c r="J77" s="37" t="str">
        <f>E22</f>
        <v>DI PROJEKT s.r.o.</v>
      </c>
      <c r="K77" s="41"/>
      <c r="L77" s="132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0.32" customHeight="1">
      <c r="A78" s="39"/>
      <c r="B78" s="40"/>
      <c r="C78" s="41"/>
      <c r="D78" s="41"/>
      <c r="E78" s="41"/>
      <c r="F78" s="41"/>
      <c r="G78" s="41"/>
      <c r="H78" s="41"/>
      <c r="I78" s="131"/>
      <c r="J78" s="41"/>
      <c r="K78" s="41"/>
      <c r="L78" s="132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1" customFormat="1" ht="29.28" customHeight="1">
      <c r="A79" s="184"/>
      <c r="B79" s="185"/>
      <c r="C79" s="186" t="s">
        <v>96</v>
      </c>
      <c r="D79" s="187" t="s">
        <v>60</v>
      </c>
      <c r="E79" s="187" t="s">
        <v>56</v>
      </c>
      <c r="F79" s="187" t="s">
        <v>57</v>
      </c>
      <c r="G79" s="187" t="s">
        <v>97</v>
      </c>
      <c r="H79" s="187" t="s">
        <v>98</v>
      </c>
      <c r="I79" s="188" t="s">
        <v>99</v>
      </c>
      <c r="J79" s="187" t="s">
        <v>86</v>
      </c>
      <c r="K79" s="189" t="s">
        <v>100</v>
      </c>
      <c r="L79" s="190"/>
      <c r="M79" s="93" t="s">
        <v>19</v>
      </c>
      <c r="N79" s="94" t="s">
        <v>45</v>
      </c>
      <c r="O79" s="94" t="s">
        <v>101</v>
      </c>
      <c r="P79" s="94" t="s">
        <v>102</v>
      </c>
      <c r="Q79" s="94" t="s">
        <v>103</v>
      </c>
      <c r="R79" s="94" t="s">
        <v>104</v>
      </c>
      <c r="S79" s="94" t="s">
        <v>105</v>
      </c>
      <c r="T79" s="95" t="s">
        <v>106</v>
      </c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</row>
    <row r="80" s="2" customFormat="1" ht="22.8" customHeight="1">
      <c r="A80" s="39"/>
      <c r="B80" s="40"/>
      <c r="C80" s="100" t="s">
        <v>107</v>
      </c>
      <c r="D80" s="41"/>
      <c r="E80" s="41"/>
      <c r="F80" s="41"/>
      <c r="G80" s="41"/>
      <c r="H80" s="41"/>
      <c r="I80" s="131"/>
      <c r="J80" s="191">
        <f>BK80</f>
        <v>0</v>
      </c>
      <c r="K80" s="41"/>
      <c r="L80" s="45"/>
      <c r="M80" s="96"/>
      <c r="N80" s="192"/>
      <c r="O80" s="97"/>
      <c r="P80" s="193">
        <f>P81</f>
        <v>0</v>
      </c>
      <c r="Q80" s="97"/>
      <c r="R80" s="193">
        <f>R81</f>
        <v>15.242909881000003</v>
      </c>
      <c r="S80" s="97"/>
      <c r="T80" s="194">
        <f>T81</f>
        <v>39.545999999999999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T80" s="18" t="s">
        <v>74</v>
      </c>
      <c r="AU80" s="18" t="s">
        <v>87</v>
      </c>
      <c r="BK80" s="195">
        <f>BK81</f>
        <v>0</v>
      </c>
    </row>
    <row r="81" s="12" customFormat="1" ht="25.92" customHeight="1">
      <c r="A81" s="12"/>
      <c r="B81" s="196"/>
      <c r="C81" s="197"/>
      <c r="D81" s="198" t="s">
        <v>74</v>
      </c>
      <c r="E81" s="199" t="s">
        <v>108</v>
      </c>
      <c r="F81" s="199" t="s">
        <v>109</v>
      </c>
      <c r="G81" s="197"/>
      <c r="H81" s="197"/>
      <c r="I81" s="200"/>
      <c r="J81" s="201">
        <f>BK81</f>
        <v>0</v>
      </c>
      <c r="K81" s="197"/>
      <c r="L81" s="202"/>
      <c r="M81" s="203"/>
      <c r="N81" s="204"/>
      <c r="O81" s="204"/>
      <c r="P81" s="205">
        <f>P82+P106+P125+P128+P217</f>
        <v>0</v>
      </c>
      <c r="Q81" s="204"/>
      <c r="R81" s="205">
        <f>R82+R106+R125+R128+R217</f>
        <v>15.242909881000003</v>
      </c>
      <c r="S81" s="204"/>
      <c r="T81" s="206">
        <f>T82+T106+T125+T128+T217</f>
        <v>39.545999999999999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7" t="s">
        <v>80</v>
      </c>
      <c r="AT81" s="208" t="s">
        <v>74</v>
      </c>
      <c r="AU81" s="208" t="s">
        <v>75</v>
      </c>
      <c r="AY81" s="207" t="s">
        <v>110</v>
      </c>
      <c r="BK81" s="209">
        <f>BK82+BK106+BK125+BK128+BK217</f>
        <v>0</v>
      </c>
    </row>
    <row r="82" s="12" customFormat="1" ht="22.8" customHeight="1">
      <c r="A82" s="12"/>
      <c r="B82" s="196"/>
      <c r="C82" s="197"/>
      <c r="D82" s="198" t="s">
        <v>74</v>
      </c>
      <c r="E82" s="210" t="s">
        <v>80</v>
      </c>
      <c r="F82" s="210" t="s">
        <v>111</v>
      </c>
      <c r="G82" s="197"/>
      <c r="H82" s="197"/>
      <c r="I82" s="200"/>
      <c r="J82" s="211">
        <f>BK82</f>
        <v>0</v>
      </c>
      <c r="K82" s="197"/>
      <c r="L82" s="202"/>
      <c r="M82" s="203"/>
      <c r="N82" s="204"/>
      <c r="O82" s="204"/>
      <c r="P82" s="205">
        <f>SUM(P83:P105)</f>
        <v>0</v>
      </c>
      <c r="Q82" s="204"/>
      <c r="R82" s="205">
        <f>SUM(R83:R105)</f>
        <v>0.0045855399999999999</v>
      </c>
      <c r="S82" s="204"/>
      <c r="T82" s="206">
        <f>SUM(T83:T105)</f>
        <v>14.464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7" t="s">
        <v>80</v>
      </c>
      <c r="AT82" s="208" t="s">
        <v>74</v>
      </c>
      <c r="AU82" s="208" t="s">
        <v>80</v>
      </c>
      <c r="AY82" s="207" t="s">
        <v>110</v>
      </c>
      <c r="BK82" s="209">
        <f>SUM(BK83:BK105)</f>
        <v>0</v>
      </c>
    </row>
    <row r="83" s="2" customFormat="1" ht="21.75" customHeight="1">
      <c r="A83" s="39"/>
      <c r="B83" s="40"/>
      <c r="C83" s="212" t="s">
        <v>80</v>
      </c>
      <c r="D83" s="212" t="s">
        <v>112</v>
      </c>
      <c r="E83" s="213" t="s">
        <v>113</v>
      </c>
      <c r="F83" s="214" t="s">
        <v>114</v>
      </c>
      <c r="G83" s="215" t="s">
        <v>115</v>
      </c>
      <c r="H83" s="216">
        <v>113</v>
      </c>
      <c r="I83" s="217"/>
      <c r="J83" s="218">
        <f>ROUND(I83*H83,2)</f>
        <v>0</v>
      </c>
      <c r="K83" s="214" t="s">
        <v>116</v>
      </c>
      <c r="L83" s="45"/>
      <c r="M83" s="219" t="s">
        <v>19</v>
      </c>
      <c r="N83" s="220" t="s">
        <v>46</v>
      </c>
      <c r="O83" s="85"/>
      <c r="P83" s="221">
        <f>O83*H83</f>
        <v>0</v>
      </c>
      <c r="Q83" s="221">
        <v>4.0580000000000001E-05</v>
      </c>
      <c r="R83" s="221">
        <f>Q83*H83</f>
        <v>0.0045855399999999999</v>
      </c>
      <c r="S83" s="221">
        <v>0.128</v>
      </c>
      <c r="T83" s="222">
        <f>S83*H83</f>
        <v>14.464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23" t="s">
        <v>117</v>
      </c>
      <c r="AT83" s="223" t="s">
        <v>112</v>
      </c>
      <c r="AU83" s="223" t="s">
        <v>82</v>
      </c>
      <c r="AY83" s="18" t="s">
        <v>110</v>
      </c>
      <c r="BE83" s="224">
        <f>IF(N83="základní",J83,0)</f>
        <v>0</v>
      </c>
      <c r="BF83" s="224">
        <f>IF(N83="snížená",J83,0)</f>
        <v>0</v>
      </c>
      <c r="BG83" s="224">
        <f>IF(N83="zákl. přenesená",J83,0)</f>
        <v>0</v>
      </c>
      <c r="BH83" s="224">
        <f>IF(N83="sníž. přenesená",J83,0)</f>
        <v>0</v>
      </c>
      <c r="BI83" s="224">
        <f>IF(N83="nulová",J83,0)</f>
        <v>0</v>
      </c>
      <c r="BJ83" s="18" t="s">
        <v>80</v>
      </c>
      <c r="BK83" s="224">
        <f>ROUND(I83*H83,2)</f>
        <v>0</v>
      </c>
      <c r="BL83" s="18" t="s">
        <v>117</v>
      </c>
      <c r="BM83" s="223" t="s">
        <v>118</v>
      </c>
    </row>
    <row r="84" s="2" customFormat="1">
      <c r="A84" s="39"/>
      <c r="B84" s="40"/>
      <c r="C84" s="41"/>
      <c r="D84" s="225" t="s">
        <v>119</v>
      </c>
      <c r="E84" s="41"/>
      <c r="F84" s="226" t="s">
        <v>120</v>
      </c>
      <c r="G84" s="41"/>
      <c r="H84" s="41"/>
      <c r="I84" s="131"/>
      <c r="J84" s="41"/>
      <c r="K84" s="41"/>
      <c r="L84" s="45"/>
      <c r="M84" s="227"/>
      <c r="N84" s="228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119</v>
      </c>
      <c r="AU84" s="18" t="s">
        <v>82</v>
      </c>
    </row>
    <row r="85" s="13" customFormat="1">
      <c r="A85" s="13"/>
      <c r="B85" s="229"/>
      <c r="C85" s="230"/>
      <c r="D85" s="225" t="s">
        <v>121</v>
      </c>
      <c r="E85" s="231" t="s">
        <v>19</v>
      </c>
      <c r="F85" s="232" t="s">
        <v>122</v>
      </c>
      <c r="G85" s="230"/>
      <c r="H85" s="231" t="s">
        <v>19</v>
      </c>
      <c r="I85" s="233"/>
      <c r="J85" s="230"/>
      <c r="K85" s="230"/>
      <c r="L85" s="234"/>
      <c r="M85" s="235"/>
      <c r="N85" s="236"/>
      <c r="O85" s="236"/>
      <c r="P85" s="236"/>
      <c r="Q85" s="236"/>
      <c r="R85" s="236"/>
      <c r="S85" s="236"/>
      <c r="T85" s="237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8" t="s">
        <v>121</v>
      </c>
      <c r="AU85" s="238" t="s">
        <v>82</v>
      </c>
      <c r="AV85" s="13" t="s">
        <v>80</v>
      </c>
      <c r="AW85" s="13" t="s">
        <v>37</v>
      </c>
      <c r="AX85" s="13" t="s">
        <v>75</v>
      </c>
      <c r="AY85" s="238" t="s">
        <v>110</v>
      </c>
    </row>
    <row r="86" s="14" customFormat="1">
      <c r="A86" s="14"/>
      <c r="B86" s="239"/>
      <c r="C86" s="240"/>
      <c r="D86" s="225" t="s">
        <v>121</v>
      </c>
      <c r="E86" s="241" t="s">
        <v>19</v>
      </c>
      <c r="F86" s="242" t="s">
        <v>123</v>
      </c>
      <c r="G86" s="240"/>
      <c r="H86" s="243">
        <v>113</v>
      </c>
      <c r="I86" s="244"/>
      <c r="J86" s="240"/>
      <c r="K86" s="240"/>
      <c r="L86" s="245"/>
      <c r="M86" s="246"/>
      <c r="N86" s="247"/>
      <c r="O86" s="247"/>
      <c r="P86" s="247"/>
      <c r="Q86" s="247"/>
      <c r="R86" s="247"/>
      <c r="S86" s="247"/>
      <c r="T86" s="248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49" t="s">
        <v>121</v>
      </c>
      <c r="AU86" s="249" t="s">
        <v>82</v>
      </c>
      <c r="AV86" s="14" t="s">
        <v>82</v>
      </c>
      <c r="AW86" s="14" t="s">
        <v>37</v>
      </c>
      <c r="AX86" s="14" t="s">
        <v>80</v>
      </c>
      <c r="AY86" s="249" t="s">
        <v>110</v>
      </c>
    </row>
    <row r="87" s="2" customFormat="1" ht="21.75" customHeight="1">
      <c r="A87" s="39"/>
      <c r="B87" s="40"/>
      <c r="C87" s="212" t="s">
        <v>82</v>
      </c>
      <c r="D87" s="212" t="s">
        <v>112</v>
      </c>
      <c r="E87" s="213" t="s">
        <v>124</v>
      </c>
      <c r="F87" s="214" t="s">
        <v>125</v>
      </c>
      <c r="G87" s="215" t="s">
        <v>126</v>
      </c>
      <c r="H87" s="216">
        <v>6.1500000000000004</v>
      </c>
      <c r="I87" s="217"/>
      <c r="J87" s="218">
        <f>ROUND(I87*H87,2)</f>
        <v>0</v>
      </c>
      <c r="K87" s="214" t="s">
        <v>116</v>
      </c>
      <c r="L87" s="45"/>
      <c r="M87" s="219" t="s">
        <v>19</v>
      </c>
      <c r="N87" s="220" t="s">
        <v>46</v>
      </c>
      <c r="O87" s="85"/>
      <c r="P87" s="221">
        <f>O87*H87</f>
        <v>0</v>
      </c>
      <c r="Q87" s="221">
        <v>0</v>
      </c>
      <c r="R87" s="221">
        <f>Q87*H87</f>
        <v>0</v>
      </c>
      <c r="S87" s="221">
        <v>0</v>
      </c>
      <c r="T87" s="222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23" t="s">
        <v>117</v>
      </c>
      <c r="AT87" s="223" t="s">
        <v>112</v>
      </c>
      <c r="AU87" s="223" t="s">
        <v>82</v>
      </c>
      <c r="AY87" s="18" t="s">
        <v>110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8" t="s">
        <v>80</v>
      </c>
      <c r="BK87" s="224">
        <f>ROUND(I87*H87,2)</f>
        <v>0</v>
      </c>
      <c r="BL87" s="18" t="s">
        <v>117</v>
      </c>
      <c r="BM87" s="223" t="s">
        <v>127</v>
      </c>
    </row>
    <row r="88" s="2" customFormat="1">
      <c r="A88" s="39"/>
      <c r="B88" s="40"/>
      <c r="C88" s="41"/>
      <c r="D88" s="225" t="s">
        <v>119</v>
      </c>
      <c r="E88" s="41"/>
      <c r="F88" s="226" t="s">
        <v>128</v>
      </c>
      <c r="G88" s="41"/>
      <c r="H88" s="41"/>
      <c r="I88" s="131"/>
      <c r="J88" s="41"/>
      <c r="K88" s="41"/>
      <c r="L88" s="45"/>
      <c r="M88" s="227"/>
      <c r="N88" s="228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119</v>
      </c>
      <c r="AU88" s="18" t="s">
        <v>82</v>
      </c>
    </row>
    <row r="89" s="13" customFormat="1">
      <c r="A89" s="13"/>
      <c r="B89" s="229"/>
      <c r="C89" s="230"/>
      <c r="D89" s="225" t="s">
        <v>121</v>
      </c>
      <c r="E89" s="231" t="s">
        <v>19</v>
      </c>
      <c r="F89" s="232" t="s">
        <v>122</v>
      </c>
      <c r="G89" s="230"/>
      <c r="H89" s="231" t="s">
        <v>19</v>
      </c>
      <c r="I89" s="233"/>
      <c r="J89" s="230"/>
      <c r="K89" s="230"/>
      <c r="L89" s="234"/>
      <c r="M89" s="235"/>
      <c r="N89" s="236"/>
      <c r="O89" s="236"/>
      <c r="P89" s="236"/>
      <c r="Q89" s="236"/>
      <c r="R89" s="236"/>
      <c r="S89" s="236"/>
      <c r="T89" s="237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8" t="s">
        <v>121</v>
      </c>
      <c r="AU89" s="238" t="s">
        <v>82</v>
      </c>
      <c r="AV89" s="13" t="s">
        <v>80</v>
      </c>
      <c r="AW89" s="13" t="s">
        <v>37</v>
      </c>
      <c r="AX89" s="13" t="s">
        <v>75</v>
      </c>
      <c r="AY89" s="238" t="s">
        <v>110</v>
      </c>
    </row>
    <row r="90" s="14" customFormat="1">
      <c r="A90" s="14"/>
      <c r="B90" s="239"/>
      <c r="C90" s="240"/>
      <c r="D90" s="225" t="s">
        <v>121</v>
      </c>
      <c r="E90" s="241" t="s">
        <v>19</v>
      </c>
      <c r="F90" s="242" t="s">
        <v>129</v>
      </c>
      <c r="G90" s="240"/>
      <c r="H90" s="243">
        <v>6.1500000000000004</v>
      </c>
      <c r="I90" s="244"/>
      <c r="J90" s="240"/>
      <c r="K90" s="240"/>
      <c r="L90" s="245"/>
      <c r="M90" s="246"/>
      <c r="N90" s="247"/>
      <c r="O90" s="247"/>
      <c r="P90" s="247"/>
      <c r="Q90" s="247"/>
      <c r="R90" s="247"/>
      <c r="S90" s="247"/>
      <c r="T90" s="248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9" t="s">
        <v>121</v>
      </c>
      <c r="AU90" s="249" t="s">
        <v>82</v>
      </c>
      <c r="AV90" s="14" t="s">
        <v>82</v>
      </c>
      <c r="AW90" s="14" t="s">
        <v>37</v>
      </c>
      <c r="AX90" s="14" t="s">
        <v>80</v>
      </c>
      <c r="AY90" s="249" t="s">
        <v>110</v>
      </c>
    </row>
    <row r="91" s="2" customFormat="1" ht="21.75" customHeight="1">
      <c r="A91" s="39"/>
      <c r="B91" s="40"/>
      <c r="C91" s="212" t="s">
        <v>130</v>
      </c>
      <c r="D91" s="212" t="s">
        <v>112</v>
      </c>
      <c r="E91" s="213" t="s">
        <v>131</v>
      </c>
      <c r="F91" s="214" t="s">
        <v>132</v>
      </c>
      <c r="G91" s="215" t="s">
        <v>126</v>
      </c>
      <c r="H91" s="216">
        <v>6.1500000000000004</v>
      </c>
      <c r="I91" s="217"/>
      <c r="J91" s="218">
        <f>ROUND(I91*H91,2)</f>
        <v>0</v>
      </c>
      <c r="K91" s="214" t="s">
        <v>116</v>
      </c>
      <c r="L91" s="45"/>
      <c r="M91" s="219" t="s">
        <v>19</v>
      </c>
      <c r="N91" s="220" t="s">
        <v>46</v>
      </c>
      <c r="O91" s="85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23" t="s">
        <v>117</v>
      </c>
      <c r="AT91" s="223" t="s">
        <v>112</v>
      </c>
      <c r="AU91" s="223" t="s">
        <v>82</v>
      </c>
      <c r="AY91" s="18" t="s">
        <v>110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8" t="s">
        <v>80</v>
      </c>
      <c r="BK91" s="224">
        <f>ROUND(I91*H91,2)</f>
        <v>0</v>
      </c>
      <c r="BL91" s="18" t="s">
        <v>117</v>
      </c>
      <c r="BM91" s="223" t="s">
        <v>133</v>
      </c>
    </row>
    <row r="92" s="2" customFormat="1">
      <c r="A92" s="39"/>
      <c r="B92" s="40"/>
      <c r="C92" s="41"/>
      <c r="D92" s="225" t="s">
        <v>119</v>
      </c>
      <c r="E92" s="41"/>
      <c r="F92" s="226" t="s">
        <v>128</v>
      </c>
      <c r="G92" s="41"/>
      <c r="H92" s="41"/>
      <c r="I92" s="131"/>
      <c r="J92" s="41"/>
      <c r="K92" s="41"/>
      <c r="L92" s="45"/>
      <c r="M92" s="227"/>
      <c r="N92" s="228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119</v>
      </c>
      <c r="AU92" s="18" t="s">
        <v>82</v>
      </c>
    </row>
    <row r="93" s="2" customFormat="1" ht="21.75" customHeight="1">
      <c r="A93" s="39"/>
      <c r="B93" s="40"/>
      <c r="C93" s="212" t="s">
        <v>117</v>
      </c>
      <c r="D93" s="212" t="s">
        <v>112</v>
      </c>
      <c r="E93" s="213" t="s">
        <v>134</v>
      </c>
      <c r="F93" s="214" t="s">
        <v>135</v>
      </c>
      <c r="G93" s="215" t="s">
        <v>126</v>
      </c>
      <c r="H93" s="216">
        <v>6.1500000000000004</v>
      </c>
      <c r="I93" s="217"/>
      <c r="J93" s="218">
        <f>ROUND(I93*H93,2)</f>
        <v>0</v>
      </c>
      <c r="K93" s="214" t="s">
        <v>116</v>
      </c>
      <c r="L93" s="45"/>
      <c r="M93" s="219" t="s">
        <v>19</v>
      </c>
      <c r="N93" s="220" t="s">
        <v>46</v>
      </c>
      <c r="O93" s="85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3" t="s">
        <v>117</v>
      </c>
      <c r="AT93" s="223" t="s">
        <v>112</v>
      </c>
      <c r="AU93" s="223" t="s">
        <v>82</v>
      </c>
      <c r="AY93" s="18" t="s">
        <v>110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8" t="s">
        <v>80</v>
      </c>
      <c r="BK93" s="224">
        <f>ROUND(I93*H93,2)</f>
        <v>0</v>
      </c>
      <c r="BL93" s="18" t="s">
        <v>117</v>
      </c>
      <c r="BM93" s="223" t="s">
        <v>136</v>
      </c>
    </row>
    <row r="94" s="2" customFormat="1">
      <c r="A94" s="39"/>
      <c r="B94" s="40"/>
      <c r="C94" s="41"/>
      <c r="D94" s="225" t="s">
        <v>119</v>
      </c>
      <c r="E94" s="41"/>
      <c r="F94" s="226" t="s">
        <v>137</v>
      </c>
      <c r="G94" s="41"/>
      <c r="H94" s="41"/>
      <c r="I94" s="131"/>
      <c r="J94" s="41"/>
      <c r="K94" s="41"/>
      <c r="L94" s="45"/>
      <c r="M94" s="227"/>
      <c r="N94" s="228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119</v>
      </c>
      <c r="AU94" s="18" t="s">
        <v>82</v>
      </c>
    </row>
    <row r="95" s="14" customFormat="1">
      <c r="A95" s="14"/>
      <c r="B95" s="239"/>
      <c r="C95" s="240"/>
      <c r="D95" s="225" t="s">
        <v>121</v>
      </c>
      <c r="E95" s="241" t="s">
        <v>19</v>
      </c>
      <c r="F95" s="242" t="s">
        <v>138</v>
      </c>
      <c r="G95" s="240"/>
      <c r="H95" s="243">
        <v>6.1500000000000004</v>
      </c>
      <c r="I95" s="244"/>
      <c r="J95" s="240"/>
      <c r="K95" s="240"/>
      <c r="L95" s="245"/>
      <c r="M95" s="246"/>
      <c r="N95" s="247"/>
      <c r="O95" s="247"/>
      <c r="P95" s="247"/>
      <c r="Q95" s="247"/>
      <c r="R95" s="247"/>
      <c r="S95" s="247"/>
      <c r="T95" s="248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9" t="s">
        <v>121</v>
      </c>
      <c r="AU95" s="249" t="s">
        <v>82</v>
      </c>
      <c r="AV95" s="14" t="s">
        <v>82</v>
      </c>
      <c r="AW95" s="14" t="s">
        <v>37</v>
      </c>
      <c r="AX95" s="14" t="s">
        <v>80</v>
      </c>
      <c r="AY95" s="249" t="s">
        <v>110</v>
      </c>
    </row>
    <row r="96" s="2" customFormat="1" ht="33" customHeight="1">
      <c r="A96" s="39"/>
      <c r="B96" s="40"/>
      <c r="C96" s="212" t="s">
        <v>139</v>
      </c>
      <c r="D96" s="212" t="s">
        <v>112</v>
      </c>
      <c r="E96" s="213" t="s">
        <v>140</v>
      </c>
      <c r="F96" s="214" t="s">
        <v>141</v>
      </c>
      <c r="G96" s="215" t="s">
        <v>126</v>
      </c>
      <c r="H96" s="216">
        <v>18.449999999999999</v>
      </c>
      <c r="I96" s="217"/>
      <c r="J96" s="218">
        <f>ROUND(I96*H96,2)</f>
        <v>0</v>
      </c>
      <c r="K96" s="214" t="s">
        <v>116</v>
      </c>
      <c r="L96" s="45"/>
      <c r="M96" s="219" t="s">
        <v>19</v>
      </c>
      <c r="N96" s="220" t="s">
        <v>46</v>
      </c>
      <c r="O96" s="85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3" t="s">
        <v>117</v>
      </c>
      <c r="AT96" s="223" t="s">
        <v>112</v>
      </c>
      <c r="AU96" s="223" t="s">
        <v>82</v>
      </c>
      <c r="AY96" s="18" t="s">
        <v>110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8" t="s">
        <v>80</v>
      </c>
      <c r="BK96" s="224">
        <f>ROUND(I96*H96,2)</f>
        <v>0</v>
      </c>
      <c r="BL96" s="18" t="s">
        <v>117</v>
      </c>
      <c r="BM96" s="223" t="s">
        <v>142</v>
      </c>
    </row>
    <row r="97" s="2" customFormat="1">
      <c r="A97" s="39"/>
      <c r="B97" s="40"/>
      <c r="C97" s="41"/>
      <c r="D97" s="225" t="s">
        <v>119</v>
      </c>
      <c r="E97" s="41"/>
      <c r="F97" s="226" t="s">
        <v>137</v>
      </c>
      <c r="G97" s="41"/>
      <c r="H97" s="41"/>
      <c r="I97" s="131"/>
      <c r="J97" s="41"/>
      <c r="K97" s="41"/>
      <c r="L97" s="45"/>
      <c r="M97" s="227"/>
      <c r="N97" s="228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119</v>
      </c>
      <c r="AU97" s="18" t="s">
        <v>82</v>
      </c>
    </row>
    <row r="98" s="14" customFormat="1">
      <c r="A98" s="14"/>
      <c r="B98" s="239"/>
      <c r="C98" s="240"/>
      <c r="D98" s="225" t="s">
        <v>121</v>
      </c>
      <c r="E98" s="241" t="s">
        <v>19</v>
      </c>
      <c r="F98" s="242" t="s">
        <v>143</v>
      </c>
      <c r="G98" s="240"/>
      <c r="H98" s="243">
        <v>18.449999999999999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9" t="s">
        <v>121</v>
      </c>
      <c r="AU98" s="249" t="s">
        <v>82</v>
      </c>
      <c r="AV98" s="14" t="s">
        <v>82</v>
      </c>
      <c r="AW98" s="14" t="s">
        <v>37</v>
      </c>
      <c r="AX98" s="14" t="s">
        <v>80</v>
      </c>
      <c r="AY98" s="249" t="s">
        <v>110</v>
      </c>
    </row>
    <row r="99" s="2" customFormat="1" ht="21.75" customHeight="1">
      <c r="A99" s="39"/>
      <c r="B99" s="40"/>
      <c r="C99" s="212" t="s">
        <v>144</v>
      </c>
      <c r="D99" s="212" t="s">
        <v>112</v>
      </c>
      <c r="E99" s="213" t="s">
        <v>145</v>
      </c>
      <c r="F99" s="214" t="s">
        <v>146</v>
      </c>
      <c r="G99" s="215" t="s">
        <v>126</v>
      </c>
      <c r="H99" s="216">
        <v>6.1500000000000004</v>
      </c>
      <c r="I99" s="217"/>
      <c r="J99" s="218">
        <f>ROUND(I99*H99,2)</f>
        <v>0</v>
      </c>
      <c r="K99" s="214" t="s">
        <v>116</v>
      </c>
      <c r="L99" s="45"/>
      <c r="M99" s="219" t="s">
        <v>19</v>
      </c>
      <c r="N99" s="220" t="s">
        <v>46</v>
      </c>
      <c r="O99" s="85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3" t="s">
        <v>117</v>
      </c>
      <c r="AT99" s="223" t="s">
        <v>112</v>
      </c>
      <c r="AU99" s="223" t="s">
        <v>82</v>
      </c>
      <c r="AY99" s="18" t="s">
        <v>110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8" t="s">
        <v>80</v>
      </c>
      <c r="BK99" s="224">
        <f>ROUND(I99*H99,2)</f>
        <v>0</v>
      </c>
      <c r="BL99" s="18" t="s">
        <v>117</v>
      </c>
      <c r="BM99" s="223" t="s">
        <v>147</v>
      </c>
    </row>
    <row r="100" s="2" customFormat="1">
      <c r="A100" s="39"/>
      <c r="B100" s="40"/>
      <c r="C100" s="41"/>
      <c r="D100" s="225" t="s">
        <v>119</v>
      </c>
      <c r="E100" s="41"/>
      <c r="F100" s="226" t="s">
        <v>148</v>
      </c>
      <c r="G100" s="41"/>
      <c r="H100" s="41"/>
      <c r="I100" s="131"/>
      <c r="J100" s="41"/>
      <c r="K100" s="41"/>
      <c r="L100" s="45"/>
      <c r="M100" s="227"/>
      <c r="N100" s="22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119</v>
      </c>
      <c r="AU100" s="18" t="s">
        <v>82</v>
      </c>
    </row>
    <row r="101" s="2" customFormat="1" ht="16.5" customHeight="1">
      <c r="A101" s="39"/>
      <c r="B101" s="40"/>
      <c r="C101" s="212" t="s">
        <v>149</v>
      </c>
      <c r="D101" s="212" t="s">
        <v>112</v>
      </c>
      <c r="E101" s="213" t="s">
        <v>150</v>
      </c>
      <c r="F101" s="214" t="s">
        <v>151</v>
      </c>
      <c r="G101" s="215" t="s">
        <v>126</v>
      </c>
      <c r="H101" s="216">
        <v>6.1500000000000004</v>
      </c>
      <c r="I101" s="217"/>
      <c r="J101" s="218">
        <f>ROUND(I101*H101,2)</f>
        <v>0</v>
      </c>
      <c r="K101" s="214" t="s">
        <v>116</v>
      </c>
      <c r="L101" s="45"/>
      <c r="M101" s="219" t="s">
        <v>19</v>
      </c>
      <c r="N101" s="220" t="s">
        <v>46</v>
      </c>
      <c r="O101" s="85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3" t="s">
        <v>117</v>
      </c>
      <c r="AT101" s="223" t="s">
        <v>112</v>
      </c>
      <c r="AU101" s="223" t="s">
        <v>82</v>
      </c>
      <c r="AY101" s="18" t="s">
        <v>110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8" t="s">
        <v>80</v>
      </c>
      <c r="BK101" s="224">
        <f>ROUND(I101*H101,2)</f>
        <v>0</v>
      </c>
      <c r="BL101" s="18" t="s">
        <v>117</v>
      </c>
      <c r="BM101" s="223" t="s">
        <v>152</v>
      </c>
    </row>
    <row r="102" s="2" customFormat="1">
      <c r="A102" s="39"/>
      <c r="B102" s="40"/>
      <c r="C102" s="41"/>
      <c r="D102" s="225" t="s">
        <v>119</v>
      </c>
      <c r="E102" s="41"/>
      <c r="F102" s="226" t="s">
        <v>153</v>
      </c>
      <c r="G102" s="41"/>
      <c r="H102" s="41"/>
      <c r="I102" s="131"/>
      <c r="J102" s="41"/>
      <c r="K102" s="41"/>
      <c r="L102" s="45"/>
      <c r="M102" s="227"/>
      <c r="N102" s="228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119</v>
      </c>
      <c r="AU102" s="18" t="s">
        <v>82</v>
      </c>
    </row>
    <row r="103" s="2" customFormat="1" ht="21.75" customHeight="1">
      <c r="A103" s="39"/>
      <c r="B103" s="40"/>
      <c r="C103" s="212" t="s">
        <v>154</v>
      </c>
      <c r="D103" s="212" t="s">
        <v>112</v>
      </c>
      <c r="E103" s="213" t="s">
        <v>155</v>
      </c>
      <c r="F103" s="214" t="s">
        <v>156</v>
      </c>
      <c r="G103" s="215" t="s">
        <v>157</v>
      </c>
      <c r="H103" s="216">
        <v>11.07</v>
      </c>
      <c r="I103" s="217"/>
      <c r="J103" s="218">
        <f>ROUND(I103*H103,2)</f>
        <v>0</v>
      </c>
      <c r="K103" s="214" t="s">
        <v>116</v>
      </c>
      <c r="L103" s="45"/>
      <c r="M103" s="219" t="s">
        <v>19</v>
      </c>
      <c r="N103" s="220" t="s">
        <v>46</v>
      </c>
      <c r="O103" s="85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23" t="s">
        <v>117</v>
      </c>
      <c r="AT103" s="223" t="s">
        <v>112</v>
      </c>
      <c r="AU103" s="223" t="s">
        <v>82</v>
      </c>
      <c r="AY103" s="18" t="s">
        <v>110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8" t="s">
        <v>80</v>
      </c>
      <c r="BK103" s="224">
        <f>ROUND(I103*H103,2)</f>
        <v>0</v>
      </c>
      <c r="BL103" s="18" t="s">
        <v>117</v>
      </c>
      <c r="BM103" s="223" t="s">
        <v>158</v>
      </c>
    </row>
    <row r="104" s="2" customFormat="1">
      <c r="A104" s="39"/>
      <c r="B104" s="40"/>
      <c r="C104" s="41"/>
      <c r="D104" s="225" t="s">
        <v>119</v>
      </c>
      <c r="E104" s="41"/>
      <c r="F104" s="226" t="s">
        <v>159</v>
      </c>
      <c r="G104" s="41"/>
      <c r="H104" s="41"/>
      <c r="I104" s="131"/>
      <c r="J104" s="41"/>
      <c r="K104" s="41"/>
      <c r="L104" s="45"/>
      <c r="M104" s="227"/>
      <c r="N104" s="228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119</v>
      </c>
      <c r="AU104" s="18" t="s">
        <v>82</v>
      </c>
    </row>
    <row r="105" s="14" customFormat="1">
      <c r="A105" s="14"/>
      <c r="B105" s="239"/>
      <c r="C105" s="240"/>
      <c r="D105" s="225" t="s">
        <v>121</v>
      </c>
      <c r="E105" s="241" t="s">
        <v>19</v>
      </c>
      <c r="F105" s="242" t="s">
        <v>160</v>
      </c>
      <c r="G105" s="240"/>
      <c r="H105" s="243">
        <v>11.07</v>
      </c>
      <c r="I105" s="244"/>
      <c r="J105" s="240"/>
      <c r="K105" s="240"/>
      <c r="L105" s="245"/>
      <c r="M105" s="246"/>
      <c r="N105" s="247"/>
      <c r="O105" s="247"/>
      <c r="P105" s="247"/>
      <c r="Q105" s="247"/>
      <c r="R105" s="247"/>
      <c r="S105" s="247"/>
      <c r="T105" s="24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9" t="s">
        <v>121</v>
      </c>
      <c r="AU105" s="249" t="s">
        <v>82</v>
      </c>
      <c r="AV105" s="14" t="s">
        <v>82</v>
      </c>
      <c r="AW105" s="14" t="s">
        <v>37</v>
      </c>
      <c r="AX105" s="14" t="s">
        <v>80</v>
      </c>
      <c r="AY105" s="249" t="s">
        <v>110</v>
      </c>
    </row>
    <row r="106" s="12" customFormat="1" ht="22.8" customHeight="1">
      <c r="A106" s="12"/>
      <c r="B106" s="196"/>
      <c r="C106" s="197"/>
      <c r="D106" s="198" t="s">
        <v>74</v>
      </c>
      <c r="E106" s="210" t="s">
        <v>139</v>
      </c>
      <c r="F106" s="210" t="s">
        <v>161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SUM(P107:P124)</f>
        <v>0</v>
      </c>
      <c r="Q106" s="204"/>
      <c r="R106" s="205">
        <f>SUM(R107:R124)</f>
        <v>0</v>
      </c>
      <c r="S106" s="204"/>
      <c r="T106" s="206">
        <f>SUM(T107:T124)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7" t="s">
        <v>80</v>
      </c>
      <c r="AT106" s="208" t="s">
        <v>74</v>
      </c>
      <c r="AU106" s="208" t="s">
        <v>80</v>
      </c>
      <c r="AY106" s="207" t="s">
        <v>110</v>
      </c>
      <c r="BK106" s="209">
        <f>SUM(BK107:BK124)</f>
        <v>0</v>
      </c>
    </row>
    <row r="107" s="2" customFormat="1" ht="16.5" customHeight="1">
      <c r="A107" s="39"/>
      <c r="B107" s="40"/>
      <c r="C107" s="212" t="s">
        <v>162</v>
      </c>
      <c r="D107" s="212" t="s">
        <v>112</v>
      </c>
      <c r="E107" s="213" t="s">
        <v>163</v>
      </c>
      <c r="F107" s="214" t="s">
        <v>164</v>
      </c>
      <c r="G107" s="215" t="s">
        <v>115</v>
      </c>
      <c r="H107" s="216">
        <v>83.200000000000003</v>
      </c>
      <c r="I107" s="217"/>
      <c r="J107" s="218">
        <f>ROUND(I107*H107,2)</f>
        <v>0</v>
      </c>
      <c r="K107" s="214" t="s">
        <v>116</v>
      </c>
      <c r="L107" s="45"/>
      <c r="M107" s="219" t="s">
        <v>19</v>
      </c>
      <c r="N107" s="220" t="s">
        <v>46</v>
      </c>
      <c r="O107" s="85"/>
      <c r="P107" s="221">
        <f>O107*H107</f>
        <v>0</v>
      </c>
      <c r="Q107" s="221">
        <v>0</v>
      </c>
      <c r="R107" s="221">
        <f>Q107*H107</f>
        <v>0</v>
      </c>
      <c r="S107" s="221">
        <v>0</v>
      </c>
      <c r="T107" s="222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3" t="s">
        <v>117</v>
      </c>
      <c r="AT107" s="223" t="s">
        <v>112</v>
      </c>
      <c r="AU107" s="223" t="s">
        <v>82</v>
      </c>
      <c r="AY107" s="18" t="s">
        <v>110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8" t="s">
        <v>80</v>
      </c>
      <c r="BK107" s="224">
        <f>ROUND(I107*H107,2)</f>
        <v>0</v>
      </c>
      <c r="BL107" s="18" t="s">
        <v>117</v>
      </c>
      <c r="BM107" s="223" t="s">
        <v>165</v>
      </c>
    </row>
    <row r="108" s="13" customFormat="1">
      <c r="A108" s="13"/>
      <c r="B108" s="229"/>
      <c r="C108" s="230"/>
      <c r="D108" s="225" t="s">
        <v>121</v>
      </c>
      <c r="E108" s="231" t="s">
        <v>19</v>
      </c>
      <c r="F108" s="232" t="s">
        <v>122</v>
      </c>
      <c r="G108" s="230"/>
      <c r="H108" s="231" t="s">
        <v>19</v>
      </c>
      <c r="I108" s="233"/>
      <c r="J108" s="230"/>
      <c r="K108" s="230"/>
      <c r="L108" s="234"/>
      <c r="M108" s="235"/>
      <c r="N108" s="236"/>
      <c r="O108" s="236"/>
      <c r="P108" s="236"/>
      <c r="Q108" s="236"/>
      <c r="R108" s="236"/>
      <c r="S108" s="236"/>
      <c r="T108" s="23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8" t="s">
        <v>121</v>
      </c>
      <c r="AU108" s="238" t="s">
        <v>82</v>
      </c>
      <c r="AV108" s="13" t="s">
        <v>80</v>
      </c>
      <c r="AW108" s="13" t="s">
        <v>37</v>
      </c>
      <c r="AX108" s="13" t="s">
        <v>75</v>
      </c>
      <c r="AY108" s="238" t="s">
        <v>110</v>
      </c>
    </row>
    <row r="109" s="14" customFormat="1">
      <c r="A109" s="14"/>
      <c r="B109" s="239"/>
      <c r="C109" s="240"/>
      <c r="D109" s="225" t="s">
        <v>121</v>
      </c>
      <c r="E109" s="241" t="s">
        <v>19</v>
      </c>
      <c r="F109" s="242" t="s">
        <v>166</v>
      </c>
      <c r="G109" s="240"/>
      <c r="H109" s="243">
        <v>13.199999999999999</v>
      </c>
      <c r="I109" s="244"/>
      <c r="J109" s="240"/>
      <c r="K109" s="240"/>
      <c r="L109" s="245"/>
      <c r="M109" s="246"/>
      <c r="N109" s="247"/>
      <c r="O109" s="247"/>
      <c r="P109" s="247"/>
      <c r="Q109" s="247"/>
      <c r="R109" s="247"/>
      <c r="S109" s="247"/>
      <c r="T109" s="24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9" t="s">
        <v>121</v>
      </c>
      <c r="AU109" s="249" t="s">
        <v>82</v>
      </c>
      <c r="AV109" s="14" t="s">
        <v>82</v>
      </c>
      <c r="AW109" s="14" t="s">
        <v>37</v>
      </c>
      <c r="AX109" s="14" t="s">
        <v>75</v>
      </c>
      <c r="AY109" s="249" t="s">
        <v>110</v>
      </c>
    </row>
    <row r="110" s="14" customFormat="1">
      <c r="A110" s="14"/>
      <c r="B110" s="239"/>
      <c r="C110" s="240"/>
      <c r="D110" s="225" t="s">
        <v>121</v>
      </c>
      <c r="E110" s="241" t="s">
        <v>19</v>
      </c>
      <c r="F110" s="242" t="s">
        <v>167</v>
      </c>
      <c r="G110" s="240"/>
      <c r="H110" s="243">
        <v>70</v>
      </c>
      <c r="I110" s="244"/>
      <c r="J110" s="240"/>
      <c r="K110" s="240"/>
      <c r="L110" s="245"/>
      <c r="M110" s="246"/>
      <c r="N110" s="247"/>
      <c r="O110" s="247"/>
      <c r="P110" s="247"/>
      <c r="Q110" s="247"/>
      <c r="R110" s="247"/>
      <c r="S110" s="247"/>
      <c r="T110" s="24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9" t="s">
        <v>121</v>
      </c>
      <c r="AU110" s="249" t="s">
        <v>82</v>
      </c>
      <c r="AV110" s="14" t="s">
        <v>82</v>
      </c>
      <c r="AW110" s="14" t="s">
        <v>37</v>
      </c>
      <c r="AX110" s="14" t="s">
        <v>75</v>
      </c>
      <c r="AY110" s="249" t="s">
        <v>110</v>
      </c>
    </row>
    <row r="111" s="15" customFormat="1">
      <c r="A111" s="15"/>
      <c r="B111" s="250"/>
      <c r="C111" s="251"/>
      <c r="D111" s="225" t="s">
        <v>121</v>
      </c>
      <c r="E111" s="252" t="s">
        <v>19</v>
      </c>
      <c r="F111" s="253" t="s">
        <v>168</v>
      </c>
      <c r="G111" s="251"/>
      <c r="H111" s="254">
        <v>83.200000000000003</v>
      </c>
      <c r="I111" s="255"/>
      <c r="J111" s="251"/>
      <c r="K111" s="251"/>
      <c r="L111" s="256"/>
      <c r="M111" s="257"/>
      <c r="N111" s="258"/>
      <c r="O111" s="258"/>
      <c r="P111" s="258"/>
      <c r="Q111" s="258"/>
      <c r="R111" s="258"/>
      <c r="S111" s="258"/>
      <c r="T111" s="259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0" t="s">
        <v>121</v>
      </c>
      <c r="AU111" s="260" t="s">
        <v>82</v>
      </c>
      <c r="AV111" s="15" t="s">
        <v>117</v>
      </c>
      <c r="AW111" s="15" t="s">
        <v>37</v>
      </c>
      <c r="AX111" s="15" t="s">
        <v>80</v>
      </c>
      <c r="AY111" s="260" t="s">
        <v>110</v>
      </c>
    </row>
    <row r="112" s="2" customFormat="1" ht="21.75" customHeight="1">
      <c r="A112" s="39"/>
      <c r="B112" s="40"/>
      <c r="C112" s="212" t="s">
        <v>169</v>
      </c>
      <c r="D112" s="212" t="s">
        <v>112</v>
      </c>
      <c r="E112" s="213" t="s">
        <v>170</v>
      </c>
      <c r="F112" s="214" t="s">
        <v>171</v>
      </c>
      <c r="G112" s="215" t="s">
        <v>115</v>
      </c>
      <c r="H112" s="216">
        <v>80.299999999999997</v>
      </c>
      <c r="I112" s="217"/>
      <c r="J112" s="218">
        <f>ROUND(I112*H112,2)</f>
        <v>0</v>
      </c>
      <c r="K112" s="214" t="s">
        <v>116</v>
      </c>
      <c r="L112" s="45"/>
      <c r="M112" s="219" t="s">
        <v>19</v>
      </c>
      <c r="N112" s="220" t="s">
        <v>46</v>
      </c>
      <c r="O112" s="85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3" t="s">
        <v>117</v>
      </c>
      <c r="AT112" s="223" t="s">
        <v>112</v>
      </c>
      <c r="AU112" s="223" t="s">
        <v>82</v>
      </c>
      <c r="AY112" s="18" t="s">
        <v>110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8" t="s">
        <v>80</v>
      </c>
      <c r="BK112" s="224">
        <f>ROUND(I112*H112,2)</f>
        <v>0</v>
      </c>
      <c r="BL112" s="18" t="s">
        <v>117</v>
      </c>
      <c r="BM112" s="223" t="s">
        <v>172</v>
      </c>
    </row>
    <row r="113" s="2" customFormat="1">
      <c r="A113" s="39"/>
      <c r="B113" s="40"/>
      <c r="C113" s="41"/>
      <c r="D113" s="225" t="s">
        <v>119</v>
      </c>
      <c r="E113" s="41"/>
      <c r="F113" s="226" t="s">
        <v>173</v>
      </c>
      <c r="G113" s="41"/>
      <c r="H113" s="41"/>
      <c r="I113" s="131"/>
      <c r="J113" s="41"/>
      <c r="K113" s="41"/>
      <c r="L113" s="45"/>
      <c r="M113" s="227"/>
      <c r="N113" s="228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119</v>
      </c>
      <c r="AU113" s="18" t="s">
        <v>82</v>
      </c>
    </row>
    <row r="114" s="13" customFormat="1">
      <c r="A114" s="13"/>
      <c r="B114" s="229"/>
      <c r="C114" s="230"/>
      <c r="D114" s="225" t="s">
        <v>121</v>
      </c>
      <c r="E114" s="231" t="s">
        <v>19</v>
      </c>
      <c r="F114" s="232" t="s">
        <v>122</v>
      </c>
      <c r="G114" s="230"/>
      <c r="H114" s="231" t="s">
        <v>19</v>
      </c>
      <c r="I114" s="233"/>
      <c r="J114" s="230"/>
      <c r="K114" s="230"/>
      <c r="L114" s="234"/>
      <c r="M114" s="235"/>
      <c r="N114" s="236"/>
      <c r="O114" s="236"/>
      <c r="P114" s="236"/>
      <c r="Q114" s="236"/>
      <c r="R114" s="236"/>
      <c r="S114" s="236"/>
      <c r="T114" s="23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8" t="s">
        <v>121</v>
      </c>
      <c r="AU114" s="238" t="s">
        <v>82</v>
      </c>
      <c r="AV114" s="13" t="s">
        <v>80</v>
      </c>
      <c r="AW114" s="13" t="s">
        <v>37</v>
      </c>
      <c r="AX114" s="13" t="s">
        <v>75</v>
      </c>
      <c r="AY114" s="238" t="s">
        <v>110</v>
      </c>
    </row>
    <row r="115" s="14" customFormat="1">
      <c r="A115" s="14"/>
      <c r="B115" s="239"/>
      <c r="C115" s="240"/>
      <c r="D115" s="225" t="s">
        <v>121</v>
      </c>
      <c r="E115" s="241" t="s">
        <v>19</v>
      </c>
      <c r="F115" s="242" t="s">
        <v>174</v>
      </c>
      <c r="G115" s="240"/>
      <c r="H115" s="243">
        <v>47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9" t="s">
        <v>121</v>
      </c>
      <c r="AU115" s="249" t="s">
        <v>82</v>
      </c>
      <c r="AV115" s="14" t="s">
        <v>82</v>
      </c>
      <c r="AW115" s="14" t="s">
        <v>37</v>
      </c>
      <c r="AX115" s="14" t="s">
        <v>75</v>
      </c>
      <c r="AY115" s="249" t="s">
        <v>110</v>
      </c>
    </row>
    <row r="116" s="14" customFormat="1">
      <c r="A116" s="14"/>
      <c r="B116" s="239"/>
      <c r="C116" s="240"/>
      <c r="D116" s="225" t="s">
        <v>121</v>
      </c>
      <c r="E116" s="241" t="s">
        <v>19</v>
      </c>
      <c r="F116" s="242" t="s">
        <v>175</v>
      </c>
      <c r="G116" s="240"/>
      <c r="H116" s="243">
        <v>33.299999999999997</v>
      </c>
      <c r="I116" s="244"/>
      <c r="J116" s="240"/>
      <c r="K116" s="240"/>
      <c r="L116" s="245"/>
      <c r="M116" s="246"/>
      <c r="N116" s="247"/>
      <c r="O116" s="247"/>
      <c r="P116" s="247"/>
      <c r="Q116" s="247"/>
      <c r="R116" s="247"/>
      <c r="S116" s="247"/>
      <c r="T116" s="24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9" t="s">
        <v>121</v>
      </c>
      <c r="AU116" s="249" t="s">
        <v>82</v>
      </c>
      <c r="AV116" s="14" t="s">
        <v>82</v>
      </c>
      <c r="AW116" s="14" t="s">
        <v>37</v>
      </c>
      <c r="AX116" s="14" t="s">
        <v>75</v>
      </c>
      <c r="AY116" s="249" t="s">
        <v>110</v>
      </c>
    </row>
    <row r="117" s="15" customFormat="1">
      <c r="A117" s="15"/>
      <c r="B117" s="250"/>
      <c r="C117" s="251"/>
      <c r="D117" s="225" t="s">
        <v>121</v>
      </c>
      <c r="E117" s="252" t="s">
        <v>19</v>
      </c>
      <c r="F117" s="253" t="s">
        <v>168</v>
      </c>
      <c r="G117" s="251"/>
      <c r="H117" s="254">
        <v>80.299999999999997</v>
      </c>
      <c r="I117" s="255"/>
      <c r="J117" s="251"/>
      <c r="K117" s="251"/>
      <c r="L117" s="256"/>
      <c r="M117" s="257"/>
      <c r="N117" s="258"/>
      <c r="O117" s="258"/>
      <c r="P117" s="258"/>
      <c r="Q117" s="258"/>
      <c r="R117" s="258"/>
      <c r="S117" s="258"/>
      <c r="T117" s="259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0" t="s">
        <v>121</v>
      </c>
      <c r="AU117" s="260" t="s">
        <v>82</v>
      </c>
      <c r="AV117" s="15" t="s">
        <v>117</v>
      </c>
      <c r="AW117" s="15" t="s">
        <v>37</v>
      </c>
      <c r="AX117" s="15" t="s">
        <v>80</v>
      </c>
      <c r="AY117" s="260" t="s">
        <v>110</v>
      </c>
    </row>
    <row r="118" s="2" customFormat="1" ht="16.5" customHeight="1">
      <c r="A118" s="39"/>
      <c r="B118" s="40"/>
      <c r="C118" s="212" t="s">
        <v>176</v>
      </c>
      <c r="D118" s="212" t="s">
        <v>112</v>
      </c>
      <c r="E118" s="213" t="s">
        <v>177</v>
      </c>
      <c r="F118" s="214" t="s">
        <v>178</v>
      </c>
      <c r="G118" s="215" t="s">
        <v>115</v>
      </c>
      <c r="H118" s="216">
        <v>271</v>
      </c>
      <c r="I118" s="217"/>
      <c r="J118" s="218">
        <f>ROUND(I118*H118,2)</f>
        <v>0</v>
      </c>
      <c r="K118" s="214" t="s">
        <v>116</v>
      </c>
      <c r="L118" s="45"/>
      <c r="M118" s="219" t="s">
        <v>19</v>
      </c>
      <c r="N118" s="220" t="s">
        <v>46</v>
      </c>
      <c r="O118" s="85"/>
      <c r="P118" s="221">
        <f>O118*H118</f>
        <v>0</v>
      </c>
      <c r="Q118" s="221">
        <v>0</v>
      </c>
      <c r="R118" s="221">
        <f>Q118*H118</f>
        <v>0</v>
      </c>
      <c r="S118" s="221">
        <v>0</v>
      </c>
      <c r="T118" s="222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3" t="s">
        <v>117</v>
      </c>
      <c r="AT118" s="223" t="s">
        <v>112</v>
      </c>
      <c r="AU118" s="223" t="s">
        <v>82</v>
      </c>
      <c r="AY118" s="18" t="s">
        <v>110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8" t="s">
        <v>80</v>
      </c>
      <c r="BK118" s="224">
        <f>ROUND(I118*H118,2)</f>
        <v>0</v>
      </c>
      <c r="BL118" s="18" t="s">
        <v>117</v>
      </c>
      <c r="BM118" s="223" t="s">
        <v>179</v>
      </c>
    </row>
    <row r="119" s="2" customFormat="1" ht="21.75" customHeight="1">
      <c r="A119" s="39"/>
      <c r="B119" s="40"/>
      <c r="C119" s="212" t="s">
        <v>180</v>
      </c>
      <c r="D119" s="212" t="s">
        <v>112</v>
      </c>
      <c r="E119" s="213" t="s">
        <v>181</v>
      </c>
      <c r="F119" s="214" t="s">
        <v>182</v>
      </c>
      <c r="G119" s="215" t="s">
        <v>115</v>
      </c>
      <c r="H119" s="216">
        <v>271</v>
      </c>
      <c r="I119" s="217"/>
      <c r="J119" s="218">
        <f>ROUND(I119*H119,2)</f>
        <v>0</v>
      </c>
      <c r="K119" s="214" t="s">
        <v>116</v>
      </c>
      <c r="L119" s="45"/>
      <c r="M119" s="219" t="s">
        <v>19</v>
      </c>
      <c r="N119" s="220" t="s">
        <v>46</v>
      </c>
      <c r="O119" s="85"/>
      <c r="P119" s="221">
        <f>O119*H119</f>
        <v>0</v>
      </c>
      <c r="Q119" s="221">
        <v>0</v>
      </c>
      <c r="R119" s="221">
        <f>Q119*H119</f>
        <v>0</v>
      </c>
      <c r="S119" s="221">
        <v>0</v>
      </c>
      <c r="T119" s="222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3" t="s">
        <v>117</v>
      </c>
      <c r="AT119" s="223" t="s">
        <v>112</v>
      </c>
      <c r="AU119" s="223" t="s">
        <v>82</v>
      </c>
      <c r="AY119" s="18" t="s">
        <v>110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8" t="s">
        <v>80</v>
      </c>
      <c r="BK119" s="224">
        <f>ROUND(I119*H119,2)</f>
        <v>0</v>
      </c>
      <c r="BL119" s="18" t="s">
        <v>117</v>
      </c>
      <c r="BM119" s="223" t="s">
        <v>183</v>
      </c>
    </row>
    <row r="120" s="2" customFormat="1">
      <c r="A120" s="39"/>
      <c r="B120" s="40"/>
      <c r="C120" s="41"/>
      <c r="D120" s="225" t="s">
        <v>119</v>
      </c>
      <c r="E120" s="41"/>
      <c r="F120" s="226" t="s">
        <v>184</v>
      </c>
      <c r="G120" s="41"/>
      <c r="H120" s="41"/>
      <c r="I120" s="131"/>
      <c r="J120" s="41"/>
      <c r="K120" s="41"/>
      <c r="L120" s="45"/>
      <c r="M120" s="227"/>
      <c r="N120" s="228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119</v>
      </c>
      <c r="AU120" s="18" t="s">
        <v>82</v>
      </c>
    </row>
    <row r="121" s="13" customFormat="1">
      <c r="A121" s="13"/>
      <c r="B121" s="229"/>
      <c r="C121" s="230"/>
      <c r="D121" s="225" t="s">
        <v>121</v>
      </c>
      <c r="E121" s="231" t="s">
        <v>19</v>
      </c>
      <c r="F121" s="232" t="s">
        <v>122</v>
      </c>
      <c r="G121" s="230"/>
      <c r="H121" s="231" t="s">
        <v>19</v>
      </c>
      <c r="I121" s="233"/>
      <c r="J121" s="230"/>
      <c r="K121" s="230"/>
      <c r="L121" s="234"/>
      <c r="M121" s="235"/>
      <c r="N121" s="236"/>
      <c r="O121" s="236"/>
      <c r="P121" s="236"/>
      <c r="Q121" s="236"/>
      <c r="R121" s="236"/>
      <c r="S121" s="236"/>
      <c r="T121" s="23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8" t="s">
        <v>121</v>
      </c>
      <c r="AU121" s="238" t="s">
        <v>82</v>
      </c>
      <c r="AV121" s="13" t="s">
        <v>80</v>
      </c>
      <c r="AW121" s="13" t="s">
        <v>37</v>
      </c>
      <c r="AX121" s="13" t="s">
        <v>75</v>
      </c>
      <c r="AY121" s="238" t="s">
        <v>110</v>
      </c>
    </row>
    <row r="122" s="14" customFormat="1">
      <c r="A122" s="14"/>
      <c r="B122" s="239"/>
      <c r="C122" s="240"/>
      <c r="D122" s="225" t="s">
        <v>121</v>
      </c>
      <c r="E122" s="241" t="s">
        <v>19</v>
      </c>
      <c r="F122" s="242" t="s">
        <v>185</v>
      </c>
      <c r="G122" s="240"/>
      <c r="H122" s="243">
        <v>211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9" t="s">
        <v>121</v>
      </c>
      <c r="AU122" s="249" t="s">
        <v>82</v>
      </c>
      <c r="AV122" s="14" t="s">
        <v>82</v>
      </c>
      <c r="AW122" s="14" t="s">
        <v>37</v>
      </c>
      <c r="AX122" s="14" t="s">
        <v>75</v>
      </c>
      <c r="AY122" s="249" t="s">
        <v>110</v>
      </c>
    </row>
    <row r="123" s="14" customFormat="1">
      <c r="A123" s="14"/>
      <c r="B123" s="239"/>
      <c r="C123" s="240"/>
      <c r="D123" s="225" t="s">
        <v>121</v>
      </c>
      <c r="E123" s="241" t="s">
        <v>19</v>
      </c>
      <c r="F123" s="242" t="s">
        <v>186</v>
      </c>
      <c r="G123" s="240"/>
      <c r="H123" s="243">
        <v>60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9" t="s">
        <v>121</v>
      </c>
      <c r="AU123" s="249" t="s">
        <v>82</v>
      </c>
      <c r="AV123" s="14" t="s">
        <v>82</v>
      </c>
      <c r="AW123" s="14" t="s">
        <v>37</v>
      </c>
      <c r="AX123" s="14" t="s">
        <v>75</v>
      </c>
      <c r="AY123" s="249" t="s">
        <v>110</v>
      </c>
    </row>
    <row r="124" s="15" customFormat="1">
      <c r="A124" s="15"/>
      <c r="B124" s="250"/>
      <c r="C124" s="251"/>
      <c r="D124" s="225" t="s">
        <v>121</v>
      </c>
      <c r="E124" s="252" t="s">
        <v>19</v>
      </c>
      <c r="F124" s="253" t="s">
        <v>168</v>
      </c>
      <c r="G124" s="251"/>
      <c r="H124" s="254">
        <v>271</v>
      </c>
      <c r="I124" s="255"/>
      <c r="J124" s="251"/>
      <c r="K124" s="251"/>
      <c r="L124" s="256"/>
      <c r="M124" s="257"/>
      <c r="N124" s="258"/>
      <c r="O124" s="258"/>
      <c r="P124" s="258"/>
      <c r="Q124" s="258"/>
      <c r="R124" s="258"/>
      <c r="S124" s="258"/>
      <c r="T124" s="259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0" t="s">
        <v>121</v>
      </c>
      <c r="AU124" s="260" t="s">
        <v>82</v>
      </c>
      <c r="AV124" s="15" t="s">
        <v>117</v>
      </c>
      <c r="AW124" s="15" t="s">
        <v>37</v>
      </c>
      <c r="AX124" s="15" t="s">
        <v>80</v>
      </c>
      <c r="AY124" s="260" t="s">
        <v>110</v>
      </c>
    </row>
    <row r="125" s="12" customFormat="1" ht="22.8" customHeight="1">
      <c r="A125" s="12"/>
      <c r="B125" s="196"/>
      <c r="C125" s="197"/>
      <c r="D125" s="198" t="s">
        <v>74</v>
      </c>
      <c r="E125" s="210" t="s">
        <v>154</v>
      </c>
      <c r="F125" s="210" t="s">
        <v>187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SUM(P126:P127)</f>
        <v>0</v>
      </c>
      <c r="Q125" s="204"/>
      <c r="R125" s="205">
        <f>SUM(R126:R127)</f>
        <v>1.69472</v>
      </c>
      <c r="S125" s="204"/>
      <c r="T125" s="206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80</v>
      </c>
      <c r="AT125" s="208" t="s">
        <v>74</v>
      </c>
      <c r="AU125" s="208" t="s">
        <v>80</v>
      </c>
      <c r="AY125" s="207" t="s">
        <v>110</v>
      </c>
      <c r="BK125" s="209">
        <f>SUM(BK126:BK127)</f>
        <v>0</v>
      </c>
    </row>
    <row r="126" s="2" customFormat="1" ht="16.5" customHeight="1">
      <c r="A126" s="39"/>
      <c r="B126" s="40"/>
      <c r="C126" s="212" t="s">
        <v>188</v>
      </c>
      <c r="D126" s="212" t="s">
        <v>112</v>
      </c>
      <c r="E126" s="213" t="s">
        <v>189</v>
      </c>
      <c r="F126" s="214" t="s">
        <v>190</v>
      </c>
      <c r="G126" s="215" t="s">
        <v>191</v>
      </c>
      <c r="H126" s="216">
        <v>4</v>
      </c>
      <c r="I126" s="217"/>
      <c r="J126" s="218">
        <f>ROUND(I126*H126,2)</f>
        <v>0</v>
      </c>
      <c r="K126" s="214" t="s">
        <v>116</v>
      </c>
      <c r="L126" s="45"/>
      <c r="M126" s="219" t="s">
        <v>19</v>
      </c>
      <c r="N126" s="220" t="s">
        <v>46</v>
      </c>
      <c r="O126" s="85"/>
      <c r="P126" s="221">
        <f>O126*H126</f>
        <v>0</v>
      </c>
      <c r="Q126" s="221">
        <v>0.42368</v>
      </c>
      <c r="R126" s="221">
        <f>Q126*H126</f>
        <v>1.69472</v>
      </c>
      <c r="S126" s="221">
        <v>0</v>
      </c>
      <c r="T126" s="222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3" t="s">
        <v>117</v>
      </c>
      <c r="AT126" s="223" t="s">
        <v>112</v>
      </c>
      <c r="AU126" s="223" t="s">
        <v>82</v>
      </c>
      <c r="AY126" s="18" t="s">
        <v>110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8" t="s">
        <v>80</v>
      </c>
      <c r="BK126" s="224">
        <f>ROUND(I126*H126,2)</f>
        <v>0</v>
      </c>
      <c r="BL126" s="18" t="s">
        <v>117</v>
      </c>
      <c r="BM126" s="223" t="s">
        <v>192</v>
      </c>
    </row>
    <row r="127" s="2" customFormat="1">
      <c r="A127" s="39"/>
      <c r="B127" s="40"/>
      <c r="C127" s="41"/>
      <c r="D127" s="225" t="s">
        <v>119</v>
      </c>
      <c r="E127" s="41"/>
      <c r="F127" s="226" t="s">
        <v>193</v>
      </c>
      <c r="G127" s="41"/>
      <c r="H127" s="41"/>
      <c r="I127" s="131"/>
      <c r="J127" s="41"/>
      <c r="K127" s="41"/>
      <c r="L127" s="45"/>
      <c r="M127" s="227"/>
      <c r="N127" s="228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119</v>
      </c>
      <c r="AU127" s="18" t="s">
        <v>82</v>
      </c>
    </row>
    <row r="128" s="12" customFormat="1" ht="22.8" customHeight="1">
      <c r="A128" s="12"/>
      <c r="B128" s="196"/>
      <c r="C128" s="197"/>
      <c r="D128" s="198" t="s">
        <v>74</v>
      </c>
      <c r="E128" s="210" t="s">
        <v>162</v>
      </c>
      <c r="F128" s="210" t="s">
        <v>194</v>
      </c>
      <c r="G128" s="197"/>
      <c r="H128" s="197"/>
      <c r="I128" s="200"/>
      <c r="J128" s="211">
        <f>BK128</f>
        <v>0</v>
      </c>
      <c r="K128" s="197"/>
      <c r="L128" s="202"/>
      <c r="M128" s="203"/>
      <c r="N128" s="204"/>
      <c r="O128" s="204"/>
      <c r="P128" s="205">
        <f>P129+SUM(P130:P207)</f>
        <v>0</v>
      </c>
      <c r="Q128" s="204"/>
      <c r="R128" s="205">
        <f>R129+SUM(R130:R207)</f>
        <v>13.543604341000002</v>
      </c>
      <c r="S128" s="204"/>
      <c r="T128" s="206">
        <f>T129+SUM(T130:T207)</f>
        <v>25.082000000000001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7" t="s">
        <v>80</v>
      </c>
      <c r="AT128" s="208" t="s">
        <v>74</v>
      </c>
      <c r="AU128" s="208" t="s">
        <v>80</v>
      </c>
      <c r="AY128" s="207" t="s">
        <v>110</v>
      </c>
      <c r="BK128" s="209">
        <f>BK129+SUM(BK130:BK207)</f>
        <v>0</v>
      </c>
    </row>
    <row r="129" s="2" customFormat="1" ht="16.5" customHeight="1">
      <c r="A129" s="39"/>
      <c r="B129" s="40"/>
      <c r="C129" s="212" t="s">
        <v>195</v>
      </c>
      <c r="D129" s="212" t="s">
        <v>112</v>
      </c>
      <c r="E129" s="213" t="s">
        <v>196</v>
      </c>
      <c r="F129" s="214" t="s">
        <v>197</v>
      </c>
      <c r="G129" s="215" t="s">
        <v>191</v>
      </c>
      <c r="H129" s="216">
        <v>6</v>
      </c>
      <c r="I129" s="217"/>
      <c r="J129" s="218">
        <f>ROUND(I129*H129,2)</f>
        <v>0</v>
      </c>
      <c r="K129" s="214" t="s">
        <v>116</v>
      </c>
      <c r="L129" s="45"/>
      <c r="M129" s="219" t="s">
        <v>19</v>
      </c>
      <c r="N129" s="220" t="s">
        <v>46</v>
      </c>
      <c r="O129" s="85"/>
      <c r="P129" s="221">
        <f>O129*H129</f>
        <v>0</v>
      </c>
      <c r="Q129" s="221">
        <v>0.00069999999999999999</v>
      </c>
      <c r="R129" s="221">
        <f>Q129*H129</f>
        <v>0.0041999999999999997</v>
      </c>
      <c r="S129" s="221">
        <v>0</v>
      </c>
      <c r="T129" s="222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3" t="s">
        <v>117</v>
      </c>
      <c r="AT129" s="223" t="s">
        <v>112</v>
      </c>
      <c r="AU129" s="223" t="s">
        <v>82</v>
      </c>
      <c r="AY129" s="18" t="s">
        <v>110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8" t="s">
        <v>80</v>
      </c>
      <c r="BK129" s="224">
        <f>ROUND(I129*H129,2)</f>
        <v>0</v>
      </c>
      <c r="BL129" s="18" t="s">
        <v>117</v>
      </c>
      <c r="BM129" s="223" t="s">
        <v>198</v>
      </c>
    </row>
    <row r="130" s="2" customFormat="1">
      <c r="A130" s="39"/>
      <c r="B130" s="40"/>
      <c r="C130" s="41"/>
      <c r="D130" s="225" t="s">
        <v>119</v>
      </c>
      <c r="E130" s="41"/>
      <c r="F130" s="226" t="s">
        <v>199</v>
      </c>
      <c r="G130" s="41"/>
      <c r="H130" s="41"/>
      <c r="I130" s="131"/>
      <c r="J130" s="41"/>
      <c r="K130" s="41"/>
      <c r="L130" s="45"/>
      <c r="M130" s="227"/>
      <c r="N130" s="228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119</v>
      </c>
      <c r="AU130" s="18" t="s">
        <v>82</v>
      </c>
    </row>
    <row r="131" s="13" customFormat="1">
      <c r="A131" s="13"/>
      <c r="B131" s="229"/>
      <c r="C131" s="230"/>
      <c r="D131" s="225" t="s">
        <v>121</v>
      </c>
      <c r="E131" s="231" t="s">
        <v>19</v>
      </c>
      <c r="F131" s="232" t="s">
        <v>200</v>
      </c>
      <c r="G131" s="230"/>
      <c r="H131" s="231" t="s">
        <v>19</v>
      </c>
      <c r="I131" s="233"/>
      <c r="J131" s="230"/>
      <c r="K131" s="230"/>
      <c r="L131" s="234"/>
      <c r="M131" s="235"/>
      <c r="N131" s="236"/>
      <c r="O131" s="236"/>
      <c r="P131" s="236"/>
      <c r="Q131" s="236"/>
      <c r="R131" s="236"/>
      <c r="S131" s="236"/>
      <c r="T131" s="23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8" t="s">
        <v>121</v>
      </c>
      <c r="AU131" s="238" t="s">
        <v>82</v>
      </c>
      <c r="AV131" s="13" t="s">
        <v>80</v>
      </c>
      <c r="AW131" s="13" t="s">
        <v>37</v>
      </c>
      <c r="AX131" s="13" t="s">
        <v>75</v>
      </c>
      <c r="AY131" s="238" t="s">
        <v>110</v>
      </c>
    </row>
    <row r="132" s="14" customFormat="1">
      <c r="A132" s="14"/>
      <c r="B132" s="239"/>
      <c r="C132" s="240"/>
      <c r="D132" s="225" t="s">
        <v>121</v>
      </c>
      <c r="E132" s="241" t="s">
        <v>19</v>
      </c>
      <c r="F132" s="242" t="s">
        <v>201</v>
      </c>
      <c r="G132" s="240"/>
      <c r="H132" s="243">
        <v>1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9" t="s">
        <v>121</v>
      </c>
      <c r="AU132" s="249" t="s">
        <v>82</v>
      </c>
      <c r="AV132" s="14" t="s">
        <v>82</v>
      </c>
      <c r="AW132" s="14" t="s">
        <v>37</v>
      </c>
      <c r="AX132" s="14" t="s">
        <v>75</v>
      </c>
      <c r="AY132" s="249" t="s">
        <v>110</v>
      </c>
    </row>
    <row r="133" s="14" customFormat="1">
      <c r="A133" s="14"/>
      <c r="B133" s="239"/>
      <c r="C133" s="240"/>
      <c r="D133" s="225" t="s">
        <v>121</v>
      </c>
      <c r="E133" s="241" t="s">
        <v>19</v>
      </c>
      <c r="F133" s="242" t="s">
        <v>202</v>
      </c>
      <c r="G133" s="240"/>
      <c r="H133" s="243">
        <v>1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9" t="s">
        <v>121</v>
      </c>
      <c r="AU133" s="249" t="s">
        <v>82</v>
      </c>
      <c r="AV133" s="14" t="s">
        <v>82</v>
      </c>
      <c r="AW133" s="14" t="s">
        <v>37</v>
      </c>
      <c r="AX133" s="14" t="s">
        <v>75</v>
      </c>
      <c r="AY133" s="249" t="s">
        <v>110</v>
      </c>
    </row>
    <row r="134" s="14" customFormat="1">
      <c r="A134" s="14"/>
      <c r="B134" s="239"/>
      <c r="C134" s="240"/>
      <c r="D134" s="225" t="s">
        <v>121</v>
      </c>
      <c r="E134" s="241" t="s">
        <v>19</v>
      </c>
      <c r="F134" s="242" t="s">
        <v>203</v>
      </c>
      <c r="G134" s="240"/>
      <c r="H134" s="243">
        <v>1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9" t="s">
        <v>121</v>
      </c>
      <c r="AU134" s="249" t="s">
        <v>82</v>
      </c>
      <c r="AV134" s="14" t="s">
        <v>82</v>
      </c>
      <c r="AW134" s="14" t="s">
        <v>37</v>
      </c>
      <c r="AX134" s="14" t="s">
        <v>75</v>
      </c>
      <c r="AY134" s="249" t="s">
        <v>110</v>
      </c>
    </row>
    <row r="135" s="14" customFormat="1">
      <c r="A135" s="14"/>
      <c r="B135" s="239"/>
      <c r="C135" s="240"/>
      <c r="D135" s="225" t="s">
        <v>121</v>
      </c>
      <c r="E135" s="241" t="s">
        <v>19</v>
      </c>
      <c r="F135" s="242" t="s">
        <v>204</v>
      </c>
      <c r="G135" s="240"/>
      <c r="H135" s="243">
        <v>1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9" t="s">
        <v>121</v>
      </c>
      <c r="AU135" s="249" t="s">
        <v>82</v>
      </c>
      <c r="AV135" s="14" t="s">
        <v>82</v>
      </c>
      <c r="AW135" s="14" t="s">
        <v>37</v>
      </c>
      <c r="AX135" s="14" t="s">
        <v>75</v>
      </c>
      <c r="AY135" s="249" t="s">
        <v>110</v>
      </c>
    </row>
    <row r="136" s="14" customFormat="1">
      <c r="A136" s="14"/>
      <c r="B136" s="239"/>
      <c r="C136" s="240"/>
      <c r="D136" s="225" t="s">
        <v>121</v>
      </c>
      <c r="E136" s="241" t="s">
        <v>19</v>
      </c>
      <c r="F136" s="242" t="s">
        <v>205</v>
      </c>
      <c r="G136" s="240"/>
      <c r="H136" s="243">
        <v>1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9" t="s">
        <v>121</v>
      </c>
      <c r="AU136" s="249" t="s">
        <v>82</v>
      </c>
      <c r="AV136" s="14" t="s">
        <v>82</v>
      </c>
      <c r="AW136" s="14" t="s">
        <v>37</v>
      </c>
      <c r="AX136" s="14" t="s">
        <v>75</v>
      </c>
      <c r="AY136" s="249" t="s">
        <v>110</v>
      </c>
    </row>
    <row r="137" s="14" customFormat="1">
      <c r="A137" s="14"/>
      <c r="B137" s="239"/>
      <c r="C137" s="240"/>
      <c r="D137" s="225" t="s">
        <v>121</v>
      </c>
      <c r="E137" s="241" t="s">
        <v>19</v>
      </c>
      <c r="F137" s="242" t="s">
        <v>206</v>
      </c>
      <c r="G137" s="240"/>
      <c r="H137" s="243">
        <v>1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9" t="s">
        <v>121</v>
      </c>
      <c r="AU137" s="249" t="s">
        <v>82</v>
      </c>
      <c r="AV137" s="14" t="s">
        <v>82</v>
      </c>
      <c r="AW137" s="14" t="s">
        <v>37</v>
      </c>
      <c r="AX137" s="14" t="s">
        <v>75</v>
      </c>
      <c r="AY137" s="249" t="s">
        <v>110</v>
      </c>
    </row>
    <row r="138" s="15" customFormat="1">
      <c r="A138" s="15"/>
      <c r="B138" s="250"/>
      <c r="C138" s="251"/>
      <c r="D138" s="225" t="s">
        <v>121</v>
      </c>
      <c r="E138" s="252" t="s">
        <v>19</v>
      </c>
      <c r="F138" s="253" t="s">
        <v>168</v>
      </c>
      <c r="G138" s="251"/>
      <c r="H138" s="254">
        <v>6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0" t="s">
        <v>121</v>
      </c>
      <c r="AU138" s="260" t="s">
        <v>82</v>
      </c>
      <c r="AV138" s="15" t="s">
        <v>117</v>
      </c>
      <c r="AW138" s="15" t="s">
        <v>37</v>
      </c>
      <c r="AX138" s="15" t="s">
        <v>80</v>
      </c>
      <c r="AY138" s="260" t="s">
        <v>110</v>
      </c>
    </row>
    <row r="139" s="2" customFormat="1" ht="16.5" customHeight="1">
      <c r="A139" s="39"/>
      <c r="B139" s="40"/>
      <c r="C139" s="261" t="s">
        <v>8</v>
      </c>
      <c r="D139" s="261" t="s">
        <v>207</v>
      </c>
      <c r="E139" s="262" t="s">
        <v>208</v>
      </c>
      <c r="F139" s="263" t="s">
        <v>209</v>
      </c>
      <c r="G139" s="264" t="s">
        <v>191</v>
      </c>
      <c r="H139" s="265">
        <v>3</v>
      </c>
      <c r="I139" s="266"/>
      <c r="J139" s="267">
        <f>ROUND(I139*H139,2)</f>
        <v>0</v>
      </c>
      <c r="K139" s="263" t="s">
        <v>116</v>
      </c>
      <c r="L139" s="268"/>
      <c r="M139" s="269" t="s">
        <v>19</v>
      </c>
      <c r="N139" s="270" t="s">
        <v>46</v>
      </c>
      <c r="O139" s="85"/>
      <c r="P139" s="221">
        <f>O139*H139</f>
        <v>0</v>
      </c>
      <c r="Q139" s="221">
        <v>0.0012999999999999999</v>
      </c>
      <c r="R139" s="221">
        <f>Q139*H139</f>
        <v>0.0038999999999999998</v>
      </c>
      <c r="S139" s="221">
        <v>0</v>
      </c>
      <c r="T139" s="222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3" t="s">
        <v>154</v>
      </c>
      <c r="AT139" s="223" t="s">
        <v>207</v>
      </c>
      <c r="AU139" s="223" t="s">
        <v>82</v>
      </c>
      <c r="AY139" s="18" t="s">
        <v>110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8" t="s">
        <v>80</v>
      </c>
      <c r="BK139" s="224">
        <f>ROUND(I139*H139,2)</f>
        <v>0</v>
      </c>
      <c r="BL139" s="18" t="s">
        <v>117</v>
      </c>
      <c r="BM139" s="223" t="s">
        <v>210</v>
      </c>
    </row>
    <row r="140" s="14" customFormat="1">
      <c r="A140" s="14"/>
      <c r="B140" s="239"/>
      <c r="C140" s="240"/>
      <c r="D140" s="225" t="s">
        <v>121</v>
      </c>
      <c r="E140" s="241" t="s">
        <v>19</v>
      </c>
      <c r="F140" s="242" t="s">
        <v>201</v>
      </c>
      <c r="G140" s="240"/>
      <c r="H140" s="243">
        <v>1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9" t="s">
        <v>121</v>
      </c>
      <c r="AU140" s="249" t="s">
        <v>82</v>
      </c>
      <c r="AV140" s="14" t="s">
        <v>82</v>
      </c>
      <c r="AW140" s="14" t="s">
        <v>37</v>
      </c>
      <c r="AX140" s="14" t="s">
        <v>75</v>
      </c>
      <c r="AY140" s="249" t="s">
        <v>110</v>
      </c>
    </row>
    <row r="141" s="14" customFormat="1">
      <c r="A141" s="14"/>
      <c r="B141" s="239"/>
      <c r="C141" s="240"/>
      <c r="D141" s="225" t="s">
        <v>121</v>
      </c>
      <c r="E141" s="241" t="s">
        <v>19</v>
      </c>
      <c r="F141" s="242" t="s">
        <v>202</v>
      </c>
      <c r="G141" s="240"/>
      <c r="H141" s="243">
        <v>1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9" t="s">
        <v>121</v>
      </c>
      <c r="AU141" s="249" t="s">
        <v>82</v>
      </c>
      <c r="AV141" s="14" t="s">
        <v>82</v>
      </c>
      <c r="AW141" s="14" t="s">
        <v>37</v>
      </c>
      <c r="AX141" s="14" t="s">
        <v>75</v>
      </c>
      <c r="AY141" s="249" t="s">
        <v>110</v>
      </c>
    </row>
    <row r="142" s="14" customFormat="1">
      <c r="A142" s="14"/>
      <c r="B142" s="239"/>
      <c r="C142" s="240"/>
      <c r="D142" s="225" t="s">
        <v>121</v>
      </c>
      <c r="E142" s="241" t="s">
        <v>19</v>
      </c>
      <c r="F142" s="242" t="s">
        <v>206</v>
      </c>
      <c r="G142" s="240"/>
      <c r="H142" s="243">
        <v>1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9" t="s">
        <v>121</v>
      </c>
      <c r="AU142" s="249" t="s">
        <v>82</v>
      </c>
      <c r="AV142" s="14" t="s">
        <v>82</v>
      </c>
      <c r="AW142" s="14" t="s">
        <v>37</v>
      </c>
      <c r="AX142" s="14" t="s">
        <v>75</v>
      </c>
      <c r="AY142" s="249" t="s">
        <v>110</v>
      </c>
    </row>
    <row r="143" s="15" customFormat="1">
      <c r="A143" s="15"/>
      <c r="B143" s="250"/>
      <c r="C143" s="251"/>
      <c r="D143" s="225" t="s">
        <v>121</v>
      </c>
      <c r="E143" s="252" t="s">
        <v>19</v>
      </c>
      <c r="F143" s="253" t="s">
        <v>168</v>
      </c>
      <c r="G143" s="251"/>
      <c r="H143" s="254">
        <v>3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0" t="s">
        <v>121</v>
      </c>
      <c r="AU143" s="260" t="s">
        <v>82</v>
      </c>
      <c r="AV143" s="15" t="s">
        <v>117</v>
      </c>
      <c r="AW143" s="15" t="s">
        <v>37</v>
      </c>
      <c r="AX143" s="15" t="s">
        <v>80</v>
      </c>
      <c r="AY143" s="260" t="s">
        <v>110</v>
      </c>
    </row>
    <row r="144" s="2" customFormat="1" ht="16.5" customHeight="1">
      <c r="A144" s="39"/>
      <c r="B144" s="40"/>
      <c r="C144" s="261" t="s">
        <v>211</v>
      </c>
      <c r="D144" s="261" t="s">
        <v>207</v>
      </c>
      <c r="E144" s="262" t="s">
        <v>212</v>
      </c>
      <c r="F144" s="263" t="s">
        <v>213</v>
      </c>
      <c r="G144" s="264" t="s">
        <v>191</v>
      </c>
      <c r="H144" s="265">
        <v>3</v>
      </c>
      <c r="I144" s="266"/>
      <c r="J144" s="267">
        <f>ROUND(I144*H144,2)</f>
        <v>0</v>
      </c>
      <c r="K144" s="263" t="s">
        <v>116</v>
      </c>
      <c r="L144" s="268"/>
      <c r="M144" s="269" t="s">
        <v>19</v>
      </c>
      <c r="N144" s="270" t="s">
        <v>46</v>
      </c>
      <c r="O144" s="85"/>
      <c r="P144" s="221">
        <f>O144*H144</f>
        <v>0</v>
      </c>
      <c r="Q144" s="221">
        <v>0.0025999999999999999</v>
      </c>
      <c r="R144" s="221">
        <f>Q144*H144</f>
        <v>0.0077999999999999996</v>
      </c>
      <c r="S144" s="221">
        <v>0</v>
      </c>
      <c r="T144" s="22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3" t="s">
        <v>154</v>
      </c>
      <c r="AT144" s="223" t="s">
        <v>207</v>
      </c>
      <c r="AU144" s="223" t="s">
        <v>82</v>
      </c>
      <c r="AY144" s="18" t="s">
        <v>110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8" t="s">
        <v>80</v>
      </c>
      <c r="BK144" s="224">
        <f>ROUND(I144*H144,2)</f>
        <v>0</v>
      </c>
      <c r="BL144" s="18" t="s">
        <v>117</v>
      </c>
      <c r="BM144" s="223" t="s">
        <v>214</v>
      </c>
    </row>
    <row r="145" s="14" customFormat="1">
      <c r="A145" s="14"/>
      <c r="B145" s="239"/>
      <c r="C145" s="240"/>
      <c r="D145" s="225" t="s">
        <v>121</v>
      </c>
      <c r="E145" s="241" t="s">
        <v>19</v>
      </c>
      <c r="F145" s="242" t="s">
        <v>203</v>
      </c>
      <c r="G145" s="240"/>
      <c r="H145" s="243">
        <v>1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9" t="s">
        <v>121</v>
      </c>
      <c r="AU145" s="249" t="s">
        <v>82</v>
      </c>
      <c r="AV145" s="14" t="s">
        <v>82</v>
      </c>
      <c r="AW145" s="14" t="s">
        <v>37</v>
      </c>
      <c r="AX145" s="14" t="s">
        <v>75</v>
      </c>
      <c r="AY145" s="249" t="s">
        <v>110</v>
      </c>
    </row>
    <row r="146" s="14" customFormat="1">
      <c r="A146" s="14"/>
      <c r="B146" s="239"/>
      <c r="C146" s="240"/>
      <c r="D146" s="225" t="s">
        <v>121</v>
      </c>
      <c r="E146" s="241" t="s">
        <v>19</v>
      </c>
      <c r="F146" s="242" t="s">
        <v>204</v>
      </c>
      <c r="G146" s="240"/>
      <c r="H146" s="243">
        <v>1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9" t="s">
        <v>121</v>
      </c>
      <c r="AU146" s="249" t="s">
        <v>82</v>
      </c>
      <c r="AV146" s="14" t="s">
        <v>82</v>
      </c>
      <c r="AW146" s="14" t="s">
        <v>37</v>
      </c>
      <c r="AX146" s="14" t="s">
        <v>75</v>
      </c>
      <c r="AY146" s="249" t="s">
        <v>110</v>
      </c>
    </row>
    <row r="147" s="14" customFormat="1">
      <c r="A147" s="14"/>
      <c r="B147" s="239"/>
      <c r="C147" s="240"/>
      <c r="D147" s="225" t="s">
        <v>121</v>
      </c>
      <c r="E147" s="241" t="s">
        <v>19</v>
      </c>
      <c r="F147" s="242" t="s">
        <v>205</v>
      </c>
      <c r="G147" s="240"/>
      <c r="H147" s="243">
        <v>1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9" t="s">
        <v>121</v>
      </c>
      <c r="AU147" s="249" t="s">
        <v>82</v>
      </c>
      <c r="AV147" s="14" t="s">
        <v>82</v>
      </c>
      <c r="AW147" s="14" t="s">
        <v>37</v>
      </c>
      <c r="AX147" s="14" t="s">
        <v>75</v>
      </c>
      <c r="AY147" s="249" t="s">
        <v>110</v>
      </c>
    </row>
    <row r="148" s="15" customFormat="1">
      <c r="A148" s="15"/>
      <c r="B148" s="250"/>
      <c r="C148" s="251"/>
      <c r="D148" s="225" t="s">
        <v>121</v>
      </c>
      <c r="E148" s="252" t="s">
        <v>19</v>
      </c>
      <c r="F148" s="253" t="s">
        <v>168</v>
      </c>
      <c r="G148" s="251"/>
      <c r="H148" s="254">
        <v>3</v>
      </c>
      <c r="I148" s="255"/>
      <c r="J148" s="251"/>
      <c r="K148" s="251"/>
      <c r="L148" s="256"/>
      <c r="M148" s="257"/>
      <c r="N148" s="258"/>
      <c r="O148" s="258"/>
      <c r="P148" s="258"/>
      <c r="Q148" s="258"/>
      <c r="R148" s="258"/>
      <c r="S148" s="258"/>
      <c r="T148" s="259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0" t="s">
        <v>121</v>
      </c>
      <c r="AU148" s="260" t="s">
        <v>82</v>
      </c>
      <c r="AV148" s="15" t="s">
        <v>117</v>
      </c>
      <c r="AW148" s="15" t="s">
        <v>37</v>
      </c>
      <c r="AX148" s="15" t="s">
        <v>80</v>
      </c>
      <c r="AY148" s="260" t="s">
        <v>110</v>
      </c>
    </row>
    <row r="149" s="2" customFormat="1" ht="16.5" customHeight="1">
      <c r="A149" s="39"/>
      <c r="B149" s="40"/>
      <c r="C149" s="212" t="s">
        <v>215</v>
      </c>
      <c r="D149" s="212" t="s">
        <v>112</v>
      </c>
      <c r="E149" s="213" t="s">
        <v>216</v>
      </c>
      <c r="F149" s="214" t="s">
        <v>217</v>
      </c>
      <c r="G149" s="215" t="s">
        <v>191</v>
      </c>
      <c r="H149" s="216">
        <v>6</v>
      </c>
      <c r="I149" s="217"/>
      <c r="J149" s="218">
        <f>ROUND(I149*H149,2)</f>
        <v>0</v>
      </c>
      <c r="K149" s="214" t="s">
        <v>116</v>
      </c>
      <c r="L149" s="45"/>
      <c r="M149" s="219" t="s">
        <v>19</v>
      </c>
      <c r="N149" s="220" t="s">
        <v>46</v>
      </c>
      <c r="O149" s="85"/>
      <c r="P149" s="221">
        <f>O149*H149</f>
        <v>0</v>
      </c>
      <c r="Q149" s="221">
        <v>0.11240500000000001</v>
      </c>
      <c r="R149" s="221">
        <f>Q149*H149</f>
        <v>0.67443000000000008</v>
      </c>
      <c r="S149" s="221">
        <v>0</v>
      </c>
      <c r="T149" s="22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3" t="s">
        <v>117</v>
      </c>
      <c r="AT149" s="223" t="s">
        <v>112</v>
      </c>
      <c r="AU149" s="223" t="s">
        <v>82</v>
      </c>
      <c r="AY149" s="18" t="s">
        <v>110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8" t="s">
        <v>80</v>
      </c>
      <c r="BK149" s="224">
        <f>ROUND(I149*H149,2)</f>
        <v>0</v>
      </c>
      <c r="BL149" s="18" t="s">
        <v>117</v>
      </c>
      <c r="BM149" s="223" t="s">
        <v>218</v>
      </c>
    </row>
    <row r="150" s="2" customFormat="1">
      <c r="A150" s="39"/>
      <c r="B150" s="40"/>
      <c r="C150" s="41"/>
      <c r="D150" s="225" t="s">
        <v>119</v>
      </c>
      <c r="E150" s="41"/>
      <c r="F150" s="226" t="s">
        <v>219</v>
      </c>
      <c r="G150" s="41"/>
      <c r="H150" s="41"/>
      <c r="I150" s="131"/>
      <c r="J150" s="41"/>
      <c r="K150" s="41"/>
      <c r="L150" s="45"/>
      <c r="M150" s="227"/>
      <c r="N150" s="228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119</v>
      </c>
      <c r="AU150" s="18" t="s">
        <v>82</v>
      </c>
    </row>
    <row r="151" s="14" customFormat="1">
      <c r="A151" s="14"/>
      <c r="B151" s="239"/>
      <c r="C151" s="240"/>
      <c r="D151" s="225" t="s">
        <v>121</v>
      </c>
      <c r="E151" s="241" t="s">
        <v>19</v>
      </c>
      <c r="F151" s="242" t="s">
        <v>201</v>
      </c>
      <c r="G151" s="240"/>
      <c r="H151" s="243">
        <v>1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9" t="s">
        <v>121</v>
      </c>
      <c r="AU151" s="249" t="s">
        <v>82</v>
      </c>
      <c r="AV151" s="14" t="s">
        <v>82</v>
      </c>
      <c r="AW151" s="14" t="s">
        <v>37</v>
      </c>
      <c r="AX151" s="14" t="s">
        <v>75</v>
      </c>
      <c r="AY151" s="249" t="s">
        <v>110</v>
      </c>
    </row>
    <row r="152" s="14" customFormat="1">
      <c r="A152" s="14"/>
      <c r="B152" s="239"/>
      <c r="C152" s="240"/>
      <c r="D152" s="225" t="s">
        <v>121</v>
      </c>
      <c r="E152" s="241" t="s">
        <v>19</v>
      </c>
      <c r="F152" s="242" t="s">
        <v>202</v>
      </c>
      <c r="G152" s="240"/>
      <c r="H152" s="243">
        <v>1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9" t="s">
        <v>121</v>
      </c>
      <c r="AU152" s="249" t="s">
        <v>82</v>
      </c>
      <c r="AV152" s="14" t="s">
        <v>82</v>
      </c>
      <c r="AW152" s="14" t="s">
        <v>37</v>
      </c>
      <c r="AX152" s="14" t="s">
        <v>75</v>
      </c>
      <c r="AY152" s="249" t="s">
        <v>110</v>
      </c>
    </row>
    <row r="153" s="14" customFormat="1">
      <c r="A153" s="14"/>
      <c r="B153" s="239"/>
      <c r="C153" s="240"/>
      <c r="D153" s="225" t="s">
        <v>121</v>
      </c>
      <c r="E153" s="241" t="s">
        <v>19</v>
      </c>
      <c r="F153" s="242" t="s">
        <v>203</v>
      </c>
      <c r="G153" s="240"/>
      <c r="H153" s="243">
        <v>1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9" t="s">
        <v>121</v>
      </c>
      <c r="AU153" s="249" t="s">
        <v>82</v>
      </c>
      <c r="AV153" s="14" t="s">
        <v>82</v>
      </c>
      <c r="AW153" s="14" t="s">
        <v>37</v>
      </c>
      <c r="AX153" s="14" t="s">
        <v>75</v>
      </c>
      <c r="AY153" s="249" t="s">
        <v>110</v>
      </c>
    </row>
    <row r="154" s="14" customFormat="1">
      <c r="A154" s="14"/>
      <c r="B154" s="239"/>
      <c r="C154" s="240"/>
      <c r="D154" s="225" t="s">
        <v>121</v>
      </c>
      <c r="E154" s="241" t="s">
        <v>19</v>
      </c>
      <c r="F154" s="242" t="s">
        <v>204</v>
      </c>
      <c r="G154" s="240"/>
      <c r="H154" s="243">
        <v>1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9" t="s">
        <v>121</v>
      </c>
      <c r="AU154" s="249" t="s">
        <v>82</v>
      </c>
      <c r="AV154" s="14" t="s">
        <v>82</v>
      </c>
      <c r="AW154" s="14" t="s">
        <v>37</v>
      </c>
      <c r="AX154" s="14" t="s">
        <v>75</v>
      </c>
      <c r="AY154" s="249" t="s">
        <v>110</v>
      </c>
    </row>
    <row r="155" s="14" customFormat="1">
      <c r="A155" s="14"/>
      <c r="B155" s="239"/>
      <c r="C155" s="240"/>
      <c r="D155" s="225" t="s">
        <v>121</v>
      </c>
      <c r="E155" s="241" t="s">
        <v>19</v>
      </c>
      <c r="F155" s="242" t="s">
        <v>205</v>
      </c>
      <c r="G155" s="240"/>
      <c r="H155" s="243">
        <v>1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9" t="s">
        <v>121</v>
      </c>
      <c r="AU155" s="249" t="s">
        <v>82</v>
      </c>
      <c r="AV155" s="14" t="s">
        <v>82</v>
      </c>
      <c r="AW155" s="14" t="s">
        <v>37</v>
      </c>
      <c r="AX155" s="14" t="s">
        <v>75</v>
      </c>
      <c r="AY155" s="249" t="s">
        <v>110</v>
      </c>
    </row>
    <row r="156" s="14" customFormat="1">
      <c r="A156" s="14"/>
      <c r="B156" s="239"/>
      <c r="C156" s="240"/>
      <c r="D156" s="225" t="s">
        <v>121</v>
      </c>
      <c r="E156" s="241" t="s">
        <v>19</v>
      </c>
      <c r="F156" s="242" t="s">
        <v>206</v>
      </c>
      <c r="G156" s="240"/>
      <c r="H156" s="243">
        <v>1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9" t="s">
        <v>121</v>
      </c>
      <c r="AU156" s="249" t="s">
        <v>82</v>
      </c>
      <c r="AV156" s="14" t="s">
        <v>82</v>
      </c>
      <c r="AW156" s="14" t="s">
        <v>37</v>
      </c>
      <c r="AX156" s="14" t="s">
        <v>75</v>
      </c>
      <c r="AY156" s="249" t="s">
        <v>110</v>
      </c>
    </row>
    <row r="157" s="15" customFormat="1">
      <c r="A157" s="15"/>
      <c r="B157" s="250"/>
      <c r="C157" s="251"/>
      <c r="D157" s="225" t="s">
        <v>121</v>
      </c>
      <c r="E157" s="252" t="s">
        <v>19</v>
      </c>
      <c r="F157" s="253" t="s">
        <v>168</v>
      </c>
      <c r="G157" s="251"/>
      <c r="H157" s="254">
        <v>6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0" t="s">
        <v>121</v>
      </c>
      <c r="AU157" s="260" t="s">
        <v>82</v>
      </c>
      <c r="AV157" s="15" t="s">
        <v>117</v>
      </c>
      <c r="AW157" s="15" t="s">
        <v>37</v>
      </c>
      <c r="AX157" s="15" t="s">
        <v>80</v>
      </c>
      <c r="AY157" s="260" t="s">
        <v>110</v>
      </c>
    </row>
    <row r="158" s="2" customFormat="1" ht="16.5" customHeight="1">
      <c r="A158" s="39"/>
      <c r="B158" s="40"/>
      <c r="C158" s="261" t="s">
        <v>220</v>
      </c>
      <c r="D158" s="261" t="s">
        <v>207</v>
      </c>
      <c r="E158" s="262" t="s">
        <v>221</v>
      </c>
      <c r="F158" s="263" t="s">
        <v>222</v>
      </c>
      <c r="G158" s="264" t="s">
        <v>191</v>
      </c>
      <c r="H158" s="265">
        <v>4</v>
      </c>
      <c r="I158" s="266"/>
      <c r="J158" s="267">
        <f>ROUND(I158*H158,2)</f>
        <v>0</v>
      </c>
      <c r="K158" s="263" t="s">
        <v>116</v>
      </c>
      <c r="L158" s="268"/>
      <c r="M158" s="269" t="s">
        <v>19</v>
      </c>
      <c r="N158" s="270" t="s">
        <v>46</v>
      </c>
      <c r="O158" s="85"/>
      <c r="P158" s="221">
        <f>O158*H158</f>
        <v>0</v>
      </c>
      <c r="Q158" s="221">
        <v>0.0061000000000000004</v>
      </c>
      <c r="R158" s="221">
        <f>Q158*H158</f>
        <v>0.024400000000000002</v>
      </c>
      <c r="S158" s="221">
        <v>0</v>
      </c>
      <c r="T158" s="22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3" t="s">
        <v>154</v>
      </c>
      <c r="AT158" s="223" t="s">
        <v>207</v>
      </c>
      <c r="AU158" s="223" t="s">
        <v>82</v>
      </c>
      <c r="AY158" s="18" t="s">
        <v>110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8" t="s">
        <v>80</v>
      </c>
      <c r="BK158" s="224">
        <f>ROUND(I158*H158,2)</f>
        <v>0</v>
      </c>
      <c r="BL158" s="18" t="s">
        <v>117</v>
      </c>
      <c r="BM158" s="223" t="s">
        <v>223</v>
      </c>
    </row>
    <row r="159" s="2" customFormat="1" ht="16.5" customHeight="1">
      <c r="A159" s="39"/>
      <c r="B159" s="40"/>
      <c r="C159" s="212" t="s">
        <v>224</v>
      </c>
      <c r="D159" s="212" t="s">
        <v>112</v>
      </c>
      <c r="E159" s="213" t="s">
        <v>225</v>
      </c>
      <c r="F159" s="214" t="s">
        <v>226</v>
      </c>
      <c r="G159" s="215" t="s">
        <v>227</v>
      </c>
      <c r="H159" s="216">
        <v>406</v>
      </c>
      <c r="I159" s="217"/>
      <c r="J159" s="218">
        <f>ROUND(I159*H159,2)</f>
        <v>0</v>
      </c>
      <c r="K159" s="214" t="s">
        <v>116</v>
      </c>
      <c r="L159" s="45"/>
      <c r="M159" s="219" t="s">
        <v>19</v>
      </c>
      <c r="N159" s="220" t="s">
        <v>46</v>
      </c>
      <c r="O159" s="85"/>
      <c r="P159" s="221">
        <f>O159*H159</f>
        <v>0</v>
      </c>
      <c r="Q159" s="221">
        <v>7.4999999999999993E-05</v>
      </c>
      <c r="R159" s="221">
        <f>Q159*H159</f>
        <v>0.030449999999999998</v>
      </c>
      <c r="S159" s="221">
        <v>0</v>
      </c>
      <c r="T159" s="222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3" t="s">
        <v>117</v>
      </c>
      <c r="AT159" s="223" t="s">
        <v>112</v>
      </c>
      <c r="AU159" s="223" t="s">
        <v>82</v>
      </c>
      <c r="AY159" s="18" t="s">
        <v>110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8" t="s">
        <v>80</v>
      </c>
      <c r="BK159" s="224">
        <f>ROUND(I159*H159,2)</f>
        <v>0</v>
      </c>
      <c r="BL159" s="18" t="s">
        <v>117</v>
      </c>
      <c r="BM159" s="223" t="s">
        <v>228</v>
      </c>
    </row>
    <row r="160" s="2" customFormat="1">
      <c r="A160" s="39"/>
      <c r="B160" s="40"/>
      <c r="C160" s="41"/>
      <c r="D160" s="225" t="s">
        <v>119</v>
      </c>
      <c r="E160" s="41"/>
      <c r="F160" s="226" t="s">
        <v>229</v>
      </c>
      <c r="G160" s="41"/>
      <c r="H160" s="41"/>
      <c r="I160" s="131"/>
      <c r="J160" s="41"/>
      <c r="K160" s="41"/>
      <c r="L160" s="45"/>
      <c r="M160" s="227"/>
      <c r="N160" s="228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119</v>
      </c>
      <c r="AU160" s="18" t="s">
        <v>82</v>
      </c>
    </row>
    <row r="161" s="14" customFormat="1">
      <c r="A161" s="14"/>
      <c r="B161" s="239"/>
      <c r="C161" s="240"/>
      <c r="D161" s="225" t="s">
        <v>121</v>
      </c>
      <c r="E161" s="241" t="s">
        <v>19</v>
      </c>
      <c r="F161" s="242" t="s">
        <v>230</v>
      </c>
      <c r="G161" s="240"/>
      <c r="H161" s="243">
        <v>406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9" t="s">
        <v>121</v>
      </c>
      <c r="AU161" s="249" t="s">
        <v>82</v>
      </c>
      <c r="AV161" s="14" t="s">
        <v>82</v>
      </c>
      <c r="AW161" s="14" t="s">
        <v>37</v>
      </c>
      <c r="AX161" s="14" t="s">
        <v>80</v>
      </c>
      <c r="AY161" s="249" t="s">
        <v>110</v>
      </c>
    </row>
    <row r="162" s="2" customFormat="1" ht="16.5" customHeight="1">
      <c r="A162" s="39"/>
      <c r="B162" s="40"/>
      <c r="C162" s="212" t="s">
        <v>231</v>
      </c>
      <c r="D162" s="212" t="s">
        <v>112</v>
      </c>
      <c r="E162" s="213" t="s">
        <v>232</v>
      </c>
      <c r="F162" s="214" t="s">
        <v>233</v>
      </c>
      <c r="G162" s="215" t="s">
        <v>227</v>
      </c>
      <c r="H162" s="216">
        <v>30</v>
      </c>
      <c r="I162" s="217"/>
      <c r="J162" s="218">
        <f>ROUND(I162*H162,2)</f>
        <v>0</v>
      </c>
      <c r="K162" s="214" t="s">
        <v>116</v>
      </c>
      <c r="L162" s="45"/>
      <c r="M162" s="219" t="s">
        <v>19</v>
      </c>
      <c r="N162" s="220" t="s">
        <v>46</v>
      </c>
      <c r="O162" s="85"/>
      <c r="P162" s="221">
        <f>O162*H162</f>
        <v>0</v>
      </c>
      <c r="Q162" s="221">
        <v>7.4999999999999993E-05</v>
      </c>
      <c r="R162" s="221">
        <f>Q162*H162</f>
        <v>0.0022499999999999998</v>
      </c>
      <c r="S162" s="221">
        <v>0</v>
      </c>
      <c r="T162" s="222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3" t="s">
        <v>117</v>
      </c>
      <c r="AT162" s="223" t="s">
        <v>112</v>
      </c>
      <c r="AU162" s="223" t="s">
        <v>82</v>
      </c>
      <c r="AY162" s="18" t="s">
        <v>110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8" t="s">
        <v>80</v>
      </c>
      <c r="BK162" s="224">
        <f>ROUND(I162*H162,2)</f>
        <v>0</v>
      </c>
      <c r="BL162" s="18" t="s">
        <v>117</v>
      </c>
      <c r="BM162" s="223" t="s">
        <v>234</v>
      </c>
    </row>
    <row r="163" s="2" customFormat="1">
      <c r="A163" s="39"/>
      <c r="B163" s="40"/>
      <c r="C163" s="41"/>
      <c r="D163" s="225" t="s">
        <v>119</v>
      </c>
      <c r="E163" s="41"/>
      <c r="F163" s="226" t="s">
        <v>229</v>
      </c>
      <c r="G163" s="41"/>
      <c r="H163" s="41"/>
      <c r="I163" s="131"/>
      <c r="J163" s="41"/>
      <c r="K163" s="41"/>
      <c r="L163" s="45"/>
      <c r="M163" s="227"/>
      <c r="N163" s="228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119</v>
      </c>
      <c r="AU163" s="18" t="s">
        <v>82</v>
      </c>
    </row>
    <row r="164" s="14" customFormat="1">
      <c r="A164" s="14"/>
      <c r="B164" s="239"/>
      <c r="C164" s="240"/>
      <c r="D164" s="225" t="s">
        <v>121</v>
      </c>
      <c r="E164" s="241" t="s">
        <v>19</v>
      </c>
      <c r="F164" s="242" t="s">
        <v>235</v>
      </c>
      <c r="G164" s="240"/>
      <c r="H164" s="243">
        <v>14.5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9" t="s">
        <v>121</v>
      </c>
      <c r="AU164" s="249" t="s">
        <v>82</v>
      </c>
      <c r="AV164" s="14" t="s">
        <v>82</v>
      </c>
      <c r="AW164" s="14" t="s">
        <v>37</v>
      </c>
      <c r="AX164" s="14" t="s">
        <v>75</v>
      </c>
      <c r="AY164" s="249" t="s">
        <v>110</v>
      </c>
    </row>
    <row r="165" s="14" customFormat="1">
      <c r="A165" s="14"/>
      <c r="B165" s="239"/>
      <c r="C165" s="240"/>
      <c r="D165" s="225" t="s">
        <v>121</v>
      </c>
      <c r="E165" s="241" t="s">
        <v>19</v>
      </c>
      <c r="F165" s="242" t="s">
        <v>236</v>
      </c>
      <c r="G165" s="240"/>
      <c r="H165" s="243">
        <v>15.5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9" t="s">
        <v>121</v>
      </c>
      <c r="AU165" s="249" t="s">
        <v>82</v>
      </c>
      <c r="AV165" s="14" t="s">
        <v>82</v>
      </c>
      <c r="AW165" s="14" t="s">
        <v>37</v>
      </c>
      <c r="AX165" s="14" t="s">
        <v>75</v>
      </c>
      <c r="AY165" s="249" t="s">
        <v>110</v>
      </c>
    </row>
    <row r="166" s="15" customFormat="1">
      <c r="A166" s="15"/>
      <c r="B166" s="250"/>
      <c r="C166" s="251"/>
      <c r="D166" s="225" t="s">
        <v>121</v>
      </c>
      <c r="E166" s="252" t="s">
        <v>19</v>
      </c>
      <c r="F166" s="253" t="s">
        <v>168</v>
      </c>
      <c r="G166" s="251"/>
      <c r="H166" s="254">
        <v>30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0" t="s">
        <v>121</v>
      </c>
      <c r="AU166" s="260" t="s">
        <v>82</v>
      </c>
      <c r="AV166" s="15" t="s">
        <v>117</v>
      </c>
      <c r="AW166" s="15" t="s">
        <v>37</v>
      </c>
      <c r="AX166" s="15" t="s">
        <v>80</v>
      </c>
      <c r="AY166" s="260" t="s">
        <v>110</v>
      </c>
    </row>
    <row r="167" s="2" customFormat="1" ht="16.5" customHeight="1">
      <c r="A167" s="39"/>
      <c r="B167" s="40"/>
      <c r="C167" s="212" t="s">
        <v>7</v>
      </c>
      <c r="D167" s="212" t="s">
        <v>112</v>
      </c>
      <c r="E167" s="213" t="s">
        <v>237</v>
      </c>
      <c r="F167" s="214" t="s">
        <v>238</v>
      </c>
      <c r="G167" s="215" t="s">
        <v>227</v>
      </c>
      <c r="H167" s="216">
        <v>53</v>
      </c>
      <c r="I167" s="217"/>
      <c r="J167" s="218">
        <f>ROUND(I167*H167,2)</f>
        <v>0</v>
      </c>
      <c r="K167" s="214" t="s">
        <v>116</v>
      </c>
      <c r="L167" s="45"/>
      <c r="M167" s="219" t="s">
        <v>19</v>
      </c>
      <c r="N167" s="220" t="s">
        <v>46</v>
      </c>
      <c r="O167" s="85"/>
      <c r="P167" s="221">
        <f>O167*H167</f>
        <v>0</v>
      </c>
      <c r="Q167" s="221">
        <v>0.00014999999999999999</v>
      </c>
      <c r="R167" s="221">
        <f>Q167*H167</f>
        <v>0.0079499999999999987</v>
      </c>
      <c r="S167" s="221">
        <v>0</v>
      </c>
      <c r="T167" s="222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3" t="s">
        <v>117</v>
      </c>
      <c r="AT167" s="223" t="s">
        <v>112</v>
      </c>
      <c r="AU167" s="223" t="s">
        <v>82</v>
      </c>
      <c r="AY167" s="18" t="s">
        <v>110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8" t="s">
        <v>80</v>
      </c>
      <c r="BK167" s="224">
        <f>ROUND(I167*H167,2)</f>
        <v>0</v>
      </c>
      <c r="BL167" s="18" t="s">
        <v>117</v>
      </c>
      <c r="BM167" s="223" t="s">
        <v>239</v>
      </c>
    </row>
    <row r="168" s="2" customFormat="1">
      <c r="A168" s="39"/>
      <c r="B168" s="40"/>
      <c r="C168" s="41"/>
      <c r="D168" s="225" t="s">
        <v>119</v>
      </c>
      <c r="E168" s="41"/>
      <c r="F168" s="226" t="s">
        <v>229</v>
      </c>
      <c r="G168" s="41"/>
      <c r="H168" s="41"/>
      <c r="I168" s="131"/>
      <c r="J168" s="41"/>
      <c r="K168" s="41"/>
      <c r="L168" s="45"/>
      <c r="M168" s="227"/>
      <c r="N168" s="228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119</v>
      </c>
      <c r="AU168" s="18" t="s">
        <v>82</v>
      </c>
    </row>
    <row r="169" s="14" customFormat="1">
      <c r="A169" s="14"/>
      <c r="B169" s="239"/>
      <c r="C169" s="240"/>
      <c r="D169" s="225" t="s">
        <v>121</v>
      </c>
      <c r="E169" s="241" t="s">
        <v>19</v>
      </c>
      <c r="F169" s="242" t="s">
        <v>240</v>
      </c>
      <c r="G169" s="240"/>
      <c r="H169" s="243">
        <v>53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9" t="s">
        <v>121</v>
      </c>
      <c r="AU169" s="249" t="s">
        <v>82</v>
      </c>
      <c r="AV169" s="14" t="s">
        <v>82</v>
      </c>
      <c r="AW169" s="14" t="s">
        <v>37</v>
      </c>
      <c r="AX169" s="14" t="s">
        <v>80</v>
      </c>
      <c r="AY169" s="249" t="s">
        <v>110</v>
      </c>
    </row>
    <row r="170" s="2" customFormat="1" ht="16.5" customHeight="1">
      <c r="A170" s="39"/>
      <c r="B170" s="40"/>
      <c r="C170" s="212" t="s">
        <v>241</v>
      </c>
      <c r="D170" s="212" t="s">
        <v>112</v>
      </c>
      <c r="E170" s="213" t="s">
        <v>242</v>
      </c>
      <c r="F170" s="214" t="s">
        <v>243</v>
      </c>
      <c r="G170" s="215" t="s">
        <v>115</v>
      </c>
      <c r="H170" s="216">
        <v>13</v>
      </c>
      <c r="I170" s="217"/>
      <c r="J170" s="218">
        <f>ROUND(I170*H170,2)</f>
        <v>0</v>
      </c>
      <c r="K170" s="214" t="s">
        <v>116</v>
      </c>
      <c r="L170" s="45"/>
      <c r="M170" s="219" t="s">
        <v>19</v>
      </c>
      <c r="N170" s="220" t="s">
        <v>46</v>
      </c>
      <c r="O170" s="85"/>
      <c r="P170" s="221">
        <f>O170*H170</f>
        <v>0</v>
      </c>
      <c r="Q170" s="221">
        <v>0.00059999999999999995</v>
      </c>
      <c r="R170" s="221">
        <f>Q170*H170</f>
        <v>0.0077999999999999996</v>
      </c>
      <c r="S170" s="221">
        <v>0</v>
      </c>
      <c r="T170" s="222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3" t="s">
        <v>117</v>
      </c>
      <c r="AT170" s="223" t="s">
        <v>112</v>
      </c>
      <c r="AU170" s="223" t="s">
        <v>82</v>
      </c>
      <c r="AY170" s="18" t="s">
        <v>110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8" t="s">
        <v>80</v>
      </c>
      <c r="BK170" s="224">
        <f>ROUND(I170*H170,2)</f>
        <v>0</v>
      </c>
      <c r="BL170" s="18" t="s">
        <v>117</v>
      </c>
      <c r="BM170" s="223" t="s">
        <v>244</v>
      </c>
    </row>
    <row r="171" s="2" customFormat="1">
      <c r="A171" s="39"/>
      <c r="B171" s="40"/>
      <c r="C171" s="41"/>
      <c r="D171" s="225" t="s">
        <v>119</v>
      </c>
      <c r="E171" s="41"/>
      <c r="F171" s="226" t="s">
        <v>229</v>
      </c>
      <c r="G171" s="41"/>
      <c r="H171" s="41"/>
      <c r="I171" s="131"/>
      <c r="J171" s="41"/>
      <c r="K171" s="41"/>
      <c r="L171" s="45"/>
      <c r="M171" s="227"/>
      <c r="N171" s="228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119</v>
      </c>
      <c r="AU171" s="18" t="s">
        <v>82</v>
      </c>
    </row>
    <row r="172" s="14" customFormat="1">
      <c r="A172" s="14"/>
      <c r="B172" s="239"/>
      <c r="C172" s="240"/>
      <c r="D172" s="225" t="s">
        <v>121</v>
      </c>
      <c r="E172" s="241" t="s">
        <v>19</v>
      </c>
      <c r="F172" s="242" t="s">
        <v>245</v>
      </c>
      <c r="G172" s="240"/>
      <c r="H172" s="243">
        <v>13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9" t="s">
        <v>121</v>
      </c>
      <c r="AU172" s="249" t="s">
        <v>82</v>
      </c>
      <c r="AV172" s="14" t="s">
        <v>82</v>
      </c>
      <c r="AW172" s="14" t="s">
        <v>37</v>
      </c>
      <c r="AX172" s="14" t="s">
        <v>80</v>
      </c>
      <c r="AY172" s="249" t="s">
        <v>110</v>
      </c>
    </row>
    <row r="173" s="2" customFormat="1" ht="21.75" customHeight="1">
      <c r="A173" s="39"/>
      <c r="B173" s="40"/>
      <c r="C173" s="212" t="s">
        <v>246</v>
      </c>
      <c r="D173" s="212" t="s">
        <v>112</v>
      </c>
      <c r="E173" s="213" t="s">
        <v>247</v>
      </c>
      <c r="F173" s="214" t="s">
        <v>248</v>
      </c>
      <c r="G173" s="215" t="s">
        <v>227</v>
      </c>
      <c r="H173" s="216">
        <v>564</v>
      </c>
      <c r="I173" s="217"/>
      <c r="J173" s="218">
        <f>ROUND(I173*H173,2)</f>
        <v>0</v>
      </c>
      <c r="K173" s="214" t="s">
        <v>116</v>
      </c>
      <c r="L173" s="45"/>
      <c r="M173" s="219" t="s">
        <v>19</v>
      </c>
      <c r="N173" s="220" t="s">
        <v>46</v>
      </c>
      <c r="O173" s="85"/>
      <c r="P173" s="221">
        <f>O173*H173</f>
        <v>0</v>
      </c>
      <c r="Q173" s="221">
        <v>3.7500000000000001E-06</v>
      </c>
      <c r="R173" s="221">
        <f>Q173*H173</f>
        <v>0.0021150000000000001</v>
      </c>
      <c r="S173" s="221">
        <v>0</v>
      </c>
      <c r="T173" s="222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3" t="s">
        <v>117</v>
      </c>
      <c r="AT173" s="223" t="s">
        <v>112</v>
      </c>
      <c r="AU173" s="223" t="s">
        <v>82</v>
      </c>
      <c r="AY173" s="18" t="s">
        <v>110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8" t="s">
        <v>80</v>
      </c>
      <c r="BK173" s="224">
        <f>ROUND(I173*H173,2)</f>
        <v>0</v>
      </c>
      <c r="BL173" s="18" t="s">
        <v>117</v>
      </c>
      <c r="BM173" s="223" t="s">
        <v>249</v>
      </c>
    </row>
    <row r="174" s="2" customFormat="1">
      <c r="A174" s="39"/>
      <c r="B174" s="40"/>
      <c r="C174" s="41"/>
      <c r="D174" s="225" t="s">
        <v>119</v>
      </c>
      <c r="E174" s="41"/>
      <c r="F174" s="226" t="s">
        <v>250</v>
      </c>
      <c r="G174" s="41"/>
      <c r="H174" s="41"/>
      <c r="I174" s="131"/>
      <c r="J174" s="41"/>
      <c r="K174" s="41"/>
      <c r="L174" s="45"/>
      <c r="M174" s="227"/>
      <c r="N174" s="228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119</v>
      </c>
      <c r="AU174" s="18" t="s">
        <v>82</v>
      </c>
    </row>
    <row r="175" s="14" customFormat="1">
      <c r="A175" s="14"/>
      <c r="B175" s="239"/>
      <c r="C175" s="240"/>
      <c r="D175" s="225" t="s">
        <v>121</v>
      </c>
      <c r="E175" s="241" t="s">
        <v>19</v>
      </c>
      <c r="F175" s="242" t="s">
        <v>251</v>
      </c>
      <c r="G175" s="240"/>
      <c r="H175" s="243">
        <v>481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9" t="s">
        <v>121</v>
      </c>
      <c r="AU175" s="249" t="s">
        <v>82</v>
      </c>
      <c r="AV175" s="14" t="s">
        <v>82</v>
      </c>
      <c r="AW175" s="14" t="s">
        <v>37</v>
      </c>
      <c r="AX175" s="14" t="s">
        <v>75</v>
      </c>
      <c r="AY175" s="249" t="s">
        <v>110</v>
      </c>
    </row>
    <row r="176" s="14" customFormat="1">
      <c r="A176" s="14"/>
      <c r="B176" s="239"/>
      <c r="C176" s="240"/>
      <c r="D176" s="225" t="s">
        <v>121</v>
      </c>
      <c r="E176" s="241" t="s">
        <v>19</v>
      </c>
      <c r="F176" s="242" t="s">
        <v>235</v>
      </c>
      <c r="G176" s="240"/>
      <c r="H176" s="243">
        <v>14.5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9" t="s">
        <v>121</v>
      </c>
      <c r="AU176" s="249" t="s">
        <v>82</v>
      </c>
      <c r="AV176" s="14" t="s">
        <v>82</v>
      </c>
      <c r="AW176" s="14" t="s">
        <v>37</v>
      </c>
      <c r="AX176" s="14" t="s">
        <v>75</v>
      </c>
      <c r="AY176" s="249" t="s">
        <v>110</v>
      </c>
    </row>
    <row r="177" s="14" customFormat="1">
      <c r="A177" s="14"/>
      <c r="B177" s="239"/>
      <c r="C177" s="240"/>
      <c r="D177" s="225" t="s">
        <v>121</v>
      </c>
      <c r="E177" s="241" t="s">
        <v>19</v>
      </c>
      <c r="F177" s="242" t="s">
        <v>236</v>
      </c>
      <c r="G177" s="240"/>
      <c r="H177" s="243">
        <v>15.5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9" t="s">
        <v>121</v>
      </c>
      <c r="AU177" s="249" t="s">
        <v>82</v>
      </c>
      <c r="AV177" s="14" t="s">
        <v>82</v>
      </c>
      <c r="AW177" s="14" t="s">
        <v>37</v>
      </c>
      <c r="AX177" s="14" t="s">
        <v>75</v>
      </c>
      <c r="AY177" s="249" t="s">
        <v>110</v>
      </c>
    </row>
    <row r="178" s="14" customFormat="1">
      <c r="A178" s="14"/>
      <c r="B178" s="239"/>
      <c r="C178" s="240"/>
      <c r="D178" s="225" t="s">
        <v>121</v>
      </c>
      <c r="E178" s="241" t="s">
        <v>19</v>
      </c>
      <c r="F178" s="242" t="s">
        <v>240</v>
      </c>
      <c r="G178" s="240"/>
      <c r="H178" s="243">
        <v>53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9" t="s">
        <v>121</v>
      </c>
      <c r="AU178" s="249" t="s">
        <v>82</v>
      </c>
      <c r="AV178" s="14" t="s">
        <v>82</v>
      </c>
      <c r="AW178" s="14" t="s">
        <v>37</v>
      </c>
      <c r="AX178" s="14" t="s">
        <v>75</v>
      </c>
      <c r="AY178" s="249" t="s">
        <v>110</v>
      </c>
    </row>
    <row r="179" s="15" customFormat="1">
      <c r="A179" s="15"/>
      <c r="B179" s="250"/>
      <c r="C179" s="251"/>
      <c r="D179" s="225" t="s">
        <v>121</v>
      </c>
      <c r="E179" s="252" t="s">
        <v>19</v>
      </c>
      <c r="F179" s="253" t="s">
        <v>168</v>
      </c>
      <c r="G179" s="251"/>
      <c r="H179" s="254">
        <v>564</v>
      </c>
      <c r="I179" s="255"/>
      <c r="J179" s="251"/>
      <c r="K179" s="251"/>
      <c r="L179" s="256"/>
      <c r="M179" s="257"/>
      <c r="N179" s="258"/>
      <c r="O179" s="258"/>
      <c r="P179" s="258"/>
      <c r="Q179" s="258"/>
      <c r="R179" s="258"/>
      <c r="S179" s="258"/>
      <c r="T179" s="25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0" t="s">
        <v>121</v>
      </c>
      <c r="AU179" s="260" t="s">
        <v>82</v>
      </c>
      <c r="AV179" s="15" t="s">
        <v>117</v>
      </c>
      <c r="AW179" s="15" t="s">
        <v>37</v>
      </c>
      <c r="AX179" s="15" t="s">
        <v>80</v>
      </c>
      <c r="AY179" s="260" t="s">
        <v>110</v>
      </c>
    </row>
    <row r="180" s="2" customFormat="1" ht="21.75" customHeight="1">
      <c r="A180" s="39"/>
      <c r="B180" s="40"/>
      <c r="C180" s="212" t="s">
        <v>252</v>
      </c>
      <c r="D180" s="212" t="s">
        <v>112</v>
      </c>
      <c r="E180" s="213" t="s">
        <v>253</v>
      </c>
      <c r="F180" s="214" t="s">
        <v>254</v>
      </c>
      <c r="G180" s="215" t="s">
        <v>115</v>
      </c>
      <c r="H180" s="216">
        <v>13</v>
      </c>
      <c r="I180" s="217"/>
      <c r="J180" s="218">
        <f>ROUND(I180*H180,2)</f>
        <v>0</v>
      </c>
      <c r="K180" s="214" t="s">
        <v>116</v>
      </c>
      <c r="L180" s="45"/>
      <c r="M180" s="219" t="s">
        <v>19</v>
      </c>
      <c r="N180" s="220" t="s">
        <v>46</v>
      </c>
      <c r="O180" s="85"/>
      <c r="P180" s="221">
        <f>O180*H180</f>
        <v>0</v>
      </c>
      <c r="Q180" s="221">
        <v>9.38E-06</v>
      </c>
      <c r="R180" s="221">
        <f>Q180*H180</f>
        <v>0.00012194</v>
      </c>
      <c r="S180" s="221">
        <v>0</v>
      </c>
      <c r="T180" s="222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3" t="s">
        <v>117</v>
      </c>
      <c r="AT180" s="223" t="s">
        <v>112</v>
      </c>
      <c r="AU180" s="223" t="s">
        <v>82</v>
      </c>
      <c r="AY180" s="18" t="s">
        <v>110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8" t="s">
        <v>80</v>
      </c>
      <c r="BK180" s="224">
        <f>ROUND(I180*H180,2)</f>
        <v>0</v>
      </c>
      <c r="BL180" s="18" t="s">
        <v>117</v>
      </c>
      <c r="BM180" s="223" t="s">
        <v>255</v>
      </c>
    </row>
    <row r="181" s="2" customFormat="1">
      <c r="A181" s="39"/>
      <c r="B181" s="40"/>
      <c r="C181" s="41"/>
      <c r="D181" s="225" t="s">
        <v>119</v>
      </c>
      <c r="E181" s="41"/>
      <c r="F181" s="226" t="s">
        <v>250</v>
      </c>
      <c r="G181" s="41"/>
      <c r="H181" s="41"/>
      <c r="I181" s="131"/>
      <c r="J181" s="41"/>
      <c r="K181" s="41"/>
      <c r="L181" s="45"/>
      <c r="M181" s="227"/>
      <c r="N181" s="228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119</v>
      </c>
      <c r="AU181" s="18" t="s">
        <v>82</v>
      </c>
    </row>
    <row r="182" s="14" customFormat="1">
      <c r="A182" s="14"/>
      <c r="B182" s="239"/>
      <c r="C182" s="240"/>
      <c r="D182" s="225" t="s">
        <v>121</v>
      </c>
      <c r="E182" s="241" t="s">
        <v>19</v>
      </c>
      <c r="F182" s="242" t="s">
        <v>245</v>
      </c>
      <c r="G182" s="240"/>
      <c r="H182" s="243">
        <v>13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9" t="s">
        <v>121</v>
      </c>
      <c r="AU182" s="249" t="s">
        <v>82</v>
      </c>
      <c r="AV182" s="14" t="s">
        <v>82</v>
      </c>
      <c r="AW182" s="14" t="s">
        <v>37</v>
      </c>
      <c r="AX182" s="14" t="s">
        <v>80</v>
      </c>
      <c r="AY182" s="249" t="s">
        <v>110</v>
      </c>
    </row>
    <row r="183" s="2" customFormat="1" ht="16.5" customHeight="1">
      <c r="A183" s="39"/>
      <c r="B183" s="40"/>
      <c r="C183" s="212" t="s">
        <v>256</v>
      </c>
      <c r="D183" s="212" t="s">
        <v>112</v>
      </c>
      <c r="E183" s="213" t="s">
        <v>257</v>
      </c>
      <c r="F183" s="214" t="s">
        <v>258</v>
      </c>
      <c r="G183" s="215" t="s">
        <v>227</v>
      </c>
      <c r="H183" s="216">
        <v>227</v>
      </c>
      <c r="I183" s="217"/>
      <c r="J183" s="218">
        <f>ROUND(I183*H183,2)</f>
        <v>0</v>
      </c>
      <c r="K183" s="214" t="s">
        <v>116</v>
      </c>
      <c r="L183" s="45"/>
      <c r="M183" s="219" t="s">
        <v>19</v>
      </c>
      <c r="N183" s="220" t="s">
        <v>46</v>
      </c>
      <c r="O183" s="85"/>
      <c r="P183" s="221">
        <f>O183*H183</f>
        <v>0</v>
      </c>
      <c r="Q183" s="221">
        <v>1.863E-06</v>
      </c>
      <c r="R183" s="221">
        <f>Q183*H183</f>
        <v>0.000422901</v>
      </c>
      <c r="S183" s="221">
        <v>0</v>
      </c>
      <c r="T183" s="222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3" t="s">
        <v>117</v>
      </c>
      <c r="AT183" s="223" t="s">
        <v>112</v>
      </c>
      <c r="AU183" s="223" t="s">
        <v>82</v>
      </c>
      <c r="AY183" s="18" t="s">
        <v>110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8" t="s">
        <v>80</v>
      </c>
      <c r="BK183" s="224">
        <f>ROUND(I183*H183,2)</f>
        <v>0</v>
      </c>
      <c r="BL183" s="18" t="s">
        <v>117</v>
      </c>
      <c r="BM183" s="223" t="s">
        <v>259</v>
      </c>
    </row>
    <row r="184" s="2" customFormat="1">
      <c r="A184" s="39"/>
      <c r="B184" s="40"/>
      <c r="C184" s="41"/>
      <c r="D184" s="225" t="s">
        <v>119</v>
      </c>
      <c r="E184" s="41"/>
      <c r="F184" s="226" t="s">
        <v>260</v>
      </c>
      <c r="G184" s="41"/>
      <c r="H184" s="41"/>
      <c r="I184" s="131"/>
      <c r="J184" s="41"/>
      <c r="K184" s="41"/>
      <c r="L184" s="45"/>
      <c r="M184" s="227"/>
      <c r="N184" s="228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119</v>
      </c>
      <c r="AU184" s="18" t="s">
        <v>82</v>
      </c>
    </row>
    <row r="185" s="14" customFormat="1">
      <c r="A185" s="14"/>
      <c r="B185" s="239"/>
      <c r="C185" s="240"/>
      <c r="D185" s="225" t="s">
        <v>121</v>
      </c>
      <c r="E185" s="241" t="s">
        <v>19</v>
      </c>
      <c r="F185" s="242" t="s">
        <v>261</v>
      </c>
      <c r="G185" s="240"/>
      <c r="H185" s="243">
        <v>227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9" t="s">
        <v>121</v>
      </c>
      <c r="AU185" s="249" t="s">
        <v>82</v>
      </c>
      <c r="AV185" s="14" t="s">
        <v>82</v>
      </c>
      <c r="AW185" s="14" t="s">
        <v>37</v>
      </c>
      <c r="AX185" s="14" t="s">
        <v>80</v>
      </c>
      <c r="AY185" s="249" t="s">
        <v>110</v>
      </c>
    </row>
    <row r="186" s="2" customFormat="1" ht="21.75" customHeight="1">
      <c r="A186" s="39"/>
      <c r="B186" s="40"/>
      <c r="C186" s="212" t="s">
        <v>262</v>
      </c>
      <c r="D186" s="212" t="s">
        <v>112</v>
      </c>
      <c r="E186" s="213" t="s">
        <v>263</v>
      </c>
      <c r="F186" s="214" t="s">
        <v>264</v>
      </c>
      <c r="G186" s="215" t="s">
        <v>227</v>
      </c>
      <c r="H186" s="216">
        <v>227</v>
      </c>
      <c r="I186" s="217"/>
      <c r="J186" s="218">
        <f>ROUND(I186*H186,2)</f>
        <v>0</v>
      </c>
      <c r="K186" s="214" t="s">
        <v>116</v>
      </c>
      <c r="L186" s="45"/>
      <c r="M186" s="219" t="s">
        <v>19</v>
      </c>
      <c r="N186" s="220" t="s">
        <v>46</v>
      </c>
      <c r="O186" s="85"/>
      <c r="P186" s="221">
        <f>O186*H186</f>
        <v>0</v>
      </c>
      <c r="Q186" s="221">
        <v>0.0001103</v>
      </c>
      <c r="R186" s="221">
        <f>Q186*H186</f>
        <v>0.025038100000000001</v>
      </c>
      <c r="S186" s="221">
        <v>0</v>
      </c>
      <c r="T186" s="222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3" t="s">
        <v>117</v>
      </c>
      <c r="AT186" s="223" t="s">
        <v>112</v>
      </c>
      <c r="AU186" s="223" t="s">
        <v>82</v>
      </c>
      <c r="AY186" s="18" t="s">
        <v>110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8" t="s">
        <v>80</v>
      </c>
      <c r="BK186" s="224">
        <f>ROUND(I186*H186,2)</f>
        <v>0</v>
      </c>
      <c r="BL186" s="18" t="s">
        <v>117</v>
      </c>
      <c r="BM186" s="223" t="s">
        <v>265</v>
      </c>
    </row>
    <row r="187" s="2" customFormat="1">
      <c r="A187" s="39"/>
      <c r="B187" s="40"/>
      <c r="C187" s="41"/>
      <c r="D187" s="225" t="s">
        <v>119</v>
      </c>
      <c r="E187" s="41"/>
      <c r="F187" s="226" t="s">
        <v>266</v>
      </c>
      <c r="G187" s="41"/>
      <c r="H187" s="41"/>
      <c r="I187" s="131"/>
      <c r="J187" s="41"/>
      <c r="K187" s="41"/>
      <c r="L187" s="45"/>
      <c r="M187" s="227"/>
      <c r="N187" s="228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119</v>
      </c>
      <c r="AU187" s="18" t="s">
        <v>82</v>
      </c>
    </row>
    <row r="188" s="14" customFormat="1">
      <c r="A188" s="14"/>
      <c r="B188" s="239"/>
      <c r="C188" s="240"/>
      <c r="D188" s="225" t="s">
        <v>121</v>
      </c>
      <c r="E188" s="241" t="s">
        <v>19</v>
      </c>
      <c r="F188" s="242" t="s">
        <v>261</v>
      </c>
      <c r="G188" s="240"/>
      <c r="H188" s="243">
        <v>227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9" t="s">
        <v>121</v>
      </c>
      <c r="AU188" s="249" t="s">
        <v>82</v>
      </c>
      <c r="AV188" s="14" t="s">
        <v>82</v>
      </c>
      <c r="AW188" s="14" t="s">
        <v>37</v>
      </c>
      <c r="AX188" s="14" t="s">
        <v>80</v>
      </c>
      <c r="AY188" s="249" t="s">
        <v>110</v>
      </c>
    </row>
    <row r="189" s="2" customFormat="1" ht="21.75" customHeight="1">
      <c r="A189" s="39"/>
      <c r="B189" s="40"/>
      <c r="C189" s="212" t="s">
        <v>267</v>
      </c>
      <c r="D189" s="212" t="s">
        <v>112</v>
      </c>
      <c r="E189" s="213" t="s">
        <v>268</v>
      </c>
      <c r="F189" s="214" t="s">
        <v>269</v>
      </c>
      <c r="G189" s="215" t="s">
        <v>227</v>
      </c>
      <c r="H189" s="216">
        <v>108</v>
      </c>
      <c r="I189" s="217"/>
      <c r="J189" s="218">
        <f>ROUND(I189*H189,2)</f>
        <v>0</v>
      </c>
      <c r="K189" s="214" t="s">
        <v>116</v>
      </c>
      <c r="L189" s="45"/>
      <c r="M189" s="219" t="s">
        <v>19</v>
      </c>
      <c r="N189" s="220" t="s">
        <v>46</v>
      </c>
      <c r="O189" s="85"/>
      <c r="P189" s="221">
        <f>O189*H189</f>
        <v>0</v>
      </c>
      <c r="Q189" s="221">
        <v>0.1180808</v>
      </c>
      <c r="R189" s="221">
        <f>Q189*H189</f>
        <v>12.7527264</v>
      </c>
      <c r="S189" s="221">
        <v>0</v>
      </c>
      <c r="T189" s="222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3" t="s">
        <v>117</v>
      </c>
      <c r="AT189" s="223" t="s">
        <v>112</v>
      </c>
      <c r="AU189" s="223" t="s">
        <v>82</v>
      </c>
      <c r="AY189" s="18" t="s">
        <v>110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8" t="s">
        <v>80</v>
      </c>
      <c r="BK189" s="224">
        <f>ROUND(I189*H189,2)</f>
        <v>0</v>
      </c>
      <c r="BL189" s="18" t="s">
        <v>117</v>
      </c>
      <c r="BM189" s="223" t="s">
        <v>270</v>
      </c>
    </row>
    <row r="190" s="2" customFormat="1">
      <c r="A190" s="39"/>
      <c r="B190" s="40"/>
      <c r="C190" s="41"/>
      <c r="D190" s="225" t="s">
        <v>119</v>
      </c>
      <c r="E190" s="41"/>
      <c r="F190" s="226" t="s">
        <v>271</v>
      </c>
      <c r="G190" s="41"/>
      <c r="H190" s="41"/>
      <c r="I190" s="131"/>
      <c r="J190" s="41"/>
      <c r="K190" s="41"/>
      <c r="L190" s="45"/>
      <c r="M190" s="227"/>
      <c r="N190" s="228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119</v>
      </c>
      <c r="AU190" s="18" t="s">
        <v>82</v>
      </c>
    </row>
    <row r="191" s="13" customFormat="1">
      <c r="A191" s="13"/>
      <c r="B191" s="229"/>
      <c r="C191" s="230"/>
      <c r="D191" s="225" t="s">
        <v>121</v>
      </c>
      <c r="E191" s="231" t="s">
        <v>19</v>
      </c>
      <c r="F191" s="232" t="s">
        <v>122</v>
      </c>
      <c r="G191" s="230"/>
      <c r="H191" s="231" t="s">
        <v>19</v>
      </c>
      <c r="I191" s="233"/>
      <c r="J191" s="230"/>
      <c r="K191" s="230"/>
      <c r="L191" s="234"/>
      <c r="M191" s="235"/>
      <c r="N191" s="236"/>
      <c r="O191" s="236"/>
      <c r="P191" s="236"/>
      <c r="Q191" s="236"/>
      <c r="R191" s="236"/>
      <c r="S191" s="236"/>
      <c r="T191" s="23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8" t="s">
        <v>121</v>
      </c>
      <c r="AU191" s="238" t="s">
        <v>82</v>
      </c>
      <c r="AV191" s="13" t="s">
        <v>80</v>
      </c>
      <c r="AW191" s="13" t="s">
        <v>37</v>
      </c>
      <c r="AX191" s="13" t="s">
        <v>75</v>
      </c>
      <c r="AY191" s="238" t="s">
        <v>110</v>
      </c>
    </row>
    <row r="192" s="14" customFormat="1">
      <c r="A192" s="14"/>
      <c r="B192" s="239"/>
      <c r="C192" s="240"/>
      <c r="D192" s="225" t="s">
        <v>121</v>
      </c>
      <c r="E192" s="241" t="s">
        <v>19</v>
      </c>
      <c r="F192" s="242" t="s">
        <v>272</v>
      </c>
      <c r="G192" s="240"/>
      <c r="H192" s="243">
        <v>108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9" t="s">
        <v>121</v>
      </c>
      <c r="AU192" s="249" t="s">
        <v>82</v>
      </c>
      <c r="AV192" s="14" t="s">
        <v>82</v>
      </c>
      <c r="AW192" s="14" t="s">
        <v>37</v>
      </c>
      <c r="AX192" s="14" t="s">
        <v>80</v>
      </c>
      <c r="AY192" s="249" t="s">
        <v>110</v>
      </c>
    </row>
    <row r="193" s="2" customFormat="1" ht="16.5" customHeight="1">
      <c r="A193" s="39"/>
      <c r="B193" s="40"/>
      <c r="C193" s="261" t="s">
        <v>273</v>
      </c>
      <c r="D193" s="261" t="s">
        <v>207</v>
      </c>
      <c r="E193" s="262" t="s">
        <v>274</v>
      </c>
      <c r="F193" s="263" t="s">
        <v>275</v>
      </c>
      <c r="G193" s="264" t="s">
        <v>191</v>
      </c>
      <c r="H193" s="265">
        <v>378</v>
      </c>
      <c r="I193" s="266"/>
      <c r="J193" s="267">
        <f>ROUND(I193*H193,2)</f>
        <v>0</v>
      </c>
      <c r="K193" s="263" t="s">
        <v>19</v>
      </c>
      <c r="L193" s="268"/>
      <c r="M193" s="269" t="s">
        <v>19</v>
      </c>
      <c r="N193" s="270" t="s">
        <v>46</v>
      </c>
      <c r="O193" s="85"/>
      <c r="P193" s="221">
        <f>O193*H193</f>
        <v>0</v>
      </c>
      <c r="Q193" s="221">
        <v>0</v>
      </c>
      <c r="R193" s="221">
        <f>Q193*H193</f>
        <v>0</v>
      </c>
      <c r="S193" s="221">
        <v>0</v>
      </c>
      <c r="T193" s="222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3" t="s">
        <v>154</v>
      </c>
      <c r="AT193" s="223" t="s">
        <v>207</v>
      </c>
      <c r="AU193" s="223" t="s">
        <v>82</v>
      </c>
      <c r="AY193" s="18" t="s">
        <v>110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8" t="s">
        <v>80</v>
      </c>
      <c r="BK193" s="224">
        <f>ROUND(I193*H193,2)</f>
        <v>0</v>
      </c>
      <c r="BL193" s="18" t="s">
        <v>117</v>
      </c>
      <c r="BM193" s="223" t="s">
        <v>276</v>
      </c>
    </row>
    <row r="194" s="14" customFormat="1">
      <c r="A194" s="14"/>
      <c r="B194" s="239"/>
      <c r="C194" s="240"/>
      <c r="D194" s="225" t="s">
        <v>121</v>
      </c>
      <c r="E194" s="241" t="s">
        <v>19</v>
      </c>
      <c r="F194" s="242" t="s">
        <v>277</v>
      </c>
      <c r="G194" s="240"/>
      <c r="H194" s="243">
        <v>378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9" t="s">
        <v>121</v>
      </c>
      <c r="AU194" s="249" t="s">
        <v>82</v>
      </c>
      <c r="AV194" s="14" t="s">
        <v>82</v>
      </c>
      <c r="AW194" s="14" t="s">
        <v>37</v>
      </c>
      <c r="AX194" s="14" t="s">
        <v>80</v>
      </c>
      <c r="AY194" s="249" t="s">
        <v>110</v>
      </c>
    </row>
    <row r="195" s="2" customFormat="1" ht="21.75" customHeight="1">
      <c r="A195" s="39"/>
      <c r="B195" s="40"/>
      <c r="C195" s="212" t="s">
        <v>278</v>
      </c>
      <c r="D195" s="212" t="s">
        <v>112</v>
      </c>
      <c r="E195" s="213" t="s">
        <v>279</v>
      </c>
      <c r="F195" s="214" t="s">
        <v>280</v>
      </c>
      <c r="G195" s="215" t="s">
        <v>191</v>
      </c>
      <c r="H195" s="216">
        <v>1</v>
      </c>
      <c r="I195" s="217"/>
      <c r="J195" s="218">
        <f>ROUND(I195*H195,2)</f>
        <v>0</v>
      </c>
      <c r="K195" s="214" t="s">
        <v>116</v>
      </c>
      <c r="L195" s="45"/>
      <c r="M195" s="219" t="s">
        <v>19</v>
      </c>
      <c r="N195" s="220" t="s">
        <v>46</v>
      </c>
      <c r="O195" s="85"/>
      <c r="P195" s="221">
        <f>O195*H195</f>
        <v>0</v>
      </c>
      <c r="Q195" s="221">
        <v>0</v>
      </c>
      <c r="R195" s="221">
        <f>Q195*H195</f>
        <v>0</v>
      </c>
      <c r="S195" s="221">
        <v>0.082000000000000003</v>
      </c>
      <c r="T195" s="222">
        <f>S195*H195</f>
        <v>0.082000000000000003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3" t="s">
        <v>117</v>
      </c>
      <c r="AT195" s="223" t="s">
        <v>112</v>
      </c>
      <c r="AU195" s="223" t="s">
        <v>82</v>
      </c>
      <c r="AY195" s="18" t="s">
        <v>110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8" t="s">
        <v>80</v>
      </c>
      <c r="BK195" s="224">
        <f>ROUND(I195*H195,2)</f>
        <v>0</v>
      </c>
      <c r="BL195" s="18" t="s">
        <v>117</v>
      </c>
      <c r="BM195" s="223" t="s">
        <v>281</v>
      </c>
    </row>
    <row r="196" s="2" customFormat="1">
      <c r="A196" s="39"/>
      <c r="B196" s="40"/>
      <c r="C196" s="41"/>
      <c r="D196" s="225" t="s">
        <v>119</v>
      </c>
      <c r="E196" s="41"/>
      <c r="F196" s="226" t="s">
        <v>282</v>
      </c>
      <c r="G196" s="41"/>
      <c r="H196" s="41"/>
      <c r="I196" s="131"/>
      <c r="J196" s="41"/>
      <c r="K196" s="41"/>
      <c r="L196" s="45"/>
      <c r="M196" s="227"/>
      <c r="N196" s="228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119</v>
      </c>
      <c r="AU196" s="18" t="s">
        <v>82</v>
      </c>
    </row>
    <row r="197" s="13" customFormat="1">
      <c r="A197" s="13"/>
      <c r="B197" s="229"/>
      <c r="C197" s="230"/>
      <c r="D197" s="225" t="s">
        <v>121</v>
      </c>
      <c r="E197" s="231" t="s">
        <v>19</v>
      </c>
      <c r="F197" s="232" t="s">
        <v>122</v>
      </c>
      <c r="G197" s="230"/>
      <c r="H197" s="231" t="s">
        <v>19</v>
      </c>
      <c r="I197" s="233"/>
      <c r="J197" s="230"/>
      <c r="K197" s="230"/>
      <c r="L197" s="234"/>
      <c r="M197" s="235"/>
      <c r="N197" s="236"/>
      <c r="O197" s="236"/>
      <c r="P197" s="236"/>
      <c r="Q197" s="236"/>
      <c r="R197" s="236"/>
      <c r="S197" s="236"/>
      <c r="T197" s="23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8" t="s">
        <v>121</v>
      </c>
      <c r="AU197" s="238" t="s">
        <v>82</v>
      </c>
      <c r="AV197" s="13" t="s">
        <v>80</v>
      </c>
      <c r="AW197" s="13" t="s">
        <v>37</v>
      </c>
      <c r="AX197" s="13" t="s">
        <v>75</v>
      </c>
      <c r="AY197" s="238" t="s">
        <v>110</v>
      </c>
    </row>
    <row r="198" s="14" customFormat="1">
      <c r="A198" s="14"/>
      <c r="B198" s="239"/>
      <c r="C198" s="240"/>
      <c r="D198" s="225" t="s">
        <v>121</v>
      </c>
      <c r="E198" s="241" t="s">
        <v>19</v>
      </c>
      <c r="F198" s="242" t="s">
        <v>206</v>
      </c>
      <c r="G198" s="240"/>
      <c r="H198" s="243">
        <v>1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9" t="s">
        <v>121</v>
      </c>
      <c r="AU198" s="249" t="s">
        <v>82</v>
      </c>
      <c r="AV198" s="14" t="s">
        <v>82</v>
      </c>
      <c r="AW198" s="14" t="s">
        <v>37</v>
      </c>
      <c r="AX198" s="14" t="s">
        <v>80</v>
      </c>
      <c r="AY198" s="249" t="s">
        <v>110</v>
      </c>
    </row>
    <row r="199" s="2" customFormat="1" ht="16.5" customHeight="1">
      <c r="A199" s="39"/>
      <c r="B199" s="40"/>
      <c r="C199" s="212" t="s">
        <v>283</v>
      </c>
      <c r="D199" s="212" t="s">
        <v>112</v>
      </c>
      <c r="E199" s="213" t="s">
        <v>284</v>
      </c>
      <c r="F199" s="214" t="s">
        <v>285</v>
      </c>
      <c r="G199" s="215" t="s">
        <v>227</v>
      </c>
      <c r="H199" s="216">
        <v>9</v>
      </c>
      <c r="I199" s="217"/>
      <c r="J199" s="218">
        <f>ROUND(I199*H199,2)</f>
        <v>0</v>
      </c>
      <c r="K199" s="214" t="s">
        <v>116</v>
      </c>
      <c r="L199" s="45"/>
      <c r="M199" s="219" t="s">
        <v>19</v>
      </c>
      <c r="N199" s="220" t="s">
        <v>46</v>
      </c>
      <c r="O199" s="85"/>
      <c r="P199" s="221">
        <f>O199*H199</f>
        <v>0</v>
      </c>
      <c r="Q199" s="221">
        <v>0</v>
      </c>
      <c r="R199" s="221">
        <f>Q199*H199</f>
        <v>0</v>
      </c>
      <c r="S199" s="221">
        <v>0</v>
      </c>
      <c r="T199" s="222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3" t="s">
        <v>117</v>
      </c>
      <c r="AT199" s="223" t="s">
        <v>112</v>
      </c>
      <c r="AU199" s="223" t="s">
        <v>82</v>
      </c>
      <c r="AY199" s="18" t="s">
        <v>110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8" t="s">
        <v>80</v>
      </c>
      <c r="BK199" s="224">
        <f>ROUND(I199*H199,2)</f>
        <v>0</v>
      </c>
      <c r="BL199" s="18" t="s">
        <v>117</v>
      </c>
      <c r="BM199" s="223" t="s">
        <v>286</v>
      </c>
    </row>
    <row r="200" s="2" customFormat="1">
      <c r="A200" s="39"/>
      <c r="B200" s="40"/>
      <c r="C200" s="41"/>
      <c r="D200" s="225" t="s">
        <v>119</v>
      </c>
      <c r="E200" s="41"/>
      <c r="F200" s="226" t="s">
        <v>287</v>
      </c>
      <c r="G200" s="41"/>
      <c r="H200" s="41"/>
      <c r="I200" s="131"/>
      <c r="J200" s="41"/>
      <c r="K200" s="41"/>
      <c r="L200" s="45"/>
      <c r="M200" s="227"/>
      <c r="N200" s="228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119</v>
      </c>
      <c r="AU200" s="18" t="s">
        <v>82</v>
      </c>
    </row>
    <row r="201" s="14" customFormat="1">
      <c r="A201" s="14"/>
      <c r="B201" s="239"/>
      <c r="C201" s="240"/>
      <c r="D201" s="225" t="s">
        <v>121</v>
      </c>
      <c r="E201" s="241" t="s">
        <v>19</v>
      </c>
      <c r="F201" s="242" t="s">
        <v>288</v>
      </c>
      <c r="G201" s="240"/>
      <c r="H201" s="243">
        <v>9</v>
      </c>
      <c r="I201" s="244"/>
      <c r="J201" s="240"/>
      <c r="K201" s="240"/>
      <c r="L201" s="245"/>
      <c r="M201" s="246"/>
      <c r="N201" s="247"/>
      <c r="O201" s="247"/>
      <c r="P201" s="247"/>
      <c r="Q201" s="247"/>
      <c r="R201" s="247"/>
      <c r="S201" s="247"/>
      <c r="T201" s="24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9" t="s">
        <v>121</v>
      </c>
      <c r="AU201" s="249" t="s">
        <v>82</v>
      </c>
      <c r="AV201" s="14" t="s">
        <v>82</v>
      </c>
      <c r="AW201" s="14" t="s">
        <v>37</v>
      </c>
      <c r="AX201" s="14" t="s">
        <v>80</v>
      </c>
      <c r="AY201" s="249" t="s">
        <v>110</v>
      </c>
    </row>
    <row r="202" s="2" customFormat="1" ht="21.75" customHeight="1">
      <c r="A202" s="39"/>
      <c r="B202" s="40"/>
      <c r="C202" s="212" t="s">
        <v>289</v>
      </c>
      <c r="D202" s="212" t="s">
        <v>112</v>
      </c>
      <c r="E202" s="213" t="s">
        <v>290</v>
      </c>
      <c r="F202" s="214" t="s">
        <v>291</v>
      </c>
      <c r="G202" s="215" t="s">
        <v>227</v>
      </c>
      <c r="H202" s="216">
        <v>100</v>
      </c>
      <c r="I202" s="217"/>
      <c r="J202" s="218">
        <f>ROUND(I202*H202,2)</f>
        <v>0</v>
      </c>
      <c r="K202" s="214" t="s">
        <v>116</v>
      </c>
      <c r="L202" s="45"/>
      <c r="M202" s="219" t="s">
        <v>19</v>
      </c>
      <c r="N202" s="220" t="s">
        <v>46</v>
      </c>
      <c r="O202" s="85"/>
      <c r="P202" s="221">
        <f>O202*H202</f>
        <v>0</v>
      </c>
      <c r="Q202" s="221">
        <v>0</v>
      </c>
      <c r="R202" s="221">
        <f>Q202*H202</f>
        <v>0</v>
      </c>
      <c r="S202" s="221">
        <v>0.25</v>
      </c>
      <c r="T202" s="222">
        <f>S202*H202</f>
        <v>25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3" t="s">
        <v>117</v>
      </c>
      <c r="AT202" s="223" t="s">
        <v>112</v>
      </c>
      <c r="AU202" s="223" t="s">
        <v>82</v>
      </c>
      <c r="AY202" s="18" t="s">
        <v>110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8" t="s">
        <v>80</v>
      </c>
      <c r="BK202" s="224">
        <f>ROUND(I202*H202,2)</f>
        <v>0</v>
      </c>
      <c r="BL202" s="18" t="s">
        <v>117</v>
      </c>
      <c r="BM202" s="223" t="s">
        <v>292</v>
      </c>
    </row>
    <row r="203" s="2" customFormat="1">
      <c r="A203" s="39"/>
      <c r="B203" s="40"/>
      <c r="C203" s="41"/>
      <c r="D203" s="225" t="s">
        <v>119</v>
      </c>
      <c r="E203" s="41"/>
      <c r="F203" s="226" t="s">
        <v>293</v>
      </c>
      <c r="G203" s="41"/>
      <c r="H203" s="41"/>
      <c r="I203" s="131"/>
      <c r="J203" s="41"/>
      <c r="K203" s="41"/>
      <c r="L203" s="45"/>
      <c r="M203" s="227"/>
      <c r="N203" s="228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119</v>
      </c>
      <c r="AU203" s="18" t="s">
        <v>82</v>
      </c>
    </row>
    <row r="204" s="13" customFormat="1">
      <c r="A204" s="13"/>
      <c r="B204" s="229"/>
      <c r="C204" s="230"/>
      <c r="D204" s="225" t="s">
        <v>121</v>
      </c>
      <c r="E204" s="231" t="s">
        <v>19</v>
      </c>
      <c r="F204" s="232" t="s">
        <v>122</v>
      </c>
      <c r="G204" s="230"/>
      <c r="H204" s="231" t="s">
        <v>19</v>
      </c>
      <c r="I204" s="233"/>
      <c r="J204" s="230"/>
      <c r="K204" s="230"/>
      <c r="L204" s="234"/>
      <c r="M204" s="235"/>
      <c r="N204" s="236"/>
      <c r="O204" s="236"/>
      <c r="P204" s="236"/>
      <c r="Q204" s="236"/>
      <c r="R204" s="236"/>
      <c r="S204" s="236"/>
      <c r="T204" s="23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8" t="s">
        <v>121</v>
      </c>
      <c r="AU204" s="238" t="s">
        <v>82</v>
      </c>
      <c r="AV204" s="13" t="s">
        <v>80</v>
      </c>
      <c r="AW204" s="13" t="s">
        <v>37</v>
      </c>
      <c r="AX204" s="13" t="s">
        <v>75</v>
      </c>
      <c r="AY204" s="238" t="s">
        <v>110</v>
      </c>
    </row>
    <row r="205" s="14" customFormat="1">
      <c r="A205" s="14"/>
      <c r="B205" s="239"/>
      <c r="C205" s="240"/>
      <c r="D205" s="225" t="s">
        <v>121</v>
      </c>
      <c r="E205" s="241" t="s">
        <v>19</v>
      </c>
      <c r="F205" s="242" t="s">
        <v>294</v>
      </c>
      <c r="G205" s="240"/>
      <c r="H205" s="243">
        <v>100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9" t="s">
        <v>121</v>
      </c>
      <c r="AU205" s="249" t="s">
        <v>82</v>
      </c>
      <c r="AV205" s="14" t="s">
        <v>82</v>
      </c>
      <c r="AW205" s="14" t="s">
        <v>37</v>
      </c>
      <c r="AX205" s="14" t="s">
        <v>80</v>
      </c>
      <c r="AY205" s="249" t="s">
        <v>110</v>
      </c>
    </row>
    <row r="206" s="2" customFormat="1" ht="16.5" customHeight="1">
      <c r="A206" s="39"/>
      <c r="B206" s="40"/>
      <c r="C206" s="212" t="s">
        <v>295</v>
      </c>
      <c r="D206" s="212" t="s">
        <v>112</v>
      </c>
      <c r="E206" s="213" t="s">
        <v>296</v>
      </c>
      <c r="F206" s="214" t="s">
        <v>297</v>
      </c>
      <c r="G206" s="215" t="s">
        <v>191</v>
      </c>
      <c r="H206" s="216">
        <v>15</v>
      </c>
      <c r="I206" s="217"/>
      <c r="J206" s="218">
        <f>ROUND(I206*H206,2)</f>
        <v>0</v>
      </c>
      <c r="K206" s="214" t="s">
        <v>19</v>
      </c>
      <c r="L206" s="45"/>
      <c r="M206" s="219" t="s">
        <v>19</v>
      </c>
      <c r="N206" s="220" t="s">
        <v>46</v>
      </c>
      <c r="O206" s="85"/>
      <c r="P206" s="221">
        <f>O206*H206</f>
        <v>0</v>
      </c>
      <c r="Q206" s="221">
        <v>0</v>
      </c>
      <c r="R206" s="221">
        <f>Q206*H206</f>
        <v>0</v>
      </c>
      <c r="S206" s="221">
        <v>0</v>
      </c>
      <c r="T206" s="222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3" t="s">
        <v>117</v>
      </c>
      <c r="AT206" s="223" t="s">
        <v>112</v>
      </c>
      <c r="AU206" s="223" t="s">
        <v>82</v>
      </c>
      <c r="AY206" s="18" t="s">
        <v>110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8" t="s">
        <v>80</v>
      </c>
      <c r="BK206" s="224">
        <f>ROUND(I206*H206,2)</f>
        <v>0</v>
      </c>
      <c r="BL206" s="18" t="s">
        <v>117</v>
      </c>
      <c r="BM206" s="223" t="s">
        <v>298</v>
      </c>
    </row>
    <row r="207" s="12" customFormat="1" ht="20.88" customHeight="1">
      <c r="A207" s="12"/>
      <c r="B207" s="196"/>
      <c r="C207" s="197"/>
      <c r="D207" s="198" t="s">
        <v>74</v>
      </c>
      <c r="E207" s="210" t="s">
        <v>299</v>
      </c>
      <c r="F207" s="210" t="s">
        <v>300</v>
      </c>
      <c r="G207" s="197"/>
      <c r="H207" s="197"/>
      <c r="I207" s="200"/>
      <c r="J207" s="211">
        <f>BK207</f>
        <v>0</v>
      </c>
      <c r="K207" s="197"/>
      <c r="L207" s="202"/>
      <c r="M207" s="203"/>
      <c r="N207" s="204"/>
      <c r="O207" s="204"/>
      <c r="P207" s="205">
        <f>SUM(P208:P216)</f>
        <v>0</v>
      </c>
      <c r="Q207" s="204"/>
      <c r="R207" s="205">
        <f>SUM(R208:R216)</f>
        <v>0</v>
      </c>
      <c r="S207" s="204"/>
      <c r="T207" s="206">
        <f>SUM(T208:T216)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7" t="s">
        <v>80</v>
      </c>
      <c r="AT207" s="208" t="s">
        <v>74</v>
      </c>
      <c r="AU207" s="208" t="s">
        <v>82</v>
      </c>
      <c r="AY207" s="207" t="s">
        <v>110</v>
      </c>
      <c r="BK207" s="209">
        <f>SUM(BK208:BK216)</f>
        <v>0</v>
      </c>
    </row>
    <row r="208" s="2" customFormat="1" ht="21.75" customHeight="1">
      <c r="A208" s="39"/>
      <c r="B208" s="40"/>
      <c r="C208" s="212" t="s">
        <v>301</v>
      </c>
      <c r="D208" s="212" t="s">
        <v>112</v>
      </c>
      <c r="E208" s="213" t="s">
        <v>302</v>
      </c>
      <c r="F208" s="214" t="s">
        <v>303</v>
      </c>
      <c r="G208" s="215" t="s">
        <v>157</v>
      </c>
      <c r="H208" s="216">
        <v>14.464</v>
      </c>
      <c r="I208" s="217"/>
      <c r="J208" s="218">
        <f>ROUND(I208*H208,2)</f>
        <v>0</v>
      </c>
      <c r="K208" s="214" t="s">
        <v>116</v>
      </c>
      <c r="L208" s="45"/>
      <c r="M208" s="219" t="s">
        <v>19</v>
      </c>
      <c r="N208" s="220" t="s">
        <v>46</v>
      </c>
      <c r="O208" s="85"/>
      <c r="P208" s="221">
        <f>O208*H208</f>
        <v>0</v>
      </c>
      <c r="Q208" s="221">
        <v>0</v>
      </c>
      <c r="R208" s="221">
        <f>Q208*H208</f>
        <v>0</v>
      </c>
      <c r="S208" s="221">
        <v>0</v>
      </c>
      <c r="T208" s="222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3" t="s">
        <v>117</v>
      </c>
      <c r="AT208" s="223" t="s">
        <v>112</v>
      </c>
      <c r="AU208" s="223" t="s">
        <v>130</v>
      </c>
      <c r="AY208" s="18" t="s">
        <v>110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8" t="s">
        <v>80</v>
      </c>
      <c r="BK208" s="224">
        <f>ROUND(I208*H208,2)</f>
        <v>0</v>
      </c>
      <c r="BL208" s="18" t="s">
        <v>117</v>
      </c>
      <c r="BM208" s="223" t="s">
        <v>304</v>
      </c>
    </row>
    <row r="209" s="2" customFormat="1">
      <c r="A209" s="39"/>
      <c r="B209" s="40"/>
      <c r="C209" s="41"/>
      <c r="D209" s="225" t="s">
        <v>119</v>
      </c>
      <c r="E209" s="41"/>
      <c r="F209" s="226" t="s">
        <v>305</v>
      </c>
      <c r="G209" s="41"/>
      <c r="H209" s="41"/>
      <c r="I209" s="131"/>
      <c r="J209" s="41"/>
      <c r="K209" s="41"/>
      <c r="L209" s="45"/>
      <c r="M209" s="227"/>
      <c r="N209" s="228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119</v>
      </c>
      <c r="AU209" s="18" t="s">
        <v>130</v>
      </c>
    </row>
    <row r="210" s="14" customFormat="1">
      <c r="A210" s="14"/>
      <c r="B210" s="239"/>
      <c r="C210" s="240"/>
      <c r="D210" s="225" t="s">
        <v>121</v>
      </c>
      <c r="E210" s="241" t="s">
        <v>19</v>
      </c>
      <c r="F210" s="242" t="s">
        <v>306</v>
      </c>
      <c r="G210" s="240"/>
      <c r="H210" s="243">
        <v>14.464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9" t="s">
        <v>121</v>
      </c>
      <c r="AU210" s="249" t="s">
        <v>130</v>
      </c>
      <c r="AV210" s="14" t="s">
        <v>82</v>
      </c>
      <c r="AW210" s="14" t="s">
        <v>37</v>
      </c>
      <c r="AX210" s="14" t="s">
        <v>80</v>
      </c>
      <c r="AY210" s="249" t="s">
        <v>110</v>
      </c>
    </row>
    <row r="211" s="2" customFormat="1" ht="21.75" customHeight="1">
      <c r="A211" s="39"/>
      <c r="B211" s="40"/>
      <c r="C211" s="212" t="s">
        <v>307</v>
      </c>
      <c r="D211" s="212" t="s">
        <v>112</v>
      </c>
      <c r="E211" s="213" t="s">
        <v>308</v>
      </c>
      <c r="F211" s="214" t="s">
        <v>309</v>
      </c>
      <c r="G211" s="215" t="s">
        <v>157</v>
      </c>
      <c r="H211" s="216">
        <v>173.56800000000001</v>
      </c>
      <c r="I211" s="217"/>
      <c r="J211" s="218">
        <f>ROUND(I211*H211,2)</f>
        <v>0</v>
      </c>
      <c r="K211" s="214" t="s">
        <v>116</v>
      </c>
      <c r="L211" s="45"/>
      <c r="M211" s="219" t="s">
        <v>19</v>
      </c>
      <c r="N211" s="220" t="s">
        <v>46</v>
      </c>
      <c r="O211" s="85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3" t="s">
        <v>117</v>
      </c>
      <c r="AT211" s="223" t="s">
        <v>112</v>
      </c>
      <c r="AU211" s="223" t="s">
        <v>130</v>
      </c>
      <c r="AY211" s="18" t="s">
        <v>110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8" t="s">
        <v>80</v>
      </c>
      <c r="BK211" s="224">
        <f>ROUND(I211*H211,2)</f>
        <v>0</v>
      </c>
      <c r="BL211" s="18" t="s">
        <v>117</v>
      </c>
      <c r="BM211" s="223" t="s">
        <v>310</v>
      </c>
    </row>
    <row r="212" s="2" customFormat="1">
      <c r="A212" s="39"/>
      <c r="B212" s="40"/>
      <c r="C212" s="41"/>
      <c r="D212" s="225" t="s">
        <v>119</v>
      </c>
      <c r="E212" s="41"/>
      <c r="F212" s="226" t="s">
        <v>305</v>
      </c>
      <c r="G212" s="41"/>
      <c r="H212" s="41"/>
      <c r="I212" s="131"/>
      <c r="J212" s="41"/>
      <c r="K212" s="41"/>
      <c r="L212" s="45"/>
      <c r="M212" s="227"/>
      <c r="N212" s="228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119</v>
      </c>
      <c r="AU212" s="18" t="s">
        <v>130</v>
      </c>
    </row>
    <row r="213" s="14" customFormat="1">
      <c r="A213" s="14"/>
      <c r="B213" s="239"/>
      <c r="C213" s="240"/>
      <c r="D213" s="225" t="s">
        <v>121</v>
      </c>
      <c r="E213" s="241" t="s">
        <v>19</v>
      </c>
      <c r="F213" s="242" t="s">
        <v>311</v>
      </c>
      <c r="G213" s="240"/>
      <c r="H213" s="243">
        <v>173.56800000000001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9" t="s">
        <v>121</v>
      </c>
      <c r="AU213" s="249" t="s">
        <v>130</v>
      </c>
      <c r="AV213" s="14" t="s">
        <v>82</v>
      </c>
      <c r="AW213" s="14" t="s">
        <v>37</v>
      </c>
      <c r="AX213" s="14" t="s">
        <v>80</v>
      </c>
      <c r="AY213" s="249" t="s">
        <v>110</v>
      </c>
    </row>
    <row r="214" s="2" customFormat="1" ht="16.5" customHeight="1">
      <c r="A214" s="39"/>
      <c r="B214" s="40"/>
      <c r="C214" s="212" t="s">
        <v>312</v>
      </c>
      <c r="D214" s="212" t="s">
        <v>112</v>
      </c>
      <c r="E214" s="213" t="s">
        <v>313</v>
      </c>
      <c r="F214" s="214" t="s">
        <v>314</v>
      </c>
      <c r="G214" s="215" t="s">
        <v>157</v>
      </c>
      <c r="H214" s="216">
        <v>14.464</v>
      </c>
      <c r="I214" s="217"/>
      <c r="J214" s="218">
        <f>ROUND(I214*H214,2)</f>
        <v>0</v>
      </c>
      <c r="K214" s="214" t="s">
        <v>116</v>
      </c>
      <c r="L214" s="45"/>
      <c r="M214" s="219" t="s">
        <v>19</v>
      </c>
      <c r="N214" s="220" t="s">
        <v>46</v>
      </c>
      <c r="O214" s="85"/>
      <c r="P214" s="221">
        <f>O214*H214</f>
        <v>0</v>
      </c>
      <c r="Q214" s="221">
        <v>0</v>
      </c>
      <c r="R214" s="221">
        <f>Q214*H214</f>
        <v>0</v>
      </c>
      <c r="S214" s="221">
        <v>0</v>
      </c>
      <c r="T214" s="222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23" t="s">
        <v>117</v>
      </c>
      <c r="AT214" s="223" t="s">
        <v>112</v>
      </c>
      <c r="AU214" s="223" t="s">
        <v>130</v>
      </c>
      <c r="AY214" s="18" t="s">
        <v>110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8" t="s">
        <v>80</v>
      </c>
      <c r="BK214" s="224">
        <f>ROUND(I214*H214,2)</f>
        <v>0</v>
      </c>
      <c r="BL214" s="18" t="s">
        <v>117</v>
      </c>
      <c r="BM214" s="223" t="s">
        <v>315</v>
      </c>
    </row>
    <row r="215" s="2" customFormat="1">
      <c r="A215" s="39"/>
      <c r="B215" s="40"/>
      <c r="C215" s="41"/>
      <c r="D215" s="225" t="s">
        <v>119</v>
      </c>
      <c r="E215" s="41"/>
      <c r="F215" s="226" t="s">
        <v>316</v>
      </c>
      <c r="G215" s="41"/>
      <c r="H215" s="41"/>
      <c r="I215" s="131"/>
      <c r="J215" s="41"/>
      <c r="K215" s="41"/>
      <c r="L215" s="45"/>
      <c r="M215" s="227"/>
      <c r="N215" s="228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119</v>
      </c>
      <c r="AU215" s="18" t="s">
        <v>130</v>
      </c>
    </row>
    <row r="216" s="14" customFormat="1">
      <c r="A216" s="14"/>
      <c r="B216" s="239"/>
      <c r="C216" s="240"/>
      <c r="D216" s="225" t="s">
        <v>121</v>
      </c>
      <c r="E216" s="241" t="s">
        <v>19</v>
      </c>
      <c r="F216" s="242" t="s">
        <v>317</v>
      </c>
      <c r="G216" s="240"/>
      <c r="H216" s="243">
        <v>14.464</v>
      </c>
      <c r="I216" s="244"/>
      <c r="J216" s="240"/>
      <c r="K216" s="240"/>
      <c r="L216" s="245"/>
      <c r="M216" s="246"/>
      <c r="N216" s="247"/>
      <c r="O216" s="247"/>
      <c r="P216" s="247"/>
      <c r="Q216" s="247"/>
      <c r="R216" s="247"/>
      <c r="S216" s="247"/>
      <c r="T216" s="24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9" t="s">
        <v>121</v>
      </c>
      <c r="AU216" s="249" t="s">
        <v>130</v>
      </c>
      <c r="AV216" s="14" t="s">
        <v>82</v>
      </c>
      <c r="AW216" s="14" t="s">
        <v>37</v>
      </c>
      <c r="AX216" s="14" t="s">
        <v>80</v>
      </c>
      <c r="AY216" s="249" t="s">
        <v>110</v>
      </c>
    </row>
    <row r="217" s="12" customFormat="1" ht="22.8" customHeight="1">
      <c r="A217" s="12"/>
      <c r="B217" s="196"/>
      <c r="C217" s="197"/>
      <c r="D217" s="198" t="s">
        <v>74</v>
      </c>
      <c r="E217" s="210" t="s">
        <v>318</v>
      </c>
      <c r="F217" s="210" t="s">
        <v>319</v>
      </c>
      <c r="G217" s="197"/>
      <c r="H217" s="197"/>
      <c r="I217" s="200"/>
      <c r="J217" s="211">
        <f>BK217</f>
        <v>0</v>
      </c>
      <c r="K217" s="197"/>
      <c r="L217" s="202"/>
      <c r="M217" s="203"/>
      <c r="N217" s="204"/>
      <c r="O217" s="204"/>
      <c r="P217" s="205">
        <f>SUM(P218:P220)</f>
        <v>0</v>
      </c>
      <c r="Q217" s="204"/>
      <c r="R217" s="205">
        <f>SUM(R218:R220)</f>
        <v>0</v>
      </c>
      <c r="S217" s="204"/>
      <c r="T217" s="206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7" t="s">
        <v>80</v>
      </c>
      <c r="AT217" s="208" t="s">
        <v>74</v>
      </c>
      <c r="AU217" s="208" t="s">
        <v>80</v>
      </c>
      <c r="AY217" s="207" t="s">
        <v>110</v>
      </c>
      <c r="BK217" s="209">
        <f>SUM(BK218:BK220)</f>
        <v>0</v>
      </c>
    </row>
    <row r="218" s="2" customFormat="1" ht="21.75" customHeight="1">
      <c r="A218" s="39"/>
      <c r="B218" s="40"/>
      <c r="C218" s="212" t="s">
        <v>320</v>
      </c>
      <c r="D218" s="212" t="s">
        <v>112</v>
      </c>
      <c r="E218" s="213" t="s">
        <v>321</v>
      </c>
      <c r="F218" s="214" t="s">
        <v>322</v>
      </c>
      <c r="G218" s="215" t="s">
        <v>157</v>
      </c>
      <c r="H218" s="216">
        <v>14.464</v>
      </c>
      <c r="I218" s="217"/>
      <c r="J218" s="218">
        <f>ROUND(I218*H218,2)</f>
        <v>0</v>
      </c>
      <c r="K218" s="214" t="s">
        <v>116</v>
      </c>
      <c r="L218" s="45"/>
      <c r="M218" s="219" t="s">
        <v>19</v>
      </c>
      <c r="N218" s="220" t="s">
        <v>46</v>
      </c>
      <c r="O218" s="85"/>
      <c r="P218" s="221">
        <f>O218*H218</f>
        <v>0</v>
      </c>
      <c r="Q218" s="221">
        <v>0</v>
      </c>
      <c r="R218" s="221">
        <f>Q218*H218</f>
        <v>0</v>
      </c>
      <c r="S218" s="221">
        <v>0</v>
      </c>
      <c r="T218" s="222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3" t="s">
        <v>117</v>
      </c>
      <c r="AT218" s="223" t="s">
        <v>112</v>
      </c>
      <c r="AU218" s="223" t="s">
        <v>82</v>
      </c>
      <c r="AY218" s="18" t="s">
        <v>110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8" t="s">
        <v>80</v>
      </c>
      <c r="BK218" s="224">
        <f>ROUND(I218*H218,2)</f>
        <v>0</v>
      </c>
      <c r="BL218" s="18" t="s">
        <v>117</v>
      </c>
      <c r="BM218" s="223" t="s">
        <v>323</v>
      </c>
    </row>
    <row r="219" s="2" customFormat="1">
      <c r="A219" s="39"/>
      <c r="B219" s="40"/>
      <c r="C219" s="41"/>
      <c r="D219" s="225" t="s">
        <v>119</v>
      </c>
      <c r="E219" s="41"/>
      <c r="F219" s="226" t="s">
        <v>324</v>
      </c>
      <c r="G219" s="41"/>
      <c r="H219" s="41"/>
      <c r="I219" s="131"/>
      <c r="J219" s="41"/>
      <c r="K219" s="41"/>
      <c r="L219" s="45"/>
      <c r="M219" s="227"/>
      <c r="N219" s="228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119</v>
      </c>
      <c r="AU219" s="18" t="s">
        <v>82</v>
      </c>
    </row>
    <row r="220" s="14" customFormat="1">
      <c r="A220" s="14"/>
      <c r="B220" s="239"/>
      <c r="C220" s="240"/>
      <c r="D220" s="225" t="s">
        <v>121</v>
      </c>
      <c r="E220" s="241" t="s">
        <v>19</v>
      </c>
      <c r="F220" s="242" t="s">
        <v>306</v>
      </c>
      <c r="G220" s="240"/>
      <c r="H220" s="243">
        <v>14.464</v>
      </c>
      <c r="I220" s="244"/>
      <c r="J220" s="240"/>
      <c r="K220" s="240"/>
      <c r="L220" s="245"/>
      <c r="M220" s="271"/>
      <c r="N220" s="272"/>
      <c r="O220" s="272"/>
      <c r="P220" s="272"/>
      <c r="Q220" s="272"/>
      <c r="R220" s="272"/>
      <c r="S220" s="272"/>
      <c r="T220" s="27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9" t="s">
        <v>121</v>
      </c>
      <c r="AU220" s="249" t="s">
        <v>82</v>
      </c>
      <c r="AV220" s="14" t="s">
        <v>82</v>
      </c>
      <c r="AW220" s="14" t="s">
        <v>37</v>
      </c>
      <c r="AX220" s="14" t="s">
        <v>80</v>
      </c>
      <c r="AY220" s="249" t="s">
        <v>110</v>
      </c>
    </row>
    <row r="221" s="2" customFormat="1" ht="6.96" customHeight="1">
      <c r="A221" s="39"/>
      <c r="B221" s="60"/>
      <c r="C221" s="61"/>
      <c r="D221" s="61"/>
      <c r="E221" s="61"/>
      <c r="F221" s="61"/>
      <c r="G221" s="61"/>
      <c r="H221" s="61"/>
      <c r="I221" s="161"/>
      <c r="J221" s="61"/>
      <c r="K221" s="61"/>
      <c r="L221" s="45"/>
      <c r="M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</sheetData>
  <sheetProtection sheet="1" autoFilter="0" formatColumns="0" formatRows="0" objects="1" scenarios="1" spinCount="100000" saltValue="Z7xa1rnpwBb2XMP8Sttfyy3sPutCKjG63v2DU1LDSKs6N8Y5Owc3s02n5WRshpEPv39orexvYjqcAzzbRGQwLA==" hashValue="K5Sz5r41tddSMs7nXn5nPevOZC0D5mWMfk61TwCHtdbGYv2dbjLRpRHElmDzsEEesNFpwr6XaEAObt7IKYXScg==" algorithmName="SHA-512" password="CC35"/>
  <autoFilter ref="C79:K220"/>
  <mergeCells count="6">
    <mergeCell ref="E7:H7"/>
    <mergeCell ref="E16:H16"/>
    <mergeCell ref="E25:H25"/>
    <mergeCell ref="E46:H46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6" customFormat="1" ht="45" customHeight="1">
      <c r="B3" s="278"/>
      <c r="C3" s="279" t="s">
        <v>325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326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327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328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329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330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331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332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333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334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335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79</v>
      </c>
      <c r="F18" s="285" t="s">
        <v>336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337</v>
      </c>
      <c r="F19" s="285" t="s">
        <v>338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339</v>
      </c>
      <c r="F20" s="285" t="s">
        <v>340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341</v>
      </c>
      <c r="F21" s="285" t="s">
        <v>342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343</v>
      </c>
      <c r="F22" s="285" t="s">
        <v>344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345</v>
      </c>
      <c r="F23" s="285" t="s">
        <v>346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347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348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349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350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351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352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353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354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355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96</v>
      </c>
      <c r="F36" s="285"/>
      <c r="G36" s="285" t="s">
        <v>356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357</v>
      </c>
      <c r="F37" s="285"/>
      <c r="G37" s="285" t="s">
        <v>358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56</v>
      </c>
      <c r="F38" s="285"/>
      <c r="G38" s="285" t="s">
        <v>359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57</v>
      </c>
      <c r="F39" s="285"/>
      <c r="G39" s="285" t="s">
        <v>360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97</v>
      </c>
      <c r="F40" s="285"/>
      <c r="G40" s="285" t="s">
        <v>361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98</v>
      </c>
      <c r="F41" s="285"/>
      <c r="G41" s="285" t="s">
        <v>362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363</v>
      </c>
      <c r="F42" s="285"/>
      <c r="G42" s="285" t="s">
        <v>364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365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366</v>
      </c>
      <c r="F44" s="285"/>
      <c r="G44" s="285" t="s">
        <v>367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100</v>
      </c>
      <c r="F45" s="285"/>
      <c r="G45" s="285" t="s">
        <v>368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369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370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371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372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373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374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375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376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377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378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379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380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381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382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383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384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385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386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387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388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389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390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391</v>
      </c>
      <c r="D76" s="303"/>
      <c r="E76" s="303"/>
      <c r="F76" s="303" t="s">
        <v>392</v>
      </c>
      <c r="G76" s="304"/>
      <c r="H76" s="303" t="s">
        <v>57</v>
      </c>
      <c r="I76" s="303" t="s">
        <v>60</v>
      </c>
      <c r="J76" s="303" t="s">
        <v>393</v>
      </c>
      <c r="K76" s="302"/>
    </row>
    <row r="77" s="1" customFormat="1" ht="17.25" customHeight="1">
      <c r="B77" s="300"/>
      <c r="C77" s="305" t="s">
        <v>394</v>
      </c>
      <c r="D77" s="305"/>
      <c r="E77" s="305"/>
      <c r="F77" s="306" t="s">
        <v>395</v>
      </c>
      <c r="G77" s="307"/>
      <c r="H77" s="305"/>
      <c r="I77" s="305"/>
      <c r="J77" s="305" t="s">
        <v>396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56</v>
      </c>
      <c r="D79" s="308"/>
      <c r="E79" s="308"/>
      <c r="F79" s="310" t="s">
        <v>397</v>
      </c>
      <c r="G79" s="309"/>
      <c r="H79" s="288" t="s">
        <v>398</v>
      </c>
      <c r="I79" s="288" t="s">
        <v>399</v>
      </c>
      <c r="J79" s="288">
        <v>20</v>
      </c>
      <c r="K79" s="302"/>
    </row>
    <row r="80" s="1" customFormat="1" ht="15" customHeight="1">
      <c r="B80" s="300"/>
      <c r="C80" s="288" t="s">
        <v>400</v>
      </c>
      <c r="D80" s="288"/>
      <c r="E80" s="288"/>
      <c r="F80" s="310" t="s">
        <v>397</v>
      </c>
      <c r="G80" s="309"/>
      <c r="H80" s="288" t="s">
        <v>401</v>
      </c>
      <c r="I80" s="288" t="s">
        <v>399</v>
      </c>
      <c r="J80" s="288">
        <v>120</v>
      </c>
      <c r="K80" s="302"/>
    </row>
    <row r="81" s="1" customFormat="1" ht="15" customHeight="1">
      <c r="B81" s="311"/>
      <c r="C81" s="288" t="s">
        <v>402</v>
      </c>
      <c r="D81" s="288"/>
      <c r="E81" s="288"/>
      <c r="F81" s="310" t="s">
        <v>403</v>
      </c>
      <c r="G81" s="309"/>
      <c r="H81" s="288" t="s">
        <v>404</v>
      </c>
      <c r="I81" s="288" t="s">
        <v>399</v>
      </c>
      <c r="J81" s="288">
        <v>50</v>
      </c>
      <c r="K81" s="302"/>
    </row>
    <row r="82" s="1" customFormat="1" ht="15" customHeight="1">
      <c r="B82" s="311"/>
      <c r="C82" s="288" t="s">
        <v>405</v>
      </c>
      <c r="D82" s="288"/>
      <c r="E82" s="288"/>
      <c r="F82" s="310" t="s">
        <v>397</v>
      </c>
      <c r="G82" s="309"/>
      <c r="H82" s="288" t="s">
        <v>406</v>
      </c>
      <c r="I82" s="288" t="s">
        <v>407</v>
      </c>
      <c r="J82" s="288"/>
      <c r="K82" s="302"/>
    </row>
    <row r="83" s="1" customFormat="1" ht="15" customHeight="1">
      <c r="B83" s="311"/>
      <c r="C83" s="312" t="s">
        <v>408</v>
      </c>
      <c r="D83" s="312"/>
      <c r="E83" s="312"/>
      <c r="F83" s="313" t="s">
        <v>403</v>
      </c>
      <c r="G83" s="312"/>
      <c r="H83" s="312" t="s">
        <v>409</v>
      </c>
      <c r="I83" s="312" t="s">
        <v>399</v>
      </c>
      <c r="J83" s="312">
        <v>15</v>
      </c>
      <c r="K83" s="302"/>
    </row>
    <row r="84" s="1" customFormat="1" ht="15" customHeight="1">
      <c r="B84" s="311"/>
      <c r="C84" s="312" t="s">
        <v>410</v>
      </c>
      <c r="D84" s="312"/>
      <c r="E84" s="312"/>
      <c r="F84" s="313" t="s">
        <v>403</v>
      </c>
      <c r="G84" s="312"/>
      <c r="H84" s="312" t="s">
        <v>411</v>
      </c>
      <c r="I84" s="312" t="s">
        <v>399</v>
      </c>
      <c r="J84" s="312">
        <v>15</v>
      </c>
      <c r="K84" s="302"/>
    </row>
    <row r="85" s="1" customFormat="1" ht="15" customHeight="1">
      <c r="B85" s="311"/>
      <c r="C85" s="312" t="s">
        <v>412</v>
      </c>
      <c r="D85" s="312"/>
      <c r="E85" s="312"/>
      <c r="F85" s="313" t="s">
        <v>403</v>
      </c>
      <c r="G85" s="312"/>
      <c r="H85" s="312" t="s">
        <v>413</v>
      </c>
      <c r="I85" s="312" t="s">
        <v>399</v>
      </c>
      <c r="J85" s="312">
        <v>20</v>
      </c>
      <c r="K85" s="302"/>
    </row>
    <row r="86" s="1" customFormat="1" ht="15" customHeight="1">
      <c r="B86" s="311"/>
      <c r="C86" s="312" t="s">
        <v>414</v>
      </c>
      <c r="D86" s="312"/>
      <c r="E86" s="312"/>
      <c r="F86" s="313" t="s">
        <v>403</v>
      </c>
      <c r="G86" s="312"/>
      <c r="H86" s="312" t="s">
        <v>415</v>
      </c>
      <c r="I86" s="312" t="s">
        <v>399</v>
      </c>
      <c r="J86" s="312">
        <v>20</v>
      </c>
      <c r="K86" s="302"/>
    </row>
    <row r="87" s="1" customFormat="1" ht="15" customHeight="1">
      <c r="B87" s="311"/>
      <c r="C87" s="288" t="s">
        <v>416</v>
      </c>
      <c r="D87" s="288"/>
      <c r="E87" s="288"/>
      <c r="F87" s="310" t="s">
        <v>403</v>
      </c>
      <c r="G87" s="309"/>
      <c r="H87" s="288" t="s">
        <v>417</v>
      </c>
      <c r="I87" s="288" t="s">
        <v>399</v>
      </c>
      <c r="J87" s="288">
        <v>50</v>
      </c>
      <c r="K87" s="302"/>
    </row>
    <row r="88" s="1" customFormat="1" ht="15" customHeight="1">
      <c r="B88" s="311"/>
      <c r="C88" s="288" t="s">
        <v>418</v>
      </c>
      <c r="D88" s="288"/>
      <c r="E88" s="288"/>
      <c r="F88" s="310" t="s">
        <v>403</v>
      </c>
      <c r="G88" s="309"/>
      <c r="H88" s="288" t="s">
        <v>419</v>
      </c>
      <c r="I88" s="288" t="s">
        <v>399</v>
      </c>
      <c r="J88" s="288">
        <v>20</v>
      </c>
      <c r="K88" s="302"/>
    </row>
    <row r="89" s="1" customFormat="1" ht="15" customHeight="1">
      <c r="B89" s="311"/>
      <c r="C89" s="288" t="s">
        <v>420</v>
      </c>
      <c r="D89" s="288"/>
      <c r="E89" s="288"/>
      <c r="F89" s="310" t="s">
        <v>403</v>
      </c>
      <c r="G89" s="309"/>
      <c r="H89" s="288" t="s">
        <v>421</v>
      </c>
      <c r="I89" s="288" t="s">
        <v>399</v>
      </c>
      <c r="J89" s="288">
        <v>20</v>
      </c>
      <c r="K89" s="302"/>
    </row>
    <row r="90" s="1" customFormat="1" ht="15" customHeight="1">
      <c r="B90" s="311"/>
      <c r="C90" s="288" t="s">
        <v>422</v>
      </c>
      <c r="D90" s="288"/>
      <c r="E90" s="288"/>
      <c r="F90" s="310" t="s">
        <v>403</v>
      </c>
      <c r="G90" s="309"/>
      <c r="H90" s="288" t="s">
        <v>423</v>
      </c>
      <c r="I90" s="288" t="s">
        <v>399</v>
      </c>
      <c r="J90" s="288">
        <v>50</v>
      </c>
      <c r="K90" s="302"/>
    </row>
    <row r="91" s="1" customFormat="1" ht="15" customHeight="1">
      <c r="B91" s="311"/>
      <c r="C91" s="288" t="s">
        <v>424</v>
      </c>
      <c r="D91" s="288"/>
      <c r="E91" s="288"/>
      <c r="F91" s="310" t="s">
        <v>403</v>
      </c>
      <c r="G91" s="309"/>
      <c r="H91" s="288" t="s">
        <v>424</v>
      </c>
      <c r="I91" s="288" t="s">
        <v>399</v>
      </c>
      <c r="J91" s="288">
        <v>50</v>
      </c>
      <c r="K91" s="302"/>
    </row>
    <row r="92" s="1" customFormat="1" ht="15" customHeight="1">
      <c r="B92" s="311"/>
      <c r="C92" s="288" t="s">
        <v>425</v>
      </c>
      <c r="D92" s="288"/>
      <c r="E92" s="288"/>
      <c r="F92" s="310" t="s">
        <v>403</v>
      </c>
      <c r="G92" s="309"/>
      <c r="H92" s="288" t="s">
        <v>426</v>
      </c>
      <c r="I92" s="288" t="s">
        <v>399</v>
      </c>
      <c r="J92" s="288">
        <v>255</v>
      </c>
      <c r="K92" s="302"/>
    </row>
    <row r="93" s="1" customFormat="1" ht="15" customHeight="1">
      <c r="B93" s="311"/>
      <c r="C93" s="288" t="s">
        <v>427</v>
      </c>
      <c r="D93" s="288"/>
      <c r="E93" s="288"/>
      <c r="F93" s="310" t="s">
        <v>397</v>
      </c>
      <c r="G93" s="309"/>
      <c r="H93" s="288" t="s">
        <v>428</v>
      </c>
      <c r="I93" s="288" t="s">
        <v>429</v>
      </c>
      <c r="J93" s="288"/>
      <c r="K93" s="302"/>
    </row>
    <row r="94" s="1" customFormat="1" ht="15" customHeight="1">
      <c r="B94" s="311"/>
      <c r="C94" s="288" t="s">
        <v>430</v>
      </c>
      <c r="D94" s="288"/>
      <c r="E94" s="288"/>
      <c r="F94" s="310" t="s">
        <v>397</v>
      </c>
      <c r="G94" s="309"/>
      <c r="H94" s="288" t="s">
        <v>431</v>
      </c>
      <c r="I94" s="288" t="s">
        <v>432</v>
      </c>
      <c r="J94" s="288"/>
      <c r="K94" s="302"/>
    </row>
    <row r="95" s="1" customFormat="1" ht="15" customHeight="1">
      <c r="B95" s="311"/>
      <c r="C95" s="288" t="s">
        <v>433</v>
      </c>
      <c r="D95" s="288"/>
      <c r="E95" s="288"/>
      <c r="F95" s="310" t="s">
        <v>397</v>
      </c>
      <c r="G95" s="309"/>
      <c r="H95" s="288" t="s">
        <v>433</v>
      </c>
      <c r="I95" s="288" t="s">
        <v>432</v>
      </c>
      <c r="J95" s="288"/>
      <c r="K95" s="302"/>
    </row>
    <row r="96" s="1" customFormat="1" ht="15" customHeight="1">
      <c r="B96" s="311"/>
      <c r="C96" s="288" t="s">
        <v>41</v>
      </c>
      <c r="D96" s="288"/>
      <c r="E96" s="288"/>
      <c r="F96" s="310" t="s">
        <v>397</v>
      </c>
      <c r="G96" s="309"/>
      <c r="H96" s="288" t="s">
        <v>434</v>
      </c>
      <c r="I96" s="288" t="s">
        <v>432</v>
      </c>
      <c r="J96" s="288"/>
      <c r="K96" s="302"/>
    </row>
    <row r="97" s="1" customFormat="1" ht="15" customHeight="1">
      <c r="B97" s="311"/>
      <c r="C97" s="288" t="s">
        <v>51</v>
      </c>
      <c r="D97" s="288"/>
      <c r="E97" s="288"/>
      <c r="F97" s="310" t="s">
        <v>397</v>
      </c>
      <c r="G97" s="309"/>
      <c r="H97" s="288" t="s">
        <v>435</v>
      </c>
      <c r="I97" s="288" t="s">
        <v>432</v>
      </c>
      <c r="J97" s="288"/>
      <c r="K97" s="302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436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391</v>
      </c>
      <c r="D103" s="303"/>
      <c r="E103" s="303"/>
      <c r="F103" s="303" t="s">
        <v>392</v>
      </c>
      <c r="G103" s="304"/>
      <c r="H103" s="303" t="s">
        <v>57</v>
      </c>
      <c r="I103" s="303" t="s">
        <v>60</v>
      </c>
      <c r="J103" s="303" t="s">
        <v>393</v>
      </c>
      <c r="K103" s="302"/>
    </row>
    <row r="104" s="1" customFormat="1" ht="17.25" customHeight="1">
      <c r="B104" s="300"/>
      <c r="C104" s="305" t="s">
        <v>394</v>
      </c>
      <c r="D104" s="305"/>
      <c r="E104" s="305"/>
      <c r="F104" s="306" t="s">
        <v>395</v>
      </c>
      <c r="G104" s="307"/>
      <c r="H104" s="305"/>
      <c r="I104" s="305"/>
      <c r="J104" s="305" t="s">
        <v>396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19"/>
      <c r="H105" s="303"/>
      <c r="I105" s="303"/>
      <c r="J105" s="303"/>
      <c r="K105" s="302"/>
    </row>
    <row r="106" s="1" customFormat="1" ht="15" customHeight="1">
      <c r="B106" s="300"/>
      <c r="C106" s="288" t="s">
        <v>56</v>
      </c>
      <c r="D106" s="308"/>
      <c r="E106" s="308"/>
      <c r="F106" s="310" t="s">
        <v>397</v>
      </c>
      <c r="G106" s="319"/>
      <c r="H106" s="288" t="s">
        <v>437</v>
      </c>
      <c r="I106" s="288" t="s">
        <v>399</v>
      </c>
      <c r="J106" s="288">
        <v>20</v>
      </c>
      <c r="K106" s="302"/>
    </row>
    <row r="107" s="1" customFormat="1" ht="15" customHeight="1">
      <c r="B107" s="300"/>
      <c r="C107" s="288" t="s">
        <v>400</v>
      </c>
      <c r="D107" s="288"/>
      <c r="E107" s="288"/>
      <c r="F107" s="310" t="s">
        <v>397</v>
      </c>
      <c r="G107" s="288"/>
      <c r="H107" s="288" t="s">
        <v>437</v>
      </c>
      <c r="I107" s="288" t="s">
        <v>399</v>
      </c>
      <c r="J107" s="288">
        <v>120</v>
      </c>
      <c r="K107" s="302"/>
    </row>
    <row r="108" s="1" customFormat="1" ht="15" customHeight="1">
      <c r="B108" s="311"/>
      <c r="C108" s="288" t="s">
        <v>402</v>
      </c>
      <c r="D108" s="288"/>
      <c r="E108" s="288"/>
      <c r="F108" s="310" t="s">
        <v>403</v>
      </c>
      <c r="G108" s="288"/>
      <c r="H108" s="288" t="s">
        <v>437</v>
      </c>
      <c r="I108" s="288" t="s">
        <v>399</v>
      </c>
      <c r="J108" s="288">
        <v>50</v>
      </c>
      <c r="K108" s="302"/>
    </row>
    <row r="109" s="1" customFormat="1" ht="15" customHeight="1">
      <c r="B109" s="311"/>
      <c r="C109" s="288" t="s">
        <v>405</v>
      </c>
      <c r="D109" s="288"/>
      <c r="E109" s="288"/>
      <c r="F109" s="310" t="s">
        <v>397</v>
      </c>
      <c r="G109" s="288"/>
      <c r="H109" s="288" t="s">
        <v>437</v>
      </c>
      <c r="I109" s="288" t="s">
        <v>407</v>
      </c>
      <c r="J109" s="288"/>
      <c r="K109" s="302"/>
    </row>
    <row r="110" s="1" customFormat="1" ht="15" customHeight="1">
      <c r="B110" s="311"/>
      <c r="C110" s="288" t="s">
        <v>416</v>
      </c>
      <c r="D110" s="288"/>
      <c r="E110" s="288"/>
      <c r="F110" s="310" t="s">
        <v>403</v>
      </c>
      <c r="G110" s="288"/>
      <c r="H110" s="288" t="s">
        <v>437</v>
      </c>
      <c r="I110" s="288" t="s">
        <v>399</v>
      </c>
      <c r="J110" s="288">
        <v>50</v>
      </c>
      <c r="K110" s="302"/>
    </row>
    <row r="111" s="1" customFormat="1" ht="15" customHeight="1">
      <c r="B111" s="311"/>
      <c r="C111" s="288" t="s">
        <v>424</v>
      </c>
      <c r="D111" s="288"/>
      <c r="E111" s="288"/>
      <c r="F111" s="310" t="s">
        <v>403</v>
      </c>
      <c r="G111" s="288"/>
      <c r="H111" s="288" t="s">
        <v>437</v>
      </c>
      <c r="I111" s="288" t="s">
        <v>399</v>
      </c>
      <c r="J111" s="288">
        <v>50</v>
      </c>
      <c r="K111" s="302"/>
    </row>
    <row r="112" s="1" customFormat="1" ht="15" customHeight="1">
      <c r="B112" s="311"/>
      <c r="C112" s="288" t="s">
        <v>422</v>
      </c>
      <c r="D112" s="288"/>
      <c r="E112" s="288"/>
      <c r="F112" s="310" t="s">
        <v>403</v>
      </c>
      <c r="G112" s="288"/>
      <c r="H112" s="288" t="s">
        <v>437</v>
      </c>
      <c r="I112" s="288" t="s">
        <v>399</v>
      </c>
      <c r="J112" s="288">
        <v>50</v>
      </c>
      <c r="K112" s="302"/>
    </row>
    <row r="113" s="1" customFormat="1" ht="15" customHeight="1">
      <c r="B113" s="311"/>
      <c r="C113" s="288" t="s">
        <v>56</v>
      </c>
      <c r="D113" s="288"/>
      <c r="E113" s="288"/>
      <c r="F113" s="310" t="s">
        <v>397</v>
      </c>
      <c r="G113" s="288"/>
      <c r="H113" s="288" t="s">
        <v>438</v>
      </c>
      <c r="I113" s="288" t="s">
        <v>399</v>
      </c>
      <c r="J113" s="288">
        <v>20</v>
      </c>
      <c r="K113" s="302"/>
    </row>
    <row r="114" s="1" customFormat="1" ht="15" customHeight="1">
      <c r="B114" s="311"/>
      <c r="C114" s="288" t="s">
        <v>439</v>
      </c>
      <c r="D114" s="288"/>
      <c r="E114" s="288"/>
      <c r="F114" s="310" t="s">
        <v>397</v>
      </c>
      <c r="G114" s="288"/>
      <c r="H114" s="288" t="s">
        <v>440</v>
      </c>
      <c r="I114" s="288" t="s">
        <v>399</v>
      </c>
      <c r="J114" s="288">
        <v>120</v>
      </c>
      <c r="K114" s="302"/>
    </row>
    <row r="115" s="1" customFormat="1" ht="15" customHeight="1">
      <c r="B115" s="311"/>
      <c r="C115" s="288" t="s">
        <v>41</v>
      </c>
      <c r="D115" s="288"/>
      <c r="E115" s="288"/>
      <c r="F115" s="310" t="s">
        <v>397</v>
      </c>
      <c r="G115" s="288"/>
      <c r="H115" s="288" t="s">
        <v>441</v>
      </c>
      <c r="I115" s="288" t="s">
        <v>432</v>
      </c>
      <c r="J115" s="288"/>
      <c r="K115" s="302"/>
    </row>
    <row r="116" s="1" customFormat="1" ht="15" customHeight="1">
      <c r="B116" s="311"/>
      <c r="C116" s="288" t="s">
        <v>51</v>
      </c>
      <c r="D116" s="288"/>
      <c r="E116" s="288"/>
      <c r="F116" s="310" t="s">
        <v>397</v>
      </c>
      <c r="G116" s="288"/>
      <c r="H116" s="288" t="s">
        <v>442</v>
      </c>
      <c r="I116" s="288" t="s">
        <v>432</v>
      </c>
      <c r="J116" s="288"/>
      <c r="K116" s="302"/>
    </row>
    <row r="117" s="1" customFormat="1" ht="15" customHeight="1">
      <c r="B117" s="311"/>
      <c r="C117" s="288" t="s">
        <v>60</v>
      </c>
      <c r="D117" s="288"/>
      <c r="E117" s="288"/>
      <c r="F117" s="310" t="s">
        <v>397</v>
      </c>
      <c r="G117" s="288"/>
      <c r="H117" s="288" t="s">
        <v>443</v>
      </c>
      <c r="I117" s="288" t="s">
        <v>444</v>
      </c>
      <c r="J117" s="288"/>
      <c r="K117" s="302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285"/>
      <c r="D119" s="285"/>
      <c r="E119" s="285"/>
      <c r="F119" s="322"/>
      <c r="G119" s="285"/>
      <c r="H119" s="285"/>
      <c r="I119" s="285"/>
      <c r="J119" s="285"/>
      <c r="K119" s="321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3"/>
      <c r="C121" s="324"/>
      <c r="D121" s="324"/>
      <c r="E121" s="324"/>
      <c r="F121" s="324"/>
      <c r="G121" s="324"/>
      <c r="H121" s="324"/>
      <c r="I121" s="324"/>
      <c r="J121" s="324"/>
      <c r="K121" s="325"/>
    </row>
    <row r="122" s="1" customFormat="1" ht="45" customHeight="1">
      <c r="B122" s="326"/>
      <c r="C122" s="279" t="s">
        <v>445</v>
      </c>
      <c r="D122" s="279"/>
      <c r="E122" s="279"/>
      <c r="F122" s="279"/>
      <c r="G122" s="279"/>
      <c r="H122" s="279"/>
      <c r="I122" s="279"/>
      <c r="J122" s="279"/>
      <c r="K122" s="327"/>
    </row>
    <row r="123" s="1" customFormat="1" ht="17.25" customHeight="1">
      <c r="B123" s="328"/>
      <c r="C123" s="303" t="s">
        <v>391</v>
      </c>
      <c r="D123" s="303"/>
      <c r="E123" s="303"/>
      <c r="F123" s="303" t="s">
        <v>392</v>
      </c>
      <c r="G123" s="304"/>
      <c r="H123" s="303" t="s">
        <v>57</v>
      </c>
      <c r="I123" s="303" t="s">
        <v>60</v>
      </c>
      <c r="J123" s="303" t="s">
        <v>393</v>
      </c>
      <c r="K123" s="329"/>
    </row>
    <row r="124" s="1" customFormat="1" ht="17.25" customHeight="1">
      <c r="B124" s="328"/>
      <c r="C124" s="305" t="s">
        <v>394</v>
      </c>
      <c r="D124" s="305"/>
      <c r="E124" s="305"/>
      <c r="F124" s="306" t="s">
        <v>395</v>
      </c>
      <c r="G124" s="307"/>
      <c r="H124" s="305"/>
      <c r="I124" s="305"/>
      <c r="J124" s="305" t="s">
        <v>396</v>
      </c>
      <c r="K124" s="329"/>
    </row>
    <row r="125" s="1" customFormat="1" ht="5.25" customHeight="1">
      <c r="B125" s="330"/>
      <c r="C125" s="308"/>
      <c r="D125" s="308"/>
      <c r="E125" s="308"/>
      <c r="F125" s="308"/>
      <c r="G125" s="288"/>
      <c r="H125" s="308"/>
      <c r="I125" s="308"/>
      <c r="J125" s="308"/>
      <c r="K125" s="331"/>
    </row>
    <row r="126" s="1" customFormat="1" ht="15" customHeight="1">
      <c r="B126" s="330"/>
      <c r="C126" s="288" t="s">
        <v>400</v>
      </c>
      <c r="D126" s="308"/>
      <c r="E126" s="308"/>
      <c r="F126" s="310" t="s">
        <v>397</v>
      </c>
      <c r="G126" s="288"/>
      <c r="H126" s="288" t="s">
        <v>437</v>
      </c>
      <c r="I126" s="288" t="s">
        <v>399</v>
      </c>
      <c r="J126" s="288">
        <v>120</v>
      </c>
      <c r="K126" s="332"/>
    </row>
    <row r="127" s="1" customFormat="1" ht="15" customHeight="1">
      <c r="B127" s="330"/>
      <c r="C127" s="288" t="s">
        <v>446</v>
      </c>
      <c r="D127" s="288"/>
      <c r="E127" s="288"/>
      <c r="F127" s="310" t="s">
        <v>397</v>
      </c>
      <c r="G127" s="288"/>
      <c r="H127" s="288" t="s">
        <v>447</v>
      </c>
      <c r="I127" s="288" t="s">
        <v>399</v>
      </c>
      <c r="J127" s="288" t="s">
        <v>448</v>
      </c>
      <c r="K127" s="332"/>
    </row>
    <row r="128" s="1" customFormat="1" ht="15" customHeight="1">
      <c r="B128" s="330"/>
      <c r="C128" s="288" t="s">
        <v>345</v>
      </c>
      <c r="D128" s="288"/>
      <c r="E128" s="288"/>
      <c r="F128" s="310" t="s">
        <v>397</v>
      </c>
      <c r="G128" s="288"/>
      <c r="H128" s="288" t="s">
        <v>449</v>
      </c>
      <c r="I128" s="288" t="s">
        <v>399</v>
      </c>
      <c r="J128" s="288" t="s">
        <v>448</v>
      </c>
      <c r="K128" s="332"/>
    </row>
    <row r="129" s="1" customFormat="1" ht="15" customHeight="1">
      <c r="B129" s="330"/>
      <c r="C129" s="288" t="s">
        <v>408</v>
      </c>
      <c r="D129" s="288"/>
      <c r="E129" s="288"/>
      <c r="F129" s="310" t="s">
        <v>403</v>
      </c>
      <c r="G129" s="288"/>
      <c r="H129" s="288" t="s">
        <v>409</v>
      </c>
      <c r="I129" s="288" t="s">
        <v>399</v>
      </c>
      <c r="J129" s="288">
        <v>15</v>
      </c>
      <c r="K129" s="332"/>
    </row>
    <row r="130" s="1" customFormat="1" ht="15" customHeight="1">
      <c r="B130" s="330"/>
      <c r="C130" s="312" t="s">
        <v>410</v>
      </c>
      <c r="D130" s="312"/>
      <c r="E130" s="312"/>
      <c r="F130" s="313" t="s">
        <v>403</v>
      </c>
      <c r="G130" s="312"/>
      <c r="H130" s="312" t="s">
        <v>411</v>
      </c>
      <c r="I130" s="312" t="s">
        <v>399</v>
      </c>
      <c r="J130" s="312">
        <v>15</v>
      </c>
      <c r="K130" s="332"/>
    </row>
    <row r="131" s="1" customFormat="1" ht="15" customHeight="1">
      <c r="B131" s="330"/>
      <c r="C131" s="312" t="s">
        <v>412</v>
      </c>
      <c r="D131" s="312"/>
      <c r="E131" s="312"/>
      <c r="F131" s="313" t="s">
        <v>403</v>
      </c>
      <c r="G131" s="312"/>
      <c r="H131" s="312" t="s">
        <v>413</v>
      </c>
      <c r="I131" s="312" t="s">
        <v>399</v>
      </c>
      <c r="J131" s="312">
        <v>20</v>
      </c>
      <c r="K131" s="332"/>
    </row>
    <row r="132" s="1" customFormat="1" ht="15" customHeight="1">
      <c r="B132" s="330"/>
      <c r="C132" s="312" t="s">
        <v>414</v>
      </c>
      <c r="D132" s="312"/>
      <c r="E132" s="312"/>
      <c r="F132" s="313" t="s">
        <v>403</v>
      </c>
      <c r="G132" s="312"/>
      <c r="H132" s="312" t="s">
        <v>415</v>
      </c>
      <c r="I132" s="312" t="s">
        <v>399</v>
      </c>
      <c r="J132" s="312">
        <v>20</v>
      </c>
      <c r="K132" s="332"/>
    </row>
    <row r="133" s="1" customFormat="1" ht="15" customHeight="1">
      <c r="B133" s="330"/>
      <c r="C133" s="288" t="s">
        <v>402</v>
      </c>
      <c r="D133" s="288"/>
      <c r="E133" s="288"/>
      <c r="F133" s="310" t="s">
        <v>403</v>
      </c>
      <c r="G133" s="288"/>
      <c r="H133" s="288" t="s">
        <v>437</v>
      </c>
      <c r="I133" s="288" t="s">
        <v>399</v>
      </c>
      <c r="J133" s="288">
        <v>50</v>
      </c>
      <c r="K133" s="332"/>
    </row>
    <row r="134" s="1" customFormat="1" ht="15" customHeight="1">
      <c r="B134" s="330"/>
      <c r="C134" s="288" t="s">
        <v>416</v>
      </c>
      <c r="D134" s="288"/>
      <c r="E134" s="288"/>
      <c r="F134" s="310" t="s">
        <v>403</v>
      </c>
      <c r="G134" s="288"/>
      <c r="H134" s="288" t="s">
        <v>437</v>
      </c>
      <c r="I134" s="288" t="s">
        <v>399</v>
      </c>
      <c r="J134" s="288">
        <v>50</v>
      </c>
      <c r="K134" s="332"/>
    </row>
    <row r="135" s="1" customFormat="1" ht="15" customHeight="1">
      <c r="B135" s="330"/>
      <c r="C135" s="288" t="s">
        <v>422</v>
      </c>
      <c r="D135" s="288"/>
      <c r="E135" s="288"/>
      <c r="F135" s="310" t="s">
        <v>403</v>
      </c>
      <c r="G135" s="288"/>
      <c r="H135" s="288" t="s">
        <v>437</v>
      </c>
      <c r="I135" s="288" t="s">
        <v>399</v>
      </c>
      <c r="J135" s="288">
        <v>50</v>
      </c>
      <c r="K135" s="332"/>
    </row>
    <row r="136" s="1" customFormat="1" ht="15" customHeight="1">
      <c r="B136" s="330"/>
      <c r="C136" s="288" t="s">
        <v>424</v>
      </c>
      <c r="D136" s="288"/>
      <c r="E136" s="288"/>
      <c r="F136" s="310" t="s">
        <v>403</v>
      </c>
      <c r="G136" s="288"/>
      <c r="H136" s="288" t="s">
        <v>437</v>
      </c>
      <c r="I136" s="288" t="s">
        <v>399</v>
      </c>
      <c r="J136" s="288">
        <v>50</v>
      </c>
      <c r="K136" s="332"/>
    </row>
    <row r="137" s="1" customFormat="1" ht="15" customHeight="1">
      <c r="B137" s="330"/>
      <c r="C137" s="288" t="s">
        <v>425</v>
      </c>
      <c r="D137" s="288"/>
      <c r="E137" s="288"/>
      <c r="F137" s="310" t="s">
        <v>403</v>
      </c>
      <c r="G137" s="288"/>
      <c r="H137" s="288" t="s">
        <v>450</v>
      </c>
      <c r="I137" s="288" t="s">
        <v>399</v>
      </c>
      <c r="J137" s="288">
        <v>255</v>
      </c>
      <c r="K137" s="332"/>
    </row>
    <row r="138" s="1" customFormat="1" ht="15" customHeight="1">
      <c r="B138" s="330"/>
      <c r="C138" s="288" t="s">
        <v>427</v>
      </c>
      <c r="D138" s="288"/>
      <c r="E138" s="288"/>
      <c r="F138" s="310" t="s">
        <v>397</v>
      </c>
      <c r="G138" s="288"/>
      <c r="H138" s="288" t="s">
        <v>451</v>
      </c>
      <c r="I138" s="288" t="s">
        <v>429</v>
      </c>
      <c r="J138" s="288"/>
      <c r="K138" s="332"/>
    </row>
    <row r="139" s="1" customFormat="1" ht="15" customHeight="1">
      <c r="B139" s="330"/>
      <c r="C139" s="288" t="s">
        <v>430</v>
      </c>
      <c r="D139" s="288"/>
      <c r="E139" s="288"/>
      <c r="F139" s="310" t="s">
        <v>397</v>
      </c>
      <c r="G139" s="288"/>
      <c r="H139" s="288" t="s">
        <v>452</v>
      </c>
      <c r="I139" s="288" t="s">
        <v>432</v>
      </c>
      <c r="J139" s="288"/>
      <c r="K139" s="332"/>
    </row>
    <row r="140" s="1" customFormat="1" ht="15" customHeight="1">
      <c r="B140" s="330"/>
      <c r="C140" s="288" t="s">
        <v>433</v>
      </c>
      <c r="D140" s="288"/>
      <c r="E140" s="288"/>
      <c r="F140" s="310" t="s">
        <v>397</v>
      </c>
      <c r="G140" s="288"/>
      <c r="H140" s="288" t="s">
        <v>433</v>
      </c>
      <c r="I140" s="288" t="s">
        <v>432</v>
      </c>
      <c r="J140" s="288"/>
      <c r="K140" s="332"/>
    </row>
    <row r="141" s="1" customFormat="1" ht="15" customHeight="1">
      <c r="B141" s="330"/>
      <c r="C141" s="288" t="s">
        <v>41</v>
      </c>
      <c r="D141" s="288"/>
      <c r="E141" s="288"/>
      <c r="F141" s="310" t="s">
        <v>397</v>
      </c>
      <c r="G141" s="288"/>
      <c r="H141" s="288" t="s">
        <v>453</v>
      </c>
      <c r="I141" s="288" t="s">
        <v>432</v>
      </c>
      <c r="J141" s="288"/>
      <c r="K141" s="332"/>
    </row>
    <row r="142" s="1" customFormat="1" ht="15" customHeight="1">
      <c r="B142" s="330"/>
      <c r="C142" s="288" t="s">
        <v>454</v>
      </c>
      <c r="D142" s="288"/>
      <c r="E142" s="288"/>
      <c r="F142" s="310" t="s">
        <v>397</v>
      </c>
      <c r="G142" s="288"/>
      <c r="H142" s="288" t="s">
        <v>455</v>
      </c>
      <c r="I142" s="288" t="s">
        <v>432</v>
      </c>
      <c r="J142" s="288"/>
      <c r="K142" s="332"/>
    </row>
    <row r="143" s="1" customFormat="1" ht="15" customHeight="1">
      <c r="B143" s="333"/>
      <c r="C143" s="334"/>
      <c r="D143" s="334"/>
      <c r="E143" s="334"/>
      <c r="F143" s="334"/>
      <c r="G143" s="334"/>
      <c r="H143" s="334"/>
      <c r="I143" s="334"/>
      <c r="J143" s="334"/>
      <c r="K143" s="335"/>
    </row>
    <row r="144" s="1" customFormat="1" ht="18.75" customHeight="1">
      <c r="B144" s="285"/>
      <c r="C144" s="285"/>
      <c r="D144" s="285"/>
      <c r="E144" s="285"/>
      <c r="F144" s="322"/>
      <c r="G144" s="285"/>
      <c r="H144" s="285"/>
      <c r="I144" s="285"/>
      <c r="J144" s="285"/>
      <c r="K144" s="285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456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391</v>
      </c>
      <c r="D148" s="303"/>
      <c r="E148" s="303"/>
      <c r="F148" s="303" t="s">
        <v>392</v>
      </c>
      <c r="G148" s="304"/>
      <c r="H148" s="303" t="s">
        <v>57</v>
      </c>
      <c r="I148" s="303" t="s">
        <v>60</v>
      </c>
      <c r="J148" s="303" t="s">
        <v>393</v>
      </c>
      <c r="K148" s="302"/>
    </row>
    <row r="149" s="1" customFormat="1" ht="17.25" customHeight="1">
      <c r="B149" s="300"/>
      <c r="C149" s="305" t="s">
        <v>394</v>
      </c>
      <c r="D149" s="305"/>
      <c r="E149" s="305"/>
      <c r="F149" s="306" t="s">
        <v>395</v>
      </c>
      <c r="G149" s="307"/>
      <c r="H149" s="305"/>
      <c r="I149" s="305"/>
      <c r="J149" s="305" t="s">
        <v>396</v>
      </c>
      <c r="K149" s="302"/>
    </row>
    <row r="150" s="1" customFormat="1" ht="5.25" customHeight="1">
      <c r="B150" s="311"/>
      <c r="C150" s="308"/>
      <c r="D150" s="308"/>
      <c r="E150" s="308"/>
      <c r="F150" s="308"/>
      <c r="G150" s="309"/>
      <c r="H150" s="308"/>
      <c r="I150" s="308"/>
      <c r="J150" s="308"/>
      <c r="K150" s="332"/>
    </row>
    <row r="151" s="1" customFormat="1" ht="15" customHeight="1">
      <c r="B151" s="311"/>
      <c r="C151" s="336" t="s">
        <v>400</v>
      </c>
      <c r="D151" s="288"/>
      <c r="E151" s="288"/>
      <c r="F151" s="337" t="s">
        <v>397</v>
      </c>
      <c r="G151" s="288"/>
      <c r="H151" s="336" t="s">
        <v>437</v>
      </c>
      <c r="I151" s="336" t="s">
        <v>399</v>
      </c>
      <c r="J151" s="336">
        <v>120</v>
      </c>
      <c r="K151" s="332"/>
    </row>
    <row r="152" s="1" customFormat="1" ht="15" customHeight="1">
      <c r="B152" s="311"/>
      <c r="C152" s="336" t="s">
        <v>446</v>
      </c>
      <c r="D152" s="288"/>
      <c r="E152" s="288"/>
      <c r="F152" s="337" t="s">
        <v>397</v>
      </c>
      <c r="G152" s="288"/>
      <c r="H152" s="336" t="s">
        <v>457</v>
      </c>
      <c r="I152" s="336" t="s">
        <v>399</v>
      </c>
      <c r="J152" s="336" t="s">
        <v>448</v>
      </c>
      <c r="K152" s="332"/>
    </row>
    <row r="153" s="1" customFormat="1" ht="15" customHeight="1">
      <c r="B153" s="311"/>
      <c r="C153" s="336" t="s">
        <v>345</v>
      </c>
      <c r="D153" s="288"/>
      <c r="E153" s="288"/>
      <c r="F153" s="337" t="s">
        <v>397</v>
      </c>
      <c r="G153" s="288"/>
      <c r="H153" s="336" t="s">
        <v>458</v>
      </c>
      <c r="I153" s="336" t="s">
        <v>399</v>
      </c>
      <c r="J153" s="336" t="s">
        <v>448</v>
      </c>
      <c r="K153" s="332"/>
    </row>
    <row r="154" s="1" customFormat="1" ht="15" customHeight="1">
      <c r="B154" s="311"/>
      <c r="C154" s="336" t="s">
        <v>402</v>
      </c>
      <c r="D154" s="288"/>
      <c r="E154" s="288"/>
      <c r="F154" s="337" t="s">
        <v>403</v>
      </c>
      <c r="G154" s="288"/>
      <c r="H154" s="336" t="s">
        <v>437</v>
      </c>
      <c r="I154" s="336" t="s">
        <v>399</v>
      </c>
      <c r="J154" s="336">
        <v>50</v>
      </c>
      <c r="K154" s="332"/>
    </row>
    <row r="155" s="1" customFormat="1" ht="15" customHeight="1">
      <c r="B155" s="311"/>
      <c r="C155" s="336" t="s">
        <v>405</v>
      </c>
      <c r="D155" s="288"/>
      <c r="E155" s="288"/>
      <c r="F155" s="337" t="s">
        <v>397</v>
      </c>
      <c r="G155" s="288"/>
      <c r="H155" s="336" t="s">
        <v>437</v>
      </c>
      <c r="I155" s="336" t="s">
        <v>407</v>
      </c>
      <c r="J155" s="336"/>
      <c r="K155" s="332"/>
    </row>
    <row r="156" s="1" customFormat="1" ht="15" customHeight="1">
      <c r="B156" s="311"/>
      <c r="C156" s="336" t="s">
        <v>416</v>
      </c>
      <c r="D156" s="288"/>
      <c r="E156" s="288"/>
      <c r="F156" s="337" t="s">
        <v>403</v>
      </c>
      <c r="G156" s="288"/>
      <c r="H156" s="336" t="s">
        <v>437</v>
      </c>
      <c r="I156" s="336" t="s">
        <v>399</v>
      </c>
      <c r="J156" s="336">
        <v>50</v>
      </c>
      <c r="K156" s="332"/>
    </row>
    <row r="157" s="1" customFormat="1" ht="15" customHeight="1">
      <c r="B157" s="311"/>
      <c r="C157" s="336" t="s">
        <v>424</v>
      </c>
      <c r="D157" s="288"/>
      <c r="E157" s="288"/>
      <c r="F157" s="337" t="s">
        <v>403</v>
      </c>
      <c r="G157" s="288"/>
      <c r="H157" s="336" t="s">
        <v>437</v>
      </c>
      <c r="I157" s="336" t="s">
        <v>399</v>
      </c>
      <c r="J157" s="336">
        <v>50</v>
      </c>
      <c r="K157" s="332"/>
    </row>
    <row r="158" s="1" customFormat="1" ht="15" customHeight="1">
      <c r="B158" s="311"/>
      <c r="C158" s="336" t="s">
        <v>422</v>
      </c>
      <c r="D158" s="288"/>
      <c r="E158" s="288"/>
      <c r="F158" s="337" t="s">
        <v>403</v>
      </c>
      <c r="G158" s="288"/>
      <c r="H158" s="336" t="s">
        <v>437</v>
      </c>
      <c r="I158" s="336" t="s">
        <v>399</v>
      </c>
      <c r="J158" s="336">
        <v>50</v>
      </c>
      <c r="K158" s="332"/>
    </row>
    <row r="159" s="1" customFormat="1" ht="15" customHeight="1">
      <c r="B159" s="311"/>
      <c r="C159" s="336" t="s">
        <v>85</v>
      </c>
      <c r="D159" s="288"/>
      <c r="E159" s="288"/>
      <c r="F159" s="337" t="s">
        <v>397</v>
      </c>
      <c r="G159" s="288"/>
      <c r="H159" s="336" t="s">
        <v>459</v>
      </c>
      <c r="I159" s="336" t="s">
        <v>399</v>
      </c>
      <c r="J159" s="336" t="s">
        <v>460</v>
      </c>
      <c r="K159" s="332"/>
    </row>
    <row r="160" s="1" customFormat="1" ht="15" customHeight="1">
      <c r="B160" s="311"/>
      <c r="C160" s="336" t="s">
        <v>461</v>
      </c>
      <c r="D160" s="288"/>
      <c r="E160" s="288"/>
      <c r="F160" s="337" t="s">
        <v>397</v>
      </c>
      <c r="G160" s="288"/>
      <c r="H160" s="336" t="s">
        <v>462</v>
      </c>
      <c r="I160" s="336" t="s">
        <v>432</v>
      </c>
      <c r="J160" s="336"/>
      <c r="K160" s="332"/>
    </row>
    <row r="161" s="1" customFormat="1" ht="15" customHeight="1">
      <c r="B161" s="338"/>
      <c r="C161" s="320"/>
      <c r="D161" s="320"/>
      <c r="E161" s="320"/>
      <c r="F161" s="320"/>
      <c r="G161" s="320"/>
      <c r="H161" s="320"/>
      <c r="I161" s="320"/>
      <c r="J161" s="320"/>
      <c r="K161" s="339"/>
    </row>
    <row r="162" s="1" customFormat="1" ht="18.75" customHeight="1">
      <c r="B162" s="285"/>
      <c r="C162" s="288"/>
      <c r="D162" s="288"/>
      <c r="E162" s="288"/>
      <c r="F162" s="310"/>
      <c r="G162" s="288"/>
      <c r="H162" s="288"/>
      <c r="I162" s="288"/>
      <c r="J162" s="288"/>
      <c r="K162" s="285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463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391</v>
      </c>
      <c r="D166" s="303"/>
      <c r="E166" s="303"/>
      <c r="F166" s="303" t="s">
        <v>392</v>
      </c>
      <c r="G166" s="340"/>
      <c r="H166" s="341" t="s">
        <v>57</v>
      </c>
      <c r="I166" s="341" t="s">
        <v>60</v>
      </c>
      <c r="J166" s="303" t="s">
        <v>393</v>
      </c>
      <c r="K166" s="280"/>
    </row>
    <row r="167" s="1" customFormat="1" ht="17.25" customHeight="1">
      <c r="B167" s="281"/>
      <c r="C167" s="305" t="s">
        <v>394</v>
      </c>
      <c r="D167" s="305"/>
      <c r="E167" s="305"/>
      <c r="F167" s="306" t="s">
        <v>395</v>
      </c>
      <c r="G167" s="342"/>
      <c r="H167" s="343"/>
      <c r="I167" s="343"/>
      <c r="J167" s="305" t="s">
        <v>396</v>
      </c>
      <c r="K167" s="283"/>
    </row>
    <row r="168" s="1" customFormat="1" ht="5.25" customHeight="1">
      <c r="B168" s="311"/>
      <c r="C168" s="308"/>
      <c r="D168" s="308"/>
      <c r="E168" s="308"/>
      <c r="F168" s="308"/>
      <c r="G168" s="309"/>
      <c r="H168" s="308"/>
      <c r="I168" s="308"/>
      <c r="J168" s="308"/>
      <c r="K168" s="332"/>
    </row>
    <row r="169" s="1" customFormat="1" ht="15" customHeight="1">
      <c r="B169" s="311"/>
      <c r="C169" s="288" t="s">
        <v>400</v>
      </c>
      <c r="D169" s="288"/>
      <c r="E169" s="288"/>
      <c r="F169" s="310" t="s">
        <v>397</v>
      </c>
      <c r="G169" s="288"/>
      <c r="H169" s="288" t="s">
        <v>437</v>
      </c>
      <c r="I169" s="288" t="s">
        <v>399</v>
      </c>
      <c r="J169" s="288">
        <v>120</v>
      </c>
      <c r="K169" s="332"/>
    </row>
    <row r="170" s="1" customFormat="1" ht="15" customHeight="1">
      <c r="B170" s="311"/>
      <c r="C170" s="288" t="s">
        <v>446</v>
      </c>
      <c r="D170" s="288"/>
      <c r="E170" s="288"/>
      <c r="F170" s="310" t="s">
        <v>397</v>
      </c>
      <c r="G170" s="288"/>
      <c r="H170" s="288" t="s">
        <v>447</v>
      </c>
      <c r="I170" s="288" t="s">
        <v>399</v>
      </c>
      <c r="J170" s="288" t="s">
        <v>448</v>
      </c>
      <c r="K170" s="332"/>
    </row>
    <row r="171" s="1" customFormat="1" ht="15" customHeight="1">
      <c r="B171" s="311"/>
      <c r="C171" s="288" t="s">
        <v>345</v>
      </c>
      <c r="D171" s="288"/>
      <c r="E171" s="288"/>
      <c r="F171" s="310" t="s">
        <v>397</v>
      </c>
      <c r="G171" s="288"/>
      <c r="H171" s="288" t="s">
        <v>464</v>
      </c>
      <c r="I171" s="288" t="s">
        <v>399</v>
      </c>
      <c r="J171" s="288" t="s">
        <v>448</v>
      </c>
      <c r="K171" s="332"/>
    </row>
    <row r="172" s="1" customFormat="1" ht="15" customHeight="1">
      <c r="B172" s="311"/>
      <c r="C172" s="288" t="s">
        <v>402</v>
      </c>
      <c r="D172" s="288"/>
      <c r="E172" s="288"/>
      <c r="F172" s="310" t="s">
        <v>403</v>
      </c>
      <c r="G172" s="288"/>
      <c r="H172" s="288" t="s">
        <v>464</v>
      </c>
      <c r="I172" s="288" t="s">
        <v>399</v>
      </c>
      <c r="J172" s="288">
        <v>50</v>
      </c>
      <c r="K172" s="332"/>
    </row>
    <row r="173" s="1" customFormat="1" ht="15" customHeight="1">
      <c r="B173" s="311"/>
      <c r="C173" s="288" t="s">
        <v>405</v>
      </c>
      <c r="D173" s="288"/>
      <c r="E173" s="288"/>
      <c r="F173" s="310" t="s">
        <v>397</v>
      </c>
      <c r="G173" s="288"/>
      <c r="H173" s="288" t="s">
        <v>464</v>
      </c>
      <c r="I173" s="288" t="s">
        <v>407</v>
      </c>
      <c r="J173" s="288"/>
      <c r="K173" s="332"/>
    </row>
    <row r="174" s="1" customFormat="1" ht="15" customHeight="1">
      <c r="B174" s="311"/>
      <c r="C174" s="288" t="s">
        <v>416</v>
      </c>
      <c r="D174" s="288"/>
      <c r="E174" s="288"/>
      <c r="F174" s="310" t="s">
        <v>403</v>
      </c>
      <c r="G174" s="288"/>
      <c r="H174" s="288" t="s">
        <v>464</v>
      </c>
      <c r="I174" s="288" t="s">
        <v>399</v>
      </c>
      <c r="J174" s="288">
        <v>50</v>
      </c>
      <c r="K174" s="332"/>
    </row>
    <row r="175" s="1" customFormat="1" ht="15" customHeight="1">
      <c r="B175" s="311"/>
      <c r="C175" s="288" t="s">
        <v>424</v>
      </c>
      <c r="D175" s="288"/>
      <c r="E175" s="288"/>
      <c r="F175" s="310" t="s">
        <v>403</v>
      </c>
      <c r="G175" s="288"/>
      <c r="H175" s="288" t="s">
        <v>464</v>
      </c>
      <c r="I175" s="288" t="s">
        <v>399</v>
      </c>
      <c r="J175" s="288">
        <v>50</v>
      </c>
      <c r="K175" s="332"/>
    </row>
    <row r="176" s="1" customFormat="1" ht="15" customHeight="1">
      <c r="B176" s="311"/>
      <c r="C176" s="288" t="s">
        <v>422</v>
      </c>
      <c r="D176" s="288"/>
      <c r="E176" s="288"/>
      <c r="F176" s="310" t="s">
        <v>403</v>
      </c>
      <c r="G176" s="288"/>
      <c r="H176" s="288" t="s">
        <v>464</v>
      </c>
      <c r="I176" s="288" t="s">
        <v>399</v>
      </c>
      <c r="J176" s="288">
        <v>50</v>
      </c>
      <c r="K176" s="332"/>
    </row>
    <row r="177" s="1" customFormat="1" ht="15" customHeight="1">
      <c r="B177" s="311"/>
      <c r="C177" s="288" t="s">
        <v>96</v>
      </c>
      <c r="D177" s="288"/>
      <c r="E177" s="288"/>
      <c r="F177" s="310" t="s">
        <v>397</v>
      </c>
      <c r="G177" s="288"/>
      <c r="H177" s="288" t="s">
        <v>465</v>
      </c>
      <c r="I177" s="288" t="s">
        <v>466</v>
      </c>
      <c r="J177" s="288"/>
      <c r="K177" s="332"/>
    </row>
    <row r="178" s="1" customFormat="1" ht="15" customHeight="1">
      <c r="B178" s="311"/>
      <c r="C178" s="288" t="s">
        <v>60</v>
      </c>
      <c r="D178" s="288"/>
      <c r="E178" s="288"/>
      <c r="F178" s="310" t="s">
        <v>397</v>
      </c>
      <c r="G178" s="288"/>
      <c r="H178" s="288" t="s">
        <v>467</v>
      </c>
      <c r="I178" s="288" t="s">
        <v>468</v>
      </c>
      <c r="J178" s="288">
        <v>1</v>
      </c>
      <c r="K178" s="332"/>
    </row>
    <row r="179" s="1" customFormat="1" ht="15" customHeight="1">
      <c r="B179" s="311"/>
      <c r="C179" s="288" t="s">
        <v>56</v>
      </c>
      <c r="D179" s="288"/>
      <c r="E179" s="288"/>
      <c r="F179" s="310" t="s">
        <v>397</v>
      </c>
      <c r="G179" s="288"/>
      <c r="H179" s="288" t="s">
        <v>469</v>
      </c>
      <c r="I179" s="288" t="s">
        <v>399</v>
      </c>
      <c r="J179" s="288">
        <v>20</v>
      </c>
      <c r="K179" s="332"/>
    </row>
    <row r="180" s="1" customFormat="1" ht="15" customHeight="1">
      <c r="B180" s="311"/>
      <c r="C180" s="288" t="s">
        <v>57</v>
      </c>
      <c r="D180" s="288"/>
      <c r="E180" s="288"/>
      <c r="F180" s="310" t="s">
        <v>397</v>
      </c>
      <c r="G180" s="288"/>
      <c r="H180" s="288" t="s">
        <v>470</v>
      </c>
      <c r="I180" s="288" t="s">
        <v>399</v>
      </c>
      <c r="J180" s="288">
        <v>255</v>
      </c>
      <c r="K180" s="332"/>
    </row>
    <row r="181" s="1" customFormat="1" ht="15" customHeight="1">
      <c r="B181" s="311"/>
      <c r="C181" s="288" t="s">
        <v>97</v>
      </c>
      <c r="D181" s="288"/>
      <c r="E181" s="288"/>
      <c r="F181" s="310" t="s">
        <v>397</v>
      </c>
      <c r="G181" s="288"/>
      <c r="H181" s="288" t="s">
        <v>361</v>
      </c>
      <c r="I181" s="288" t="s">
        <v>399</v>
      </c>
      <c r="J181" s="288">
        <v>10</v>
      </c>
      <c r="K181" s="332"/>
    </row>
    <row r="182" s="1" customFormat="1" ht="15" customHeight="1">
      <c r="B182" s="311"/>
      <c r="C182" s="288" t="s">
        <v>98</v>
      </c>
      <c r="D182" s="288"/>
      <c r="E182" s="288"/>
      <c r="F182" s="310" t="s">
        <v>397</v>
      </c>
      <c r="G182" s="288"/>
      <c r="H182" s="288" t="s">
        <v>471</v>
      </c>
      <c r="I182" s="288" t="s">
        <v>432</v>
      </c>
      <c r="J182" s="288"/>
      <c r="K182" s="332"/>
    </row>
    <row r="183" s="1" customFormat="1" ht="15" customHeight="1">
      <c r="B183" s="311"/>
      <c r="C183" s="288" t="s">
        <v>472</v>
      </c>
      <c r="D183" s="288"/>
      <c r="E183" s="288"/>
      <c r="F183" s="310" t="s">
        <v>397</v>
      </c>
      <c r="G183" s="288"/>
      <c r="H183" s="288" t="s">
        <v>473</v>
      </c>
      <c r="I183" s="288" t="s">
        <v>432</v>
      </c>
      <c r="J183" s="288"/>
      <c r="K183" s="332"/>
    </row>
    <row r="184" s="1" customFormat="1" ht="15" customHeight="1">
      <c r="B184" s="311"/>
      <c r="C184" s="288" t="s">
        <v>461</v>
      </c>
      <c r="D184" s="288"/>
      <c r="E184" s="288"/>
      <c r="F184" s="310" t="s">
        <v>397</v>
      </c>
      <c r="G184" s="288"/>
      <c r="H184" s="288" t="s">
        <v>474</v>
      </c>
      <c r="I184" s="288" t="s">
        <v>432</v>
      </c>
      <c r="J184" s="288"/>
      <c r="K184" s="332"/>
    </row>
    <row r="185" s="1" customFormat="1" ht="15" customHeight="1">
      <c r="B185" s="311"/>
      <c r="C185" s="288" t="s">
        <v>100</v>
      </c>
      <c r="D185" s="288"/>
      <c r="E185" s="288"/>
      <c r="F185" s="310" t="s">
        <v>403</v>
      </c>
      <c r="G185" s="288"/>
      <c r="H185" s="288" t="s">
        <v>475</v>
      </c>
      <c r="I185" s="288" t="s">
        <v>399</v>
      </c>
      <c r="J185" s="288">
        <v>50</v>
      </c>
      <c r="K185" s="332"/>
    </row>
    <row r="186" s="1" customFormat="1" ht="15" customHeight="1">
      <c r="B186" s="311"/>
      <c r="C186" s="288" t="s">
        <v>476</v>
      </c>
      <c r="D186" s="288"/>
      <c r="E186" s="288"/>
      <c r="F186" s="310" t="s">
        <v>403</v>
      </c>
      <c r="G186" s="288"/>
      <c r="H186" s="288" t="s">
        <v>477</v>
      </c>
      <c r="I186" s="288" t="s">
        <v>478</v>
      </c>
      <c r="J186" s="288"/>
      <c r="K186" s="332"/>
    </row>
    <row r="187" s="1" customFormat="1" ht="15" customHeight="1">
      <c r="B187" s="311"/>
      <c r="C187" s="288" t="s">
        <v>479</v>
      </c>
      <c r="D187" s="288"/>
      <c r="E187" s="288"/>
      <c r="F187" s="310" t="s">
        <v>403</v>
      </c>
      <c r="G187" s="288"/>
      <c r="H187" s="288" t="s">
        <v>480</v>
      </c>
      <c r="I187" s="288" t="s">
        <v>478</v>
      </c>
      <c r="J187" s="288"/>
      <c r="K187" s="332"/>
    </row>
    <row r="188" s="1" customFormat="1" ht="15" customHeight="1">
      <c r="B188" s="311"/>
      <c r="C188" s="288" t="s">
        <v>481</v>
      </c>
      <c r="D188" s="288"/>
      <c r="E188" s="288"/>
      <c r="F188" s="310" t="s">
        <v>403</v>
      </c>
      <c r="G188" s="288"/>
      <c r="H188" s="288" t="s">
        <v>482</v>
      </c>
      <c r="I188" s="288" t="s">
        <v>478</v>
      </c>
      <c r="J188" s="288"/>
      <c r="K188" s="332"/>
    </row>
    <row r="189" s="1" customFormat="1" ht="15" customHeight="1">
      <c r="B189" s="311"/>
      <c r="C189" s="344" t="s">
        <v>483</v>
      </c>
      <c r="D189" s="288"/>
      <c r="E189" s="288"/>
      <c r="F189" s="310" t="s">
        <v>403</v>
      </c>
      <c r="G189" s="288"/>
      <c r="H189" s="288" t="s">
        <v>484</v>
      </c>
      <c r="I189" s="288" t="s">
        <v>485</v>
      </c>
      <c r="J189" s="345" t="s">
        <v>486</v>
      </c>
      <c r="K189" s="332"/>
    </row>
    <row r="190" s="1" customFormat="1" ht="15" customHeight="1">
      <c r="B190" s="311"/>
      <c r="C190" s="295" t="s">
        <v>45</v>
      </c>
      <c r="D190" s="288"/>
      <c r="E190" s="288"/>
      <c r="F190" s="310" t="s">
        <v>397</v>
      </c>
      <c r="G190" s="288"/>
      <c r="H190" s="285" t="s">
        <v>487</v>
      </c>
      <c r="I190" s="288" t="s">
        <v>488</v>
      </c>
      <c r="J190" s="288"/>
      <c r="K190" s="332"/>
    </row>
    <row r="191" s="1" customFormat="1" ht="15" customHeight="1">
      <c r="B191" s="311"/>
      <c r="C191" s="295" t="s">
        <v>489</v>
      </c>
      <c r="D191" s="288"/>
      <c r="E191" s="288"/>
      <c r="F191" s="310" t="s">
        <v>397</v>
      </c>
      <c r="G191" s="288"/>
      <c r="H191" s="288" t="s">
        <v>490</v>
      </c>
      <c r="I191" s="288" t="s">
        <v>432</v>
      </c>
      <c r="J191" s="288"/>
      <c r="K191" s="332"/>
    </row>
    <row r="192" s="1" customFormat="1" ht="15" customHeight="1">
      <c r="B192" s="311"/>
      <c r="C192" s="295" t="s">
        <v>491</v>
      </c>
      <c r="D192" s="288"/>
      <c r="E192" s="288"/>
      <c r="F192" s="310" t="s">
        <v>397</v>
      </c>
      <c r="G192" s="288"/>
      <c r="H192" s="288" t="s">
        <v>492</v>
      </c>
      <c r="I192" s="288" t="s">
        <v>432</v>
      </c>
      <c r="J192" s="288"/>
      <c r="K192" s="332"/>
    </row>
    <row r="193" s="1" customFormat="1" ht="15" customHeight="1">
      <c r="B193" s="311"/>
      <c r="C193" s="295" t="s">
        <v>493</v>
      </c>
      <c r="D193" s="288"/>
      <c r="E193" s="288"/>
      <c r="F193" s="310" t="s">
        <v>403</v>
      </c>
      <c r="G193" s="288"/>
      <c r="H193" s="288" t="s">
        <v>494</v>
      </c>
      <c r="I193" s="288" t="s">
        <v>432</v>
      </c>
      <c r="J193" s="288"/>
      <c r="K193" s="332"/>
    </row>
    <row r="194" s="1" customFormat="1" ht="15" customHeight="1">
      <c r="B194" s="338"/>
      <c r="C194" s="346"/>
      <c r="D194" s="320"/>
      <c r="E194" s="320"/>
      <c r="F194" s="320"/>
      <c r="G194" s="320"/>
      <c r="H194" s="320"/>
      <c r="I194" s="320"/>
      <c r="J194" s="320"/>
      <c r="K194" s="339"/>
    </row>
    <row r="195" s="1" customFormat="1" ht="18.75" customHeight="1">
      <c r="B195" s="285"/>
      <c r="C195" s="288"/>
      <c r="D195" s="288"/>
      <c r="E195" s="288"/>
      <c r="F195" s="310"/>
      <c r="G195" s="288"/>
      <c r="H195" s="288"/>
      <c r="I195" s="288"/>
      <c r="J195" s="288"/>
      <c r="K195" s="285"/>
    </row>
    <row r="196" s="1" customFormat="1" ht="18.75" customHeight="1">
      <c r="B196" s="285"/>
      <c r="C196" s="288"/>
      <c r="D196" s="288"/>
      <c r="E196" s="288"/>
      <c r="F196" s="310"/>
      <c r="G196" s="288"/>
      <c r="H196" s="288"/>
      <c r="I196" s="288"/>
      <c r="J196" s="288"/>
      <c r="K196" s="285"/>
    </row>
    <row r="197" s="1" customFormat="1" ht="18.75" customHeight="1">
      <c r="B197" s="296"/>
      <c r="C197" s="296"/>
      <c r="D197" s="296"/>
      <c r="E197" s="296"/>
      <c r="F197" s="296"/>
      <c r="G197" s="296"/>
      <c r="H197" s="296"/>
      <c r="I197" s="296"/>
      <c r="J197" s="296"/>
      <c r="K197" s="296"/>
    </row>
    <row r="198" s="1" customFormat="1" ht="13.5">
      <c r="B198" s="275"/>
      <c r="C198" s="276"/>
      <c r="D198" s="276"/>
      <c r="E198" s="276"/>
      <c r="F198" s="276"/>
      <c r="G198" s="276"/>
      <c r="H198" s="276"/>
      <c r="I198" s="276"/>
      <c r="J198" s="276"/>
      <c r="K198" s="277"/>
    </row>
    <row r="199" s="1" customFormat="1" ht="21">
      <c r="B199" s="278"/>
      <c r="C199" s="279" t="s">
        <v>495</v>
      </c>
      <c r="D199" s="279"/>
      <c r="E199" s="279"/>
      <c r="F199" s="279"/>
      <c r="G199" s="279"/>
      <c r="H199" s="279"/>
      <c r="I199" s="279"/>
      <c r="J199" s="279"/>
      <c r="K199" s="280"/>
    </row>
    <row r="200" s="1" customFormat="1" ht="25.5" customHeight="1">
      <c r="B200" s="278"/>
      <c r="C200" s="347" t="s">
        <v>496</v>
      </c>
      <c r="D200" s="347"/>
      <c r="E200" s="347"/>
      <c r="F200" s="347" t="s">
        <v>497</v>
      </c>
      <c r="G200" s="348"/>
      <c r="H200" s="347" t="s">
        <v>498</v>
      </c>
      <c r="I200" s="347"/>
      <c r="J200" s="347"/>
      <c r="K200" s="280"/>
    </row>
    <row r="201" s="1" customFormat="1" ht="5.25" customHeight="1">
      <c r="B201" s="311"/>
      <c r="C201" s="308"/>
      <c r="D201" s="308"/>
      <c r="E201" s="308"/>
      <c r="F201" s="308"/>
      <c r="G201" s="288"/>
      <c r="H201" s="308"/>
      <c r="I201" s="308"/>
      <c r="J201" s="308"/>
      <c r="K201" s="332"/>
    </row>
    <row r="202" s="1" customFormat="1" ht="15" customHeight="1">
      <c r="B202" s="311"/>
      <c r="C202" s="288" t="s">
        <v>488</v>
      </c>
      <c r="D202" s="288"/>
      <c r="E202" s="288"/>
      <c r="F202" s="310" t="s">
        <v>46</v>
      </c>
      <c r="G202" s="288"/>
      <c r="H202" s="288" t="s">
        <v>499</v>
      </c>
      <c r="I202" s="288"/>
      <c r="J202" s="288"/>
      <c r="K202" s="332"/>
    </row>
    <row r="203" s="1" customFormat="1" ht="15" customHeight="1">
      <c r="B203" s="311"/>
      <c r="C203" s="317"/>
      <c r="D203" s="288"/>
      <c r="E203" s="288"/>
      <c r="F203" s="310" t="s">
        <v>47</v>
      </c>
      <c r="G203" s="288"/>
      <c r="H203" s="288" t="s">
        <v>500</v>
      </c>
      <c r="I203" s="288"/>
      <c r="J203" s="288"/>
      <c r="K203" s="332"/>
    </row>
    <row r="204" s="1" customFormat="1" ht="15" customHeight="1">
      <c r="B204" s="311"/>
      <c r="C204" s="317"/>
      <c r="D204" s="288"/>
      <c r="E204" s="288"/>
      <c r="F204" s="310" t="s">
        <v>50</v>
      </c>
      <c r="G204" s="288"/>
      <c r="H204" s="288" t="s">
        <v>501</v>
      </c>
      <c r="I204" s="288"/>
      <c r="J204" s="288"/>
      <c r="K204" s="332"/>
    </row>
    <row r="205" s="1" customFormat="1" ht="15" customHeight="1">
      <c r="B205" s="311"/>
      <c r="C205" s="288"/>
      <c r="D205" s="288"/>
      <c r="E205" s="288"/>
      <c r="F205" s="310" t="s">
        <v>48</v>
      </c>
      <c r="G205" s="288"/>
      <c r="H205" s="288" t="s">
        <v>502</v>
      </c>
      <c r="I205" s="288"/>
      <c r="J205" s="288"/>
      <c r="K205" s="332"/>
    </row>
    <row r="206" s="1" customFormat="1" ht="15" customHeight="1">
      <c r="B206" s="311"/>
      <c r="C206" s="288"/>
      <c r="D206" s="288"/>
      <c r="E206" s="288"/>
      <c r="F206" s="310" t="s">
        <v>49</v>
      </c>
      <c r="G206" s="288"/>
      <c r="H206" s="288" t="s">
        <v>503</v>
      </c>
      <c r="I206" s="288"/>
      <c r="J206" s="288"/>
      <c r="K206" s="332"/>
    </row>
    <row r="207" s="1" customFormat="1" ht="15" customHeight="1">
      <c r="B207" s="311"/>
      <c r="C207" s="288"/>
      <c r="D207" s="288"/>
      <c r="E207" s="288"/>
      <c r="F207" s="310"/>
      <c r="G207" s="288"/>
      <c r="H207" s="288"/>
      <c r="I207" s="288"/>
      <c r="J207" s="288"/>
      <c r="K207" s="332"/>
    </row>
    <row r="208" s="1" customFormat="1" ht="15" customHeight="1">
      <c r="B208" s="311"/>
      <c r="C208" s="288" t="s">
        <v>444</v>
      </c>
      <c r="D208" s="288"/>
      <c r="E208" s="288"/>
      <c r="F208" s="310" t="s">
        <v>79</v>
      </c>
      <c r="G208" s="288"/>
      <c r="H208" s="288" t="s">
        <v>504</v>
      </c>
      <c r="I208" s="288"/>
      <c r="J208" s="288"/>
      <c r="K208" s="332"/>
    </row>
    <row r="209" s="1" customFormat="1" ht="15" customHeight="1">
      <c r="B209" s="311"/>
      <c r="C209" s="317"/>
      <c r="D209" s="288"/>
      <c r="E209" s="288"/>
      <c r="F209" s="310" t="s">
        <v>339</v>
      </c>
      <c r="G209" s="288"/>
      <c r="H209" s="288" t="s">
        <v>340</v>
      </c>
      <c r="I209" s="288"/>
      <c r="J209" s="288"/>
      <c r="K209" s="332"/>
    </row>
    <row r="210" s="1" customFormat="1" ht="15" customHeight="1">
      <c r="B210" s="311"/>
      <c r="C210" s="288"/>
      <c r="D210" s="288"/>
      <c r="E210" s="288"/>
      <c r="F210" s="310" t="s">
        <v>337</v>
      </c>
      <c r="G210" s="288"/>
      <c r="H210" s="288" t="s">
        <v>505</v>
      </c>
      <c r="I210" s="288"/>
      <c r="J210" s="288"/>
      <c r="K210" s="332"/>
    </row>
    <row r="211" s="1" customFormat="1" ht="15" customHeight="1">
      <c r="B211" s="349"/>
      <c r="C211" s="317"/>
      <c r="D211" s="317"/>
      <c r="E211" s="317"/>
      <c r="F211" s="310" t="s">
        <v>341</v>
      </c>
      <c r="G211" s="295"/>
      <c r="H211" s="336" t="s">
        <v>342</v>
      </c>
      <c r="I211" s="336"/>
      <c r="J211" s="336"/>
      <c r="K211" s="350"/>
    </row>
    <row r="212" s="1" customFormat="1" ht="15" customHeight="1">
      <c r="B212" s="349"/>
      <c r="C212" s="317"/>
      <c r="D212" s="317"/>
      <c r="E212" s="317"/>
      <c r="F212" s="310" t="s">
        <v>343</v>
      </c>
      <c r="G212" s="295"/>
      <c r="H212" s="336" t="s">
        <v>506</v>
      </c>
      <c r="I212" s="336"/>
      <c r="J212" s="336"/>
      <c r="K212" s="350"/>
    </row>
    <row r="213" s="1" customFormat="1" ht="15" customHeight="1">
      <c r="B213" s="349"/>
      <c r="C213" s="317"/>
      <c r="D213" s="317"/>
      <c r="E213" s="317"/>
      <c r="F213" s="351"/>
      <c r="G213" s="295"/>
      <c r="H213" s="352"/>
      <c r="I213" s="352"/>
      <c r="J213" s="352"/>
      <c r="K213" s="350"/>
    </row>
    <row r="214" s="1" customFormat="1" ht="15" customHeight="1">
      <c r="B214" s="349"/>
      <c r="C214" s="288" t="s">
        <v>468</v>
      </c>
      <c r="D214" s="317"/>
      <c r="E214" s="317"/>
      <c r="F214" s="310">
        <v>1</v>
      </c>
      <c r="G214" s="295"/>
      <c r="H214" s="336" t="s">
        <v>507</v>
      </c>
      <c r="I214" s="336"/>
      <c r="J214" s="336"/>
      <c r="K214" s="350"/>
    </row>
    <row r="215" s="1" customFormat="1" ht="15" customHeight="1">
      <c r="B215" s="349"/>
      <c r="C215" s="317"/>
      <c r="D215" s="317"/>
      <c r="E215" s="317"/>
      <c r="F215" s="310">
        <v>2</v>
      </c>
      <c r="G215" s="295"/>
      <c r="H215" s="336" t="s">
        <v>508</v>
      </c>
      <c r="I215" s="336"/>
      <c r="J215" s="336"/>
      <c r="K215" s="350"/>
    </row>
    <row r="216" s="1" customFormat="1" ht="15" customHeight="1">
      <c r="B216" s="349"/>
      <c r="C216" s="317"/>
      <c r="D216" s="317"/>
      <c r="E216" s="317"/>
      <c r="F216" s="310">
        <v>3</v>
      </c>
      <c r="G216" s="295"/>
      <c r="H216" s="336" t="s">
        <v>509</v>
      </c>
      <c r="I216" s="336"/>
      <c r="J216" s="336"/>
      <c r="K216" s="350"/>
    </row>
    <row r="217" s="1" customFormat="1" ht="15" customHeight="1">
      <c r="B217" s="349"/>
      <c r="C217" s="317"/>
      <c r="D217" s="317"/>
      <c r="E217" s="317"/>
      <c r="F217" s="310">
        <v>4</v>
      </c>
      <c r="G217" s="295"/>
      <c r="H217" s="336" t="s">
        <v>510</v>
      </c>
      <c r="I217" s="336"/>
      <c r="J217" s="336"/>
      <c r="K217" s="350"/>
    </row>
    <row r="218" s="1" customFormat="1" ht="12.75" customHeight="1">
      <c r="B218" s="353"/>
      <c r="C218" s="354"/>
      <c r="D218" s="354"/>
      <c r="E218" s="354"/>
      <c r="F218" s="354"/>
      <c r="G218" s="354"/>
      <c r="H218" s="354"/>
      <c r="I218" s="354"/>
      <c r="J218" s="354"/>
      <c r="K218" s="35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Lukáš Třasák</dc:creator>
  <cp:lastModifiedBy>Lukáš Třasák</cp:lastModifiedBy>
  <dcterms:created xsi:type="dcterms:W3CDTF">2020-05-26T12:27:49Z</dcterms:created>
  <dcterms:modified xsi:type="dcterms:W3CDTF">2020-05-26T12:27:52Z</dcterms:modified>
</cp:coreProperties>
</file>