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15-2018_3 - SO 101.3 Pro..." sheetId="2" r:id="rId2"/>
    <sheet name="015-2018_4 - Vedlejší roz..." sheetId="3" r:id="rId3"/>
    <sheet name="015-2018_1 - SO 101.1 Kom..." sheetId="4" r:id="rId4"/>
    <sheet name="015-2018_2 - SO 101.2 Cho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'015-2018_3 - SO 101.3 Pro...'!$C$103:$K$190</definedName>
    <definedName name="_xlnm.Print_Area" localSheetId="1">'015-2018_3 - SO 101.3 Pro...'!$C$4:$J$39,'015-2018_3 - SO 101.3 Pro...'!$C$45:$J$85,'015-2018_3 - SO 101.3 Pro...'!$C$91:$K$190</definedName>
    <definedName name="_xlnm.Print_Titles" localSheetId="1">'015-2018_3 - SO 101.3 Pro...'!$103:$103</definedName>
    <definedName name="_xlnm._FilterDatabase" localSheetId="2" hidden="1">'015-2018_4 - Vedlejší roz...'!$C$79:$K$101</definedName>
    <definedName name="_xlnm.Print_Area" localSheetId="2">'015-2018_4 - Vedlejší roz...'!$C$4:$J$39,'015-2018_4 - Vedlejší roz...'!$C$45:$J$61,'015-2018_4 - Vedlejší roz...'!$C$67:$K$101</definedName>
    <definedName name="_xlnm.Print_Titles" localSheetId="2">'015-2018_4 - Vedlejší roz...'!$79:$79</definedName>
    <definedName name="_xlnm._FilterDatabase" localSheetId="3" hidden="1">'015-2018_1 - SO 101.1 Kom...'!$C$85:$K$270</definedName>
    <definedName name="_xlnm.Print_Area" localSheetId="3">'015-2018_1 - SO 101.1 Kom...'!$C$4:$J$39,'015-2018_1 - SO 101.1 Kom...'!$C$45:$J$67,'015-2018_1 - SO 101.1 Kom...'!$C$73:$K$270</definedName>
    <definedName name="_xlnm.Print_Titles" localSheetId="3">'015-2018_1 - SO 101.1 Kom...'!$85:$85</definedName>
    <definedName name="_xlnm._FilterDatabase" localSheetId="4" hidden="1">'015-2018_2 - SO 101.2 Cho...'!$C$83:$K$189</definedName>
    <definedName name="_xlnm.Print_Area" localSheetId="4">'015-2018_2 - SO 101.2 Cho...'!$C$4:$J$39,'015-2018_2 - SO 101.2 Cho...'!$C$45:$J$65,'015-2018_2 - SO 101.2 Cho...'!$C$71:$K$189</definedName>
    <definedName name="_xlnm.Print_Titles" localSheetId="4">'015-2018_2 - SO 101.2 Cho...'!$83:$83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4" r="J37"/>
  <c r="J36"/>
  <c i="1" r="AY57"/>
  <c i="4" r="J35"/>
  <c i="1" r="AX57"/>
  <c i="4" r="BI270"/>
  <c r="BH270"/>
  <c r="BG270"/>
  <c r="BF270"/>
  <c r="T270"/>
  <c r="T269"/>
  <c r="R270"/>
  <c r="R269"/>
  <c r="P270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3" r="J37"/>
  <c r="J36"/>
  <c i="1" r="AY56"/>
  <c i="3" r="J35"/>
  <c i="1" r="AX56"/>
  <c i="3"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2" r="J37"/>
  <c r="J36"/>
  <c i="1" r="AY55"/>
  <c i="2" r="J35"/>
  <c i="1" r="AX55"/>
  <c i="2" r="BI188"/>
  <c r="BH188"/>
  <c r="BG188"/>
  <c r="BF188"/>
  <c r="T188"/>
  <c r="T187"/>
  <c r="R188"/>
  <c r="R187"/>
  <c r="P188"/>
  <c r="P187"/>
  <c r="BI184"/>
  <c r="BH184"/>
  <c r="BG184"/>
  <c r="BF184"/>
  <c r="T184"/>
  <c r="T183"/>
  <c r="R184"/>
  <c r="R183"/>
  <c r="P184"/>
  <c r="P183"/>
  <c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8"/>
  <c r="BH168"/>
  <c r="BG168"/>
  <c r="BF168"/>
  <c r="T168"/>
  <c r="T167"/>
  <c r="T166"/>
  <c r="R168"/>
  <c r="R167"/>
  <c r="R166"/>
  <c r="P168"/>
  <c r="P167"/>
  <c r="P166"/>
  <c r="BI164"/>
  <c r="BH164"/>
  <c r="BG164"/>
  <c r="BF164"/>
  <c r="T164"/>
  <c r="T163"/>
  <c r="R164"/>
  <c r="R163"/>
  <c r="P164"/>
  <c r="P163"/>
  <c r="BI161"/>
  <c r="BH161"/>
  <c r="BG161"/>
  <c r="BF161"/>
  <c r="T161"/>
  <c r="T160"/>
  <c r="R161"/>
  <c r="R160"/>
  <c r="P161"/>
  <c r="P160"/>
  <c r="BI158"/>
  <c r="BH158"/>
  <c r="BG158"/>
  <c r="BF158"/>
  <c r="T158"/>
  <c r="T157"/>
  <c r="R158"/>
  <c r="R157"/>
  <c r="P158"/>
  <c r="P157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3"/>
  <c r="BH113"/>
  <c r="BG113"/>
  <c r="BF113"/>
  <c r="T113"/>
  <c r="T112"/>
  <c r="R113"/>
  <c r="R112"/>
  <c r="P113"/>
  <c r="P112"/>
  <c r="BI110"/>
  <c r="BH110"/>
  <c r="BG110"/>
  <c r="BF110"/>
  <c r="T110"/>
  <c r="T109"/>
  <c r="R110"/>
  <c r="R109"/>
  <c r="P110"/>
  <c r="P109"/>
  <c r="BI107"/>
  <c r="BH107"/>
  <c r="BG107"/>
  <c r="BF107"/>
  <c r="T107"/>
  <c r="T106"/>
  <c r="R107"/>
  <c r="R106"/>
  <c r="P107"/>
  <c r="P106"/>
  <c r="J101"/>
  <c r="J100"/>
  <c r="F100"/>
  <c r="F98"/>
  <c r="E96"/>
  <c r="J55"/>
  <c r="J54"/>
  <c r="F54"/>
  <c r="F52"/>
  <c r="E50"/>
  <c r="J18"/>
  <c r="E18"/>
  <c r="F55"/>
  <c r="J17"/>
  <c r="J12"/>
  <c r="J52"/>
  <c r="E7"/>
  <c r="E94"/>
  <c i="1" r="L50"/>
  <c r="AM50"/>
  <c r="AM49"/>
  <c r="L49"/>
  <c r="AM47"/>
  <c r="L47"/>
  <c r="L45"/>
  <c r="L44"/>
  <c i="5" r="BK184"/>
  <c r="J172"/>
  <c r="J156"/>
  <c r="J132"/>
  <c r="BK116"/>
  <c r="BK106"/>
  <c r="BK98"/>
  <c i="4" r="J267"/>
  <c r="J261"/>
  <c r="J257"/>
  <c r="J249"/>
  <c r="BK242"/>
  <c r="J217"/>
  <c r="BK202"/>
  <c r="BK196"/>
  <c r="BK185"/>
  <c r="BK168"/>
  <c r="J151"/>
  <c r="BK128"/>
  <c r="J114"/>
  <c i="3" r="BK99"/>
  <c r="BK95"/>
  <c r="BK92"/>
  <c r="J83"/>
  <c i="2" r="J164"/>
  <c r="J144"/>
  <c r="BK113"/>
  <c i="5" r="BK189"/>
  <c r="BK172"/>
  <c r="BK150"/>
  <c r="J121"/>
  <c r="BK110"/>
  <c i="4" r="BK267"/>
  <c r="BK245"/>
  <c r="J222"/>
  <c r="J206"/>
  <c r="J197"/>
  <c r="BK188"/>
  <c r="BK171"/>
  <c r="BK149"/>
  <c r="BK132"/>
  <c r="BK103"/>
  <c r="BK89"/>
  <c i="3" r="J95"/>
  <c r="J88"/>
  <c r="BK85"/>
  <c i="2" r="BK184"/>
  <c r="J168"/>
  <c r="J138"/>
  <c r="J130"/>
  <c r="J123"/>
  <c r="J107"/>
  <c i="5" r="J150"/>
  <c r="J127"/>
  <c r="BK102"/>
  <c i="4" r="BK257"/>
  <c r="BK249"/>
  <c r="BK222"/>
  <c r="BK199"/>
  <c r="J168"/>
  <c r="J152"/>
  <c r="BK124"/>
  <c r="J89"/>
  <c i="3" r="J97"/>
  <c r="J86"/>
  <c i="2" r="J188"/>
  <c r="J154"/>
  <c r="J150"/>
  <c r="J119"/>
  <c i="4" r="BK233"/>
  <c r="BK211"/>
  <c r="J199"/>
  <c r="J194"/>
  <c r="J182"/>
  <c r="BK166"/>
  <c r="J142"/>
  <c r="J132"/>
  <c r="J118"/>
  <c r="J96"/>
  <c i="3" r="BK97"/>
  <c r="BK93"/>
  <c r="BK88"/>
  <c i="2" r="J184"/>
  <c r="BK171"/>
  <c r="BK154"/>
  <c r="BK135"/>
  <c r="J126"/>
  <c r="BK110"/>
  <c i="5" r="BK178"/>
  <c r="BK156"/>
  <c r="BK127"/>
  <c r="BK113"/>
  <c r="BK87"/>
  <c i="4" r="BK261"/>
  <c r="J242"/>
  <c r="J233"/>
  <c r="J211"/>
  <c r="J196"/>
  <c r="J185"/>
  <c r="BK176"/>
  <c r="BK152"/>
  <c r="J137"/>
  <c r="BK118"/>
  <c r="BK96"/>
  <c i="3" r="BK98"/>
  <c r="J94"/>
  <c r="J89"/>
  <c r="J84"/>
  <c i="2" r="BK180"/>
  <c r="J171"/>
  <c r="J147"/>
  <c r="J135"/>
  <c r="BK121"/>
  <c r="J110"/>
  <c i="5" r="J167"/>
  <c r="J145"/>
  <c r="BK121"/>
  <c r="J98"/>
  <c i="4" r="J255"/>
  <c r="BK234"/>
  <c r="BK209"/>
  <c r="J201"/>
  <c r="BK182"/>
  <c r="BK163"/>
  <c r="BK142"/>
  <c r="J92"/>
  <c i="3" r="J99"/>
  <c r="BK89"/>
  <c r="J82"/>
  <c i="2" r="J161"/>
  <c r="BK144"/>
  <c r="BK130"/>
  <c r="J113"/>
  <c i="5" r="J178"/>
  <c r="BK162"/>
  <c r="BK137"/>
  <c r="BK119"/>
  <c r="J110"/>
  <c r="J102"/>
  <c i="4" r="J270"/>
  <c r="BK265"/>
  <c r="J259"/>
  <c r="BK253"/>
  <c r="BK246"/>
  <c r="J245"/>
  <c r="BK230"/>
  <c r="BK206"/>
  <c r="J200"/>
  <c r="J188"/>
  <c r="J179"/>
  <c r="J163"/>
  <c r="BK137"/>
  <c r="J122"/>
  <c r="BK100"/>
  <c i="3" r="J98"/>
  <c r="BK94"/>
  <c r="J90"/>
  <c r="BK84"/>
  <c i="2" r="J180"/>
  <c r="BK168"/>
  <c r="BK147"/>
  <c r="J128"/>
  <c r="BK107"/>
  <c i="5" r="J181"/>
  <c r="J162"/>
  <c r="BK145"/>
  <c r="J116"/>
  <c i="4" r="BK270"/>
  <c r="J246"/>
  <c r="J234"/>
  <c r="J225"/>
  <c r="J209"/>
  <c r="BK201"/>
  <c r="BK194"/>
  <c r="J166"/>
  <c r="BK151"/>
  <c r="BK122"/>
  <c r="J100"/>
  <c i="3" r="BK101"/>
  <c r="J91"/>
  <c r="BK87"/>
  <c r="BK82"/>
  <c i="2" r="BK177"/>
  <c r="BK150"/>
  <c r="J132"/>
  <c r="BK126"/>
  <c r="BK116"/>
  <c i="5" r="J184"/>
  <c r="BK132"/>
  <c r="J113"/>
  <c i="4" r="BK259"/>
  <c r="J253"/>
  <c r="J230"/>
  <c r="J203"/>
  <c r="BK197"/>
  <c r="J176"/>
  <c r="J158"/>
  <c r="BK114"/>
  <c i="3" r="J101"/>
  <c r="J93"/>
  <c r="J87"/>
  <c i="2" r="J177"/>
  <c r="BK158"/>
  <c r="BK132"/>
  <c r="J116"/>
  <c i="5" r="J189"/>
  <c i="4" r="BK145"/>
  <c r="J124"/>
  <c r="J103"/>
  <c i="3" r="BK100"/>
  <c r="BK96"/>
  <c r="BK91"/>
  <c r="J85"/>
  <c i="2" r="J174"/>
  <c r="BK161"/>
  <c r="BK141"/>
  <c r="BK123"/>
  <c i="5" r="BK181"/>
  <c r="BK167"/>
  <c r="J137"/>
  <c r="J119"/>
  <c r="J106"/>
  <c i="4" r="J265"/>
  <c r="BK255"/>
  <c r="BK239"/>
  <c r="BK217"/>
  <c r="BK203"/>
  <c r="BK200"/>
  <c r="BK179"/>
  <c r="BK158"/>
  <c r="J145"/>
  <c r="J128"/>
  <c r="J116"/>
  <c r="BK92"/>
  <c i="3" r="J96"/>
  <c r="BK90"/>
  <c r="BK86"/>
  <c i="2" r="BK188"/>
  <c r="BK174"/>
  <c r="J141"/>
  <c r="BK128"/>
  <c r="BK119"/>
  <c i="1" r="AS54"/>
  <c i="5" r="J87"/>
  <c i="4" r="J239"/>
  <c r="BK225"/>
  <c r="J202"/>
  <c r="J171"/>
  <c r="J149"/>
  <c r="BK116"/>
  <c i="3" r="J100"/>
  <c r="J92"/>
  <c r="BK83"/>
  <c i="2" r="BK164"/>
  <c r="J158"/>
  <c r="BK138"/>
  <c r="J121"/>
  <c i="5" l="1" r="BK86"/>
  <c r="P86"/>
  <c r="T86"/>
  <c r="BK126"/>
  <c r="J126"/>
  <c r="J62"/>
  <c r="T177"/>
  <c i="2" r="BK118"/>
  <c r="J118"/>
  <c r="J65"/>
  <c r="R118"/>
  <c r="P125"/>
  <c i="3" r="P81"/>
  <c r="P80"/>
  <c i="1" r="AU56"/>
  <c i="4" r="BK88"/>
  <c r="J88"/>
  <c r="J61"/>
  <c r="R88"/>
  <c r="T157"/>
  <c r="R193"/>
  <c r="R210"/>
  <c r="T252"/>
  <c i="5" r="T126"/>
  <c r="BK177"/>
  <c r="J177"/>
  <c r="J63"/>
  <c i="2" r="T118"/>
  <c r="R125"/>
  <c i="3" r="BK81"/>
  <c r="J81"/>
  <c r="J60"/>
  <c r="R81"/>
  <c r="R80"/>
  <c i="4" r="T88"/>
  <c r="P157"/>
  <c r="BK193"/>
  <c r="J193"/>
  <c r="J63"/>
  <c r="BK210"/>
  <c r="J210"/>
  <c r="J64"/>
  <c r="T210"/>
  <c r="P252"/>
  <c i="5" r="R86"/>
  <c r="R126"/>
  <c r="R177"/>
  <c i="2" r="P118"/>
  <c r="P105"/>
  <c r="P104"/>
  <c i="1" r="AU55"/>
  <c i="2" r="BK125"/>
  <c r="J125"/>
  <c r="J66"/>
  <c r="T125"/>
  <c i="3" r="T81"/>
  <c r="T80"/>
  <c i="4" r="P88"/>
  <c r="BK157"/>
  <c r="J157"/>
  <c r="J62"/>
  <c r="R157"/>
  <c r="P193"/>
  <c r="T193"/>
  <c r="P210"/>
  <c r="BK252"/>
  <c r="J252"/>
  <c r="J65"/>
  <c r="R252"/>
  <c i="5" r="P126"/>
  <c r="P177"/>
  <c i="2" r="J98"/>
  <c r="F101"/>
  <c r="BE128"/>
  <c r="BE154"/>
  <c r="BE158"/>
  <c r="BE161"/>
  <c r="BE171"/>
  <c r="BE180"/>
  <c r="BK115"/>
  <c r="J115"/>
  <c r="J64"/>
  <c r="BK137"/>
  <c r="J137"/>
  <c r="J68"/>
  <c r="BK146"/>
  <c r="J146"/>
  <c r="J71"/>
  <c r="BK149"/>
  <c r="J149"/>
  <c r="J72"/>
  <c r="BK160"/>
  <c r="J160"/>
  <c r="J75"/>
  <c r="BK170"/>
  <c r="J170"/>
  <c r="J79"/>
  <c i="3" r="F55"/>
  <c r="BE82"/>
  <c r="BE88"/>
  <c r="BE90"/>
  <c r="BE101"/>
  <c i="4" r="J52"/>
  <c r="F55"/>
  <c r="BE103"/>
  <c r="BE168"/>
  <c r="BE179"/>
  <c r="BE188"/>
  <c r="BE203"/>
  <c r="BE206"/>
  <c r="BE217"/>
  <c r="BE233"/>
  <c r="BE246"/>
  <c r="BE255"/>
  <c i="5" r="J52"/>
  <c r="BE116"/>
  <c r="BE119"/>
  <c r="BE162"/>
  <c r="BE181"/>
  <c i="2" r="BE107"/>
  <c r="BE110"/>
  <c r="BE113"/>
  <c r="BE119"/>
  <c r="BE121"/>
  <c r="BE126"/>
  <c r="BE130"/>
  <c r="BE135"/>
  <c r="BE168"/>
  <c r="BE174"/>
  <c r="BE177"/>
  <c r="BE188"/>
  <c r="BK109"/>
  <c r="J109"/>
  <c r="J62"/>
  <c r="BK134"/>
  <c r="J134"/>
  <c r="J67"/>
  <c r="BK143"/>
  <c r="J143"/>
  <c r="J70"/>
  <c r="BK153"/>
  <c r="J153"/>
  <c r="J73"/>
  <c r="BK167"/>
  <c r="J167"/>
  <c r="J78"/>
  <c r="BK173"/>
  <c r="J173"/>
  <c r="J80"/>
  <c r="BK179"/>
  <c r="J179"/>
  <c r="J82"/>
  <c r="BK187"/>
  <c r="J187"/>
  <c r="J84"/>
  <c i="3" r="E48"/>
  <c r="BE83"/>
  <c r="BE84"/>
  <c r="BE86"/>
  <c r="BE89"/>
  <c r="BE94"/>
  <c r="BE95"/>
  <c r="BE100"/>
  <c i="4" r="E48"/>
  <c r="BE89"/>
  <c r="BE114"/>
  <c r="BE116"/>
  <c r="BE118"/>
  <c r="BE128"/>
  <c r="BE132"/>
  <c r="BE142"/>
  <c r="BE149"/>
  <c r="BE151"/>
  <c r="BE158"/>
  <c r="BE166"/>
  <c r="BE171"/>
  <c r="BE176"/>
  <c r="BE194"/>
  <c r="BE196"/>
  <c r="BE199"/>
  <c r="BE200"/>
  <c r="BE202"/>
  <c r="BE211"/>
  <c r="BE222"/>
  <c r="BE234"/>
  <c r="BE242"/>
  <c r="BE249"/>
  <c r="BE253"/>
  <c r="BE257"/>
  <c r="BE259"/>
  <c r="BE261"/>
  <c r="BE267"/>
  <c r="BE270"/>
  <c r="BK269"/>
  <c r="J269"/>
  <c r="J66"/>
  <c i="5" r="F55"/>
  <c r="BE106"/>
  <c r="BE110"/>
  <c r="BE113"/>
  <c r="BE127"/>
  <c r="BE137"/>
  <c r="BE145"/>
  <c r="BE150"/>
  <c r="BE172"/>
  <c i="2" r="E48"/>
  <c r="BE116"/>
  <c r="BE123"/>
  <c r="BE132"/>
  <c r="BE138"/>
  <c r="BE141"/>
  <c r="BE144"/>
  <c r="BE147"/>
  <c r="BE150"/>
  <c r="BE164"/>
  <c r="BE184"/>
  <c r="BK106"/>
  <c r="BK112"/>
  <c r="J112"/>
  <c r="J63"/>
  <c r="BK140"/>
  <c r="J140"/>
  <c r="J69"/>
  <c r="BK157"/>
  <c r="J157"/>
  <c r="J74"/>
  <c r="BK163"/>
  <c r="J163"/>
  <c r="J76"/>
  <c r="BK176"/>
  <c r="J176"/>
  <c r="J81"/>
  <c r="BK183"/>
  <c r="J183"/>
  <c r="J83"/>
  <c i="3" r="J52"/>
  <c r="BE85"/>
  <c r="BE87"/>
  <c r="BE91"/>
  <c r="BE92"/>
  <c r="BE93"/>
  <c r="BE96"/>
  <c r="BE97"/>
  <c r="BE98"/>
  <c r="BE99"/>
  <c i="4" r="BE92"/>
  <c r="BE96"/>
  <c r="BE100"/>
  <c r="BE122"/>
  <c r="BE124"/>
  <c r="BE137"/>
  <c r="BE145"/>
  <c r="BE152"/>
  <c r="BE163"/>
  <c r="BE182"/>
  <c r="BE185"/>
  <c r="BE197"/>
  <c r="BE201"/>
  <c r="BE209"/>
  <c r="BE225"/>
  <c r="BE230"/>
  <c r="BE239"/>
  <c r="BE245"/>
  <c r="BE265"/>
  <c i="5" r="E48"/>
  <c r="BE87"/>
  <c r="BE98"/>
  <c r="BE102"/>
  <c r="BE121"/>
  <c r="BE132"/>
  <c r="BE156"/>
  <c r="BE167"/>
  <c r="BE178"/>
  <c r="BE184"/>
  <c r="BE189"/>
  <c r="BK188"/>
  <c r="J188"/>
  <c r="J64"/>
  <c i="3" r="F36"/>
  <c i="1" r="BC56"/>
  <c i="3" r="F35"/>
  <c i="1" r="BB56"/>
  <c i="4" r="F37"/>
  <c i="1" r="BD57"/>
  <c i="4" r="F35"/>
  <c i="1" r="BB57"/>
  <c i="4" r="F34"/>
  <c i="1" r="BA57"/>
  <c i="3" r="F34"/>
  <c i="1" r="BA56"/>
  <c i="5" r="J34"/>
  <c i="1" r="AW58"/>
  <c i="5" r="F34"/>
  <c i="1" r="BA58"/>
  <c i="5" r="F37"/>
  <c i="1" r="BD58"/>
  <c i="3" r="F37"/>
  <c i="1" r="BD56"/>
  <c i="2" r="F37"/>
  <c i="1" r="BD55"/>
  <c i="3" r="J34"/>
  <c i="1" r="AW56"/>
  <c i="2" r="J34"/>
  <c i="1" r="AW55"/>
  <c i="2" r="F36"/>
  <c i="1" r="BC55"/>
  <c i="2" r="F34"/>
  <c i="1" r="BA55"/>
  <c i="5" r="F35"/>
  <c i="1" r="BB58"/>
  <c i="5" r="F36"/>
  <c i="1" r="BC58"/>
  <c i="4" r="F36"/>
  <c i="1" r="BC57"/>
  <c i="2" r="F35"/>
  <c i="1" r="BB55"/>
  <c i="4" r="J34"/>
  <c i="1" r="AW57"/>
  <c i="2" l="1" r="T105"/>
  <c r="T104"/>
  <c r="R105"/>
  <c r="R104"/>
  <c i="5" r="R85"/>
  <c r="R84"/>
  <c r="BK85"/>
  <c r="J85"/>
  <c r="J60"/>
  <c i="2" r="BK105"/>
  <c r="J105"/>
  <c r="J60"/>
  <c i="4" r="P87"/>
  <c r="P86"/>
  <c i="1" r="AU57"/>
  <c i="4" r="T87"/>
  <c r="T86"/>
  <c i="5" r="T85"/>
  <c r="T84"/>
  <c i="4" r="R87"/>
  <c r="R86"/>
  <c i="5" r="P85"/>
  <c r="P84"/>
  <c i="1" r="AU58"/>
  <c i="5" r="J86"/>
  <c r="J61"/>
  <c i="2" r="J106"/>
  <c r="J61"/>
  <c i="3" r="BK80"/>
  <c r="J80"/>
  <c r="J59"/>
  <c i="4" r="BK87"/>
  <c r="BK86"/>
  <c r="J86"/>
  <c r="J59"/>
  <c i="2" r="BK166"/>
  <c r="J166"/>
  <c r="J77"/>
  <c i="1" r="BC54"/>
  <c r="W32"/>
  <c i="2" r="J33"/>
  <c i="1" r="AV55"/>
  <c r="AT55"/>
  <c i="4" r="F33"/>
  <c i="1" r="AZ57"/>
  <c r="BA54"/>
  <c r="AW54"/>
  <c r="AK30"/>
  <c i="5" r="F33"/>
  <c i="1" r="AZ58"/>
  <c i="3" r="J33"/>
  <c i="1" r="AV56"/>
  <c r="AT56"/>
  <c i="4" r="J33"/>
  <c i="1" r="AV57"/>
  <c r="AT57"/>
  <c r="BB54"/>
  <c r="W31"/>
  <c i="2" r="F33"/>
  <c i="1" r="AZ55"/>
  <c r="BD54"/>
  <c r="W33"/>
  <c i="3" r="F33"/>
  <c i="1" r="AZ56"/>
  <c i="5" r="J33"/>
  <c i="1" r="AV58"/>
  <c r="AT58"/>
  <c i="4" l="1" r="J87"/>
  <c r="J60"/>
  <c i="5" r="BK84"/>
  <c r="J84"/>
  <c r="J59"/>
  <c i="2" r="BK104"/>
  <c r="J104"/>
  <c i="1" r="AU54"/>
  <c r="AX54"/>
  <c r="W30"/>
  <c i="4" r="J30"/>
  <c i="1" r="AG57"/>
  <c r="AN57"/>
  <c r="AZ54"/>
  <c r="W29"/>
  <c i="3" r="J30"/>
  <c i="1" r="AG56"/>
  <c r="AN56"/>
  <c r="AY54"/>
  <c i="2" r="J30"/>
  <c i="1" r="AG55"/>
  <c r="AN55"/>
  <c i="4" l="1" r="J39"/>
  <c i="2" r="J39"/>
  <c r="J59"/>
  <c i="3" r="J39"/>
  <c i="5" r="J30"/>
  <c i="1" r="AG58"/>
  <c r="AN58"/>
  <c r="AV54"/>
  <c r="AK29"/>
  <c i="5" l="1" r="J39"/>
  <c i="1" r="AT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<sst xmlns="http://schemas.openxmlformats.org/spreadsheetml/2006/main">
  <si>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</si>
  <si>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</si>
  <si>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</si>
  <si>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</si>
  <si>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</si>
  <si>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{ed09b88a-9611-46d4-8721-5d6f23f34ae3}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</si>
  <si>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</si>
  <si>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</si>
  <si>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</si>
  <si>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</si>
  <si>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</si>
  <si>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</si>
  <si>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</si>
  <si>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</si>
  <si>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015/2018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</si>
  <si>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</si>
  <si>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</si>
  <si>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Na Kopci – I. Etapa, Chrudim</t>
  </si>
  <si>
    <t>KSO:</t>
  </si>
  <si>
    <t/>
  </si>
  <si>
    <t>CC-CZ:</t>
  </si>
  <si>
    <t>Místo:</t>
  </si>
  <si>
    <t>Na Kopci</t>
  </si>
  <si>
    <t>Datum:</t>
  </si>
  <si>
    <t>22. 1. 2021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</si>
  <si>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</si>
  <si>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</si>
  <si>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</si>
  <si>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</si>
  <si>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</si>
  <si>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</si>
  <si>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</si>
  <si>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</si>
  <si>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</si>
  <si>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</si>
  <si>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</si>
  <si>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</si>
  <si>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</si>
  <si>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</si>
  <si>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</si>
  <si>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</si>
  <si>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</si>
  <si>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</si>
  <si>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</si>
  <si>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</si>
  <si>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</si>
  <si>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</si>
  <si>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</si>
  <si>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</si>
  <si>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</si>
  <si>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</si>
  <si>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</si>
  <si>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</si>
  <si>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</si>
  <si>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</si>
  <si>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</si>
  <si>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</si>
  <si>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</si>
  <si>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</si>
  <si>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</si>
  <si>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</si>
  <si>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</si>
  <si>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</si>
  <si>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</si>
  <si>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</si>
  <si>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</si>
  <si>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</si>
  <si>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</si>
  <si>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</si>
  <si>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</si>
  <si>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</si>
  <si>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</si>
  <si>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</si>
  <si>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</si>
  <si>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</si>
  <si>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</si>
  <si>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</si>
  <si>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</si>
  <si>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</si>
  <si>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</si>
  <si>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015/2018_3</t>
  </si>
  <si>
    <t>SO 101.3 Prodloužení v.o.</t>
  </si>
  <si>
    <t>STA</t>
  </si>
  <si>
    <t>1</t>
  </si>
  <si>
    <t>{ec4da482-945b-4492-9d4e-0fc1727b6abd}</t>
  </si>
  <si>
    <t>2</t>
  </si>
  <si>
    <t>015/2018_4</t>
  </si>
  <si>
    <t>Vedlejší rozpočtové náklady</t>
  </si>
  <si>
    <t>{da6e65f7-6d48-493c-9e45-dbe6677e3574}</t>
  </si>
  <si>
    <t>015/2018_1</t>
  </si>
  <si>
    <t>SO 101.1 Komunikace</t>
  </si>
  <si>
    <t>{a8043880-2741-4ba3-a3a0-abdae332fd85}</t>
  </si>
  <si>
    <t>015/2018_2</t>
  </si>
  <si>
    <t>SO 101.2 Chodník</t>
  </si>
  <si>
    <t>{3eb0fd9f-e04c-4d26-bf03-52b72e08fb47}</t>
  </si>
  <si>
    <t>KRYCÍ LIST SOUPISU PRACÍ</t>
  </si>
  <si>
    <t>Objekt:</t>
  </si>
  <si>
    <t>015/2018_3 - SO 101.3 Prodloužení v.o.</t>
  </si>
  <si>
    <t>REKAPITULACE ČLENĚNÍ SOUPISU PRACÍ</t>
  </si>
  <si>
    <t>Kód dílu - Popis</t>
  </si>
  <si>
    <t>Cena celkem [CZK]</t>
  </si>
  <si>
    <t>-1</t>
  </si>
  <si>
    <t>D1 - Elektromontáže</t>
  </si>
  <si>
    <t xml:space="preserve">    D10 - STOŽAROVÁ VÝZBROJ</t>
  </si>
  <si>
    <t xml:space="preserve">    D11 - POJISTKOVÁ VLOŽKA</t>
  </si>
  <si>
    <t xml:space="preserve">    D12 - OCELOVÝ PÁSEK POZINKOVANÝ</t>
  </si>
  <si>
    <t xml:space="preserve">    D13 - OCELOVÝ DRÁT POZINKOVANÝ</t>
  </si>
  <si>
    <t xml:space="preserve">    D15 - SOUČÁSTI HROMOSVODŮ PROVEDENÍ FeZn</t>
  </si>
  <si>
    <t xml:space="preserve">    D16 - HODINOVE ZUCTOVACI SAZBY</t>
  </si>
  <si>
    <t xml:space="preserve">    D17 - KOORDINACE POSTUPU PRACI</t>
  </si>
  <si>
    <t xml:space="preserve">    D19 - PROVEDENI REVIZNICH ZKOUSEK DLE CSN 331500</t>
  </si>
  <si>
    <t xml:space="preserve">    D2 - TRUBKA 450N LDPE/HDPE</t>
  </si>
  <si>
    <t xml:space="preserve">    D20 - OSVĚTLOVACÍ STOŽÁR BEZPATICOVÝ</t>
  </si>
  <si>
    <t xml:space="preserve">    D22 - SVÍTIDLO VENKOVNÍ VYBOJKOVÉ</t>
  </si>
  <si>
    <t xml:space="preserve">    D3 - KABEL SILOVÝ,IZOLACE PVC</t>
  </si>
  <si>
    <t xml:space="preserve">    D5 - UKONČENÍ KABELŮ SMRŠŤOVACÍ ZÁKLOPKOU</t>
  </si>
  <si>
    <t xml:space="preserve">    D6 - UKONČENÍ VODIČŮ NA SVORKOVNICI</t>
  </si>
  <si>
    <t xml:space="preserve">    D8 - SPOJKA 1kV PRO KABELY S PLASTOVOU IZOLACÍ</t>
  </si>
  <si>
    <t xml:space="preserve">    D9 - STOŽÁR OSVĚTLOVACÍ BEZPATICOVÝ</t>
  </si>
  <si>
    <t>D24 - Elektromontáže - celkem - Zemní práce</t>
  </si>
  <si>
    <t xml:space="preserve">    D25 - VYTÝČENÍ TRATI KABEL.VEDENÍ</t>
  </si>
  <si>
    <t xml:space="preserve">    D30 - ZÁKLAD Z PROSTÉHO BETONU</t>
  </si>
  <si>
    <t xml:space="preserve">    D32 - POUZDROVÝ ZÁKL.PRO STOŽ.VENK. OSVĚTL.MIMO OSU TRASY KABELU</t>
  </si>
  <si>
    <t xml:space="preserve">    D36 - ZŘÍZENÍ KABEL.LOŽE Z KOPANÉHO PÍSKU BEZ ZAKRYTÍ</t>
  </si>
  <si>
    <t xml:space="preserve">    D39 - FOLIE VÝSTRAŽNÁ Z PVC</t>
  </si>
  <si>
    <t xml:space="preserve">    D41 - ZÁHOZ KABEL.RÝHY-ZEMINA TŘ.3 VČETNĚ HUTNĚNÍ</t>
  </si>
  <si>
    <t xml:space="preserve">    D46 - ZAMĚŘENÍ TRASY KABEL.VEDENÍ DO GEODETICKÉ MAPY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</si>
  <si>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</si>
  <si>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</si>
  <si>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</si>
  <si>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</si>
  <si>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</si>
  <si>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</si>
  <si>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</si>
  <si>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</si>
  <si>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</si>
  <si>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</si>
  <si>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</si>
  <si>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</si>
  <si>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</si>
  <si>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</si>
  <si>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Elektromontáže</t>
  </si>
  <si>
    <t>ROZPOCET</t>
  </si>
  <si>
    <t>D10</t>
  </si>
  <si>
    <t>STOŽAROVÁ VÝZBROJ</t>
  </si>
  <si>
    <t>K</t>
  </si>
  <si>
    <t>Pol13</t>
  </si>
  <si>
    <t>SR 721-27 Z/Cu, 1xE27, kryt IP 20</t>
  </si>
  <si>
    <t>ks</t>
  </si>
  <si>
    <t>4</t>
  </si>
  <si>
    <t>-484529616</t>
  </si>
  <si>
    <t>P</t>
  </si>
  <si>
    <t>Poznámka k položce:_x000d_
výkres C.4.2</t>
  </si>
  <si>
    <t>D11</t>
  </si>
  <si>
    <t>POJISTKOVÁ VLOŽKA</t>
  </si>
  <si>
    <t>Pol14</t>
  </si>
  <si>
    <t>IS504032-- Pojistka závitová D01/6A E27</t>
  </si>
  <si>
    <t>425911259</t>
  </si>
  <si>
    <t>D12</t>
  </si>
  <si>
    <t>OCELOVÝ PÁSEK POZINKOVANÝ</t>
  </si>
  <si>
    <t>3</t>
  </si>
  <si>
    <t>Pol15</t>
  </si>
  <si>
    <t>FeZn30x4 (0,95 kg/m), volně</t>
  </si>
  <si>
    <t>m</t>
  </si>
  <si>
    <t>-1883020309</t>
  </si>
  <si>
    <t>D13</t>
  </si>
  <si>
    <t>OCELOVÝ DRÁT POZINKOVANÝ</t>
  </si>
  <si>
    <t>Pol16</t>
  </si>
  <si>
    <t>FeZn-D10 (0,62kg/m), volně</t>
  </si>
  <si>
    <t>785692538</t>
  </si>
  <si>
    <t>D15</t>
  </si>
  <si>
    <t>SOUČÁSTI HROMOSVODŮ PROVEDENÍ FeZn</t>
  </si>
  <si>
    <t>5</t>
  </si>
  <si>
    <t>Pol17</t>
  </si>
  <si>
    <t>SR 3c svorka zemnící páska-drát</t>
  </si>
  <si>
    <t>-937374756</t>
  </si>
  <si>
    <t>6</t>
  </si>
  <si>
    <t>Pol18</t>
  </si>
  <si>
    <t>SP svorka připojovací</t>
  </si>
  <si>
    <t>-1433275682</t>
  </si>
  <si>
    <t>7</t>
  </si>
  <si>
    <t>Pol19</t>
  </si>
  <si>
    <t>2360055 Antikorozní páska plastická 50mm 10m</t>
  </si>
  <si>
    <t>14627306</t>
  </si>
  <si>
    <t>D16</t>
  </si>
  <si>
    <t>HODINOVE ZUCTOVACI SAZBY</t>
  </si>
  <si>
    <t>8</t>
  </si>
  <si>
    <t>Pol21</t>
  </si>
  <si>
    <t>Napojeni na stavajici zarizeni</t>
  </si>
  <si>
    <t>hod</t>
  </si>
  <si>
    <t>-1978282368</t>
  </si>
  <si>
    <t>9</t>
  </si>
  <si>
    <t>Pol22</t>
  </si>
  <si>
    <t>Zkusebni provoz</t>
  </si>
  <si>
    <t>1076522497</t>
  </si>
  <si>
    <t>10</t>
  </si>
  <si>
    <t>Pol23</t>
  </si>
  <si>
    <t>Prepojeni kabelu</t>
  </si>
  <si>
    <t>-1626888130</t>
  </si>
  <si>
    <t>11</t>
  </si>
  <si>
    <t>Pol24</t>
  </si>
  <si>
    <t>autojeřáb AD080 do výšky 12m a hmotnosti 8t</t>
  </si>
  <si>
    <t>-1105163729</t>
  </si>
  <si>
    <t>D17</t>
  </si>
  <si>
    <t>KOORDINACE POSTUPU PRACI</t>
  </si>
  <si>
    <t>12</t>
  </si>
  <si>
    <t>Pol25</t>
  </si>
  <si>
    <t>S ostatnimi profesemi</t>
  </si>
  <si>
    <t>1914724890</t>
  </si>
  <si>
    <t>D19</t>
  </si>
  <si>
    <t>PROVEDENI REVIZNICH ZKOUSEK DLE CSN 331500</t>
  </si>
  <si>
    <t>13</t>
  </si>
  <si>
    <t>Pol26</t>
  </si>
  <si>
    <t>Revizni technik</t>
  </si>
  <si>
    <t>1459122570</t>
  </si>
  <si>
    <t>D2</t>
  </si>
  <si>
    <t>TRUBKA 450N LDPE/HDPE</t>
  </si>
  <si>
    <t>14</t>
  </si>
  <si>
    <t>Pol1</t>
  </si>
  <si>
    <t>KF 09063 D63/52mm</t>
  </si>
  <si>
    <t>-696520463</t>
  </si>
  <si>
    <t>D20</t>
  </si>
  <si>
    <t>OSVĚTLOVACÍ STOŽÁR BEZPATICOVÝ</t>
  </si>
  <si>
    <t>Pol27</t>
  </si>
  <si>
    <t>JBZSP12 12m</t>
  </si>
  <si>
    <t>569319396</t>
  </si>
  <si>
    <t>D22</t>
  </si>
  <si>
    <t>SVÍTIDLO VENKOVNÍ VYBOJKOVÉ</t>
  </si>
  <si>
    <t>16</t>
  </si>
  <si>
    <t>Pol31</t>
  </si>
  <si>
    <t>444 2801 1xSHC 150W,IP23,na výložník</t>
  </si>
  <si>
    <t>295045898</t>
  </si>
  <si>
    <t>Poznámka k položce:_x000d_
výkres C.4.2; Podružný materiál</t>
  </si>
  <si>
    <t>D3</t>
  </si>
  <si>
    <t>KABEL SILOVÝ,IZOLACE PVC</t>
  </si>
  <si>
    <t>17</t>
  </si>
  <si>
    <t>Pol3</t>
  </si>
  <si>
    <t>CYKY-J 4x10 , pevně</t>
  </si>
  <si>
    <t>-1469844638</t>
  </si>
  <si>
    <t>VV</t>
  </si>
  <si>
    <t>70+2+2</t>
  </si>
  <si>
    <t>D5</t>
  </si>
  <si>
    <t>UKONČENÍ KABELŮ SMRŠŤOVACÍ ZÁKLOPKOU</t>
  </si>
  <si>
    <t>18</t>
  </si>
  <si>
    <t>Pol4</t>
  </si>
  <si>
    <t>4x25 mm2</t>
  </si>
  <si>
    <t>-32473400</t>
  </si>
  <si>
    <t>D6</t>
  </si>
  <si>
    <t>UKONČENÍ VODIČŮ NA SVORKOVNICI</t>
  </si>
  <si>
    <t>19</t>
  </si>
  <si>
    <t>Pol5</t>
  </si>
  <si>
    <t>Do 16 mm2</t>
  </si>
  <si>
    <t>1789941326</t>
  </si>
  <si>
    <t>D8</t>
  </si>
  <si>
    <t>SPOJKA 1kV PRO KABELY S PLASTOVOU IZOLACÍ</t>
  </si>
  <si>
    <t>20</t>
  </si>
  <si>
    <t>Pol6</t>
  </si>
  <si>
    <t>SMOE81512-CEE05 6-25mm2</t>
  </si>
  <si>
    <t>293239580</t>
  </si>
  <si>
    <t>D9</t>
  </si>
  <si>
    <t>STOŽÁR OSVĚTLOVACÍ BEZPATICOVÝ</t>
  </si>
  <si>
    <t>Pol10</t>
  </si>
  <si>
    <t>stožár osvětlovací bezpaticový kuželový vetknutý, v.bodu 5,0m, žárZn + barva akrylátová, ochr. manžeta, specifikace viz tech. Zpráva</t>
  </si>
  <si>
    <t>-854046082</t>
  </si>
  <si>
    <t>D24</t>
  </si>
  <si>
    <t>Elektromontáže - celkem - Zemní práce</t>
  </si>
  <si>
    <t>D25</t>
  </si>
  <si>
    <t>VYTÝČENÍ TRATI KABEL.VEDENÍ</t>
  </si>
  <si>
    <t>22</t>
  </si>
  <si>
    <t>Pol32</t>
  </si>
  <si>
    <t>V zastaveném prostoru</t>
  </si>
  <si>
    <t>km</t>
  </si>
  <si>
    <t>1511386530</t>
  </si>
  <si>
    <t>D30</t>
  </si>
  <si>
    <t>ZÁKLAD Z PROSTÉHO BETONU</t>
  </si>
  <si>
    <t>23</t>
  </si>
  <si>
    <t>Pol35</t>
  </si>
  <si>
    <t>Do bednění</t>
  </si>
  <si>
    <t>m3</t>
  </si>
  <si>
    <t>1353303378</t>
  </si>
  <si>
    <t>D32</t>
  </si>
  <si>
    <t>POUZDROVÝ ZÁKL.PRO STOŽ.VENK. OSVĚTL.MIMO OSU TRASY KABELU</t>
  </si>
  <si>
    <t>24</t>
  </si>
  <si>
    <t>Pol36</t>
  </si>
  <si>
    <t>D 200x900 mm</t>
  </si>
  <si>
    <t>-679517115</t>
  </si>
  <si>
    <t>D36</t>
  </si>
  <si>
    <t>ZŘÍZENÍ KABEL.LOŽE Z KOPANÉHO PÍSKU BEZ ZAKRYTÍ</t>
  </si>
  <si>
    <t>25</t>
  </si>
  <si>
    <t>Pol39</t>
  </si>
  <si>
    <t>Šíře do 65cm,tloušťka 10cm</t>
  </si>
  <si>
    <t>-990577960</t>
  </si>
  <si>
    <t>D39</t>
  </si>
  <si>
    <t>FOLIE VÝSTRAŽNÁ Z PVC</t>
  </si>
  <si>
    <t>26</t>
  </si>
  <si>
    <t>Pol42</t>
  </si>
  <si>
    <t>Šířka 33cm</t>
  </si>
  <si>
    <t>992333910</t>
  </si>
  <si>
    <t>38</t>
  </si>
  <si>
    <t>D41</t>
  </si>
  <si>
    <t>ZÁHOZ KABEL.RÝHY-ZEMINA TŘ.3 VČETNĚ HUTNĚNÍ</t>
  </si>
  <si>
    <t>27</t>
  </si>
  <si>
    <t>Pol43</t>
  </si>
  <si>
    <t>Šíře 500mm,hloubka 400mm</t>
  </si>
  <si>
    <t>-1969847712</t>
  </si>
  <si>
    <t>D46</t>
  </si>
  <si>
    <t>ZAMĚŘENÍ TRASY KABEL.VEDENÍ DO GEODETICKÉ MAPY</t>
  </si>
  <si>
    <t>28</t>
  </si>
  <si>
    <t>Pol47</t>
  </si>
  <si>
    <t>zastavěný prostor</t>
  </si>
  <si>
    <t>-1151574691</t>
  </si>
  <si>
    <t>015/2018_4 - Vedlejší rozpočtové náklady</t>
  </si>
  <si>
    <t>VRN - Vedlejší rozpočtové náklady a všeobecné položky</t>
  </si>
  <si>
    <t>VRN</t>
  </si>
  <si>
    <t>Vedlejší rozpočtové náklady a všeobecné položky</t>
  </si>
  <si>
    <t>1101</t>
  </si>
  <si>
    <t>Geodetické vytýčení stavby polohopisné a výškopisné</t>
  </si>
  <si>
    <t>soubor</t>
  </si>
  <si>
    <t>1111528511</t>
  </si>
  <si>
    <t>1102</t>
  </si>
  <si>
    <t>Vytýčení inženýrských sítí správci sítí včetně zpětného protokolárního předání sítí správcům sítí</t>
  </si>
  <si>
    <t>-1095099215</t>
  </si>
  <si>
    <t>1103</t>
  </si>
  <si>
    <t>Ručně kopané sondy pro ověření polohy inženýrských sítí (předpoklad 10ks)</t>
  </si>
  <si>
    <t>-1854196090</t>
  </si>
  <si>
    <t>1104</t>
  </si>
  <si>
    <t>Dokumentace všech přilehlých objektů před zahájením prací (fotodokumentace - 3x CD, znalecký posudek)</t>
  </si>
  <si>
    <t>-424028593</t>
  </si>
  <si>
    <t>1105</t>
  </si>
  <si>
    <t>Zajištění a zřízení dopravy, regulace a ochrany dopravy během stavby včetně DIO, zřízení, provozu a odstranění přechodného dopravního značení včetně opotřebení</t>
  </si>
  <si>
    <t>1883278565</t>
  </si>
  <si>
    <t>1106</t>
  </si>
  <si>
    <t>Vypracování a předání KZP dle SOD</t>
  </si>
  <si>
    <t>-1627419923</t>
  </si>
  <si>
    <t>1107</t>
  </si>
  <si>
    <t>Předání rizik Zhotovitele a subdodavatelů KooBOZP pro zpracování Plánu BOZP</t>
  </si>
  <si>
    <t>57767545</t>
  </si>
  <si>
    <t>1109</t>
  </si>
  <si>
    <t>Dočasné zajištění podzemního potrubí nebo vedení ve výkopku ve stavu a poloze, ve kterých byly na začátku zemních prací podepřením, vzepřením nebo vyvěšením, s ochranným bedněním, se zřízením a odstraněním zajišťovacích konstrukcí včetně opotřebení</t>
  </si>
  <si>
    <t>-2097478360</t>
  </si>
  <si>
    <t>1110</t>
  </si>
  <si>
    <t>Zajištění plné ochrany stávající vegetace na stavbě</t>
  </si>
  <si>
    <t>-294985959</t>
  </si>
  <si>
    <t>1111</t>
  </si>
  <si>
    <t>Zajištění vstupu do objektů dřevěnými lávkami s pevným zábradlím a výškovou úpravou dle požadavku KooBOZP</t>
  </si>
  <si>
    <t>662998926</t>
  </si>
  <si>
    <t>1112</t>
  </si>
  <si>
    <t>Zajištění oplocení stavby pevnými zábranami dle požadavku KooBOZP</t>
  </si>
  <si>
    <t>-1370236610</t>
  </si>
  <si>
    <t>1113</t>
  </si>
  <si>
    <t>Zařízení staveniště, zřízení, provoz a odstranění</t>
  </si>
  <si>
    <t>-552020955</t>
  </si>
  <si>
    <t>1114</t>
  </si>
  <si>
    <t>Provoz investora</t>
  </si>
  <si>
    <t>2045551562</t>
  </si>
  <si>
    <t>1115</t>
  </si>
  <si>
    <t>Poplatek za zábor veřejného prostranství</t>
  </si>
  <si>
    <t>-1558267281</t>
  </si>
  <si>
    <t>1117</t>
  </si>
  <si>
    <t>Provedení zkoušek a měření únosnosti konstrukčních vrstev akredit. zkušebnou Zhotovitele v souladu s TKP 5 a ČSN 736126-1_x000d_
"dle ČSN 736133 -1x 100bm - únosnost pláně" min. 8ks_x000d_
"dle TKP 5 a ČSN 736126 -1 - zkoušky na vrstvách - statická" min. 9ks</t>
  </si>
  <si>
    <t>-1939564838</t>
  </si>
  <si>
    <t>1118</t>
  </si>
  <si>
    <t>Projednání PD Trvalého DZ s PČR a OD investora</t>
  </si>
  <si>
    <t>205757473</t>
  </si>
  <si>
    <t>1119</t>
  </si>
  <si>
    <t>Předání všech dokladů v počtu dle SOD</t>
  </si>
  <si>
    <t>-714792836</t>
  </si>
  <si>
    <t>1120</t>
  </si>
  <si>
    <t>Projektová dokumentace skutečně provedeného stavu dle SOD včetně návodu na obsluhu a údržbu v českém jazyce stvrzeném uživatelem (3x tištěná dokumentace, 3x CD)</t>
  </si>
  <si>
    <t>-555928409</t>
  </si>
  <si>
    <t>1121</t>
  </si>
  <si>
    <t>Geodetické zaměření skutečného provedení stavby výškopisné a polohopisné (6x tištěná dokumentace, 6x CD)</t>
  </si>
  <si>
    <t>1375272555</t>
  </si>
  <si>
    <t>1122</t>
  </si>
  <si>
    <t>Geometrický plán skutečného provedení stavby včetně stvrzení příslušným Katastrálním úřadem (6x tištěná dokumentace, 6x CD)</t>
  </si>
  <si>
    <t>1485627822</t>
  </si>
  <si>
    <t>015/2018_1 - SO 101.1 Komunikace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</si>
  <si>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</si>
  <si>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</si>
  <si>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</si>
  <si>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</si>
  <si>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</si>
  <si>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</si>
  <si>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</si>
  <si>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</si>
  <si>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</si>
  <si>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</si>
  <si>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</si>
  <si>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</si>
  <si>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m2</t>
  </si>
  <si>
    <t>CS ÚRS 2021 01</t>
  </si>
  <si>
    <t>928559183</t>
  </si>
  <si>
    <t>"dle přílohy Situace stavby"</t>
  </si>
  <si>
    <t>"silniční panely"155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</si>
  <si>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</si>
  <si>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</si>
  <si>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-1764226273</t>
  </si>
  <si>
    <t>"po frézování"</t>
  </si>
  <si>
    <t>"komunikace"306+244</t>
  </si>
  <si>
    <t>113154223</t>
  </si>
  <si>
    <t>Frézování živičného podkladu nebo krytu s naložením na dopravní prostředek plochy přes 500 do 1 000 m2 bez překážek v trase pruhu šířky do 1 m, tloušťky vrstvy 50 mm</t>
  </si>
  <si>
    <t>CS ÚRS 2020 02</t>
  </si>
  <si>
    <t>1074804840</t>
  </si>
  <si>
    <t>"frézování"</t>
  </si>
  <si>
    <t>113201112</t>
  </si>
  <si>
    <t>Vytrhání obrub s vybouráním lože, s přemístěním hmot na skládku na vzdálenost do 3 m nebo s naložením na dopravní prostředek silničních ležatých</t>
  </si>
  <si>
    <t>-436885621</t>
  </si>
  <si>
    <t>"silniční obruby"13</t>
  </si>
  <si>
    <t>122251104</t>
  </si>
  <si>
    <t>Odkopávky a prokopávky nezapažené strojně v hornině třídy těžitelnosti I skupiny 3 přes 100 do 500 m3</t>
  </si>
  <si>
    <t>1189732684</t>
  </si>
  <si>
    <t>"dle přílohy Situace stavby a Vzorové příčné řezy"</t>
  </si>
  <si>
    <t>"odkopávky"</t>
  </si>
  <si>
    <t>"vozovka"677*0,35</t>
  </si>
  <si>
    <t>"vjezdy"(1,5+3,5+5)*0,4</t>
  </si>
  <si>
    <t>Mezisoučet</t>
  </si>
  <si>
    <t>"sanace dle PD v případě nedodržení Edef.2min."</t>
  </si>
  <si>
    <t>"vozovka"677*0,2</t>
  </si>
  <si>
    <t>"vjezdy"(1,5+3,5+5)*0,15</t>
  </si>
  <si>
    <t>Součet</t>
  </si>
  <si>
    <t>131213101</t>
  </si>
  <si>
    <t>Hloubení jam ručně zapažených i nezapažených s urovnáním dna do předepsaného profilu a spádu v hornině třídy těžitelnosti I skupiny 3 soudržných</t>
  </si>
  <si>
    <t>-1263571600</t>
  </si>
  <si>
    <t>"pro pouzdra v.o."1*0,8*0,8*2</t>
  </si>
  <si>
    <t>132254101</t>
  </si>
  <si>
    <t>Hloubení zapažených rýh šířky do 800 mm strojně s urovnáním dna do předepsaného profilu a spádu v hornině třídy těžitelnosti I skupiny 3 do 20 m3</t>
  </si>
  <si>
    <t>1520493538</t>
  </si>
  <si>
    <t>"rýha pro v.o."38*0,3*0,3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</si>
  <si>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</si>
  <si>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</si>
  <si>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2130629313</t>
  </si>
  <si>
    <t>"odkopávky"240,95</t>
  </si>
  <si>
    <t>"sanace"136,9</t>
  </si>
  <si>
    <t>171151103</t>
  </si>
  <si>
    <t>Uložení sypanin do násypů strojně s rozprostřením sypaniny ve vrstvách a s hrubým urovnáním zhutněných z hornin soudržných jakékoliv třídy těžitelnosti</t>
  </si>
  <si>
    <t>-409031950</t>
  </si>
  <si>
    <t>"zřízení násypu z materiálu ze stavby"15</t>
  </si>
  <si>
    <t>171201201</t>
  </si>
  <si>
    <t>Uložení sypaniny na skládky nebo meziskládky bez hutnění s upravením uložené sypaniny do předepsaného tvaru</t>
  </si>
  <si>
    <t>-1722491490</t>
  </si>
  <si>
    <t>171201221</t>
  </si>
  <si>
    <t>Poplatek za uložení stavebního odpadu na skládce (skládkovné) zeminy a kamení zatříděného do Katalogu odpadů pod kódem 17 05 04</t>
  </si>
  <si>
    <t>t</t>
  </si>
  <si>
    <t>-1187414334</t>
  </si>
  <si>
    <t>"odkopávky"240,95*1,8</t>
  </si>
  <si>
    <t>"sanace"136,90*1,8</t>
  </si>
  <si>
    <t>181351003</t>
  </si>
  <si>
    <t>Rozprostření a urovnání ornice v rovině nebo ve svahu sklonu do 1:5 strojně při souvislé ploše do 100 m2, tl. vrstvy do 200 mm</t>
  </si>
  <si>
    <t>-108137485</t>
  </si>
  <si>
    <t>"zelené pásy"155+61+250+22+50+70+25</t>
  </si>
  <si>
    <t>"pod zatravňovací rohoží"420</t>
  </si>
  <si>
    <t>M</t>
  </si>
  <si>
    <t>10364101</t>
  </si>
  <si>
    <t xml:space="preserve">zemina pro terénní úpravy -  ornice</t>
  </si>
  <si>
    <t>-853235367</t>
  </si>
  <si>
    <t>633*0,15*1,8</t>
  </si>
  <si>
    <t>420*0,15*1,8</t>
  </si>
  <si>
    <t>181411131</t>
  </si>
  <si>
    <t>Založení trávníku na půdě předem připravené plochy do 1000 m2 výsevem včetně utažení parkového v rovině nebo na svahu do 1:5</t>
  </si>
  <si>
    <t>1098917427</t>
  </si>
  <si>
    <t>"zelené pásy"633</t>
  </si>
  <si>
    <t>005724100</t>
  </si>
  <si>
    <t>osivo směs travní parková</t>
  </si>
  <si>
    <t>kg</t>
  </si>
  <si>
    <t>1172585197</t>
  </si>
  <si>
    <t>633*0,05*1,02</t>
  </si>
  <si>
    <t>420*0,05*1,02</t>
  </si>
  <si>
    <t>181451164</t>
  </si>
  <si>
    <t>Založení trávníku na půdě předem připravené plochy přes 1000 m2 zatravňovací textilií na svahu přes 1:1</t>
  </si>
  <si>
    <t>1031967301</t>
  </si>
  <si>
    <t>"zatravňovací rohož"420</t>
  </si>
  <si>
    <t>TCT.67352545</t>
  </si>
  <si>
    <t>geomatrace trojrozměrné protierozní/vegetační PK-MAT HD 4</t>
  </si>
  <si>
    <t>-2131545092</t>
  </si>
  <si>
    <t>181951112</t>
  </si>
  <si>
    <t>Úprava pláně vyrovnáním výškových rozdílů strojně v hornině třídy těžitelnosti I, skupiny 1 až 3 se zhutněním</t>
  </si>
  <si>
    <t>-449779946</t>
  </si>
  <si>
    <t>"vjezdy"10</t>
  </si>
  <si>
    <t>"vozovka"603</t>
  </si>
  <si>
    <t>Komunikace pozemní</t>
  </si>
  <si>
    <t>564851111</t>
  </si>
  <si>
    <t>Podklad ze štěrkodrti ŠD s rozprostřením a zhutněním, po zhutnění tl. 150 mm</t>
  </si>
  <si>
    <t>2096991391</t>
  </si>
  <si>
    <t>"vjezdy"10*2</t>
  </si>
  <si>
    <t>"komunikace"603</t>
  </si>
  <si>
    <t>564861111</t>
  </si>
  <si>
    <t>Podklad ze štěrkodrti ŠD s rozprostřením a zhutněním, po zhutnění tl. 200 mm</t>
  </si>
  <si>
    <t>1836873157</t>
  </si>
  <si>
    <t>564931512</t>
  </si>
  <si>
    <t>Podklad nebo podsyp z R-materiálu s rozprostřením a zhutněním, po zhutnění tl. 100 mm</t>
  </si>
  <si>
    <t>20999408</t>
  </si>
  <si>
    <t>"vjezd z frézingu"60</t>
  </si>
  <si>
    <t>565165111</t>
  </si>
  <si>
    <t>Asfaltový beton vrstva podkladní ACP 16 (obalované kamenivo střednězrnné - OKS) s rozprostřením a zhutněním v pruhu šířky přes 1,5 do 3 m, po zhutnění tl. 80 mm</t>
  </si>
  <si>
    <t>-2026668037</t>
  </si>
  <si>
    <t>567122114</t>
  </si>
  <si>
    <t>Podklad ze směsi stmelené cementem SC bez dilatačních spár, s rozprostřením a zhutněním SC C 8/10 (KSC I), po zhutnění tl. 150 mm</t>
  </si>
  <si>
    <t>-1546591631</t>
  </si>
  <si>
    <t>"sanace v případě neúnosného podloží dle PD"</t>
  </si>
  <si>
    <t>567132115</t>
  </si>
  <si>
    <t>Podklad ze směsi stmelené cementem SC bez dilatačních spár, s rozprostřením a zhutněním SC C 8/10 (KSC I), po zhutnění tl. 200 mm</t>
  </si>
  <si>
    <t>-1537891872</t>
  </si>
  <si>
    <t>573211109</t>
  </si>
  <si>
    <t>Postřik spojovací PS bez posypu kamenivem z asfaltu silničního, v množství 0,50 kg/m2</t>
  </si>
  <si>
    <t>601860323</t>
  </si>
  <si>
    <t>577144111</t>
  </si>
  <si>
    <t>Asfaltový beton vrstva obrusná ACO 11 (ABS) s rozprostřením a se zhutněním z nemodifikovaného asfaltu v pruhu šířky do 3 m tř. I, po zhutnění tl. 50 mm</t>
  </si>
  <si>
    <t>-1540355032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</si>
  <si>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</si>
  <si>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</si>
  <si>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1476061752</t>
  </si>
  <si>
    <t>59245005</t>
  </si>
  <si>
    <t>dlažba tvar obdélník betonová 200x100x80mm barevná</t>
  </si>
  <si>
    <t>-1093358638</t>
  </si>
  <si>
    <t>10*1,02</t>
  </si>
  <si>
    <t>Trubní vedení</t>
  </si>
  <si>
    <t>29</t>
  </si>
  <si>
    <t>871310310</t>
  </si>
  <si>
    <t>Montáž kanalizačního potrubí z plastů z polypropylenu PP hladkého plnostěnného SN 10 DN 150</t>
  </si>
  <si>
    <t>1319698587</t>
  </si>
  <si>
    <t>"přípojky UV"1,5+26+2,5+14+13</t>
  </si>
  <si>
    <t>30</t>
  </si>
  <si>
    <t>28617003</t>
  </si>
  <si>
    <t>trubka kanalizační PP plnostěnná třívrstvá DN 150x1000mm SN10</t>
  </si>
  <si>
    <t>263347938</t>
  </si>
  <si>
    <t>31</t>
  </si>
  <si>
    <t>877310310</t>
  </si>
  <si>
    <t>Montáž tvarovek na kanalizačním plastovém potrubí z polypropylenu PP hladkého plnostěnného kolen DN 150</t>
  </si>
  <si>
    <t>kus</t>
  </si>
  <si>
    <t>589033449</t>
  </si>
  <si>
    <t>"napojení UV"9</t>
  </si>
  <si>
    <t>32</t>
  </si>
  <si>
    <t>R4</t>
  </si>
  <si>
    <t>Tvarovky k napojení vpustí a šachet</t>
  </si>
  <si>
    <t>-584098399</t>
  </si>
  <si>
    <t>33</t>
  </si>
  <si>
    <t>877390440</t>
  </si>
  <si>
    <t>Montáž tvarovek na kanalizačním plastovém potrubí z polypropylenu PP korugovaného nebo žebrovaného šachtových vložek DN 400</t>
  </si>
  <si>
    <t>-1508950818</t>
  </si>
  <si>
    <t>34</t>
  </si>
  <si>
    <t>28617484</t>
  </si>
  <si>
    <t>vložka šachtová kanalizace PP korugované DN 400</t>
  </si>
  <si>
    <t>-209965409</t>
  </si>
  <si>
    <t>35</t>
  </si>
  <si>
    <t>895941211</t>
  </si>
  <si>
    <t>Zřízení vpusti kanalizační uliční z betonových dílců typ UV-50 nízký</t>
  </si>
  <si>
    <t>1456154447</t>
  </si>
  <si>
    <t>36</t>
  </si>
  <si>
    <t>R5</t>
  </si>
  <si>
    <t>Kompletní sestava s nízkým kalovým košem, dno s výtokem DN 150,horní skruží výšky 30cm</t>
  </si>
  <si>
    <t>-1470816928</t>
  </si>
  <si>
    <t>"nové UV"3</t>
  </si>
  <si>
    <t>37</t>
  </si>
  <si>
    <t>899203111</t>
  </si>
  <si>
    <t>Osazení mříží litinových včetně rámů a košů na bahno pro třídu zatížení B125, C250</t>
  </si>
  <si>
    <t>-173175309</t>
  </si>
  <si>
    <t>"uliční vpusti normální"3</t>
  </si>
  <si>
    <t>55242320</t>
  </si>
  <si>
    <t>mříž vtoková litinová plochá 500x500mm</t>
  </si>
  <si>
    <t>-474622513</t>
  </si>
  <si>
    <t>Ostatní konstrukce a práce-bourání</t>
  </si>
  <si>
    <t>39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</si>
  <si>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</si>
  <si>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</si>
  <si>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1985202989</t>
  </si>
  <si>
    <t>"15/25"13+3+5+8+51+70+56</t>
  </si>
  <si>
    <t>"15/15"69</t>
  </si>
  <si>
    <t>"15/15-25"5+5</t>
  </si>
  <si>
    <t>40</t>
  </si>
  <si>
    <t>59217029</t>
  </si>
  <si>
    <t>obrubník betonový silniční nájezdový 1000x150x150mm</t>
  </si>
  <si>
    <t>-127860740</t>
  </si>
  <si>
    <t>"15/15"13+3+5+8+51+70+56</t>
  </si>
  <si>
    <t>206*1,02</t>
  </si>
  <si>
    <t>41</t>
  </si>
  <si>
    <t>59217030</t>
  </si>
  <si>
    <t>obrubník betonový silniční přechodový 1000x150x150-250mm</t>
  </si>
  <si>
    <t>-1916379715</t>
  </si>
  <si>
    <t>42</t>
  </si>
  <si>
    <t>59217031</t>
  </si>
  <si>
    <t>obrubník betonový silniční 1000x150x250mm</t>
  </si>
  <si>
    <t>1568014030</t>
  </si>
  <si>
    <t>43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</si>
  <si>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</si>
  <si>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</si>
  <si>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1897985208</t>
  </si>
  <si>
    <t>"5/20"6+6+4+2</t>
  </si>
  <si>
    <t>44</t>
  </si>
  <si>
    <t>59217001</t>
  </si>
  <si>
    <t>obrubník betonový zahradní 1000x50x250mm</t>
  </si>
  <si>
    <t>881127541</t>
  </si>
  <si>
    <t>45</t>
  </si>
  <si>
    <t>916991121</t>
  </si>
  <si>
    <t>Lože pod obrubníky, krajníky nebo obruby z dlažebních kostek z betonu prostého</t>
  </si>
  <si>
    <t>232011314</t>
  </si>
  <si>
    <t>"dle obrub"</t>
  </si>
  <si>
    <t>"15/25"285*0,35*0,05</t>
  </si>
  <si>
    <t>"5/20"18*0,25*0,05</t>
  </si>
  <si>
    <t>46</t>
  </si>
  <si>
    <t>919112213</t>
  </si>
  <si>
    <t>Řezání dilatačních spár v živičném krytu vytvoření komůrky pro těsnící zálivku šířky 10 mm, hloubky 25 mm</t>
  </si>
  <si>
    <t>-1058270795</t>
  </si>
  <si>
    <t>"napojení asf. krytu"8+3+3</t>
  </si>
  <si>
    <t>47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</si>
  <si>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</si>
  <si>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</si>
  <si>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-32077880</t>
  </si>
  <si>
    <t>48</t>
  </si>
  <si>
    <t>919441211</t>
  </si>
  <si>
    <t>Čelo propustku včetně římsy ze zdiva z lomového kamene, pro propustek z trub DN 300 až 500 mm</t>
  </si>
  <si>
    <t>263439074</t>
  </si>
  <si>
    <t>49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</si>
  <si>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</si>
  <si>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</si>
  <si>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1067324077</t>
  </si>
  <si>
    <t>"BETONOVÝ PŘÍKOPOVÝ ŽLAB"4</t>
  </si>
  <si>
    <t>"NAPOJENÍ NA STÁVAJÍCÍ , NUTNO TYP OVĚŘIT NA MÍSTĚ PRO PŘESNÉ NAPOJENÍ"</t>
  </si>
  <si>
    <t>50</t>
  </si>
  <si>
    <t>59227051</t>
  </si>
  <si>
    <t>žlabovka příkopová betonová 300x800x170mm</t>
  </si>
  <si>
    <t>1813706660</t>
  </si>
  <si>
    <t>997</t>
  </si>
  <si>
    <t>Přesun sutě</t>
  </si>
  <si>
    <t>51</t>
  </si>
  <si>
    <t>997221551</t>
  </si>
  <si>
    <t>Vodorovná doprava suti bez naložení, ale se složením a s hrubým urovnáním ze sypkých materiálů, na vzdálenost do 1 km</t>
  </si>
  <si>
    <t>-1519000326</t>
  </si>
  <si>
    <t>"živice"121+63,25</t>
  </si>
  <si>
    <t>52</t>
  </si>
  <si>
    <t>997221559</t>
  </si>
  <si>
    <t>Vodorovná doprava suti bez naložení, ale se složením a s hrubým urovnáním Příplatek k ceně za každý další i započatý 1 km přes 1 km</t>
  </si>
  <si>
    <t>74345650</t>
  </si>
  <si>
    <t>"na skládku do 10km"184,25*9</t>
  </si>
  <si>
    <t>53</t>
  </si>
  <si>
    <t>997221561</t>
  </si>
  <si>
    <t>Vodorovná doprava suti bez naložení, ale se složením a s hrubým urovnáním z kusových materiálů, na vzdálenost do 1 km</t>
  </si>
  <si>
    <t>1920012420</t>
  </si>
  <si>
    <t>"beton"65,875+3,77</t>
  </si>
  <si>
    <t>54</t>
  </si>
  <si>
    <t>997221569</t>
  </si>
  <si>
    <t>-655377484</t>
  </si>
  <si>
    <t>"na skládku do 13km"69,945*9</t>
  </si>
  <si>
    <t>55</t>
  </si>
  <si>
    <t>997221611</t>
  </si>
  <si>
    <t>Nakládání na dopravní prostředky pro vodorovnou dopravu suti</t>
  </si>
  <si>
    <t>339103324</t>
  </si>
  <si>
    <t>"suť"184,25</t>
  </si>
  <si>
    <t>"kusová suť"69,645</t>
  </si>
  <si>
    <t>56</t>
  </si>
  <si>
    <t>997221861</t>
  </si>
  <si>
    <t>Poplatek za uložení stavebního odpadu na recyklační skládce (skládkovné) z prostého betonu zatříděného do Katalogu odpadů pod kódem 17 01 01</t>
  </si>
  <si>
    <t>-2041010300</t>
  </si>
  <si>
    <t>"živice"184,25</t>
  </si>
  <si>
    <t>57</t>
  </si>
  <si>
    <t>997221875</t>
  </si>
  <si>
    <t>Poplatek za uložení stavebního odpadu na recyklační skládce (skládkovné) asfaltového bez obsahu dehtu zatříděného do Katalogu odpadů pod kódem 17 03 02</t>
  </si>
  <si>
    <t>1827528413</t>
  </si>
  <si>
    <t>"beton"69,645</t>
  </si>
  <si>
    <t>998</t>
  </si>
  <si>
    <t>Přesun hmot</t>
  </si>
  <si>
    <t>58</t>
  </si>
  <si>
    <t>998225111</t>
  </si>
  <si>
    <t>Přesun hmot pro komunikace s krytem z kameniva, monolitickým betonovým nebo živičným dopravní vzdálenost do 200 m jakékoliv délky objektu</t>
  </si>
  <si>
    <t>864278525</t>
  </si>
  <si>
    <t>015/2018_2 - SO 101.2 Chodník</t>
  </si>
  <si>
    <t>1027341880</t>
  </si>
  <si>
    <t>"vjezdy"124*0,4</t>
  </si>
  <si>
    <t>"chodníky"275*0,35</t>
  </si>
  <si>
    <t>"sanace vjezdy"124*0,15</t>
  </si>
  <si>
    <t>"sanace chodníky"275*0,15</t>
  </si>
  <si>
    <t>-1478172252</t>
  </si>
  <si>
    <t>"odkopávky"145,85</t>
  </si>
  <si>
    <t>"sanace"59,85</t>
  </si>
  <si>
    <t>777336659</t>
  </si>
  <si>
    <t>-2115008497</t>
  </si>
  <si>
    <t>"odkopávky"145,85*1,8</t>
  </si>
  <si>
    <t>"sanace"59,85*1,8</t>
  </si>
  <si>
    <t>1471947810</t>
  </si>
  <si>
    <t>"zelené pásy"40+20+50</t>
  </si>
  <si>
    <t>-1274846121</t>
  </si>
  <si>
    <t>110*0,15*1,8</t>
  </si>
  <si>
    <t>1148728250</t>
  </si>
  <si>
    <t>"zelené pásy"110</t>
  </si>
  <si>
    <t>-1831751424</t>
  </si>
  <si>
    <t>110*0,05*1,02</t>
  </si>
  <si>
    <t>1131889249</t>
  </si>
  <si>
    <t>"vjezdy"60</t>
  </si>
  <si>
    <t>"chodníky"275</t>
  </si>
  <si>
    <t>-2006281231</t>
  </si>
  <si>
    <t>"vjezdy"60*2</t>
  </si>
  <si>
    <t>"reléfní"2*2</t>
  </si>
  <si>
    <t>-1021498128</t>
  </si>
  <si>
    <t>"chodníky"80+190</t>
  </si>
  <si>
    <t>"reliéfní 60"5</t>
  </si>
  <si>
    <t>1421029890</t>
  </si>
  <si>
    <t>"chodníky"270</t>
  </si>
  <si>
    <t>"reliéfní 80"2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</si>
  <si>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</si>
  <si>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</si>
  <si>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-561331089</t>
  </si>
  <si>
    <t>592451100</t>
  </si>
  <si>
    <t>dlažba tvar obdélník betonová 200x100x60mm přírodní</t>
  </si>
  <si>
    <t>-1961011336</t>
  </si>
  <si>
    <t>Poznámka k položce:_x000d_
spotřeba: 50 kus/m2</t>
  </si>
  <si>
    <t>270*1,02</t>
  </si>
  <si>
    <t>592451190</t>
  </si>
  <si>
    <t>dlažba tvar obdélník betonová pro nevidomé 200x100x60mm barevná</t>
  </si>
  <si>
    <t>-1025340588</t>
  </si>
  <si>
    <t>5*1,02</t>
  </si>
  <si>
    <t>2135385862</t>
  </si>
  <si>
    <t>59245226</t>
  </si>
  <si>
    <t>dlažba tvar obdélník betonová pro nevidomé 200x100x80mm barevná</t>
  </si>
  <si>
    <t>330138376</t>
  </si>
  <si>
    <t>2*1,02</t>
  </si>
  <si>
    <t>-216700209</t>
  </si>
  <si>
    <t>60*1,02</t>
  </si>
  <si>
    <t>-1799730365</t>
  </si>
  <si>
    <t>"5/20"30+58+14+7+140+2+12</t>
  </si>
  <si>
    <t>59217002</t>
  </si>
  <si>
    <t>obrubník betonový zahradní šedý 1000x50x200mm</t>
  </si>
  <si>
    <t>-1002130403</t>
  </si>
  <si>
    <t>450008280</t>
  </si>
  <si>
    <t>"5/20"263*0,25*0,05</t>
  </si>
  <si>
    <t>998223011</t>
  </si>
  <si>
    <t>Přesun hmot pro pozemní komunikace s krytem dlážděným dopravní vzdálenost do 200 m jakékoliv délky objektu</t>
  </si>
  <si>
    <t>-2128262001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</si>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</sst>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015/2018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komunikace Na Kopci – I. Etapa, Chrudim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Na Kopci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Chrudim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DI PROJEKT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DI PROJEKT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24.7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'015-2018_3 - SO 101.3 Pro...'!J30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'015-2018_3 - SO 101.3 Pro...'!P104</f>
        <v>0</v>
      </c>
      <c r="AV55" s="122">
        <f>'015-2018_3 - SO 101.3 Pro...'!J33</f>
        <v>0</v>
      </c>
      <c r="AW55" s="122">
        <f>'015-2018_3 - SO 101.3 Pro...'!J34</f>
        <v>0</v>
      </c>
      <c r="AX55" s="122">
        <f>'015-2018_3 - SO 101.3 Pro...'!J35</f>
        <v>0</v>
      </c>
      <c r="AY55" s="122">
        <f>'015-2018_3 - SO 101.3 Pro...'!J36</f>
        <v>0</v>
      </c>
      <c r="AZ55" s="122">
        <f>'015-2018_3 - SO 101.3 Pro...'!F33</f>
        <v>0</v>
      </c>
      <c r="BA55" s="122">
        <f>'015-2018_3 - SO 101.3 Pro...'!F34</f>
        <v>0</v>
      </c>
      <c r="BB55" s="122">
        <f>'015-2018_3 - SO 101.3 Pro...'!F35</f>
        <v>0</v>
      </c>
      <c r="BC55" s="122">
        <f>'015-2018_3 - SO 101.3 Pro...'!F36</f>
        <v>0</v>
      </c>
      <c r="BD55" s="124">
        <f>'015-2018_3 - SO 101.3 Pro...'!F37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24.7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'015-2018_4 - Vedlejší roz...'!J30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'015-2018_4 - Vedlejší roz...'!P80</f>
        <v>0</v>
      </c>
      <c r="AV56" s="122">
        <f>'015-2018_4 - Vedlejší roz...'!J33</f>
        <v>0</v>
      </c>
      <c r="AW56" s="122">
        <f>'015-2018_4 - Vedlejší roz...'!J34</f>
        <v>0</v>
      </c>
      <c r="AX56" s="122">
        <f>'015-2018_4 - Vedlejší roz...'!J35</f>
        <v>0</v>
      </c>
      <c r="AY56" s="122">
        <f>'015-2018_4 - Vedlejší roz...'!J36</f>
        <v>0</v>
      </c>
      <c r="AZ56" s="122">
        <f>'015-2018_4 - Vedlejší roz...'!F33</f>
        <v>0</v>
      </c>
      <c r="BA56" s="122">
        <f>'015-2018_4 - Vedlejší roz...'!F34</f>
        <v>0</v>
      </c>
      <c r="BB56" s="122">
        <f>'015-2018_4 - Vedlejší roz...'!F35</f>
        <v>0</v>
      </c>
      <c r="BC56" s="122">
        <f>'015-2018_4 - Vedlejší roz...'!F36</f>
        <v>0</v>
      </c>
      <c r="BD56" s="124">
        <f>'015-2018_4 - Vedlejší roz...'!F37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24.75" customHeight="1">
      <c r="A57" s="113" t="s">
        <v>79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'015-2018_1 - SO 101.1 Kom...'!J30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1">
        <v>0</v>
      </c>
      <c r="AT57" s="122">
        <f>ROUND(SUM(AV57:AW57),2)</f>
        <v>0</v>
      </c>
      <c r="AU57" s="123">
        <f>'015-2018_1 - SO 101.1 Kom...'!P86</f>
        <v>0</v>
      </c>
      <c r="AV57" s="122">
        <f>'015-2018_1 - SO 101.1 Kom...'!J33</f>
        <v>0</v>
      </c>
      <c r="AW57" s="122">
        <f>'015-2018_1 - SO 101.1 Kom...'!J34</f>
        <v>0</v>
      </c>
      <c r="AX57" s="122">
        <f>'015-2018_1 - SO 101.1 Kom...'!J35</f>
        <v>0</v>
      </c>
      <c r="AY57" s="122">
        <f>'015-2018_1 - SO 101.1 Kom...'!J36</f>
        <v>0</v>
      </c>
      <c r="AZ57" s="122">
        <f>'015-2018_1 - SO 101.1 Kom...'!F33</f>
        <v>0</v>
      </c>
      <c r="BA57" s="122">
        <f>'015-2018_1 - SO 101.1 Kom...'!F34</f>
        <v>0</v>
      </c>
      <c r="BB57" s="122">
        <f>'015-2018_1 - SO 101.1 Kom...'!F35</f>
        <v>0</v>
      </c>
      <c r="BC57" s="122">
        <f>'015-2018_1 - SO 101.1 Kom...'!F36</f>
        <v>0</v>
      </c>
      <c r="BD57" s="124">
        <f>'015-2018_1 - SO 101.1 Kom...'!F37</f>
        <v>0</v>
      </c>
      <c r="BE57" s="7"/>
      <c r="BT57" s="125" t="s">
        <v>83</v>
      </c>
      <c r="BV57" s="125" t="s">
        <v>77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7" customFormat="1" ht="24.75" customHeight="1">
      <c r="A58" s="113" t="s">
        <v>79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'015-2018_2 - SO 101.2 Cho...'!J30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82</v>
      </c>
      <c r="AR58" s="120"/>
      <c r="AS58" s="126">
        <v>0</v>
      </c>
      <c r="AT58" s="127">
        <f>ROUND(SUM(AV58:AW58),2)</f>
        <v>0</v>
      </c>
      <c r="AU58" s="128">
        <f>'015-2018_2 - SO 101.2 Cho...'!P84</f>
        <v>0</v>
      </c>
      <c r="AV58" s="127">
        <f>'015-2018_2 - SO 101.2 Cho...'!J33</f>
        <v>0</v>
      </c>
      <c r="AW58" s="127">
        <f>'015-2018_2 - SO 101.2 Cho...'!J34</f>
        <v>0</v>
      </c>
      <c r="AX58" s="127">
        <f>'015-2018_2 - SO 101.2 Cho...'!J35</f>
        <v>0</v>
      </c>
      <c r="AY58" s="127">
        <f>'015-2018_2 - SO 101.2 Cho...'!J36</f>
        <v>0</v>
      </c>
      <c r="AZ58" s="127">
        <f>'015-2018_2 - SO 101.2 Cho...'!F33</f>
        <v>0</v>
      </c>
      <c r="BA58" s="127">
        <f>'015-2018_2 - SO 101.2 Cho...'!F34</f>
        <v>0</v>
      </c>
      <c r="BB58" s="127">
        <f>'015-2018_2 - SO 101.2 Cho...'!F35</f>
        <v>0</v>
      </c>
      <c r="BC58" s="127">
        <f>'015-2018_2 - SO 101.2 Cho...'!F36</f>
        <v>0</v>
      </c>
      <c r="BD58" s="129">
        <f>'015-2018_2 - SO 101.2 Cho...'!F37</f>
        <v>0</v>
      </c>
      <c r="BE58" s="7"/>
      <c r="BT58" s="125" t="s">
        <v>83</v>
      </c>
      <c r="BV58" s="125" t="s">
        <v>77</v>
      </c>
      <c r="BW58" s="125" t="s">
        <v>94</v>
      </c>
      <c r="BX58" s="125" t="s">
        <v>5</v>
      </c>
      <c r="CL58" s="125" t="s">
        <v>19</v>
      </c>
      <c r="CM58" s="125" t="s">
        <v>85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mA6PKL7DoqJGqR+ETqavleSG31WtqebDSuTHvsj110D6zLpyp0xKzSkGPqced+joixTIDbRRG1UYE7dfzHAGpA==" hashValue="B1gqcjf7X/0eqUkcvUf4SEz72EHYqlBFsJmjInSJYcIi3lHQVck4ViuJTFGQ06e70ReRLwr5QWgQOII0d7hFj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5-2018_3 - SO 101.3 Pro...'!C2" display="/"/>
    <hyperlink ref="A56" location="'015-2018_4 - Vedlejší roz...'!C2" display="/"/>
    <hyperlink ref="A57" location="'015-2018_1 - SO 101.1 Kom...'!C2" display="/"/>
    <hyperlink ref="A58" location="'015-2018_2 - SO 101.2 Ch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komunikace Na Kopci – I. Etapa,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ROUND(J104,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ROUND((SUM(BE104:BE190)),  2)</f>
        <v>0</v>
      </c>
      <c r="G33" s="40"/>
      <c r="H33" s="40"/>
      <c r="I33" s="150">
        <v>0.20999999999999999</v>
      </c>
      <c r="J33" s="149">
        <f>ROUND(((SUM(BE104:BE190))*I33),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ROUND((SUM(BF104:BF190)),  2)</f>
        <v>0</v>
      </c>
      <c r="G34" s="40"/>
      <c r="H34" s="40"/>
      <c r="I34" s="150">
        <v>0.14999999999999999</v>
      </c>
      <c r="J34" s="149">
        <f>ROUND(((SUM(BF104:BF190))*I34),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ROUND((SUM(BG104:BG190)),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ROUND((SUM(BH104:BH190)),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ROUND((SUM(BI104:BI190)),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komunikace Na Kopci – I. Etapa,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015/2018_3 - SO 101.3 Prodloužení v.o.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Kopci</v>
      </c>
      <c r="G52" s="42"/>
      <c r="H52" s="42"/>
      <c r="I52" s="34" t="s">
        <v>23</v>
      </c>
      <c r="J52" s="74" t="str">
        <f>IF(J12="","",J12)</f>
        <v>22. 1. 2021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J104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J105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J106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J115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J118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108</v>
      </c>
      <c r="E66" s="176"/>
      <c r="F66" s="176"/>
      <c r="G66" s="176"/>
      <c r="H66" s="176"/>
      <c r="I66" s="176"/>
      <c r="J66" s="177">
        <f>J125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109</v>
      </c>
      <c r="E67" s="176"/>
      <c r="F67" s="176"/>
      <c r="G67" s="176"/>
      <c r="H67" s="176"/>
      <c r="I67" s="176"/>
      <c r="J67" s="177">
        <f>J134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110</v>
      </c>
      <c r="E68" s="176"/>
      <c r="F68" s="176"/>
      <c r="G68" s="176"/>
      <c r="H68" s="176"/>
      <c r="I68" s="176"/>
      <c r="J68" s="177">
        <f>J137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111</v>
      </c>
      <c r="E69" s="176"/>
      <c r="F69" s="176"/>
      <c r="G69" s="176"/>
      <c r="H69" s="176"/>
      <c r="I69" s="176"/>
      <c r="J69" s="177">
        <f>J140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J143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113</v>
      </c>
      <c r="E71" s="176"/>
      <c r="F71" s="176"/>
      <c r="G71" s="176"/>
      <c r="H71" s="176"/>
      <c r="I71" s="176"/>
      <c r="J71" s="177">
        <f>J146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114</v>
      </c>
      <c r="E72" s="176"/>
      <c r="F72" s="176"/>
      <c r="G72" s="176"/>
      <c r="H72" s="176"/>
      <c r="I72" s="176"/>
      <c r="J72" s="177">
        <f>J149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115</v>
      </c>
      <c r="E73" s="176"/>
      <c r="F73" s="176"/>
      <c r="G73" s="176"/>
      <c r="H73" s="176"/>
      <c r="I73" s="176"/>
      <c r="J73" s="177">
        <f>J153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116</v>
      </c>
      <c r="E74" s="176"/>
      <c r="F74" s="176"/>
      <c r="G74" s="176"/>
      <c r="H74" s="176"/>
      <c r="I74" s="176"/>
      <c r="J74" s="177">
        <f>J157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117</v>
      </c>
      <c r="E75" s="176"/>
      <c r="F75" s="176"/>
      <c r="G75" s="176"/>
      <c r="H75" s="176"/>
      <c r="I75" s="176"/>
      <c r="J75" s="177">
        <f>J160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118</v>
      </c>
      <c r="E76" s="176"/>
      <c r="F76" s="176"/>
      <c r="G76" s="176"/>
      <c r="H76" s="176"/>
      <c r="I76" s="176"/>
      <c r="J76" s="177">
        <f>J163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7"/>
      <c r="C77" s="168"/>
      <c r="D77" s="169" t="s">
        <v>119</v>
      </c>
      <c r="E77" s="170"/>
      <c r="F77" s="170"/>
      <c r="G77" s="170"/>
      <c r="H77" s="170"/>
      <c r="I77" s="170"/>
      <c r="J77" s="171">
        <f>J166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3"/>
      <c r="C78" s="174"/>
      <c r="D78" s="175" t="s">
        <v>120</v>
      </c>
      <c r="E78" s="176"/>
      <c r="F78" s="176"/>
      <c r="G78" s="176"/>
      <c r="H78" s="176"/>
      <c r="I78" s="176"/>
      <c r="J78" s="177">
        <f>J167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121</v>
      </c>
      <c r="E79" s="176"/>
      <c r="F79" s="176"/>
      <c r="G79" s="176"/>
      <c r="H79" s="176"/>
      <c r="I79" s="176"/>
      <c r="J79" s="177">
        <f>J170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122</v>
      </c>
      <c r="E80" s="176"/>
      <c r="F80" s="176"/>
      <c r="G80" s="176"/>
      <c r="H80" s="176"/>
      <c r="I80" s="176"/>
      <c r="J80" s="177">
        <f>J173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123</v>
      </c>
      <c r="E81" s="176"/>
      <c r="F81" s="176"/>
      <c r="G81" s="176"/>
      <c r="H81" s="176"/>
      <c r="I81" s="176"/>
      <c r="J81" s="177">
        <f>J176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124</v>
      </c>
      <c r="E82" s="176"/>
      <c r="F82" s="176"/>
      <c r="G82" s="176"/>
      <c r="H82" s="176"/>
      <c r="I82" s="176"/>
      <c r="J82" s="177">
        <f>J179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125</v>
      </c>
      <c r="E83" s="176"/>
      <c r="F83" s="176"/>
      <c r="G83" s="176"/>
      <c r="H83" s="176"/>
      <c r="I83" s="176"/>
      <c r="J83" s="177">
        <f>J183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126</v>
      </c>
      <c r="E84" s="176"/>
      <c r="F84" s="176"/>
      <c r="G84" s="176"/>
      <c r="H84" s="176"/>
      <c r="I84" s="176"/>
      <c r="J84" s="177">
        <f>J187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127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62" t="str">
        <f>E7</f>
        <v>Rekonstrukce komunikace Na Kopci – I. Etapa, Chrudim</v>
      </c>
      <c r="F94" s="34"/>
      <c r="G94" s="34"/>
      <c r="H94" s="34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96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015/2018_3 - SO 101.3 Prodloužení v.o.</v>
      </c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>Na Kopci</v>
      </c>
      <c r="G98" s="42"/>
      <c r="H98" s="42"/>
      <c r="I98" s="34" t="s">
        <v>23</v>
      </c>
      <c r="J98" s="74" t="str">
        <f>IF(J12="","",J12)</f>
        <v>22. 1. 2021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25</v>
      </c>
      <c r="D100" s="42"/>
      <c r="E100" s="42"/>
      <c r="F100" s="29" t="str">
        <f>E15</f>
        <v>Město Chrudim</v>
      </c>
      <c r="G100" s="42"/>
      <c r="H100" s="42"/>
      <c r="I100" s="34" t="s">
        <v>33</v>
      </c>
      <c r="J100" s="38" t="str">
        <f>E21</f>
        <v>DI PROJEKT s.r.o.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31</v>
      </c>
      <c r="D101" s="42"/>
      <c r="E101" s="42"/>
      <c r="F101" s="29" t="str">
        <f>IF(E18="","",E18)</f>
        <v>Vyplň údaj</v>
      </c>
      <c r="G101" s="42"/>
      <c r="H101" s="42"/>
      <c r="I101" s="34" t="s">
        <v>38</v>
      </c>
      <c r="J101" s="38" t="str">
        <f>E24</f>
        <v>DI PROJEKT s.r.o.</v>
      </c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79"/>
      <c r="B103" s="180"/>
      <c r="C103" s="181" t="s">
        <v>128</v>
      </c>
      <c r="D103" s="182" t="s">
        <v>60</v>
      </c>
      <c r="E103" s="182" t="s">
        <v>56</v>
      </c>
      <c r="F103" s="182" t="s">
        <v>57</v>
      </c>
      <c r="G103" s="182" t="s">
        <v>129</v>
      </c>
      <c r="H103" s="182" t="s">
        <v>130</v>
      </c>
      <c r="I103" s="182" t="s">
        <v>131</v>
      </c>
      <c r="J103" s="182" t="s">
        <v>100</v>
      </c>
      <c r="K103" s="183" t="s">
        <v>132</v>
      </c>
      <c r="L103" s="184"/>
      <c r="M103" s="94" t="s">
        <v>19</v>
      </c>
      <c r="N103" s="95" t="s">
        <v>45</v>
      </c>
      <c r="O103" s="95" t="s">
        <v>133</v>
      </c>
      <c r="P103" s="95" t="s">
        <v>134</v>
      </c>
      <c r="Q103" s="95" t="s">
        <v>135</v>
      </c>
      <c r="R103" s="95" t="s">
        <v>136</v>
      </c>
      <c r="S103" s="95" t="s">
        <v>137</v>
      </c>
      <c r="T103" s="96" t="s">
        <v>138</v>
      </c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</row>
    <row r="104" s="2" customFormat="1" ht="22.8" customHeight="1">
      <c r="A104" s="40"/>
      <c r="B104" s="41"/>
      <c r="C104" s="101" t="s">
        <v>139</v>
      </c>
      <c r="D104" s="42"/>
      <c r="E104" s="42"/>
      <c r="F104" s="42"/>
      <c r="G104" s="42"/>
      <c r="H104" s="42"/>
      <c r="I104" s="42"/>
      <c r="J104" s="185">
        <f>BK104</f>
        <v>0</v>
      </c>
      <c r="K104" s="42"/>
      <c r="L104" s="46"/>
      <c r="M104" s="97"/>
      <c r="N104" s="186"/>
      <c r="O104" s="98"/>
      <c r="P104" s="187">
        <f>P105+P166</f>
        <v>0</v>
      </c>
      <c r="Q104" s="98"/>
      <c r="R104" s="187">
        <f>R105+R166</f>
        <v>0</v>
      </c>
      <c r="S104" s="98"/>
      <c r="T104" s="188">
        <f>T105+T166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74</v>
      </c>
      <c r="AU104" s="19" t="s">
        <v>101</v>
      </c>
      <c r="BK104" s="189">
        <f>BK105+BK166</f>
        <v>0</v>
      </c>
    </row>
    <row r="105" s="12" customFormat="1" ht="25.92" customHeight="1">
      <c r="A105" s="12"/>
      <c r="B105" s="190"/>
      <c r="C105" s="191"/>
      <c r="D105" s="192" t="s">
        <v>74</v>
      </c>
      <c r="E105" s="193" t="s">
        <v>140</v>
      </c>
      <c r="F105" s="193" t="s">
        <v>141</v>
      </c>
      <c r="G105" s="191"/>
      <c r="H105" s="191"/>
      <c r="I105" s="194"/>
      <c r="J105" s="195">
        <f>BK105</f>
        <v>0</v>
      </c>
      <c r="K105" s="191"/>
      <c r="L105" s="196"/>
      <c r="M105" s="197"/>
      <c r="N105" s="198"/>
      <c r="O105" s="198"/>
      <c r="P105" s="199">
        <f>P106+P109+P112+P115+P118+P125+P134+P137+P140+P143+P146+P149+P153+P157+P160+P163</f>
        <v>0</v>
      </c>
      <c r="Q105" s="198"/>
      <c r="R105" s="199">
        <f>R106+R109+R112+R115+R118+R125+R134+R137+R140+R143+R146+R149+R153+R157+R160+R163</f>
        <v>0</v>
      </c>
      <c r="S105" s="198"/>
      <c r="T105" s="200">
        <f>T106+T109+T112+T115+T118+T125+T134+T137+T140+T143+T146+T149+T153+T157+T160+T163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83</v>
      </c>
      <c r="AT105" s="202" t="s">
        <v>74</v>
      </c>
      <c r="AU105" s="202" t="s">
        <v>75</v>
      </c>
      <c r="AY105" s="201" t="s">
        <v>142</v>
      </c>
      <c r="BK105" s="203">
        <f>BK106+BK109+BK112+BK115+BK118+BK125+BK134+BK137+BK140+BK143+BK146+BK149+BK153+BK157+BK160+BK163</f>
        <v>0</v>
      </c>
    </row>
    <row r="106" s="12" customFormat="1" ht="22.8" customHeight="1">
      <c r="A106" s="12"/>
      <c r="B106" s="190"/>
      <c r="C106" s="191"/>
      <c r="D106" s="192" t="s">
        <v>74</v>
      </c>
      <c r="E106" s="204" t="s">
        <v>143</v>
      </c>
      <c r="F106" s="204" t="s">
        <v>144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SUM(P107:P108)</f>
        <v>0</v>
      </c>
      <c r="Q106" s="198"/>
      <c r="R106" s="199">
        <f>SUM(R107:R108)</f>
        <v>0</v>
      </c>
      <c r="S106" s="198"/>
      <c r="T106" s="200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83</v>
      </c>
      <c r="AT106" s="202" t="s">
        <v>74</v>
      </c>
      <c r="AU106" s="202" t="s">
        <v>83</v>
      </c>
      <c r="AY106" s="201" t="s">
        <v>142</v>
      </c>
      <c r="BK106" s="203">
        <f>SUM(BK107:BK108)</f>
        <v>0</v>
      </c>
    </row>
    <row r="107" s="2" customFormat="1" ht="16.5" customHeight="1">
      <c r="A107" s="40"/>
      <c r="B107" s="41"/>
      <c r="C107" s="206" t="s">
        <v>83</v>
      </c>
      <c r="D107" s="206" t="s">
        <v>145</v>
      </c>
      <c r="E107" s="207" t="s">
        <v>146</v>
      </c>
      <c r="F107" s="208" t="s">
        <v>147</v>
      </c>
      <c r="G107" s="209" t="s">
        <v>148</v>
      </c>
      <c r="H107" s="210">
        <v>2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46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149</v>
      </c>
      <c r="AT107" s="217" t="s">
        <v>145</v>
      </c>
      <c r="AU107" s="217" t="s">
        <v>85</v>
      </c>
      <c r="AY107" s="19" t="s">
        <v>142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83</v>
      </c>
      <c r="BK107" s="218">
        <f>ROUND(I107*H107,2)</f>
        <v>0</v>
      </c>
      <c r="BL107" s="19" t="s">
        <v>149</v>
      </c>
      <c r="BM107" s="217" t="s">
        <v>150</v>
      </c>
    </row>
    <row r="108" s="2" customFormat="1">
      <c r="A108" s="40"/>
      <c r="B108" s="41"/>
      <c r="C108" s="42"/>
      <c r="D108" s="219" t="s">
        <v>151</v>
      </c>
      <c r="E108" s="42"/>
      <c r="F108" s="220" t="s">
        <v>152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151</v>
      </c>
      <c r="AU108" s="19" t="s">
        <v>85</v>
      </c>
    </row>
    <row r="109" s="12" customFormat="1" ht="22.8" customHeight="1">
      <c r="A109" s="12"/>
      <c r="B109" s="190"/>
      <c r="C109" s="191"/>
      <c r="D109" s="192" t="s">
        <v>74</v>
      </c>
      <c r="E109" s="204" t="s">
        <v>153</v>
      </c>
      <c r="F109" s="204" t="s">
        <v>154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83</v>
      </c>
      <c r="AT109" s="202" t="s">
        <v>74</v>
      </c>
      <c r="AU109" s="202" t="s">
        <v>83</v>
      </c>
      <c r="AY109" s="201" t="s">
        <v>142</v>
      </c>
      <c r="BK109" s="203">
        <f>SUM(BK110:BK111)</f>
        <v>0</v>
      </c>
    </row>
    <row r="110" s="2" customFormat="1" ht="16.5" customHeight="1">
      <c r="A110" s="40"/>
      <c r="B110" s="41"/>
      <c r="C110" s="206" t="s">
        <v>85</v>
      </c>
      <c r="D110" s="206" t="s">
        <v>145</v>
      </c>
      <c r="E110" s="207" t="s">
        <v>155</v>
      </c>
      <c r="F110" s="208" t="s">
        <v>156</v>
      </c>
      <c r="G110" s="209" t="s">
        <v>148</v>
      </c>
      <c r="H110" s="210">
        <v>2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149</v>
      </c>
      <c r="AT110" s="217" t="s">
        <v>145</v>
      </c>
      <c r="AU110" s="217" t="s">
        <v>85</v>
      </c>
      <c r="AY110" s="19" t="s">
        <v>142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149</v>
      </c>
      <c r="BM110" s="217" t="s">
        <v>157</v>
      </c>
    </row>
    <row r="111" s="2" customFormat="1">
      <c r="A111" s="40"/>
      <c r="B111" s="41"/>
      <c r="C111" s="42"/>
      <c r="D111" s="219" t="s">
        <v>151</v>
      </c>
      <c r="E111" s="42"/>
      <c r="F111" s="220" t="s">
        <v>152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151</v>
      </c>
      <c r="AU111" s="19" t="s">
        <v>85</v>
      </c>
    </row>
    <row r="112" s="12" customFormat="1" ht="22.8" customHeight="1">
      <c r="A112" s="12"/>
      <c r="B112" s="190"/>
      <c r="C112" s="191"/>
      <c r="D112" s="192" t="s">
        <v>74</v>
      </c>
      <c r="E112" s="204" t="s">
        <v>158</v>
      </c>
      <c r="F112" s="204" t="s">
        <v>159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SUM(P113:P114)</f>
        <v>0</v>
      </c>
      <c r="Q112" s="198"/>
      <c r="R112" s="199">
        <f>SUM(R113:R114)</f>
        <v>0</v>
      </c>
      <c r="S112" s="198"/>
      <c r="T112" s="20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83</v>
      </c>
      <c r="AT112" s="202" t="s">
        <v>74</v>
      </c>
      <c r="AU112" s="202" t="s">
        <v>83</v>
      </c>
      <c r="AY112" s="201" t="s">
        <v>142</v>
      </c>
      <c r="BK112" s="203">
        <f>SUM(BK113:BK114)</f>
        <v>0</v>
      </c>
    </row>
    <row r="113" s="2" customFormat="1" ht="16.5" customHeight="1">
      <c r="A113" s="40"/>
      <c r="B113" s="41"/>
      <c r="C113" s="206" t="s">
        <v>160</v>
      </c>
      <c r="D113" s="206" t="s">
        <v>145</v>
      </c>
      <c r="E113" s="207" t="s">
        <v>161</v>
      </c>
      <c r="F113" s="208" t="s">
        <v>162</v>
      </c>
      <c r="G113" s="209" t="s">
        <v>163</v>
      </c>
      <c r="H113" s="210">
        <v>38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46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149</v>
      </c>
      <c r="AT113" s="217" t="s">
        <v>145</v>
      </c>
      <c r="AU113" s="217" t="s">
        <v>85</v>
      </c>
      <c r="AY113" s="19" t="s">
        <v>142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149</v>
      </c>
      <c r="BM113" s="217" t="s">
        <v>164</v>
      </c>
    </row>
    <row r="114" s="2" customFormat="1">
      <c r="A114" s="40"/>
      <c r="B114" s="41"/>
      <c r="C114" s="42"/>
      <c r="D114" s="219" t="s">
        <v>151</v>
      </c>
      <c r="E114" s="42"/>
      <c r="F114" s="220" t="s">
        <v>152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151</v>
      </c>
      <c r="AU114" s="19" t="s">
        <v>85</v>
      </c>
    </row>
    <row r="115" s="12" customFormat="1" ht="22.8" customHeight="1">
      <c r="A115" s="12"/>
      <c r="B115" s="190"/>
      <c r="C115" s="191"/>
      <c r="D115" s="192" t="s">
        <v>74</v>
      </c>
      <c r="E115" s="204" t="s">
        <v>165</v>
      </c>
      <c r="F115" s="204" t="s">
        <v>166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SUM(P116:P117)</f>
        <v>0</v>
      </c>
      <c r="Q115" s="198"/>
      <c r="R115" s="199">
        <f>SUM(R116:R117)</f>
        <v>0</v>
      </c>
      <c r="S115" s="198"/>
      <c r="T115" s="200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83</v>
      </c>
      <c r="AT115" s="202" t="s">
        <v>74</v>
      </c>
      <c r="AU115" s="202" t="s">
        <v>83</v>
      </c>
      <c r="AY115" s="201" t="s">
        <v>142</v>
      </c>
      <c r="BK115" s="203">
        <f>SUM(BK116:BK117)</f>
        <v>0</v>
      </c>
    </row>
    <row r="116" s="2" customFormat="1" ht="16.5" customHeight="1">
      <c r="A116" s="40"/>
      <c r="B116" s="41"/>
      <c r="C116" s="206" t="s">
        <v>149</v>
      </c>
      <c r="D116" s="206" t="s">
        <v>145</v>
      </c>
      <c r="E116" s="207" t="s">
        <v>167</v>
      </c>
      <c r="F116" s="208" t="s">
        <v>168</v>
      </c>
      <c r="G116" s="209" t="s">
        <v>163</v>
      </c>
      <c r="H116" s="210">
        <v>8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149</v>
      </c>
      <c r="AT116" s="217" t="s">
        <v>145</v>
      </c>
      <c r="AU116" s="217" t="s">
        <v>85</v>
      </c>
      <c r="AY116" s="19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149</v>
      </c>
      <c r="BM116" s="217" t="s">
        <v>169</v>
      </c>
    </row>
    <row r="117" s="2" customFormat="1">
      <c r="A117" s="40"/>
      <c r="B117" s="41"/>
      <c r="C117" s="42"/>
      <c r="D117" s="219" t="s">
        <v>151</v>
      </c>
      <c r="E117" s="42"/>
      <c r="F117" s="220" t="s">
        <v>152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151</v>
      </c>
      <c r="AU117" s="19" t="s">
        <v>85</v>
      </c>
    </row>
    <row r="118" s="12" customFormat="1" ht="22.8" customHeight="1">
      <c r="A118" s="12"/>
      <c r="B118" s="190"/>
      <c r="C118" s="191"/>
      <c r="D118" s="192" t="s">
        <v>74</v>
      </c>
      <c r="E118" s="204" t="s">
        <v>170</v>
      </c>
      <c r="F118" s="204" t="s">
        <v>171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SUM(P119:P124)</f>
        <v>0</v>
      </c>
      <c r="Q118" s="198"/>
      <c r="R118" s="199">
        <f>SUM(R119:R124)</f>
        <v>0</v>
      </c>
      <c r="S118" s="198"/>
      <c r="T118" s="200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83</v>
      </c>
      <c r="AT118" s="202" t="s">
        <v>74</v>
      </c>
      <c r="AU118" s="202" t="s">
        <v>83</v>
      </c>
      <c r="AY118" s="201" t="s">
        <v>142</v>
      </c>
      <c r="BK118" s="203">
        <f>SUM(BK119:BK124)</f>
        <v>0</v>
      </c>
    </row>
    <row r="119" s="2" customFormat="1" ht="16.5" customHeight="1">
      <c r="A119" s="40"/>
      <c r="B119" s="41"/>
      <c r="C119" s="206" t="s">
        <v>172</v>
      </c>
      <c r="D119" s="206" t="s">
        <v>145</v>
      </c>
      <c r="E119" s="207" t="s">
        <v>173</v>
      </c>
      <c r="F119" s="208" t="s">
        <v>174</v>
      </c>
      <c r="G119" s="209" t="s">
        <v>148</v>
      </c>
      <c r="H119" s="210">
        <v>2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46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149</v>
      </c>
      <c r="AT119" s="217" t="s">
        <v>145</v>
      </c>
      <c r="AU119" s="217" t="s">
        <v>85</v>
      </c>
      <c r="AY119" s="19" t="s">
        <v>142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149</v>
      </c>
      <c r="BM119" s="217" t="s">
        <v>175</v>
      </c>
    </row>
    <row r="120" s="2" customFormat="1">
      <c r="A120" s="40"/>
      <c r="B120" s="41"/>
      <c r="C120" s="42"/>
      <c r="D120" s="219" t="s">
        <v>151</v>
      </c>
      <c r="E120" s="42"/>
      <c r="F120" s="220" t="s">
        <v>152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151</v>
      </c>
      <c r="AU120" s="19" t="s">
        <v>85</v>
      </c>
    </row>
    <row r="121" s="2" customFormat="1" ht="16.5" customHeight="1">
      <c r="A121" s="40"/>
      <c r="B121" s="41"/>
      <c r="C121" s="206" t="s">
        <v>176</v>
      </c>
      <c r="D121" s="206" t="s">
        <v>145</v>
      </c>
      <c r="E121" s="207" t="s">
        <v>177</v>
      </c>
      <c r="F121" s="208" t="s">
        <v>178</v>
      </c>
      <c r="G121" s="209" t="s">
        <v>148</v>
      </c>
      <c r="H121" s="210">
        <v>2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149</v>
      </c>
      <c r="AT121" s="217" t="s">
        <v>145</v>
      </c>
      <c r="AU121" s="217" t="s">
        <v>85</v>
      </c>
      <c r="AY121" s="19" t="s">
        <v>142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149</v>
      </c>
      <c r="BM121" s="217" t="s">
        <v>179</v>
      </c>
    </row>
    <row r="122" s="2" customFormat="1">
      <c r="A122" s="40"/>
      <c r="B122" s="41"/>
      <c r="C122" s="42"/>
      <c r="D122" s="219" t="s">
        <v>151</v>
      </c>
      <c r="E122" s="42"/>
      <c r="F122" s="220" t="s">
        <v>152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151</v>
      </c>
      <c r="AU122" s="19" t="s">
        <v>85</v>
      </c>
    </row>
    <row r="123" s="2" customFormat="1" ht="16.5" customHeight="1">
      <c r="A123" s="40"/>
      <c r="B123" s="41"/>
      <c r="C123" s="206" t="s">
        <v>180</v>
      </c>
      <c r="D123" s="206" t="s">
        <v>145</v>
      </c>
      <c r="E123" s="207" t="s">
        <v>181</v>
      </c>
      <c r="F123" s="208" t="s">
        <v>182</v>
      </c>
      <c r="G123" s="209" t="s">
        <v>148</v>
      </c>
      <c r="H123" s="210">
        <v>2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46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149</v>
      </c>
      <c r="AT123" s="217" t="s">
        <v>145</v>
      </c>
      <c r="AU123" s="217" t="s">
        <v>85</v>
      </c>
      <c r="AY123" s="19" t="s">
        <v>142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83</v>
      </c>
      <c r="BK123" s="218">
        <f>ROUND(I123*H123,2)</f>
        <v>0</v>
      </c>
      <c r="BL123" s="19" t="s">
        <v>149</v>
      </c>
      <c r="BM123" s="217" t="s">
        <v>183</v>
      </c>
    </row>
    <row r="124" s="2" customFormat="1">
      <c r="A124" s="40"/>
      <c r="B124" s="41"/>
      <c r="C124" s="42"/>
      <c r="D124" s="219" t="s">
        <v>151</v>
      </c>
      <c r="E124" s="42"/>
      <c r="F124" s="220" t="s">
        <v>152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151</v>
      </c>
      <c r="AU124" s="19" t="s">
        <v>85</v>
      </c>
    </row>
    <row r="125" s="12" customFormat="1" ht="22.8" customHeight="1">
      <c r="A125" s="12"/>
      <c r="B125" s="190"/>
      <c r="C125" s="191"/>
      <c r="D125" s="192" t="s">
        <v>74</v>
      </c>
      <c r="E125" s="204" t="s">
        <v>184</v>
      </c>
      <c r="F125" s="204" t="s">
        <v>185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SUM(P126:P133)</f>
        <v>0</v>
      </c>
      <c r="Q125" s="198"/>
      <c r="R125" s="199">
        <f>SUM(R126:R133)</f>
        <v>0</v>
      </c>
      <c r="S125" s="198"/>
      <c r="T125" s="200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83</v>
      </c>
      <c r="AT125" s="202" t="s">
        <v>74</v>
      </c>
      <c r="AU125" s="202" t="s">
        <v>83</v>
      </c>
      <c r="AY125" s="201" t="s">
        <v>142</v>
      </c>
      <c r="BK125" s="203">
        <f>SUM(BK126:BK133)</f>
        <v>0</v>
      </c>
    </row>
    <row r="126" s="2" customFormat="1" ht="16.5" customHeight="1">
      <c r="A126" s="40"/>
      <c r="B126" s="41"/>
      <c r="C126" s="206" t="s">
        <v>186</v>
      </c>
      <c r="D126" s="206" t="s">
        <v>145</v>
      </c>
      <c r="E126" s="207" t="s">
        <v>187</v>
      </c>
      <c r="F126" s="208" t="s">
        <v>188</v>
      </c>
      <c r="G126" s="209" t="s">
        <v>189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46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149</v>
      </c>
      <c r="AT126" s="217" t="s">
        <v>145</v>
      </c>
      <c r="AU126" s="217" t="s">
        <v>85</v>
      </c>
      <c r="AY126" s="19" t="s">
        <v>142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149</v>
      </c>
      <c r="BM126" s="217" t="s">
        <v>190</v>
      </c>
    </row>
    <row r="127" s="2" customFormat="1">
      <c r="A127" s="40"/>
      <c r="B127" s="41"/>
      <c r="C127" s="42"/>
      <c r="D127" s="219" t="s">
        <v>151</v>
      </c>
      <c r="E127" s="42"/>
      <c r="F127" s="220" t="s">
        <v>152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151</v>
      </c>
      <c r="AU127" s="19" t="s">
        <v>85</v>
      </c>
    </row>
    <row r="128" s="2" customFormat="1" ht="16.5" customHeight="1">
      <c r="A128" s="40"/>
      <c r="B128" s="41"/>
      <c r="C128" s="206" t="s">
        <v>191</v>
      </c>
      <c r="D128" s="206" t="s">
        <v>145</v>
      </c>
      <c r="E128" s="207" t="s">
        <v>192</v>
      </c>
      <c r="F128" s="208" t="s">
        <v>193</v>
      </c>
      <c r="G128" s="209" t="s">
        <v>189</v>
      </c>
      <c r="H128" s="210">
        <v>2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149</v>
      </c>
      <c r="AT128" s="217" t="s">
        <v>145</v>
      </c>
      <c r="AU128" s="217" t="s">
        <v>85</v>
      </c>
      <c r="AY128" s="19" t="s">
        <v>142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149</v>
      </c>
      <c r="BM128" s="217" t="s">
        <v>194</v>
      </c>
    </row>
    <row r="129" s="2" customFormat="1">
      <c r="A129" s="40"/>
      <c r="B129" s="41"/>
      <c r="C129" s="42"/>
      <c r="D129" s="219" t="s">
        <v>151</v>
      </c>
      <c r="E129" s="42"/>
      <c r="F129" s="220" t="s">
        <v>152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151</v>
      </c>
      <c r="AU129" s="19" t="s">
        <v>85</v>
      </c>
    </row>
    <row r="130" s="2" customFormat="1" ht="16.5" customHeight="1">
      <c r="A130" s="40"/>
      <c r="B130" s="41"/>
      <c r="C130" s="206" t="s">
        <v>195</v>
      </c>
      <c r="D130" s="206" t="s">
        <v>145</v>
      </c>
      <c r="E130" s="207" t="s">
        <v>196</v>
      </c>
      <c r="F130" s="208" t="s">
        <v>197</v>
      </c>
      <c r="G130" s="209" t="s">
        <v>189</v>
      </c>
      <c r="H130" s="210">
        <v>2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46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149</v>
      </c>
      <c r="AT130" s="217" t="s">
        <v>145</v>
      </c>
      <c r="AU130" s="217" t="s">
        <v>85</v>
      </c>
      <c r="AY130" s="19" t="s">
        <v>142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83</v>
      </c>
      <c r="BK130" s="218">
        <f>ROUND(I130*H130,2)</f>
        <v>0</v>
      </c>
      <c r="BL130" s="19" t="s">
        <v>149</v>
      </c>
      <c r="BM130" s="217" t="s">
        <v>198</v>
      </c>
    </row>
    <row r="131" s="2" customFormat="1">
      <c r="A131" s="40"/>
      <c r="B131" s="41"/>
      <c r="C131" s="42"/>
      <c r="D131" s="219" t="s">
        <v>151</v>
      </c>
      <c r="E131" s="42"/>
      <c r="F131" s="220" t="s">
        <v>152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151</v>
      </c>
      <c r="AU131" s="19" t="s">
        <v>85</v>
      </c>
    </row>
    <row r="132" s="2" customFormat="1" ht="16.5" customHeight="1">
      <c r="A132" s="40"/>
      <c r="B132" s="41"/>
      <c r="C132" s="206" t="s">
        <v>199</v>
      </c>
      <c r="D132" s="206" t="s">
        <v>145</v>
      </c>
      <c r="E132" s="207" t="s">
        <v>200</v>
      </c>
      <c r="F132" s="208" t="s">
        <v>201</v>
      </c>
      <c r="G132" s="209" t="s">
        <v>189</v>
      </c>
      <c r="H132" s="210">
        <v>2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149</v>
      </c>
      <c r="AT132" s="217" t="s">
        <v>145</v>
      </c>
      <c r="AU132" s="217" t="s">
        <v>85</v>
      </c>
      <c r="AY132" s="19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149</v>
      </c>
      <c r="BM132" s="217" t="s">
        <v>202</v>
      </c>
    </row>
    <row r="133" s="2" customFormat="1">
      <c r="A133" s="40"/>
      <c r="B133" s="41"/>
      <c r="C133" s="42"/>
      <c r="D133" s="219" t="s">
        <v>151</v>
      </c>
      <c r="E133" s="42"/>
      <c r="F133" s="220" t="s">
        <v>152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151</v>
      </c>
      <c r="AU133" s="19" t="s">
        <v>85</v>
      </c>
    </row>
    <row r="134" s="12" customFormat="1" ht="22.8" customHeight="1">
      <c r="A134" s="12"/>
      <c r="B134" s="190"/>
      <c r="C134" s="191"/>
      <c r="D134" s="192" t="s">
        <v>74</v>
      </c>
      <c r="E134" s="204" t="s">
        <v>203</v>
      </c>
      <c r="F134" s="204" t="s">
        <v>204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SUM(P135:P136)</f>
        <v>0</v>
      </c>
      <c r="Q134" s="198"/>
      <c r="R134" s="199">
        <f>SUM(R135:R136)</f>
        <v>0</v>
      </c>
      <c r="S134" s="198"/>
      <c r="T134" s="20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83</v>
      </c>
      <c r="AT134" s="202" t="s">
        <v>74</v>
      </c>
      <c r="AU134" s="202" t="s">
        <v>83</v>
      </c>
      <c r="AY134" s="201" t="s">
        <v>142</v>
      </c>
      <c r="BK134" s="203">
        <f>SUM(BK135:BK136)</f>
        <v>0</v>
      </c>
    </row>
    <row r="135" s="2" customFormat="1" ht="16.5" customHeight="1">
      <c r="A135" s="40"/>
      <c r="B135" s="41"/>
      <c r="C135" s="206" t="s">
        <v>205</v>
      </c>
      <c r="D135" s="206" t="s">
        <v>145</v>
      </c>
      <c r="E135" s="207" t="s">
        <v>206</v>
      </c>
      <c r="F135" s="208" t="s">
        <v>207</v>
      </c>
      <c r="G135" s="209" t="s">
        <v>189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46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149</v>
      </c>
      <c r="AT135" s="217" t="s">
        <v>145</v>
      </c>
      <c r="AU135" s="217" t="s">
        <v>85</v>
      </c>
      <c r="AY135" s="19" t="s">
        <v>142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83</v>
      </c>
      <c r="BK135" s="218">
        <f>ROUND(I135*H135,2)</f>
        <v>0</v>
      </c>
      <c r="BL135" s="19" t="s">
        <v>149</v>
      </c>
      <c r="BM135" s="217" t="s">
        <v>208</v>
      </c>
    </row>
    <row r="136" s="2" customFormat="1">
      <c r="A136" s="40"/>
      <c r="B136" s="41"/>
      <c r="C136" s="42"/>
      <c r="D136" s="219" t="s">
        <v>151</v>
      </c>
      <c r="E136" s="42"/>
      <c r="F136" s="220" t="s">
        <v>152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151</v>
      </c>
      <c r="AU136" s="19" t="s">
        <v>85</v>
      </c>
    </row>
    <row r="137" s="12" customFormat="1" ht="22.8" customHeight="1">
      <c r="A137" s="12"/>
      <c r="B137" s="190"/>
      <c r="C137" s="191"/>
      <c r="D137" s="192" t="s">
        <v>74</v>
      </c>
      <c r="E137" s="204" t="s">
        <v>209</v>
      </c>
      <c r="F137" s="204" t="s">
        <v>210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SUM(P138:P139)</f>
        <v>0</v>
      </c>
      <c r="Q137" s="198"/>
      <c r="R137" s="199">
        <f>SUM(R138:R139)</f>
        <v>0</v>
      </c>
      <c r="S137" s="198"/>
      <c r="T137" s="200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83</v>
      </c>
      <c r="AT137" s="202" t="s">
        <v>74</v>
      </c>
      <c r="AU137" s="202" t="s">
        <v>83</v>
      </c>
      <c r="AY137" s="201" t="s">
        <v>142</v>
      </c>
      <c r="BK137" s="203">
        <f>SUM(BK138:BK139)</f>
        <v>0</v>
      </c>
    </row>
    <row r="138" s="2" customFormat="1" ht="16.5" customHeight="1">
      <c r="A138" s="40"/>
      <c r="B138" s="41"/>
      <c r="C138" s="206" t="s">
        <v>211</v>
      </c>
      <c r="D138" s="206" t="s">
        <v>145</v>
      </c>
      <c r="E138" s="207" t="s">
        <v>212</v>
      </c>
      <c r="F138" s="208" t="s">
        <v>213</v>
      </c>
      <c r="G138" s="209" t="s">
        <v>189</v>
      </c>
      <c r="H138" s="210">
        <v>2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46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149</v>
      </c>
      <c r="AT138" s="217" t="s">
        <v>145</v>
      </c>
      <c r="AU138" s="217" t="s">
        <v>85</v>
      </c>
      <c r="AY138" s="19" t="s">
        <v>142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83</v>
      </c>
      <c r="BK138" s="218">
        <f>ROUND(I138*H138,2)</f>
        <v>0</v>
      </c>
      <c r="BL138" s="19" t="s">
        <v>149</v>
      </c>
      <c r="BM138" s="217" t="s">
        <v>214</v>
      </c>
    </row>
    <row r="139" s="2" customFormat="1">
      <c r="A139" s="40"/>
      <c r="B139" s="41"/>
      <c r="C139" s="42"/>
      <c r="D139" s="219" t="s">
        <v>151</v>
      </c>
      <c r="E139" s="42"/>
      <c r="F139" s="220" t="s">
        <v>152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151</v>
      </c>
      <c r="AU139" s="19" t="s">
        <v>85</v>
      </c>
    </row>
    <row r="140" s="12" customFormat="1" ht="22.8" customHeight="1">
      <c r="A140" s="12"/>
      <c r="B140" s="190"/>
      <c r="C140" s="191"/>
      <c r="D140" s="192" t="s">
        <v>74</v>
      </c>
      <c r="E140" s="204" t="s">
        <v>215</v>
      </c>
      <c r="F140" s="204" t="s">
        <v>216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SUM(P141:P142)</f>
        <v>0</v>
      </c>
      <c r="Q140" s="198"/>
      <c r="R140" s="199">
        <f>SUM(R141:R142)</f>
        <v>0</v>
      </c>
      <c r="S140" s="198"/>
      <c r="T140" s="20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83</v>
      </c>
      <c r="AT140" s="202" t="s">
        <v>74</v>
      </c>
      <c r="AU140" s="202" t="s">
        <v>83</v>
      </c>
      <c r="AY140" s="201" t="s">
        <v>142</v>
      </c>
      <c r="BK140" s="203">
        <f>SUM(BK141:BK142)</f>
        <v>0</v>
      </c>
    </row>
    <row r="141" s="2" customFormat="1" ht="16.5" customHeight="1">
      <c r="A141" s="40"/>
      <c r="B141" s="41"/>
      <c r="C141" s="206" t="s">
        <v>217</v>
      </c>
      <c r="D141" s="206" t="s">
        <v>145</v>
      </c>
      <c r="E141" s="207" t="s">
        <v>218</v>
      </c>
      <c r="F141" s="208" t="s">
        <v>219</v>
      </c>
      <c r="G141" s="209" t="s">
        <v>163</v>
      </c>
      <c r="H141" s="210">
        <v>70</v>
      </c>
      <c r="I141" s="211"/>
      <c r="J141" s="212">
        <f>ROUND(I141*H141,2)</f>
        <v>0</v>
      </c>
      <c r="K141" s="208" t="s">
        <v>19</v>
      </c>
      <c r="L141" s="46"/>
      <c r="M141" s="213" t="s">
        <v>19</v>
      </c>
      <c r="N141" s="214" t="s">
        <v>46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149</v>
      </c>
      <c r="AT141" s="217" t="s">
        <v>145</v>
      </c>
      <c r="AU141" s="217" t="s">
        <v>85</v>
      </c>
      <c r="AY141" s="19" t="s">
        <v>142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83</v>
      </c>
      <c r="BK141" s="218">
        <f>ROUND(I141*H141,2)</f>
        <v>0</v>
      </c>
      <c r="BL141" s="19" t="s">
        <v>149</v>
      </c>
      <c r="BM141" s="217" t="s">
        <v>220</v>
      </c>
    </row>
    <row r="142" s="2" customFormat="1">
      <c r="A142" s="40"/>
      <c r="B142" s="41"/>
      <c r="C142" s="42"/>
      <c r="D142" s="219" t="s">
        <v>151</v>
      </c>
      <c r="E142" s="42"/>
      <c r="F142" s="220" t="s">
        <v>152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151</v>
      </c>
      <c r="AU142" s="19" t="s">
        <v>85</v>
      </c>
    </row>
    <row r="143" s="12" customFormat="1" ht="22.8" customHeight="1">
      <c r="A143" s="12"/>
      <c r="B143" s="190"/>
      <c r="C143" s="191"/>
      <c r="D143" s="192" t="s">
        <v>74</v>
      </c>
      <c r="E143" s="204" t="s">
        <v>221</v>
      </c>
      <c r="F143" s="204" t="s">
        <v>222</v>
      </c>
      <c r="G143" s="191"/>
      <c r="H143" s="191"/>
      <c r="I143" s="194"/>
      <c r="J143" s="205">
        <f>BK143</f>
        <v>0</v>
      </c>
      <c r="K143" s="191"/>
      <c r="L143" s="196"/>
      <c r="M143" s="197"/>
      <c r="N143" s="198"/>
      <c r="O143" s="198"/>
      <c r="P143" s="199">
        <f>SUM(P144:P145)</f>
        <v>0</v>
      </c>
      <c r="Q143" s="198"/>
      <c r="R143" s="199">
        <f>SUM(R144:R145)</f>
        <v>0</v>
      </c>
      <c r="S143" s="198"/>
      <c r="T143" s="200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1" t="s">
        <v>83</v>
      </c>
      <c r="AT143" s="202" t="s">
        <v>74</v>
      </c>
      <c r="AU143" s="202" t="s">
        <v>83</v>
      </c>
      <c r="AY143" s="201" t="s">
        <v>142</v>
      </c>
      <c r="BK143" s="203">
        <f>SUM(BK144:BK145)</f>
        <v>0</v>
      </c>
    </row>
    <row r="144" s="2" customFormat="1" ht="16.5" customHeight="1">
      <c r="A144" s="40"/>
      <c r="B144" s="41"/>
      <c r="C144" s="206" t="s">
        <v>8</v>
      </c>
      <c r="D144" s="206" t="s">
        <v>145</v>
      </c>
      <c r="E144" s="207" t="s">
        <v>223</v>
      </c>
      <c r="F144" s="208" t="s">
        <v>224</v>
      </c>
      <c r="G144" s="209" t="s">
        <v>148</v>
      </c>
      <c r="H144" s="210">
        <v>2</v>
      </c>
      <c r="I144" s="211"/>
      <c r="J144" s="212">
        <f>ROUND(I144*H144,2)</f>
        <v>0</v>
      </c>
      <c r="K144" s="208" t="s">
        <v>19</v>
      </c>
      <c r="L144" s="46"/>
      <c r="M144" s="213" t="s">
        <v>19</v>
      </c>
      <c r="N144" s="214" t="s">
        <v>46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149</v>
      </c>
      <c r="AT144" s="217" t="s">
        <v>145</v>
      </c>
      <c r="AU144" s="217" t="s">
        <v>85</v>
      </c>
      <c r="AY144" s="19" t="s">
        <v>142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149</v>
      </c>
      <c r="BM144" s="217" t="s">
        <v>225</v>
      </c>
    </row>
    <row r="145" s="2" customFormat="1">
      <c r="A145" s="40"/>
      <c r="B145" s="41"/>
      <c r="C145" s="42"/>
      <c r="D145" s="219" t="s">
        <v>151</v>
      </c>
      <c r="E145" s="42"/>
      <c r="F145" s="220" t="s">
        <v>152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151</v>
      </c>
      <c r="AU145" s="19" t="s">
        <v>85</v>
      </c>
    </row>
    <row r="146" s="12" customFormat="1" ht="22.8" customHeight="1">
      <c r="A146" s="12"/>
      <c r="B146" s="190"/>
      <c r="C146" s="191"/>
      <c r="D146" s="192" t="s">
        <v>74</v>
      </c>
      <c r="E146" s="204" t="s">
        <v>226</v>
      </c>
      <c r="F146" s="204" t="s">
        <v>227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SUM(P147:P148)</f>
        <v>0</v>
      </c>
      <c r="Q146" s="198"/>
      <c r="R146" s="199">
        <f>SUM(R147:R148)</f>
        <v>0</v>
      </c>
      <c r="S146" s="198"/>
      <c r="T146" s="20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83</v>
      </c>
      <c r="AT146" s="202" t="s">
        <v>74</v>
      </c>
      <c r="AU146" s="202" t="s">
        <v>83</v>
      </c>
      <c r="AY146" s="201" t="s">
        <v>142</v>
      </c>
      <c r="BK146" s="203">
        <f>SUM(BK147:BK148)</f>
        <v>0</v>
      </c>
    </row>
    <row r="147" s="2" customFormat="1" ht="16.5" customHeight="1">
      <c r="A147" s="40"/>
      <c r="B147" s="41"/>
      <c r="C147" s="206" t="s">
        <v>228</v>
      </c>
      <c r="D147" s="206" t="s">
        <v>145</v>
      </c>
      <c r="E147" s="207" t="s">
        <v>229</v>
      </c>
      <c r="F147" s="208" t="s">
        <v>230</v>
      </c>
      <c r="G147" s="209" t="s">
        <v>148</v>
      </c>
      <c r="H147" s="210">
        <v>2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46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149</v>
      </c>
      <c r="AT147" s="217" t="s">
        <v>145</v>
      </c>
      <c r="AU147" s="217" t="s">
        <v>85</v>
      </c>
      <c r="AY147" s="19" t="s">
        <v>142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83</v>
      </c>
      <c r="BK147" s="218">
        <f>ROUND(I147*H147,2)</f>
        <v>0</v>
      </c>
      <c r="BL147" s="19" t="s">
        <v>149</v>
      </c>
      <c r="BM147" s="217" t="s">
        <v>231</v>
      </c>
    </row>
    <row r="148" s="2" customFormat="1">
      <c r="A148" s="40"/>
      <c r="B148" s="41"/>
      <c r="C148" s="42"/>
      <c r="D148" s="219" t="s">
        <v>151</v>
      </c>
      <c r="E148" s="42"/>
      <c r="F148" s="220" t="s">
        <v>232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151</v>
      </c>
      <c r="AU148" s="19" t="s">
        <v>85</v>
      </c>
    </row>
    <row r="149" s="12" customFormat="1" ht="22.8" customHeight="1">
      <c r="A149" s="12"/>
      <c r="B149" s="190"/>
      <c r="C149" s="191"/>
      <c r="D149" s="192" t="s">
        <v>74</v>
      </c>
      <c r="E149" s="204" t="s">
        <v>233</v>
      </c>
      <c r="F149" s="204" t="s">
        <v>234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SUM(P150:P152)</f>
        <v>0</v>
      </c>
      <c r="Q149" s="198"/>
      <c r="R149" s="199">
        <f>SUM(R150:R152)</f>
        <v>0</v>
      </c>
      <c r="S149" s="198"/>
      <c r="T149" s="20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83</v>
      </c>
      <c r="AT149" s="202" t="s">
        <v>74</v>
      </c>
      <c r="AU149" s="202" t="s">
        <v>83</v>
      </c>
      <c r="AY149" s="201" t="s">
        <v>142</v>
      </c>
      <c r="BK149" s="203">
        <f>SUM(BK150:BK152)</f>
        <v>0</v>
      </c>
    </row>
    <row r="150" s="2" customFormat="1" ht="16.5" customHeight="1">
      <c r="A150" s="40"/>
      <c r="B150" s="41"/>
      <c r="C150" s="206" t="s">
        <v>235</v>
      </c>
      <c r="D150" s="206" t="s">
        <v>145</v>
      </c>
      <c r="E150" s="207" t="s">
        <v>236</v>
      </c>
      <c r="F150" s="208" t="s">
        <v>237</v>
      </c>
      <c r="G150" s="209" t="s">
        <v>163</v>
      </c>
      <c r="H150" s="210">
        <v>74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46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149</v>
      </c>
      <c r="AT150" s="217" t="s">
        <v>145</v>
      </c>
      <c r="AU150" s="217" t="s">
        <v>85</v>
      </c>
      <c r="AY150" s="19" t="s">
        <v>142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149</v>
      </c>
      <c r="BM150" s="217" t="s">
        <v>238</v>
      </c>
    </row>
    <row r="151" s="2" customFormat="1">
      <c r="A151" s="40"/>
      <c r="B151" s="41"/>
      <c r="C151" s="42"/>
      <c r="D151" s="219" t="s">
        <v>151</v>
      </c>
      <c r="E151" s="42"/>
      <c r="F151" s="220" t="s">
        <v>152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85</v>
      </c>
    </row>
    <row r="152" s="13" customFormat="1">
      <c r="A152" s="13"/>
      <c r="B152" s="224"/>
      <c r="C152" s="225"/>
      <c r="D152" s="219" t="s">
        <v>239</v>
      </c>
      <c r="E152" s="226" t="s">
        <v>19</v>
      </c>
      <c r="F152" s="227" t="s">
        <v>240</v>
      </c>
      <c r="G152" s="225"/>
      <c r="H152" s="228">
        <v>74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239</v>
      </c>
      <c r="AU152" s="234" t="s">
        <v>85</v>
      </c>
      <c r="AV152" s="13" t="s">
        <v>85</v>
      </c>
      <c r="AW152" s="13" t="s">
        <v>37</v>
      </c>
      <c r="AX152" s="13" t="s">
        <v>83</v>
      </c>
      <c r="AY152" s="234" t="s">
        <v>142</v>
      </c>
    </row>
    <row r="153" s="12" customFormat="1" ht="22.8" customHeight="1">
      <c r="A153" s="12"/>
      <c r="B153" s="190"/>
      <c r="C153" s="191"/>
      <c r="D153" s="192" t="s">
        <v>74</v>
      </c>
      <c r="E153" s="204" t="s">
        <v>241</v>
      </c>
      <c r="F153" s="204" t="s">
        <v>242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SUM(P154:P156)</f>
        <v>0</v>
      </c>
      <c r="Q153" s="198"/>
      <c r="R153" s="199">
        <f>SUM(R154:R156)</f>
        <v>0</v>
      </c>
      <c r="S153" s="198"/>
      <c r="T153" s="200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83</v>
      </c>
      <c r="AT153" s="202" t="s">
        <v>74</v>
      </c>
      <c r="AU153" s="202" t="s">
        <v>83</v>
      </c>
      <c r="AY153" s="201" t="s">
        <v>142</v>
      </c>
      <c r="BK153" s="203">
        <f>SUM(BK154:BK156)</f>
        <v>0</v>
      </c>
    </row>
    <row r="154" s="2" customFormat="1" ht="16.5" customHeight="1">
      <c r="A154" s="40"/>
      <c r="B154" s="41"/>
      <c r="C154" s="206" t="s">
        <v>243</v>
      </c>
      <c r="D154" s="206" t="s">
        <v>145</v>
      </c>
      <c r="E154" s="207" t="s">
        <v>244</v>
      </c>
      <c r="F154" s="208" t="s">
        <v>245</v>
      </c>
      <c r="G154" s="209" t="s">
        <v>148</v>
      </c>
      <c r="H154" s="210">
        <v>2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46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149</v>
      </c>
      <c r="AT154" s="217" t="s">
        <v>145</v>
      </c>
      <c r="AU154" s="217" t="s">
        <v>85</v>
      </c>
      <c r="AY154" s="19" t="s">
        <v>142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149</v>
      </c>
      <c r="BM154" s="217" t="s">
        <v>246</v>
      </c>
    </row>
    <row r="155" s="2" customFormat="1">
      <c r="A155" s="40"/>
      <c r="B155" s="41"/>
      <c r="C155" s="42"/>
      <c r="D155" s="219" t="s">
        <v>151</v>
      </c>
      <c r="E155" s="42"/>
      <c r="F155" s="220" t="s">
        <v>152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151</v>
      </c>
      <c r="AU155" s="19" t="s">
        <v>85</v>
      </c>
    </row>
    <row r="156" s="13" customFormat="1">
      <c r="A156" s="13"/>
      <c r="B156" s="224"/>
      <c r="C156" s="225"/>
      <c r="D156" s="219" t="s">
        <v>239</v>
      </c>
      <c r="E156" s="226" t="s">
        <v>19</v>
      </c>
      <c r="F156" s="227" t="s">
        <v>85</v>
      </c>
      <c r="G156" s="225"/>
      <c r="H156" s="228">
        <v>2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239</v>
      </c>
      <c r="AU156" s="234" t="s">
        <v>85</v>
      </c>
      <c r="AV156" s="13" t="s">
        <v>85</v>
      </c>
      <c r="AW156" s="13" t="s">
        <v>37</v>
      </c>
      <c r="AX156" s="13" t="s">
        <v>83</v>
      </c>
      <c r="AY156" s="234" t="s">
        <v>142</v>
      </c>
    </row>
    <row r="157" s="12" customFormat="1" ht="22.8" customHeight="1">
      <c r="A157" s="12"/>
      <c r="B157" s="190"/>
      <c r="C157" s="191"/>
      <c r="D157" s="192" t="s">
        <v>74</v>
      </c>
      <c r="E157" s="204" t="s">
        <v>247</v>
      </c>
      <c r="F157" s="204" t="s">
        <v>248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SUM(P158:P159)</f>
        <v>0</v>
      </c>
      <c r="Q157" s="198"/>
      <c r="R157" s="199">
        <f>SUM(R158:R159)</f>
        <v>0</v>
      </c>
      <c r="S157" s="198"/>
      <c r="T157" s="20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83</v>
      </c>
      <c r="AT157" s="202" t="s">
        <v>74</v>
      </c>
      <c r="AU157" s="202" t="s">
        <v>83</v>
      </c>
      <c r="AY157" s="201" t="s">
        <v>142</v>
      </c>
      <c r="BK157" s="203">
        <f>SUM(BK158:BK159)</f>
        <v>0</v>
      </c>
    </row>
    <row r="158" s="2" customFormat="1" ht="16.5" customHeight="1">
      <c r="A158" s="40"/>
      <c r="B158" s="41"/>
      <c r="C158" s="206" t="s">
        <v>249</v>
      </c>
      <c r="D158" s="206" t="s">
        <v>145</v>
      </c>
      <c r="E158" s="207" t="s">
        <v>250</v>
      </c>
      <c r="F158" s="208" t="s">
        <v>251</v>
      </c>
      <c r="G158" s="209" t="s">
        <v>148</v>
      </c>
      <c r="H158" s="210">
        <v>2</v>
      </c>
      <c r="I158" s="211"/>
      <c r="J158" s="212">
        <f>ROUND(I158*H158,2)</f>
        <v>0</v>
      </c>
      <c r="K158" s="208" t="s">
        <v>19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149</v>
      </c>
      <c r="AT158" s="217" t="s">
        <v>145</v>
      </c>
      <c r="AU158" s="217" t="s">
        <v>85</v>
      </c>
      <c r="AY158" s="19" t="s">
        <v>142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149</v>
      </c>
      <c r="BM158" s="217" t="s">
        <v>252</v>
      </c>
    </row>
    <row r="159" s="2" customFormat="1">
      <c r="A159" s="40"/>
      <c r="B159" s="41"/>
      <c r="C159" s="42"/>
      <c r="D159" s="219" t="s">
        <v>151</v>
      </c>
      <c r="E159" s="42"/>
      <c r="F159" s="220" t="s">
        <v>152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151</v>
      </c>
      <c r="AU159" s="19" t="s">
        <v>85</v>
      </c>
    </row>
    <row r="160" s="12" customFormat="1" ht="22.8" customHeight="1">
      <c r="A160" s="12"/>
      <c r="B160" s="190"/>
      <c r="C160" s="191"/>
      <c r="D160" s="192" t="s">
        <v>74</v>
      </c>
      <c r="E160" s="204" t="s">
        <v>253</v>
      </c>
      <c r="F160" s="204" t="s">
        <v>254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SUM(P161:P162)</f>
        <v>0</v>
      </c>
      <c r="Q160" s="198"/>
      <c r="R160" s="199">
        <f>SUM(R161:R162)</f>
        <v>0</v>
      </c>
      <c r="S160" s="198"/>
      <c r="T160" s="20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83</v>
      </c>
      <c r="AT160" s="202" t="s">
        <v>74</v>
      </c>
      <c r="AU160" s="202" t="s">
        <v>83</v>
      </c>
      <c r="AY160" s="201" t="s">
        <v>142</v>
      </c>
      <c r="BK160" s="203">
        <f>SUM(BK161:BK162)</f>
        <v>0</v>
      </c>
    </row>
    <row r="161" s="2" customFormat="1" ht="16.5" customHeight="1">
      <c r="A161" s="40"/>
      <c r="B161" s="41"/>
      <c r="C161" s="206" t="s">
        <v>255</v>
      </c>
      <c r="D161" s="206" t="s">
        <v>145</v>
      </c>
      <c r="E161" s="207" t="s">
        <v>256</v>
      </c>
      <c r="F161" s="208" t="s">
        <v>257</v>
      </c>
      <c r="G161" s="209" t="s">
        <v>148</v>
      </c>
      <c r="H161" s="210">
        <v>2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46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149</v>
      </c>
      <c r="AT161" s="217" t="s">
        <v>145</v>
      </c>
      <c r="AU161" s="217" t="s">
        <v>85</v>
      </c>
      <c r="AY161" s="19" t="s">
        <v>142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83</v>
      </c>
      <c r="BK161" s="218">
        <f>ROUND(I161*H161,2)</f>
        <v>0</v>
      </c>
      <c r="BL161" s="19" t="s">
        <v>149</v>
      </c>
      <c r="BM161" s="217" t="s">
        <v>258</v>
      </c>
    </row>
    <row r="162" s="2" customFormat="1">
      <c r="A162" s="40"/>
      <c r="B162" s="41"/>
      <c r="C162" s="42"/>
      <c r="D162" s="219" t="s">
        <v>151</v>
      </c>
      <c r="E162" s="42"/>
      <c r="F162" s="220" t="s">
        <v>152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151</v>
      </c>
      <c r="AU162" s="19" t="s">
        <v>85</v>
      </c>
    </row>
    <row r="163" s="12" customFormat="1" ht="22.8" customHeight="1">
      <c r="A163" s="12"/>
      <c r="B163" s="190"/>
      <c r="C163" s="191"/>
      <c r="D163" s="192" t="s">
        <v>74</v>
      </c>
      <c r="E163" s="204" t="s">
        <v>259</v>
      </c>
      <c r="F163" s="204" t="s">
        <v>260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SUM(P164:P165)</f>
        <v>0</v>
      </c>
      <c r="Q163" s="198"/>
      <c r="R163" s="199">
        <f>SUM(R164:R165)</f>
        <v>0</v>
      </c>
      <c r="S163" s="198"/>
      <c r="T163" s="200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83</v>
      </c>
      <c r="AT163" s="202" t="s">
        <v>74</v>
      </c>
      <c r="AU163" s="202" t="s">
        <v>83</v>
      </c>
      <c r="AY163" s="201" t="s">
        <v>142</v>
      </c>
      <c r="BK163" s="203">
        <f>SUM(BK164:BK165)</f>
        <v>0</v>
      </c>
    </row>
    <row r="164" s="2" customFormat="1">
      <c r="A164" s="40"/>
      <c r="B164" s="41"/>
      <c r="C164" s="206" t="s">
        <v>7</v>
      </c>
      <c r="D164" s="206" t="s">
        <v>145</v>
      </c>
      <c r="E164" s="207" t="s">
        <v>261</v>
      </c>
      <c r="F164" s="208" t="s">
        <v>262</v>
      </c>
      <c r="G164" s="209" t="s">
        <v>148</v>
      </c>
      <c r="H164" s="210">
        <v>2</v>
      </c>
      <c r="I164" s="211"/>
      <c r="J164" s="212">
        <f>ROUND(I164*H164,2)</f>
        <v>0</v>
      </c>
      <c r="K164" s="208" t="s">
        <v>19</v>
      </c>
      <c r="L164" s="46"/>
      <c r="M164" s="213" t="s">
        <v>19</v>
      </c>
      <c r="N164" s="214" t="s">
        <v>46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149</v>
      </c>
      <c r="AT164" s="217" t="s">
        <v>145</v>
      </c>
      <c r="AU164" s="217" t="s">
        <v>85</v>
      </c>
      <c r="AY164" s="19" t="s">
        <v>142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149</v>
      </c>
      <c r="BM164" s="217" t="s">
        <v>263</v>
      </c>
    </row>
    <row r="165" s="2" customFormat="1">
      <c r="A165" s="40"/>
      <c r="B165" s="41"/>
      <c r="C165" s="42"/>
      <c r="D165" s="219" t="s">
        <v>151</v>
      </c>
      <c r="E165" s="42"/>
      <c r="F165" s="220" t="s">
        <v>152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151</v>
      </c>
      <c r="AU165" s="19" t="s">
        <v>85</v>
      </c>
    </row>
    <row r="166" s="12" customFormat="1" ht="25.92" customHeight="1">
      <c r="A166" s="12"/>
      <c r="B166" s="190"/>
      <c r="C166" s="191"/>
      <c r="D166" s="192" t="s">
        <v>74</v>
      </c>
      <c r="E166" s="193" t="s">
        <v>264</v>
      </c>
      <c r="F166" s="193" t="s">
        <v>265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P167+P170+P173+P176+P179+P183+P187</f>
        <v>0</v>
      </c>
      <c r="Q166" s="198"/>
      <c r="R166" s="199">
        <f>R167+R170+R173+R176+R179+R183+R187</f>
        <v>0</v>
      </c>
      <c r="S166" s="198"/>
      <c r="T166" s="200">
        <f>T167+T170+T173+T176+T179+T183+T187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83</v>
      </c>
      <c r="AT166" s="202" t="s">
        <v>74</v>
      </c>
      <c r="AU166" s="202" t="s">
        <v>75</v>
      </c>
      <c r="AY166" s="201" t="s">
        <v>142</v>
      </c>
      <c r="BK166" s="203">
        <f>BK167+BK170+BK173+BK176+BK179+BK183+BK187</f>
        <v>0</v>
      </c>
    </row>
    <row r="167" s="12" customFormat="1" ht="22.8" customHeight="1">
      <c r="A167" s="12"/>
      <c r="B167" s="190"/>
      <c r="C167" s="191"/>
      <c r="D167" s="192" t="s">
        <v>74</v>
      </c>
      <c r="E167" s="204" t="s">
        <v>266</v>
      </c>
      <c r="F167" s="204" t="s">
        <v>267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SUM(P168:P169)</f>
        <v>0</v>
      </c>
      <c r="Q167" s="198"/>
      <c r="R167" s="199">
        <f>SUM(R168:R169)</f>
        <v>0</v>
      </c>
      <c r="S167" s="198"/>
      <c r="T167" s="200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83</v>
      </c>
      <c r="AT167" s="202" t="s">
        <v>74</v>
      </c>
      <c r="AU167" s="202" t="s">
        <v>83</v>
      </c>
      <c r="AY167" s="201" t="s">
        <v>142</v>
      </c>
      <c r="BK167" s="203">
        <f>SUM(BK168:BK169)</f>
        <v>0</v>
      </c>
    </row>
    <row r="168" s="2" customFormat="1" ht="16.5" customHeight="1">
      <c r="A168" s="40"/>
      <c r="B168" s="41"/>
      <c r="C168" s="206" t="s">
        <v>268</v>
      </c>
      <c r="D168" s="206" t="s">
        <v>145</v>
      </c>
      <c r="E168" s="207" t="s">
        <v>269</v>
      </c>
      <c r="F168" s="208" t="s">
        <v>270</v>
      </c>
      <c r="G168" s="209" t="s">
        <v>271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149</v>
      </c>
      <c r="AT168" s="217" t="s">
        <v>145</v>
      </c>
      <c r="AU168" s="217" t="s">
        <v>85</v>
      </c>
      <c r="AY168" s="19" t="s">
        <v>142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149</v>
      </c>
      <c r="BM168" s="217" t="s">
        <v>272</v>
      </c>
    </row>
    <row r="169" s="2" customFormat="1">
      <c r="A169" s="40"/>
      <c r="B169" s="41"/>
      <c r="C169" s="42"/>
      <c r="D169" s="219" t="s">
        <v>151</v>
      </c>
      <c r="E169" s="42"/>
      <c r="F169" s="220" t="s">
        <v>152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151</v>
      </c>
      <c r="AU169" s="19" t="s">
        <v>85</v>
      </c>
    </row>
    <row r="170" s="12" customFormat="1" ht="22.8" customHeight="1">
      <c r="A170" s="12"/>
      <c r="B170" s="190"/>
      <c r="C170" s="191"/>
      <c r="D170" s="192" t="s">
        <v>74</v>
      </c>
      <c r="E170" s="204" t="s">
        <v>273</v>
      </c>
      <c r="F170" s="204" t="s">
        <v>274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83</v>
      </c>
      <c r="AT170" s="202" t="s">
        <v>74</v>
      </c>
      <c r="AU170" s="202" t="s">
        <v>83</v>
      </c>
      <c r="AY170" s="201" t="s">
        <v>142</v>
      </c>
      <c r="BK170" s="203">
        <f>SUM(BK171:BK172)</f>
        <v>0</v>
      </c>
    </row>
    <row r="171" s="2" customFormat="1" ht="16.5" customHeight="1">
      <c r="A171" s="40"/>
      <c r="B171" s="41"/>
      <c r="C171" s="206" t="s">
        <v>275</v>
      </c>
      <c r="D171" s="206" t="s">
        <v>145</v>
      </c>
      <c r="E171" s="207" t="s">
        <v>276</v>
      </c>
      <c r="F171" s="208" t="s">
        <v>277</v>
      </c>
      <c r="G171" s="209" t="s">
        <v>278</v>
      </c>
      <c r="H171" s="210">
        <v>2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46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149</v>
      </c>
      <c r="AT171" s="217" t="s">
        <v>145</v>
      </c>
      <c r="AU171" s="217" t="s">
        <v>85</v>
      </c>
      <c r="AY171" s="19" t="s">
        <v>142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149</v>
      </c>
      <c r="BM171" s="217" t="s">
        <v>279</v>
      </c>
    </row>
    <row r="172" s="2" customFormat="1">
      <c r="A172" s="40"/>
      <c r="B172" s="41"/>
      <c r="C172" s="42"/>
      <c r="D172" s="219" t="s">
        <v>151</v>
      </c>
      <c r="E172" s="42"/>
      <c r="F172" s="220" t="s">
        <v>152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151</v>
      </c>
      <c r="AU172" s="19" t="s">
        <v>85</v>
      </c>
    </row>
    <row r="173" s="12" customFormat="1" ht="22.8" customHeight="1">
      <c r="A173" s="12"/>
      <c r="B173" s="190"/>
      <c r="C173" s="191"/>
      <c r="D173" s="192" t="s">
        <v>74</v>
      </c>
      <c r="E173" s="204" t="s">
        <v>280</v>
      </c>
      <c r="F173" s="204" t="s">
        <v>281</v>
      </c>
      <c r="G173" s="191"/>
      <c r="H173" s="191"/>
      <c r="I173" s="194"/>
      <c r="J173" s="205">
        <f>BK173</f>
        <v>0</v>
      </c>
      <c r="K173" s="191"/>
      <c r="L173" s="196"/>
      <c r="M173" s="197"/>
      <c r="N173" s="198"/>
      <c r="O173" s="198"/>
      <c r="P173" s="199">
        <f>SUM(P174:P175)</f>
        <v>0</v>
      </c>
      <c r="Q173" s="198"/>
      <c r="R173" s="199">
        <f>SUM(R174:R175)</f>
        <v>0</v>
      </c>
      <c r="S173" s="198"/>
      <c r="T173" s="200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83</v>
      </c>
      <c r="AT173" s="202" t="s">
        <v>74</v>
      </c>
      <c r="AU173" s="202" t="s">
        <v>83</v>
      </c>
      <c r="AY173" s="201" t="s">
        <v>142</v>
      </c>
      <c r="BK173" s="203">
        <f>SUM(BK174:BK175)</f>
        <v>0</v>
      </c>
    </row>
    <row r="174" s="2" customFormat="1" ht="16.5" customHeight="1">
      <c r="A174" s="40"/>
      <c r="B174" s="41"/>
      <c r="C174" s="206" t="s">
        <v>282</v>
      </c>
      <c r="D174" s="206" t="s">
        <v>145</v>
      </c>
      <c r="E174" s="207" t="s">
        <v>283</v>
      </c>
      <c r="F174" s="208" t="s">
        <v>284</v>
      </c>
      <c r="G174" s="209" t="s">
        <v>148</v>
      </c>
      <c r="H174" s="210">
        <v>2</v>
      </c>
      <c r="I174" s="211"/>
      <c r="J174" s="212">
        <f>ROUND(I174*H174,2)</f>
        <v>0</v>
      </c>
      <c r="K174" s="208" t="s">
        <v>19</v>
      </c>
      <c r="L174" s="46"/>
      <c r="M174" s="213" t="s">
        <v>19</v>
      </c>
      <c r="N174" s="214" t="s">
        <v>46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149</v>
      </c>
      <c r="AT174" s="217" t="s">
        <v>145</v>
      </c>
      <c r="AU174" s="217" t="s">
        <v>85</v>
      </c>
      <c r="AY174" s="19" t="s">
        <v>142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83</v>
      </c>
      <c r="BK174" s="218">
        <f>ROUND(I174*H174,2)</f>
        <v>0</v>
      </c>
      <c r="BL174" s="19" t="s">
        <v>149</v>
      </c>
      <c r="BM174" s="217" t="s">
        <v>285</v>
      </c>
    </row>
    <row r="175" s="2" customFormat="1">
      <c r="A175" s="40"/>
      <c r="B175" s="41"/>
      <c r="C175" s="42"/>
      <c r="D175" s="219" t="s">
        <v>151</v>
      </c>
      <c r="E175" s="42"/>
      <c r="F175" s="220" t="s">
        <v>152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151</v>
      </c>
      <c r="AU175" s="19" t="s">
        <v>85</v>
      </c>
    </row>
    <row r="176" s="12" customFormat="1" ht="22.8" customHeight="1">
      <c r="A176" s="12"/>
      <c r="B176" s="190"/>
      <c r="C176" s="191"/>
      <c r="D176" s="192" t="s">
        <v>74</v>
      </c>
      <c r="E176" s="204" t="s">
        <v>286</v>
      </c>
      <c r="F176" s="204" t="s">
        <v>287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SUM(P177:P178)</f>
        <v>0</v>
      </c>
      <c r="Q176" s="198"/>
      <c r="R176" s="199">
        <f>SUM(R177:R178)</f>
        <v>0</v>
      </c>
      <c r="S176" s="198"/>
      <c r="T176" s="200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83</v>
      </c>
      <c r="AT176" s="202" t="s">
        <v>74</v>
      </c>
      <c r="AU176" s="202" t="s">
        <v>83</v>
      </c>
      <c r="AY176" s="201" t="s">
        <v>142</v>
      </c>
      <c r="BK176" s="203">
        <f>SUM(BK177:BK178)</f>
        <v>0</v>
      </c>
    </row>
    <row r="177" s="2" customFormat="1" ht="16.5" customHeight="1">
      <c r="A177" s="40"/>
      <c r="B177" s="41"/>
      <c r="C177" s="206" t="s">
        <v>288</v>
      </c>
      <c r="D177" s="206" t="s">
        <v>145</v>
      </c>
      <c r="E177" s="207" t="s">
        <v>289</v>
      </c>
      <c r="F177" s="208" t="s">
        <v>290</v>
      </c>
      <c r="G177" s="209" t="s">
        <v>163</v>
      </c>
      <c r="H177" s="210">
        <v>70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46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149</v>
      </c>
      <c r="AT177" s="217" t="s">
        <v>145</v>
      </c>
      <c r="AU177" s="217" t="s">
        <v>85</v>
      </c>
      <c r="AY177" s="19" t="s">
        <v>142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83</v>
      </c>
      <c r="BK177" s="218">
        <f>ROUND(I177*H177,2)</f>
        <v>0</v>
      </c>
      <c r="BL177" s="19" t="s">
        <v>149</v>
      </c>
      <c r="BM177" s="217" t="s">
        <v>291</v>
      </c>
    </row>
    <row r="178" s="2" customFormat="1">
      <c r="A178" s="40"/>
      <c r="B178" s="41"/>
      <c r="C178" s="42"/>
      <c r="D178" s="219" t="s">
        <v>151</v>
      </c>
      <c r="E178" s="42"/>
      <c r="F178" s="220" t="s">
        <v>152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151</v>
      </c>
      <c r="AU178" s="19" t="s">
        <v>85</v>
      </c>
    </row>
    <row r="179" s="12" customFormat="1" ht="22.8" customHeight="1">
      <c r="A179" s="12"/>
      <c r="B179" s="190"/>
      <c r="C179" s="191"/>
      <c r="D179" s="192" t="s">
        <v>74</v>
      </c>
      <c r="E179" s="204" t="s">
        <v>292</v>
      </c>
      <c r="F179" s="204" t="s">
        <v>293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SUM(P180:P182)</f>
        <v>0</v>
      </c>
      <c r="Q179" s="198"/>
      <c r="R179" s="199">
        <f>SUM(R180:R182)</f>
        <v>0</v>
      </c>
      <c r="S179" s="198"/>
      <c r="T179" s="200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83</v>
      </c>
      <c r="AT179" s="202" t="s">
        <v>74</v>
      </c>
      <c r="AU179" s="202" t="s">
        <v>83</v>
      </c>
      <c r="AY179" s="201" t="s">
        <v>142</v>
      </c>
      <c r="BK179" s="203">
        <f>SUM(BK180:BK182)</f>
        <v>0</v>
      </c>
    </row>
    <row r="180" s="2" customFormat="1" ht="16.5" customHeight="1">
      <c r="A180" s="40"/>
      <c r="B180" s="41"/>
      <c r="C180" s="206" t="s">
        <v>294</v>
      </c>
      <c r="D180" s="206" t="s">
        <v>145</v>
      </c>
      <c r="E180" s="207" t="s">
        <v>295</v>
      </c>
      <c r="F180" s="208" t="s">
        <v>296</v>
      </c>
      <c r="G180" s="209" t="s">
        <v>163</v>
      </c>
      <c r="H180" s="210">
        <v>38</v>
      </c>
      <c r="I180" s="211"/>
      <c r="J180" s="212">
        <f>ROUND(I180*H180,2)</f>
        <v>0</v>
      </c>
      <c r="K180" s="208" t="s">
        <v>19</v>
      </c>
      <c r="L180" s="46"/>
      <c r="M180" s="213" t="s">
        <v>19</v>
      </c>
      <c r="N180" s="214" t="s">
        <v>46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149</v>
      </c>
      <c r="AT180" s="217" t="s">
        <v>145</v>
      </c>
      <c r="AU180" s="217" t="s">
        <v>85</v>
      </c>
      <c r="AY180" s="19" t="s">
        <v>142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149</v>
      </c>
      <c r="BM180" s="217" t="s">
        <v>297</v>
      </c>
    </row>
    <row r="181" s="2" customFormat="1">
      <c r="A181" s="40"/>
      <c r="B181" s="41"/>
      <c r="C181" s="42"/>
      <c r="D181" s="219" t="s">
        <v>151</v>
      </c>
      <c r="E181" s="42"/>
      <c r="F181" s="220" t="s">
        <v>152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151</v>
      </c>
      <c r="AU181" s="19" t="s">
        <v>85</v>
      </c>
    </row>
    <row r="182" s="13" customFormat="1">
      <c r="A182" s="13"/>
      <c r="B182" s="224"/>
      <c r="C182" s="225"/>
      <c r="D182" s="219" t="s">
        <v>239</v>
      </c>
      <c r="E182" s="226" t="s">
        <v>19</v>
      </c>
      <c r="F182" s="227" t="s">
        <v>298</v>
      </c>
      <c r="G182" s="225"/>
      <c r="H182" s="228">
        <v>38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239</v>
      </c>
      <c r="AU182" s="234" t="s">
        <v>85</v>
      </c>
      <c r="AV182" s="13" t="s">
        <v>85</v>
      </c>
      <c r="AW182" s="13" t="s">
        <v>37</v>
      </c>
      <c r="AX182" s="13" t="s">
        <v>83</v>
      </c>
      <c r="AY182" s="234" t="s">
        <v>142</v>
      </c>
    </row>
    <row r="183" s="12" customFormat="1" ht="22.8" customHeight="1">
      <c r="A183" s="12"/>
      <c r="B183" s="190"/>
      <c r="C183" s="191"/>
      <c r="D183" s="192" t="s">
        <v>74</v>
      </c>
      <c r="E183" s="204" t="s">
        <v>299</v>
      </c>
      <c r="F183" s="204" t="s">
        <v>300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SUM(P184:P186)</f>
        <v>0</v>
      </c>
      <c r="Q183" s="198"/>
      <c r="R183" s="199">
        <f>SUM(R184:R186)</f>
        <v>0</v>
      </c>
      <c r="S183" s="198"/>
      <c r="T183" s="200">
        <f>SUM(T184:T186)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83</v>
      </c>
      <c r="AT183" s="202" t="s">
        <v>74</v>
      </c>
      <c r="AU183" s="202" t="s">
        <v>83</v>
      </c>
      <c r="AY183" s="201" t="s">
        <v>142</v>
      </c>
      <c r="BK183" s="203">
        <f>SUM(BK184:BK186)</f>
        <v>0</v>
      </c>
    </row>
    <row r="184" s="2" customFormat="1" ht="16.5" customHeight="1">
      <c r="A184" s="40"/>
      <c r="B184" s="41"/>
      <c r="C184" s="206" t="s">
        <v>301</v>
      </c>
      <c r="D184" s="206" t="s">
        <v>145</v>
      </c>
      <c r="E184" s="207" t="s">
        <v>302</v>
      </c>
      <c r="F184" s="208" t="s">
        <v>303</v>
      </c>
      <c r="G184" s="209" t="s">
        <v>163</v>
      </c>
      <c r="H184" s="210">
        <v>38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149</v>
      </c>
      <c r="AT184" s="217" t="s">
        <v>145</v>
      </c>
      <c r="AU184" s="217" t="s">
        <v>85</v>
      </c>
      <c r="AY184" s="19" t="s">
        <v>142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149</v>
      </c>
      <c r="BM184" s="217" t="s">
        <v>304</v>
      </c>
    </row>
    <row r="185" s="2" customFormat="1">
      <c r="A185" s="40"/>
      <c r="B185" s="41"/>
      <c r="C185" s="42"/>
      <c r="D185" s="219" t="s">
        <v>151</v>
      </c>
      <c r="E185" s="42"/>
      <c r="F185" s="220" t="s">
        <v>152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151</v>
      </c>
      <c r="AU185" s="19" t="s">
        <v>85</v>
      </c>
    </row>
    <row r="186" s="13" customFormat="1">
      <c r="A186" s="13"/>
      <c r="B186" s="224"/>
      <c r="C186" s="225"/>
      <c r="D186" s="219" t="s">
        <v>239</v>
      </c>
      <c r="E186" s="226" t="s">
        <v>19</v>
      </c>
      <c r="F186" s="227" t="s">
        <v>298</v>
      </c>
      <c r="G186" s="225"/>
      <c r="H186" s="228">
        <v>38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239</v>
      </c>
      <c r="AU186" s="234" t="s">
        <v>85</v>
      </c>
      <c r="AV186" s="13" t="s">
        <v>85</v>
      </c>
      <c r="AW186" s="13" t="s">
        <v>37</v>
      </c>
      <c r="AX186" s="13" t="s">
        <v>83</v>
      </c>
      <c r="AY186" s="234" t="s">
        <v>142</v>
      </c>
    </row>
    <row r="187" s="12" customFormat="1" ht="22.8" customHeight="1">
      <c r="A187" s="12"/>
      <c r="B187" s="190"/>
      <c r="C187" s="191"/>
      <c r="D187" s="192" t="s">
        <v>74</v>
      </c>
      <c r="E187" s="204" t="s">
        <v>305</v>
      </c>
      <c r="F187" s="204" t="s">
        <v>306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SUM(P188:P190)</f>
        <v>0</v>
      </c>
      <c r="Q187" s="198"/>
      <c r="R187" s="199">
        <f>SUM(R188:R190)</f>
        <v>0</v>
      </c>
      <c r="S187" s="198"/>
      <c r="T187" s="200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83</v>
      </c>
      <c r="AT187" s="202" t="s">
        <v>74</v>
      </c>
      <c r="AU187" s="202" t="s">
        <v>83</v>
      </c>
      <c r="AY187" s="201" t="s">
        <v>142</v>
      </c>
      <c r="BK187" s="203">
        <f>SUM(BK188:BK190)</f>
        <v>0</v>
      </c>
    </row>
    <row r="188" s="2" customFormat="1" ht="16.5" customHeight="1">
      <c r="A188" s="40"/>
      <c r="B188" s="41"/>
      <c r="C188" s="206" t="s">
        <v>307</v>
      </c>
      <c r="D188" s="206" t="s">
        <v>145</v>
      </c>
      <c r="E188" s="207" t="s">
        <v>308</v>
      </c>
      <c r="F188" s="208" t="s">
        <v>309</v>
      </c>
      <c r="G188" s="209" t="s">
        <v>163</v>
      </c>
      <c r="H188" s="210">
        <v>38</v>
      </c>
      <c r="I188" s="211"/>
      <c r="J188" s="212">
        <f>ROUND(I188*H188,2)</f>
        <v>0</v>
      </c>
      <c r="K188" s="208" t="s">
        <v>19</v>
      </c>
      <c r="L188" s="46"/>
      <c r="M188" s="213" t="s">
        <v>19</v>
      </c>
      <c r="N188" s="214" t="s">
        <v>46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149</v>
      </c>
      <c r="AT188" s="217" t="s">
        <v>145</v>
      </c>
      <c r="AU188" s="217" t="s">
        <v>85</v>
      </c>
      <c r="AY188" s="19" t="s">
        <v>142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149</v>
      </c>
      <c r="BM188" s="217" t="s">
        <v>310</v>
      </c>
    </row>
    <row r="189" s="2" customFormat="1">
      <c r="A189" s="40"/>
      <c r="B189" s="41"/>
      <c r="C189" s="42"/>
      <c r="D189" s="219" t="s">
        <v>151</v>
      </c>
      <c r="E189" s="42"/>
      <c r="F189" s="220" t="s">
        <v>152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151</v>
      </c>
      <c r="AU189" s="19" t="s">
        <v>85</v>
      </c>
    </row>
    <row r="190" s="13" customFormat="1">
      <c r="A190" s="13"/>
      <c r="B190" s="224"/>
      <c r="C190" s="225"/>
      <c r="D190" s="219" t="s">
        <v>239</v>
      </c>
      <c r="E190" s="226" t="s">
        <v>19</v>
      </c>
      <c r="F190" s="227" t="s">
        <v>298</v>
      </c>
      <c r="G190" s="225"/>
      <c r="H190" s="228">
        <v>38</v>
      </c>
      <c r="I190" s="229"/>
      <c r="J190" s="225"/>
      <c r="K190" s="225"/>
      <c r="L190" s="230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239</v>
      </c>
      <c r="AU190" s="234" t="s">
        <v>85</v>
      </c>
      <c r="AV190" s="13" t="s">
        <v>85</v>
      </c>
      <c r="AW190" s="13" t="s">
        <v>37</v>
      </c>
      <c r="AX190" s="13" t="s">
        <v>83</v>
      </c>
      <c r="AY190" s="234" t="s">
        <v>142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zIZnSLAYp0OCQjhO0UXkto2um6Hc98tmTOnJuNog41rAoauyhzM/6NK0SEYW+RX6oz1wTYYfkGFenaU8v8qD1Q==" hashValue="kvQLvRxW5aRWPCP7JydltuYYBRmPc9OAQVIUU25VmHB3CtvWrJTtSojqaLFb8sL6967QvQxOfSMEUnc//CKTSA==" algorithmName="SHA-512" password="CC35"/>
  <autoFilter ref="C103:K190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komunikace Na Kopci – I. Etapa,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ROUND((SUM(BE80:BE101)),  2)</f>
        <v>0</v>
      </c>
      <c r="G33" s="40"/>
      <c r="H33" s="40"/>
      <c r="I33" s="150">
        <v>0.20999999999999999</v>
      </c>
      <c r="J33" s="149">
        <f>ROUND(((SUM(BE80:BE101))*I33),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ROUND((SUM(BF80:BF101)),  2)</f>
        <v>0</v>
      </c>
      <c r="G34" s="40"/>
      <c r="H34" s="40"/>
      <c r="I34" s="150">
        <v>0.14999999999999999</v>
      </c>
      <c r="J34" s="149">
        <f>ROUND(((SUM(BF80:BF101))*I34),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ROUND((SUM(BG80:BG101)),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ROUND((SUM(BH80:BH101)),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ROUND((SUM(BI80:BI101)),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komunikace Na Kopci – I. Etapa,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015/2018_4 -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Kopci</v>
      </c>
      <c r="G52" s="42"/>
      <c r="H52" s="42"/>
      <c r="I52" s="34" t="s">
        <v>23</v>
      </c>
      <c r="J52" s="74" t="str">
        <f>IF(J12="","",J12)</f>
        <v>22. 1. 2021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312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127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Rekonstrukce komunikace Na Kopci – I. Etapa, Chrudim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015/2018_4 -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Na Kopci</v>
      </c>
      <c r="G74" s="42"/>
      <c r="H74" s="42"/>
      <c r="I74" s="34" t="s">
        <v>23</v>
      </c>
      <c r="J74" s="74" t="str">
        <f>IF(J12="","",J12)</f>
        <v>22. 1. 2021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Chrudim</v>
      </c>
      <c r="G76" s="42"/>
      <c r="H76" s="42"/>
      <c r="I76" s="34" t="s">
        <v>33</v>
      </c>
      <c r="J76" s="38" t="str">
        <f>E21</f>
        <v>DI PROJEKT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DI PROJEKT s.r.o.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128</v>
      </c>
      <c r="D79" s="182" t="s">
        <v>60</v>
      </c>
      <c r="E79" s="182" t="s">
        <v>56</v>
      </c>
      <c r="F79" s="182" t="s">
        <v>57</v>
      </c>
      <c r="G79" s="182" t="s">
        <v>129</v>
      </c>
      <c r="H79" s="182" t="s">
        <v>130</v>
      </c>
      <c r="I79" s="182" t="s">
        <v>131</v>
      </c>
      <c r="J79" s="182" t="s">
        <v>100</v>
      </c>
      <c r="K79" s="183" t="s">
        <v>132</v>
      </c>
      <c r="L79" s="184"/>
      <c r="M79" s="94" t="s">
        <v>19</v>
      </c>
      <c r="N79" s="95" t="s">
        <v>45</v>
      </c>
      <c r="O79" s="95" t="s">
        <v>133</v>
      </c>
      <c r="P79" s="95" t="s">
        <v>134</v>
      </c>
      <c r="Q79" s="95" t="s">
        <v>135</v>
      </c>
      <c r="R79" s="95" t="s">
        <v>136</v>
      </c>
      <c r="S79" s="95" t="s">
        <v>137</v>
      </c>
      <c r="T79" s="96" t="s">
        <v>138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139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101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74</v>
      </c>
      <c r="E81" s="193" t="s">
        <v>313</v>
      </c>
      <c r="F81" s="193" t="s">
        <v>314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SUM(P82:P101)</f>
        <v>0</v>
      </c>
      <c r="Q81" s="198"/>
      <c r="R81" s="199">
        <f>SUM(R82:R101)</f>
        <v>0</v>
      </c>
      <c r="S81" s="198"/>
      <c r="T81" s="200">
        <f>SUM(T82:T101)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172</v>
      </c>
      <c r="AT81" s="202" t="s">
        <v>74</v>
      </c>
      <c r="AU81" s="202" t="s">
        <v>75</v>
      </c>
      <c r="AY81" s="201" t="s">
        <v>142</v>
      </c>
      <c r="BK81" s="203">
        <f>SUM(BK82:BK101)</f>
        <v>0</v>
      </c>
    </row>
    <row r="82" s="2" customFormat="1" ht="16.5" customHeight="1">
      <c r="A82" s="40"/>
      <c r="B82" s="41"/>
      <c r="C82" s="206" t="s">
        <v>83</v>
      </c>
      <c r="D82" s="206" t="s">
        <v>145</v>
      </c>
      <c r="E82" s="207" t="s">
        <v>315</v>
      </c>
      <c r="F82" s="208" t="s">
        <v>316</v>
      </c>
      <c r="G82" s="209" t="s">
        <v>317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46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149</v>
      </c>
      <c r="AT82" s="217" t="s">
        <v>145</v>
      </c>
      <c r="AU82" s="217" t="s">
        <v>83</v>
      </c>
      <c r="AY82" s="19" t="s">
        <v>142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83</v>
      </c>
      <c r="BK82" s="218">
        <f>ROUND(I82*H82,2)</f>
        <v>0</v>
      </c>
      <c r="BL82" s="19" t="s">
        <v>149</v>
      </c>
      <c r="BM82" s="217" t="s">
        <v>318</v>
      </c>
    </row>
    <row r="83" s="2" customFormat="1" ht="16.5" customHeight="1">
      <c r="A83" s="40"/>
      <c r="B83" s="41"/>
      <c r="C83" s="206" t="s">
        <v>85</v>
      </c>
      <c r="D83" s="206" t="s">
        <v>145</v>
      </c>
      <c r="E83" s="207" t="s">
        <v>319</v>
      </c>
      <c r="F83" s="208" t="s">
        <v>320</v>
      </c>
      <c r="G83" s="209" t="s">
        <v>317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46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149</v>
      </c>
      <c r="AT83" s="217" t="s">
        <v>145</v>
      </c>
      <c r="AU83" s="217" t="s">
        <v>83</v>
      </c>
      <c r="AY83" s="19" t="s">
        <v>142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83</v>
      </c>
      <c r="BK83" s="218">
        <f>ROUND(I83*H83,2)</f>
        <v>0</v>
      </c>
      <c r="BL83" s="19" t="s">
        <v>149</v>
      </c>
      <c r="BM83" s="217" t="s">
        <v>321</v>
      </c>
    </row>
    <row r="84" s="2" customFormat="1" ht="16.5" customHeight="1">
      <c r="A84" s="40"/>
      <c r="B84" s="41"/>
      <c r="C84" s="206" t="s">
        <v>160</v>
      </c>
      <c r="D84" s="206" t="s">
        <v>145</v>
      </c>
      <c r="E84" s="207" t="s">
        <v>322</v>
      </c>
      <c r="F84" s="208" t="s">
        <v>323</v>
      </c>
      <c r="G84" s="209" t="s">
        <v>317</v>
      </c>
      <c r="H84" s="210">
        <v>4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46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149</v>
      </c>
      <c r="AT84" s="217" t="s">
        <v>145</v>
      </c>
      <c r="AU84" s="217" t="s">
        <v>83</v>
      </c>
      <c r="AY84" s="19" t="s">
        <v>142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83</v>
      </c>
      <c r="BK84" s="218">
        <f>ROUND(I84*H84,2)</f>
        <v>0</v>
      </c>
      <c r="BL84" s="19" t="s">
        <v>149</v>
      </c>
      <c r="BM84" s="217" t="s">
        <v>324</v>
      </c>
    </row>
    <row r="85" s="2" customFormat="1" ht="21.75" customHeight="1">
      <c r="A85" s="40"/>
      <c r="B85" s="41"/>
      <c r="C85" s="206" t="s">
        <v>149</v>
      </c>
      <c r="D85" s="206" t="s">
        <v>145</v>
      </c>
      <c r="E85" s="207" t="s">
        <v>325</v>
      </c>
      <c r="F85" s="208" t="s">
        <v>326</v>
      </c>
      <c r="G85" s="209" t="s">
        <v>317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46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149</v>
      </c>
      <c r="AT85" s="217" t="s">
        <v>145</v>
      </c>
      <c r="AU85" s="217" t="s">
        <v>83</v>
      </c>
      <c r="AY85" s="19" t="s">
        <v>142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83</v>
      </c>
      <c r="BK85" s="218">
        <f>ROUND(I85*H85,2)</f>
        <v>0</v>
      </c>
      <c r="BL85" s="19" t="s">
        <v>149</v>
      </c>
      <c r="BM85" s="217" t="s">
        <v>327</v>
      </c>
    </row>
    <row r="86" s="2" customFormat="1">
      <c r="A86" s="40"/>
      <c r="B86" s="41"/>
      <c r="C86" s="206" t="s">
        <v>172</v>
      </c>
      <c r="D86" s="206" t="s">
        <v>145</v>
      </c>
      <c r="E86" s="207" t="s">
        <v>328</v>
      </c>
      <c r="F86" s="208" t="s">
        <v>329</v>
      </c>
      <c r="G86" s="209" t="s">
        <v>317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46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149</v>
      </c>
      <c r="AT86" s="217" t="s">
        <v>145</v>
      </c>
      <c r="AU86" s="217" t="s">
        <v>83</v>
      </c>
      <c r="AY86" s="19" t="s">
        <v>142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83</v>
      </c>
      <c r="BK86" s="218">
        <f>ROUND(I86*H86,2)</f>
        <v>0</v>
      </c>
      <c r="BL86" s="19" t="s">
        <v>149</v>
      </c>
      <c r="BM86" s="217" t="s">
        <v>330</v>
      </c>
    </row>
    <row r="87" s="2" customFormat="1" ht="16.5" customHeight="1">
      <c r="A87" s="40"/>
      <c r="B87" s="41"/>
      <c r="C87" s="206" t="s">
        <v>176</v>
      </c>
      <c r="D87" s="206" t="s">
        <v>145</v>
      </c>
      <c r="E87" s="207" t="s">
        <v>331</v>
      </c>
      <c r="F87" s="208" t="s">
        <v>332</v>
      </c>
      <c r="G87" s="209" t="s">
        <v>317</v>
      </c>
      <c r="H87" s="210">
        <v>1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149</v>
      </c>
      <c r="AT87" s="217" t="s">
        <v>145</v>
      </c>
      <c r="AU87" s="217" t="s">
        <v>83</v>
      </c>
      <c r="AY87" s="19" t="s">
        <v>142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149</v>
      </c>
      <c r="BM87" s="217" t="s">
        <v>333</v>
      </c>
    </row>
    <row r="88" s="2" customFormat="1" ht="16.5" customHeight="1">
      <c r="A88" s="40"/>
      <c r="B88" s="41"/>
      <c r="C88" s="206" t="s">
        <v>180</v>
      </c>
      <c r="D88" s="206" t="s">
        <v>145</v>
      </c>
      <c r="E88" s="207" t="s">
        <v>334</v>
      </c>
      <c r="F88" s="208" t="s">
        <v>335</v>
      </c>
      <c r="G88" s="209" t="s">
        <v>317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46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149</v>
      </c>
      <c r="AT88" s="217" t="s">
        <v>145</v>
      </c>
      <c r="AU88" s="217" t="s">
        <v>83</v>
      </c>
      <c r="AY88" s="19" t="s">
        <v>142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83</v>
      </c>
      <c r="BK88" s="218">
        <f>ROUND(I88*H88,2)</f>
        <v>0</v>
      </c>
      <c r="BL88" s="19" t="s">
        <v>149</v>
      </c>
      <c r="BM88" s="217" t="s">
        <v>336</v>
      </c>
    </row>
    <row r="89" s="2" customFormat="1">
      <c r="A89" s="40"/>
      <c r="B89" s="41"/>
      <c r="C89" s="206" t="s">
        <v>186</v>
      </c>
      <c r="D89" s="206" t="s">
        <v>145</v>
      </c>
      <c r="E89" s="207" t="s">
        <v>337</v>
      </c>
      <c r="F89" s="208" t="s">
        <v>338</v>
      </c>
      <c r="G89" s="209" t="s">
        <v>317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149</v>
      </c>
      <c r="AT89" s="217" t="s">
        <v>145</v>
      </c>
      <c r="AU89" s="217" t="s">
        <v>83</v>
      </c>
      <c r="AY89" s="19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149</v>
      </c>
      <c r="BM89" s="217" t="s">
        <v>339</v>
      </c>
    </row>
    <row r="90" s="2" customFormat="1" ht="16.5" customHeight="1">
      <c r="A90" s="40"/>
      <c r="B90" s="41"/>
      <c r="C90" s="206" t="s">
        <v>191</v>
      </c>
      <c r="D90" s="206" t="s">
        <v>145</v>
      </c>
      <c r="E90" s="207" t="s">
        <v>340</v>
      </c>
      <c r="F90" s="208" t="s">
        <v>341</v>
      </c>
      <c r="G90" s="209" t="s">
        <v>317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46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149</v>
      </c>
      <c r="AT90" s="217" t="s">
        <v>145</v>
      </c>
      <c r="AU90" s="217" t="s">
        <v>83</v>
      </c>
      <c r="AY90" s="19" t="s">
        <v>142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149</v>
      </c>
      <c r="BM90" s="217" t="s">
        <v>342</v>
      </c>
    </row>
    <row r="91" s="2" customFormat="1">
      <c r="A91" s="40"/>
      <c r="B91" s="41"/>
      <c r="C91" s="206" t="s">
        <v>195</v>
      </c>
      <c r="D91" s="206" t="s">
        <v>145</v>
      </c>
      <c r="E91" s="207" t="s">
        <v>343</v>
      </c>
      <c r="F91" s="208" t="s">
        <v>344</v>
      </c>
      <c r="G91" s="209" t="s">
        <v>317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46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149</v>
      </c>
      <c r="AT91" s="217" t="s">
        <v>145</v>
      </c>
      <c r="AU91" s="217" t="s">
        <v>83</v>
      </c>
      <c r="AY91" s="19" t="s">
        <v>142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83</v>
      </c>
      <c r="BK91" s="218">
        <f>ROUND(I91*H91,2)</f>
        <v>0</v>
      </c>
      <c r="BL91" s="19" t="s">
        <v>149</v>
      </c>
      <c r="BM91" s="217" t="s">
        <v>345</v>
      </c>
    </row>
    <row r="92" s="2" customFormat="1" ht="16.5" customHeight="1">
      <c r="A92" s="40"/>
      <c r="B92" s="41"/>
      <c r="C92" s="206" t="s">
        <v>199</v>
      </c>
      <c r="D92" s="206" t="s">
        <v>145</v>
      </c>
      <c r="E92" s="207" t="s">
        <v>346</v>
      </c>
      <c r="F92" s="208" t="s">
        <v>347</v>
      </c>
      <c r="G92" s="209" t="s">
        <v>317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149</v>
      </c>
      <c r="AT92" s="217" t="s">
        <v>145</v>
      </c>
      <c r="AU92" s="217" t="s">
        <v>83</v>
      </c>
      <c r="AY92" s="19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149</v>
      </c>
      <c r="BM92" s="217" t="s">
        <v>348</v>
      </c>
    </row>
    <row r="93" s="2" customFormat="1" ht="16.5" customHeight="1">
      <c r="A93" s="40"/>
      <c r="B93" s="41"/>
      <c r="C93" s="206" t="s">
        <v>205</v>
      </c>
      <c r="D93" s="206" t="s">
        <v>145</v>
      </c>
      <c r="E93" s="207" t="s">
        <v>349</v>
      </c>
      <c r="F93" s="208" t="s">
        <v>350</v>
      </c>
      <c r="G93" s="209" t="s">
        <v>317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46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149</v>
      </c>
      <c r="AT93" s="217" t="s">
        <v>145</v>
      </c>
      <c r="AU93" s="217" t="s">
        <v>83</v>
      </c>
      <c r="AY93" s="19" t="s">
        <v>142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83</v>
      </c>
      <c r="BK93" s="218">
        <f>ROUND(I93*H93,2)</f>
        <v>0</v>
      </c>
      <c r="BL93" s="19" t="s">
        <v>149</v>
      </c>
      <c r="BM93" s="217" t="s">
        <v>351</v>
      </c>
    </row>
    <row r="94" s="2" customFormat="1" ht="16.5" customHeight="1">
      <c r="A94" s="40"/>
      <c r="B94" s="41"/>
      <c r="C94" s="206" t="s">
        <v>211</v>
      </c>
      <c r="D94" s="206" t="s">
        <v>145</v>
      </c>
      <c r="E94" s="207" t="s">
        <v>352</v>
      </c>
      <c r="F94" s="208" t="s">
        <v>353</v>
      </c>
      <c r="G94" s="209" t="s">
        <v>317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46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149</v>
      </c>
      <c r="AT94" s="217" t="s">
        <v>145</v>
      </c>
      <c r="AU94" s="217" t="s">
        <v>83</v>
      </c>
      <c r="AY94" s="19" t="s">
        <v>142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149</v>
      </c>
      <c r="BM94" s="217" t="s">
        <v>354</v>
      </c>
    </row>
    <row r="95" s="2" customFormat="1" ht="16.5" customHeight="1">
      <c r="A95" s="40"/>
      <c r="B95" s="41"/>
      <c r="C95" s="206" t="s">
        <v>217</v>
      </c>
      <c r="D95" s="206" t="s">
        <v>145</v>
      </c>
      <c r="E95" s="207" t="s">
        <v>355</v>
      </c>
      <c r="F95" s="208" t="s">
        <v>356</v>
      </c>
      <c r="G95" s="209" t="s">
        <v>317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46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149</v>
      </c>
      <c r="AT95" s="217" t="s">
        <v>145</v>
      </c>
      <c r="AU95" s="217" t="s">
        <v>83</v>
      </c>
      <c r="AY95" s="19" t="s">
        <v>142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83</v>
      </c>
      <c r="BK95" s="218">
        <f>ROUND(I95*H95,2)</f>
        <v>0</v>
      </c>
      <c r="BL95" s="19" t="s">
        <v>149</v>
      </c>
      <c r="BM95" s="217" t="s">
        <v>357</v>
      </c>
    </row>
    <row r="96" s="2" customFormat="1">
      <c r="A96" s="40"/>
      <c r="B96" s="41"/>
      <c r="C96" s="206" t="s">
        <v>8</v>
      </c>
      <c r="D96" s="206" t="s">
        <v>145</v>
      </c>
      <c r="E96" s="207" t="s">
        <v>358</v>
      </c>
      <c r="F96" s="208" t="s">
        <v>359</v>
      </c>
      <c r="G96" s="209" t="s">
        <v>317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149</v>
      </c>
      <c r="AT96" s="217" t="s">
        <v>145</v>
      </c>
      <c r="AU96" s="217" t="s">
        <v>83</v>
      </c>
      <c r="AY96" s="19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149</v>
      </c>
      <c r="BM96" s="217" t="s">
        <v>360</v>
      </c>
    </row>
    <row r="97" s="2" customFormat="1" ht="16.5" customHeight="1">
      <c r="A97" s="40"/>
      <c r="B97" s="41"/>
      <c r="C97" s="206" t="s">
        <v>228</v>
      </c>
      <c r="D97" s="206" t="s">
        <v>145</v>
      </c>
      <c r="E97" s="207" t="s">
        <v>361</v>
      </c>
      <c r="F97" s="208" t="s">
        <v>362</v>
      </c>
      <c r="G97" s="209" t="s">
        <v>317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46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149</v>
      </c>
      <c r="AT97" s="217" t="s">
        <v>145</v>
      </c>
      <c r="AU97" s="217" t="s">
        <v>83</v>
      </c>
      <c r="AY97" s="19" t="s">
        <v>142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83</v>
      </c>
      <c r="BK97" s="218">
        <f>ROUND(I97*H97,2)</f>
        <v>0</v>
      </c>
      <c r="BL97" s="19" t="s">
        <v>149</v>
      </c>
      <c r="BM97" s="217" t="s">
        <v>363</v>
      </c>
    </row>
    <row r="98" s="2" customFormat="1" ht="16.5" customHeight="1">
      <c r="A98" s="40"/>
      <c r="B98" s="41"/>
      <c r="C98" s="206" t="s">
        <v>235</v>
      </c>
      <c r="D98" s="206" t="s">
        <v>145</v>
      </c>
      <c r="E98" s="207" t="s">
        <v>364</v>
      </c>
      <c r="F98" s="208" t="s">
        <v>365</v>
      </c>
      <c r="G98" s="209" t="s">
        <v>317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149</v>
      </c>
      <c r="AT98" s="217" t="s">
        <v>145</v>
      </c>
      <c r="AU98" s="217" t="s">
        <v>83</v>
      </c>
      <c r="AY98" s="19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149</v>
      </c>
      <c r="BM98" s="217" t="s">
        <v>366</v>
      </c>
    </row>
    <row r="99" s="2" customFormat="1">
      <c r="A99" s="40"/>
      <c r="B99" s="41"/>
      <c r="C99" s="206" t="s">
        <v>243</v>
      </c>
      <c r="D99" s="206" t="s">
        <v>145</v>
      </c>
      <c r="E99" s="207" t="s">
        <v>367</v>
      </c>
      <c r="F99" s="208" t="s">
        <v>368</v>
      </c>
      <c r="G99" s="209" t="s">
        <v>317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46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149</v>
      </c>
      <c r="AT99" s="217" t="s">
        <v>145</v>
      </c>
      <c r="AU99" s="217" t="s">
        <v>83</v>
      </c>
      <c r="AY99" s="19" t="s">
        <v>142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83</v>
      </c>
      <c r="BK99" s="218">
        <f>ROUND(I99*H99,2)</f>
        <v>0</v>
      </c>
      <c r="BL99" s="19" t="s">
        <v>149</v>
      </c>
      <c r="BM99" s="217" t="s">
        <v>369</v>
      </c>
    </row>
    <row r="100" s="2" customFormat="1" ht="21.75" customHeight="1">
      <c r="A100" s="40"/>
      <c r="B100" s="41"/>
      <c r="C100" s="206" t="s">
        <v>249</v>
      </c>
      <c r="D100" s="206" t="s">
        <v>145</v>
      </c>
      <c r="E100" s="207" t="s">
        <v>370</v>
      </c>
      <c r="F100" s="208" t="s">
        <v>371</v>
      </c>
      <c r="G100" s="209" t="s">
        <v>317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149</v>
      </c>
      <c r="AT100" s="217" t="s">
        <v>145</v>
      </c>
      <c r="AU100" s="217" t="s">
        <v>83</v>
      </c>
      <c r="AY100" s="19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149</v>
      </c>
      <c r="BM100" s="217" t="s">
        <v>372</v>
      </c>
    </row>
    <row r="101" s="2" customFormat="1">
      <c r="A101" s="40"/>
      <c r="B101" s="41"/>
      <c r="C101" s="206" t="s">
        <v>255</v>
      </c>
      <c r="D101" s="206" t="s">
        <v>145</v>
      </c>
      <c r="E101" s="207" t="s">
        <v>373</v>
      </c>
      <c r="F101" s="208" t="s">
        <v>374</v>
      </c>
      <c r="G101" s="209" t="s">
        <v>317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38" t="s">
        <v>19</v>
      </c>
      <c r="N101" s="239" t="s">
        <v>46</v>
      </c>
      <c r="O101" s="240"/>
      <c r="P101" s="241">
        <f>O101*H101</f>
        <v>0</v>
      </c>
      <c r="Q101" s="241">
        <v>0</v>
      </c>
      <c r="R101" s="241">
        <f>Q101*H101</f>
        <v>0</v>
      </c>
      <c r="S101" s="241">
        <v>0</v>
      </c>
      <c r="T101" s="242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149</v>
      </c>
      <c r="AT101" s="217" t="s">
        <v>145</v>
      </c>
      <c r="AU101" s="217" t="s">
        <v>83</v>
      </c>
      <c r="AY101" s="19" t="s">
        <v>142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83</v>
      </c>
      <c r="BK101" s="218">
        <f>ROUND(I101*H101,2)</f>
        <v>0</v>
      </c>
      <c r="BL101" s="19" t="s">
        <v>149</v>
      </c>
      <c r="BM101" s="217" t="s">
        <v>375</v>
      </c>
    </row>
    <row r="102" s="2" customFormat="1" ht="6.96" customHeight="1">
      <c r="A102" s="4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46"/>
      <c r="M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</sheetData>
  <sheetProtection sheet="1" autoFilter="0" formatColumns="0" formatRows="0" objects="1" scenarios="1" spinCount="100000" saltValue="l275cpE812z9w0curS0Xc1wUHu6CuCPPjbJb2o7o7PqzVSwU/8gnGEtqzV40SfOTEVZOfoP0v0WoWp/gijlgvw==" hashValue="SXjJNffU7GHJnViXwS6V8/xSFmDIUEav1jWF71EMvhkwiakiV5k6Z0auAevCwrvTWmKcTUpbKkw+V5hhnDVCag==" algorithmName="SHA-512" password="CC35"/>
  <autoFilter ref="C79:K10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komunikace Na Kopci – I. Etapa,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ROUND((SUM(BE86:BE270)),  2)</f>
        <v>0</v>
      </c>
      <c r="G33" s="40"/>
      <c r="H33" s="40"/>
      <c r="I33" s="150">
        <v>0.20999999999999999</v>
      </c>
      <c r="J33" s="149">
        <f>ROUND(((SUM(BE86:BE270))*I33),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ROUND((SUM(BF86:BF270)),  2)</f>
        <v>0</v>
      </c>
      <c r="G34" s="40"/>
      <c r="H34" s="40"/>
      <c r="I34" s="150">
        <v>0.14999999999999999</v>
      </c>
      <c r="J34" s="149">
        <f>ROUND(((SUM(BF86:BF270))*I34),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ROUND((SUM(BG86:BG270)),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ROUND((SUM(BH86:BH270)),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ROUND((SUM(BI86:BI270)),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komunikace Na Kopci – I. Etapa,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015/2018_1 - SO 101.1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Kopci</v>
      </c>
      <c r="G52" s="42"/>
      <c r="H52" s="42"/>
      <c r="I52" s="34" t="s">
        <v>23</v>
      </c>
      <c r="J52" s="74" t="str">
        <f>IF(J12="","",J12)</f>
        <v>22. 1. 2021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377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378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379</v>
      </c>
      <c r="E62" s="176"/>
      <c r="F62" s="176"/>
      <c r="G62" s="176"/>
      <c r="H62" s="176"/>
      <c r="I62" s="176"/>
      <c r="J62" s="177">
        <f>J157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380</v>
      </c>
      <c r="E63" s="176"/>
      <c r="F63" s="176"/>
      <c r="G63" s="176"/>
      <c r="H63" s="176"/>
      <c r="I63" s="176"/>
      <c r="J63" s="177">
        <f>J193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381</v>
      </c>
      <c r="E64" s="176"/>
      <c r="F64" s="176"/>
      <c r="G64" s="176"/>
      <c r="H64" s="176"/>
      <c r="I64" s="176"/>
      <c r="J64" s="177">
        <f>J210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382</v>
      </c>
      <c r="E65" s="176"/>
      <c r="F65" s="176"/>
      <c r="G65" s="176"/>
      <c r="H65" s="176"/>
      <c r="I65" s="176"/>
      <c r="J65" s="177">
        <f>J252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383</v>
      </c>
      <c r="E66" s="176"/>
      <c r="F66" s="176"/>
      <c r="G66" s="176"/>
      <c r="H66" s="176"/>
      <c r="I66" s="176"/>
      <c r="J66" s="177">
        <f>J269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Rekonstrukce komunikace Na Kopci – I. Etapa, Chrudim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015/2018_1 - SO 101.1 Komunikace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Na Kopci</v>
      </c>
      <c r="G80" s="42"/>
      <c r="H80" s="42"/>
      <c r="I80" s="34" t="s">
        <v>23</v>
      </c>
      <c r="J80" s="74" t="str">
        <f>IF(J12="","",J12)</f>
        <v>22. 1. 2021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Chrudim</v>
      </c>
      <c r="G82" s="42"/>
      <c r="H82" s="42"/>
      <c r="I82" s="34" t="s">
        <v>33</v>
      </c>
      <c r="J82" s="38" t="str">
        <f>E21</f>
        <v>DI PROJEKT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DI PROJEKT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128</v>
      </c>
      <c r="D85" s="182" t="s">
        <v>60</v>
      </c>
      <c r="E85" s="182" t="s">
        <v>56</v>
      </c>
      <c r="F85" s="182" t="s">
        <v>57</v>
      </c>
      <c r="G85" s="182" t="s">
        <v>129</v>
      </c>
      <c r="H85" s="182" t="s">
        <v>130</v>
      </c>
      <c r="I85" s="182" t="s">
        <v>131</v>
      </c>
      <c r="J85" s="182" t="s">
        <v>100</v>
      </c>
      <c r="K85" s="183" t="s">
        <v>132</v>
      </c>
      <c r="L85" s="184"/>
      <c r="M85" s="94" t="s">
        <v>19</v>
      </c>
      <c r="N85" s="95" t="s">
        <v>45</v>
      </c>
      <c r="O85" s="95" t="s">
        <v>133</v>
      </c>
      <c r="P85" s="95" t="s">
        <v>134</v>
      </c>
      <c r="Q85" s="95" t="s">
        <v>135</v>
      </c>
      <c r="R85" s="95" t="s">
        <v>136</v>
      </c>
      <c r="S85" s="95" t="s">
        <v>137</v>
      </c>
      <c r="T85" s="96" t="s">
        <v>138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139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383.848790452</v>
      </c>
      <c r="S86" s="98"/>
      <c r="T86" s="188">
        <f>T87</f>
        <v>253.89500000000001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74</v>
      </c>
      <c r="AU86" s="19" t="s">
        <v>101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74</v>
      </c>
      <c r="E87" s="193" t="s">
        <v>384</v>
      </c>
      <c r="F87" s="193" t="s">
        <v>385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P88+P157+P193+P210+P252+P269</f>
        <v>0</v>
      </c>
      <c r="Q87" s="198"/>
      <c r="R87" s="199">
        <f>R88+R157+R193+R210+R252+R269</f>
        <v>383.848790452</v>
      </c>
      <c r="S87" s="198"/>
      <c r="T87" s="200">
        <f>T88+T157+T193+T210+T252+T269</f>
        <v>253.89500000000001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83</v>
      </c>
      <c r="AT87" s="202" t="s">
        <v>74</v>
      </c>
      <c r="AU87" s="202" t="s">
        <v>75</v>
      </c>
      <c r="AY87" s="201" t="s">
        <v>142</v>
      </c>
      <c r="BK87" s="203">
        <f>BK88+BK157+BK193+BK210+BK252+BK269</f>
        <v>0</v>
      </c>
    </row>
    <row r="88" s="12" customFormat="1" ht="22.8" customHeight="1">
      <c r="A88" s="12"/>
      <c r="B88" s="190"/>
      <c r="C88" s="191"/>
      <c r="D88" s="192" t="s">
        <v>74</v>
      </c>
      <c r="E88" s="204" t="s">
        <v>83</v>
      </c>
      <c r="F88" s="204" t="s">
        <v>386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SUM(P89:P156)</f>
        <v>0</v>
      </c>
      <c r="Q88" s="198"/>
      <c r="R88" s="199">
        <f>SUM(R89:R156)</f>
        <v>284.59167550000001</v>
      </c>
      <c r="S88" s="198"/>
      <c r="T88" s="200">
        <f>SUM(T89:T156)</f>
        <v>253.89500000000001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83</v>
      </c>
      <c r="AT88" s="202" t="s">
        <v>74</v>
      </c>
      <c r="AU88" s="202" t="s">
        <v>83</v>
      </c>
      <c r="AY88" s="201" t="s">
        <v>142</v>
      </c>
      <c r="BK88" s="203">
        <f>SUM(BK89:BK156)</f>
        <v>0</v>
      </c>
    </row>
    <row r="89" s="2" customFormat="1" ht="44.25" customHeight="1">
      <c r="A89" s="40"/>
      <c r="B89" s="41"/>
      <c r="C89" s="206" t="s">
        <v>83</v>
      </c>
      <c r="D89" s="206" t="s">
        <v>145</v>
      </c>
      <c r="E89" s="207" t="s">
        <v>387</v>
      </c>
      <c r="F89" s="208" t="s">
        <v>388</v>
      </c>
      <c r="G89" s="209" t="s">
        <v>389</v>
      </c>
      <c r="H89" s="210">
        <v>155</v>
      </c>
      <c r="I89" s="211"/>
      <c r="J89" s="212">
        <f>ROUND(I89*H89,2)</f>
        <v>0</v>
      </c>
      <c r="K89" s="208" t="s">
        <v>390</v>
      </c>
      <c r="L89" s="46"/>
      <c r="M89" s="213" t="s">
        <v>19</v>
      </c>
      <c r="N89" s="214" t="s">
        <v>46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0.42499999999999999</v>
      </c>
      <c r="T89" s="216">
        <f>S89*H89</f>
        <v>65.875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149</v>
      </c>
      <c r="AT89" s="217" t="s">
        <v>145</v>
      </c>
      <c r="AU89" s="217" t="s">
        <v>85</v>
      </c>
      <c r="AY89" s="19" t="s">
        <v>142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83</v>
      </c>
      <c r="BK89" s="218">
        <f>ROUND(I89*H89,2)</f>
        <v>0</v>
      </c>
      <c r="BL89" s="19" t="s">
        <v>149</v>
      </c>
      <c r="BM89" s="217" t="s">
        <v>391</v>
      </c>
    </row>
    <row r="90" s="14" customFormat="1">
      <c r="A90" s="14"/>
      <c r="B90" s="243"/>
      <c r="C90" s="244"/>
      <c r="D90" s="219" t="s">
        <v>239</v>
      </c>
      <c r="E90" s="245" t="s">
        <v>19</v>
      </c>
      <c r="F90" s="246" t="s">
        <v>392</v>
      </c>
      <c r="G90" s="244"/>
      <c r="H90" s="245" t="s">
        <v>19</v>
      </c>
      <c r="I90" s="247"/>
      <c r="J90" s="244"/>
      <c r="K90" s="244"/>
      <c r="L90" s="248"/>
      <c r="M90" s="249"/>
      <c r="N90" s="250"/>
      <c r="O90" s="250"/>
      <c r="P90" s="250"/>
      <c r="Q90" s="250"/>
      <c r="R90" s="250"/>
      <c r="S90" s="250"/>
      <c r="T90" s="25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2" t="s">
        <v>239</v>
      </c>
      <c r="AU90" s="252" t="s">
        <v>85</v>
      </c>
      <c r="AV90" s="14" t="s">
        <v>83</v>
      </c>
      <c r="AW90" s="14" t="s">
        <v>37</v>
      </c>
      <c r="AX90" s="14" t="s">
        <v>75</v>
      </c>
      <c r="AY90" s="252" t="s">
        <v>142</v>
      </c>
    </row>
    <row r="91" s="13" customFormat="1">
      <c r="A91" s="13"/>
      <c r="B91" s="224"/>
      <c r="C91" s="225"/>
      <c r="D91" s="219" t="s">
        <v>239</v>
      </c>
      <c r="E91" s="226" t="s">
        <v>19</v>
      </c>
      <c r="F91" s="227" t="s">
        <v>393</v>
      </c>
      <c r="G91" s="225"/>
      <c r="H91" s="228">
        <v>155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239</v>
      </c>
      <c r="AU91" s="234" t="s">
        <v>85</v>
      </c>
      <c r="AV91" s="13" t="s">
        <v>85</v>
      </c>
      <c r="AW91" s="13" t="s">
        <v>37</v>
      </c>
      <c r="AX91" s="13" t="s">
        <v>83</v>
      </c>
      <c r="AY91" s="234" t="s">
        <v>142</v>
      </c>
    </row>
    <row r="92" s="2" customFormat="1" ht="33" customHeight="1">
      <c r="A92" s="40"/>
      <c r="B92" s="41"/>
      <c r="C92" s="206" t="s">
        <v>85</v>
      </c>
      <c r="D92" s="206" t="s">
        <v>145</v>
      </c>
      <c r="E92" s="207" t="s">
        <v>394</v>
      </c>
      <c r="F92" s="208" t="s">
        <v>395</v>
      </c>
      <c r="G92" s="209" t="s">
        <v>389</v>
      </c>
      <c r="H92" s="210">
        <v>550</v>
      </c>
      <c r="I92" s="211"/>
      <c r="J92" s="212">
        <f>ROUND(I92*H92,2)</f>
        <v>0</v>
      </c>
      <c r="K92" s="208" t="s">
        <v>390</v>
      </c>
      <c r="L92" s="46"/>
      <c r="M92" s="213" t="s">
        <v>19</v>
      </c>
      <c r="N92" s="214" t="s">
        <v>46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0.22</v>
      </c>
      <c r="T92" s="216">
        <f>S92*H92</f>
        <v>121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149</v>
      </c>
      <c r="AT92" s="217" t="s">
        <v>145</v>
      </c>
      <c r="AU92" s="217" t="s">
        <v>85</v>
      </c>
      <c r="AY92" s="19" t="s">
        <v>142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149</v>
      </c>
      <c r="BM92" s="217" t="s">
        <v>396</v>
      </c>
    </row>
    <row r="93" s="14" customFormat="1">
      <c r="A93" s="14"/>
      <c r="B93" s="243"/>
      <c r="C93" s="244"/>
      <c r="D93" s="219" t="s">
        <v>239</v>
      </c>
      <c r="E93" s="245" t="s">
        <v>19</v>
      </c>
      <c r="F93" s="246" t="s">
        <v>392</v>
      </c>
      <c r="G93" s="244"/>
      <c r="H93" s="245" t="s">
        <v>19</v>
      </c>
      <c r="I93" s="247"/>
      <c r="J93" s="244"/>
      <c r="K93" s="244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239</v>
      </c>
      <c r="AU93" s="252" t="s">
        <v>85</v>
      </c>
      <c r="AV93" s="14" t="s">
        <v>83</v>
      </c>
      <c r="AW93" s="14" t="s">
        <v>37</v>
      </c>
      <c r="AX93" s="14" t="s">
        <v>75</v>
      </c>
      <c r="AY93" s="252" t="s">
        <v>142</v>
      </c>
    </row>
    <row r="94" s="14" customFormat="1">
      <c r="A94" s="14"/>
      <c r="B94" s="243"/>
      <c r="C94" s="244"/>
      <c r="D94" s="219" t="s">
        <v>239</v>
      </c>
      <c r="E94" s="245" t="s">
        <v>19</v>
      </c>
      <c r="F94" s="246" t="s">
        <v>397</v>
      </c>
      <c r="G94" s="244"/>
      <c r="H94" s="245" t="s">
        <v>19</v>
      </c>
      <c r="I94" s="247"/>
      <c r="J94" s="244"/>
      <c r="K94" s="244"/>
      <c r="L94" s="248"/>
      <c r="M94" s="249"/>
      <c r="N94" s="250"/>
      <c r="O94" s="250"/>
      <c r="P94" s="250"/>
      <c r="Q94" s="250"/>
      <c r="R94" s="250"/>
      <c r="S94" s="250"/>
      <c r="T94" s="25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2" t="s">
        <v>239</v>
      </c>
      <c r="AU94" s="252" t="s">
        <v>85</v>
      </c>
      <c r="AV94" s="14" t="s">
        <v>83</v>
      </c>
      <c r="AW94" s="14" t="s">
        <v>37</v>
      </c>
      <c r="AX94" s="14" t="s">
        <v>75</v>
      </c>
      <c r="AY94" s="252" t="s">
        <v>142</v>
      </c>
    </row>
    <row r="95" s="13" customFormat="1">
      <c r="A95" s="13"/>
      <c r="B95" s="224"/>
      <c r="C95" s="225"/>
      <c r="D95" s="219" t="s">
        <v>239</v>
      </c>
      <c r="E95" s="226" t="s">
        <v>19</v>
      </c>
      <c r="F95" s="227" t="s">
        <v>398</v>
      </c>
      <c r="G95" s="225"/>
      <c r="H95" s="228">
        <v>550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239</v>
      </c>
      <c r="AU95" s="234" t="s">
        <v>85</v>
      </c>
      <c r="AV95" s="13" t="s">
        <v>85</v>
      </c>
      <c r="AW95" s="13" t="s">
        <v>37</v>
      </c>
      <c r="AX95" s="13" t="s">
        <v>83</v>
      </c>
      <c r="AY95" s="234" t="s">
        <v>142</v>
      </c>
    </row>
    <row r="96" s="2" customFormat="1">
      <c r="A96" s="40"/>
      <c r="B96" s="41"/>
      <c r="C96" s="206" t="s">
        <v>160</v>
      </c>
      <c r="D96" s="206" t="s">
        <v>145</v>
      </c>
      <c r="E96" s="207" t="s">
        <v>399</v>
      </c>
      <c r="F96" s="208" t="s">
        <v>400</v>
      </c>
      <c r="G96" s="209" t="s">
        <v>389</v>
      </c>
      <c r="H96" s="210">
        <v>550</v>
      </c>
      <c r="I96" s="211"/>
      <c r="J96" s="212">
        <f>ROUND(I96*H96,2)</f>
        <v>0</v>
      </c>
      <c r="K96" s="208" t="s">
        <v>401</v>
      </c>
      <c r="L96" s="46"/>
      <c r="M96" s="213" t="s">
        <v>19</v>
      </c>
      <c r="N96" s="214" t="s">
        <v>46</v>
      </c>
      <c r="O96" s="86"/>
      <c r="P96" s="215">
        <f>O96*H96</f>
        <v>0</v>
      </c>
      <c r="Q96" s="215">
        <v>4.795E-05</v>
      </c>
      <c r="R96" s="215">
        <f>Q96*H96</f>
        <v>0.0263725</v>
      </c>
      <c r="S96" s="215">
        <v>0.11500000000000001</v>
      </c>
      <c r="T96" s="216">
        <f>S96*H96</f>
        <v>63.25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149</v>
      </c>
      <c r="AT96" s="217" t="s">
        <v>145</v>
      </c>
      <c r="AU96" s="217" t="s">
        <v>85</v>
      </c>
      <c r="AY96" s="19" t="s">
        <v>142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149</v>
      </c>
      <c r="BM96" s="217" t="s">
        <v>402</v>
      </c>
    </row>
    <row r="97" s="14" customFormat="1">
      <c r="A97" s="14"/>
      <c r="B97" s="243"/>
      <c r="C97" s="244"/>
      <c r="D97" s="219" t="s">
        <v>239</v>
      </c>
      <c r="E97" s="245" t="s">
        <v>19</v>
      </c>
      <c r="F97" s="246" t="s">
        <v>392</v>
      </c>
      <c r="G97" s="244"/>
      <c r="H97" s="245" t="s">
        <v>19</v>
      </c>
      <c r="I97" s="247"/>
      <c r="J97" s="244"/>
      <c r="K97" s="244"/>
      <c r="L97" s="248"/>
      <c r="M97" s="249"/>
      <c r="N97" s="250"/>
      <c r="O97" s="250"/>
      <c r="P97" s="250"/>
      <c r="Q97" s="250"/>
      <c r="R97" s="250"/>
      <c r="S97" s="250"/>
      <c r="T97" s="25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2" t="s">
        <v>239</v>
      </c>
      <c r="AU97" s="252" t="s">
        <v>85</v>
      </c>
      <c r="AV97" s="14" t="s">
        <v>83</v>
      </c>
      <c r="AW97" s="14" t="s">
        <v>37</v>
      </c>
      <c r="AX97" s="14" t="s">
        <v>75</v>
      </c>
      <c r="AY97" s="252" t="s">
        <v>142</v>
      </c>
    </row>
    <row r="98" s="14" customFormat="1">
      <c r="A98" s="14"/>
      <c r="B98" s="243"/>
      <c r="C98" s="244"/>
      <c r="D98" s="219" t="s">
        <v>239</v>
      </c>
      <c r="E98" s="245" t="s">
        <v>19</v>
      </c>
      <c r="F98" s="246" t="s">
        <v>403</v>
      </c>
      <c r="G98" s="244"/>
      <c r="H98" s="245" t="s">
        <v>19</v>
      </c>
      <c r="I98" s="247"/>
      <c r="J98" s="244"/>
      <c r="K98" s="244"/>
      <c r="L98" s="248"/>
      <c r="M98" s="249"/>
      <c r="N98" s="250"/>
      <c r="O98" s="250"/>
      <c r="P98" s="250"/>
      <c r="Q98" s="250"/>
      <c r="R98" s="250"/>
      <c r="S98" s="250"/>
      <c r="T98" s="25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2" t="s">
        <v>239</v>
      </c>
      <c r="AU98" s="252" t="s">
        <v>85</v>
      </c>
      <c r="AV98" s="14" t="s">
        <v>83</v>
      </c>
      <c r="AW98" s="14" t="s">
        <v>37</v>
      </c>
      <c r="AX98" s="14" t="s">
        <v>75</v>
      </c>
      <c r="AY98" s="252" t="s">
        <v>142</v>
      </c>
    </row>
    <row r="99" s="13" customFormat="1">
      <c r="A99" s="13"/>
      <c r="B99" s="224"/>
      <c r="C99" s="225"/>
      <c r="D99" s="219" t="s">
        <v>239</v>
      </c>
      <c r="E99" s="226" t="s">
        <v>19</v>
      </c>
      <c r="F99" s="227" t="s">
        <v>398</v>
      </c>
      <c r="G99" s="225"/>
      <c r="H99" s="228">
        <v>550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239</v>
      </c>
      <c r="AU99" s="234" t="s">
        <v>85</v>
      </c>
      <c r="AV99" s="13" t="s">
        <v>85</v>
      </c>
      <c r="AW99" s="13" t="s">
        <v>37</v>
      </c>
      <c r="AX99" s="13" t="s">
        <v>83</v>
      </c>
      <c r="AY99" s="234" t="s">
        <v>142</v>
      </c>
    </row>
    <row r="100" s="2" customFormat="1">
      <c r="A100" s="40"/>
      <c r="B100" s="41"/>
      <c r="C100" s="206" t="s">
        <v>149</v>
      </c>
      <c r="D100" s="206" t="s">
        <v>145</v>
      </c>
      <c r="E100" s="207" t="s">
        <v>404</v>
      </c>
      <c r="F100" s="208" t="s">
        <v>405</v>
      </c>
      <c r="G100" s="209" t="s">
        <v>163</v>
      </c>
      <c r="H100" s="210">
        <v>13</v>
      </c>
      <c r="I100" s="211"/>
      <c r="J100" s="212">
        <f>ROUND(I100*H100,2)</f>
        <v>0</v>
      </c>
      <c r="K100" s="208" t="s">
        <v>401</v>
      </c>
      <c r="L100" s="46"/>
      <c r="M100" s="213" t="s">
        <v>19</v>
      </c>
      <c r="N100" s="214" t="s">
        <v>46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0.28999999999999998</v>
      </c>
      <c r="T100" s="216">
        <f>S100*H100</f>
        <v>3.7699999999999996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149</v>
      </c>
      <c r="AT100" s="217" t="s">
        <v>145</v>
      </c>
      <c r="AU100" s="217" t="s">
        <v>85</v>
      </c>
      <c r="AY100" s="19" t="s">
        <v>142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149</v>
      </c>
      <c r="BM100" s="217" t="s">
        <v>406</v>
      </c>
    </row>
    <row r="101" s="14" customFormat="1">
      <c r="A101" s="14"/>
      <c r="B101" s="243"/>
      <c r="C101" s="244"/>
      <c r="D101" s="219" t="s">
        <v>239</v>
      </c>
      <c r="E101" s="245" t="s">
        <v>19</v>
      </c>
      <c r="F101" s="246" t="s">
        <v>392</v>
      </c>
      <c r="G101" s="244"/>
      <c r="H101" s="245" t="s">
        <v>19</v>
      </c>
      <c r="I101" s="247"/>
      <c r="J101" s="244"/>
      <c r="K101" s="244"/>
      <c r="L101" s="248"/>
      <c r="M101" s="249"/>
      <c r="N101" s="250"/>
      <c r="O101" s="250"/>
      <c r="P101" s="250"/>
      <c r="Q101" s="250"/>
      <c r="R101" s="250"/>
      <c r="S101" s="250"/>
      <c r="T101" s="25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2" t="s">
        <v>239</v>
      </c>
      <c r="AU101" s="252" t="s">
        <v>85</v>
      </c>
      <c r="AV101" s="14" t="s">
        <v>83</v>
      </c>
      <c r="AW101" s="14" t="s">
        <v>37</v>
      </c>
      <c r="AX101" s="14" t="s">
        <v>75</v>
      </c>
      <c r="AY101" s="252" t="s">
        <v>142</v>
      </c>
    </row>
    <row r="102" s="13" customFormat="1">
      <c r="A102" s="13"/>
      <c r="B102" s="224"/>
      <c r="C102" s="225"/>
      <c r="D102" s="219" t="s">
        <v>239</v>
      </c>
      <c r="E102" s="226" t="s">
        <v>19</v>
      </c>
      <c r="F102" s="227" t="s">
        <v>407</v>
      </c>
      <c r="G102" s="225"/>
      <c r="H102" s="228">
        <v>13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239</v>
      </c>
      <c r="AU102" s="234" t="s">
        <v>85</v>
      </c>
      <c r="AV102" s="13" t="s">
        <v>85</v>
      </c>
      <c r="AW102" s="13" t="s">
        <v>37</v>
      </c>
      <c r="AX102" s="13" t="s">
        <v>83</v>
      </c>
      <c r="AY102" s="234" t="s">
        <v>142</v>
      </c>
    </row>
    <row r="103" s="2" customFormat="1" ht="21.75" customHeight="1">
      <c r="A103" s="40"/>
      <c r="B103" s="41"/>
      <c r="C103" s="206" t="s">
        <v>172</v>
      </c>
      <c r="D103" s="206" t="s">
        <v>145</v>
      </c>
      <c r="E103" s="207" t="s">
        <v>408</v>
      </c>
      <c r="F103" s="208" t="s">
        <v>409</v>
      </c>
      <c r="G103" s="209" t="s">
        <v>278</v>
      </c>
      <c r="H103" s="210">
        <v>377.85000000000002</v>
      </c>
      <c r="I103" s="211"/>
      <c r="J103" s="212">
        <f>ROUND(I103*H103,2)</f>
        <v>0</v>
      </c>
      <c r="K103" s="208" t="s">
        <v>401</v>
      </c>
      <c r="L103" s="46"/>
      <c r="M103" s="213" t="s">
        <v>19</v>
      </c>
      <c r="N103" s="214" t="s">
        <v>46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149</v>
      </c>
      <c r="AT103" s="217" t="s">
        <v>145</v>
      </c>
      <c r="AU103" s="217" t="s">
        <v>85</v>
      </c>
      <c r="AY103" s="19" t="s">
        <v>142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83</v>
      </c>
      <c r="BK103" s="218">
        <f>ROUND(I103*H103,2)</f>
        <v>0</v>
      </c>
      <c r="BL103" s="19" t="s">
        <v>149</v>
      </c>
      <c r="BM103" s="217" t="s">
        <v>410</v>
      </c>
    </row>
    <row r="104" s="14" customFormat="1">
      <c r="A104" s="14"/>
      <c r="B104" s="243"/>
      <c r="C104" s="244"/>
      <c r="D104" s="219" t="s">
        <v>239</v>
      </c>
      <c r="E104" s="245" t="s">
        <v>19</v>
      </c>
      <c r="F104" s="246" t="s">
        <v>411</v>
      </c>
      <c r="G104" s="244"/>
      <c r="H104" s="245" t="s">
        <v>19</v>
      </c>
      <c r="I104" s="247"/>
      <c r="J104" s="244"/>
      <c r="K104" s="244"/>
      <c r="L104" s="248"/>
      <c r="M104" s="249"/>
      <c r="N104" s="250"/>
      <c r="O104" s="250"/>
      <c r="P104" s="250"/>
      <c r="Q104" s="250"/>
      <c r="R104" s="250"/>
      <c r="S104" s="250"/>
      <c r="T104" s="25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2" t="s">
        <v>239</v>
      </c>
      <c r="AU104" s="252" t="s">
        <v>85</v>
      </c>
      <c r="AV104" s="14" t="s">
        <v>83</v>
      </c>
      <c r="AW104" s="14" t="s">
        <v>37</v>
      </c>
      <c r="AX104" s="14" t="s">
        <v>75</v>
      </c>
      <c r="AY104" s="252" t="s">
        <v>142</v>
      </c>
    </row>
    <row r="105" s="14" customFormat="1">
      <c r="A105" s="14"/>
      <c r="B105" s="243"/>
      <c r="C105" s="244"/>
      <c r="D105" s="219" t="s">
        <v>239</v>
      </c>
      <c r="E105" s="245" t="s">
        <v>19</v>
      </c>
      <c r="F105" s="246" t="s">
        <v>412</v>
      </c>
      <c r="G105" s="244"/>
      <c r="H105" s="245" t="s">
        <v>19</v>
      </c>
      <c r="I105" s="247"/>
      <c r="J105" s="244"/>
      <c r="K105" s="244"/>
      <c r="L105" s="248"/>
      <c r="M105" s="249"/>
      <c r="N105" s="250"/>
      <c r="O105" s="250"/>
      <c r="P105" s="250"/>
      <c r="Q105" s="250"/>
      <c r="R105" s="250"/>
      <c r="S105" s="250"/>
      <c r="T105" s="25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2" t="s">
        <v>239</v>
      </c>
      <c r="AU105" s="252" t="s">
        <v>85</v>
      </c>
      <c r="AV105" s="14" t="s">
        <v>83</v>
      </c>
      <c r="AW105" s="14" t="s">
        <v>37</v>
      </c>
      <c r="AX105" s="14" t="s">
        <v>75</v>
      </c>
      <c r="AY105" s="252" t="s">
        <v>142</v>
      </c>
    </row>
    <row r="106" s="13" customFormat="1">
      <c r="A106" s="13"/>
      <c r="B106" s="224"/>
      <c r="C106" s="225"/>
      <c r="D106" s="219" t="s">
        <v>239</v>
      </c>
      <c r="E106" s="226" t="s">
        <v>19</v>
      </c>
      <c r="F106" s="227" t="s">
        <v>413</v>
      </c>
      <c r="G106" s="225"/>
      <c r="H106" s="228">
        <v>236.94999999999999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239</v>
      </c>
      <c r="AU106" s="234" t="s">
        <v>85</v>
      </c>
      <c r="AV106" s="13" t="s">
        <v>85</v>
      </c>
      <c r="AW106" s="13" t="s">
        <v>37</v>
      </c>
      <c r="AX106" s="13" t="s">
        <v>75</v>
      </c>
      <c r="AY106" s="234" t="s">
        <v>142</v>
      </c>
    </row>
    <row r="107" s="13" customFormat="1">
      <c r="A107" s="13"/>
      <c r="B107" s="224"/>
      <c r="C107" s="225"/>
      <c r="D107" s="219" t="s">
        <v>239</v>
      </c>
      <c r="E107" s="226" t="s">
        <v>19</v>
      </c>
      <c r="F107" s="227" t="s">
        <v>414</v>
      </c>
      <c r="G107" s="225"/>
      <c r="H107" s="228">
        <v>4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239</v>
      </c>
      <c r="AU107" s="234" t="s">
        <v>85</v>
      </c>
      <c r="AV107" s="13" t="s">
        <v>85</v>
      </c>
      <c r="AW107" s="13" t="s">
        <v>37</v>
      </c>
      <c r="AX107" s="13" t="s">
        <v>75</v>
      </c>
      <c r="AY107" s="234" t="s">
        <v>142</v>
      </c>
    </row>
    <row r="108" s="15" customFormat="1">
      <c r="A108" s="15"/>
      <c r="B108" s="253"/>
      <c r="C108" s="254"/>
      <c r="D108" s="219" t="s">
        <v>239</v>
      </c>
      <c r="E108" s="255" t="s">
        <v>19</v>
      </c>
      <c r="F108" s="256" t="s">
        <v>415</v>
      </c>
      <c r="G108" s="254"/>
      <c r="H108" s="257">
        <v>240.94999999999999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3" t="s">
        <v>239</v>
      </c>
      <c r="AU108" s="263" t="s">
        <v>85</v>
      </c>
      <c r="AV108" s="15" t="s">
        <v>160</v>
      </c>
      <c r="AW108" s="15" t="s">
        <v>37</v>
      </c>
      <c r="AX108" s="15" t="s">
        <v>75</v>
      </c>
      <c r="AY108" s="263" t="s">
        <v>142</v>
      </c>
    </row>
    <row r="109" s="14" customFormat="1">
      <c r="A109" s="14"/>
      <c r="B109" s="243"/>
      <c r="C109" s="244"/>
      <c r="D109" s="219" t="s">
        <v>239</v>
      </c>
      <c r="E109" s="245" t="s">
        <v>19</v>
      </c>
      <c r="F109" s="246" t="s">
        <v>416</v>
      </c>
      <c r="G109" s="244"/>
      <c r="H109" s="245" t="s">
        <v>19</v>
      </c>
      <c r="I109" s="247"/>
      <c r="J109" s="244"/>
      <c r="K109" s="244"/>
      <c r="L109" s="248"/>
      <c r="M109" s="249"/>
      <c r="N109" s="250"/>
      <c r="O109" s="250"/>
      <c r="P109" s="250"/>
      <c r="Q109" s="250"/>
      <c r="R109" s="250"/>
      <c r="S109" s="250"/>
      <c r="T109" s="25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2" t="s">
        <v>239</v>
      </c>
      <c r="AU109" s="252" t="s">
        <v>85</v>
      </c>
      <c r="AV109" s="14" t="s">
        <v>83</v>
      </c>
      <c r="AW109" s="14" t="s">
        <v>37</v>
      </c>
      <c r="AX109" s="14" t="s">
        <v>75</v>
      </c>
      <c r="AY109" s="252" t="s">
        <v>142</v>
      </c>
    </row>
    <row r="110" s="13" customFormat="1">
      <c r="A110" s="13"/>
      <c r="B110" s="224"/>
      <c r="C110" s="225"/>
      <c r="D110" s="219" t="s">
        <v>239</v>
      </c>
      <c r="E110" s="226" t="s">
        <v>19</v>
      </c>
      <c r="F110" s="227" t="s">
        <v>417</v>
      </c>
      <c r="G110" s="225"/>
      <c r="H110" s="228">
        <v>135.40000000000001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239</v>
      </c>
      <c r="AU110" s="234" t="s">
        <v>85</v>
      </c>
      <c r="AV110" s="13" t="s">
        <v>85</v>
      </c>
      <c r="AW110" s="13" t="s">
        <v>37</v>
      </c>
      <c r="AX110" s="13" t="s">
        <v>75</v>
      </c>
      <c r="AY110" s="234" t="s">
        <v>142</v>
      </c>
    </row>
    <row r="111" s="13" customFormat="1">
      <c r="A111" s="13"/>
      <c r="B111" s="224"/>
      <c r="C111" s="225"/>
      <c r="D111" s="219" t="s">
        <v>239</v>
      </c>
      <c r="E111" s="226" t="s">
        <v>19</v>
      </c>
      <c r="F111" s="227" t="s">
        <v>418</v>
      </c>
      <c r="G111" s="225"/>
      <c r="H111" s="228">
        <v>1.5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239</v>
      </c>
      <c r="AU111" s="234" t="s">
        <v>85</v>
      </c>
      <c r="AV111" s="13" t="s">
        <v>85</v>
      </c>
      <c r="AW111" s="13" t="s">
        <v>37</v>
      </c>
      <c r="AX111" s="13" t="s">
        <v>75</v>
      </c>
      <c r="AY111" s="234" t="s">
        <v>142</v>
      </c>
    </row>
    <row r="112" s="15" customFormat="1">
      <c r="A112" s="15"/>
      <c r="B112" s="253"/>
      <c r="C112" s="254"/>
      <c r="D112" s="219" t="s">
        <v>239</v>
      </c>
      <c r="E112" s="255" t="s">
        <v>19</v>
      </c>
      <c r="F112" s="256" t="s">
        <v>415</v>
      </c>
      <c r="G112" s="254"/>
      <c r="H112" s="257">
        <v>136.90000000000001</v>
      </c>
      <c r="I112" s="258"/>
      <c r="J112" s="254"/>
      <c r="K112" s="254"/>
      <c r="L112" s="259"/>
      <c r="M112" s="260"/>
      <c r="N112" s="261"/>
      <c r="O112" s="261"/>
      <c r="P112" s="261"/>
      <c r="Q112" s="261"/>
      <c r="R112" s="261"/>
      <c r="S112" s="261"/>
      <c r="T112" s="262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3" t="s">
        <v>239</v>
      </c>
      <c r="AU112" s="263" t="s">
        <v>85</v>
      </c>
      <c r="AV112" s="15" t="s">
        <v>160</v>
      </c>
      <c r="AW112" s="15" t="s">
        <v>37</v>
      </c>
      <c r="AX112" s="15" t="s">
        <v>75</v>
      </c>
      <c r="AY112" s="263" t="s">
        <v>142</v>
      </c>
    </row>
    <row r="113" s="16" customFormat="1">
      <c r="A113" s="16"/>
      <c r="B113" s="264"/>
      <c r="C113" s="265"/>
      <c r="D113" s="219" t="s">
        <v>239</v>
      </c>
      <c r="E113" s="266" t="s">
        <v>19</v>
      </c>
      <c r="F113" s="267" t="s">
        <v>419</v>
      </c>
      <c r="G113" s="265"/>
      <c r="H113" s="268">
        <v>377.85000000000002</v>
      </c>
      <c r="I113" s="269"/>
      <c r="J113" s="265"/>
      <c r="K113" s="265"/>
      <c r="L113" s="270"/>
      <c r="M113" s="271"/>
      <c r="N113" s="272"/>
      <c r="O113" s="272"/>
      <c r="P113" s="272"/>
      <c r="Q113" s="272"/>
      <c r="R113" s="272"/>
      <c r="S113" s="272"/>
      <c r="T113" s="27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4" t="s">
        <v>239</v>
      </c>
      <c r="AU113" s="274" t="s">
        <v>85</v>
      </c>
      <c r="AV113" s="16" t="s">
        <v>149</v>
      </c>
      <c r="AW113" s="16" t="s">
        <v>37</v>
      </c>
      <c r="AX113" s="16" t="s">
        <v>83</v>
      </c>
      <c r="AY113" s="274" t="s">
        <v>142</v>
      </c>
    </row>
    <row r="114" s="2" customFormat="1">
      <c r="A114" s="40"/>
      <c r="B114" s="41"/>
      <c r="C114" s="206" t="s">
        <v>176</v>
      </c>
      <c r="D114" s="206" t="s">
        <v>145</v>
      </c>
      <c r="E114" s="207" t="s">
        <v>420</v>
      </c>
      <c r="F114" s="208" t="s">
        <v>421</v>
      </c>
      <c r="G114" s="209" t="s">
        <v>278</v>
      </c>
      <c r="H114" s="210">
        <v>1.28</v>
      </c>
      <c r="I114" s="211"/>
      <c r="J114" s="212">
        <f>ROUND(I114*H114,2)</f>
        <v>0</v>
      </c>
      <c r="K114" s="208" t="s">
        <v>390</v>
      </c>
      <c r="L114" s="46"/>
      <c r="M114" s="213" t="s">
        <v>19</v>
      </c>
      <c r="N114" s="214" t="s">
        <v>46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149</v>
      </c>
      <c r="AT114" s="217" t="s">
        <v>145</v>
      </c>
      <c r="AU114" s="217" t="s">
        <v>85</v>
      </c>
      <c r="AY114" s="19" t="s">
        <v>142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83</v>
      </c>
      <c r="BK114" s="218">
        <f>ROUND(I114*H114,2)</f>
        <v>0</v>
      </c>
      <c r="BL114" s="19" t="s">
        <v>149</v>
      </c>
      <c r="BM114" s="217" t="s">
        <v>422</v>
      </c>
    </row>
    <row r="115" s="13" customFormat="1">
      <c r="A115" s="13"/>
      <c r="B115" s="224"/>
      <c r="C115" s="225"/>
      <c r="D115" s="219" t="s">
        <v>239</v>
      </c>
      <c r="E115" s="226" t="s">
        <v>19</v>
      </c>
      <c r="F115" s="227" t="s">
        <v>423</v>
      </c>
      <c r="G115" s="225"/>
      <c r="H115" s="228">
        <v>1.28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239</v>
      </c>
      <c r="AU115" s="234" t="s">
        <v>85</v>
      </c>
      <c r="AV115" s="13" t="s">
        <v>85</v>
      </c>
      <c r="AW115" s="13" t="s">
        <v>37</v>
      </c>
      <c r="AX115" s="13" t="s">
        <v>83</v>
      </c>
      <c r="AY115" s="234" t="s">
        <v>142</v>
      </c>
    </row>
    <row r="116" s="2" customFormat="1">
      <c r="A116" s="40"/>
      <c r="B116" s="41"/>
      <c r="C116" s="206" t="s">
        <v>180</v>
      </c>
      <c r="D116" s="206" t="s">
        <v>145</v>
      </c>
      <c r="E116" s="207" t="s">
        <v>424</v>
      </c>
      <c r="F116" s="208" t="s">
        <v>425</v>
      </c>
      <c r="G116" s="209" t="s">
        <v>278</v>
      </c>
      <c r="H116" s="210">
        <v>3.4199999999999999</v>
      </c>
      <c r="I116" s="211"/>
      <c r="J116" s="212">
        <f>ROUND(I116*H116,2)</f>
        <v>0</v>
      </c>
      <c r="K116" s="208" t="s">
        <v>390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149</v>
      </c>
      <c r="AT116" s="217" t="s">
        <v>145</v>
      </c>
      <c r="AU116" s="217" t="s">
        <v>85</v>
      </c>
      <c r="AY116" s="19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149</v>
      </c>
      <c r="BM116" s="217" t="s">
        <v>426</v>
      </c>
    </row>
    <row r="117" s="13" customFormat="1">
      <c r="A117" s="13"/>
      <c r="B117" s="224"/>
      <c r="C117" s="225"/>
      <c r="D117" s="219" t="s">
        <v>239</v>
      </c>
      <c r="E117" s="226" t="s">
        <v>19</v>
      </c>
      <c r="F117" s="227" t="s">
        <v>427</v>
      </c>
      <c r="G117" s="225"/>
      <c r="H117" s="228">
        <v>3.4199999999999999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239</v>
      </c>
      <c r="AU117" s="234" t="s">
        <v>85</v>
      </c>
      <c r="AV117" s="13" t="s">
        <v>85</v>
      </c>
      <c r="AW117" s="13" t="s">
        <v>37</v>
      </c>
      <c r="AX117" s="13" t="s">
        <v>83</v>
      </c>
      <c r="AY117" s="234" t="s">
        <v>142</v>
      </c>
    </row>
    <row r="118" s="2" customFormat="1">
      <c r="A118" s="40"/>
      <c r="B118" s="41"/>
      <c r="C118" s="206" t="s">
        <v>186</v>
      </c>
      <c r="D118" s="206" t="s">
        <v>145</v>
      </c>
      <c r="E118" s="207" t="s">
        <v>428</v>
      </c>
      <c r="F118" s="208" t="s">
        <v>429</v>
      </c>
      <c r="G118" s="209" t="s">
        <v>278</v>
      </c>
      <c r="H118" s="210">
        <v>377.85000000000002</v>
      </c>
      <c r="I118" s="211"/>
      <c r="J118" s="212">
        <f>ROUND(I118*H118,2)</f>
        <v>0</v>
      </c>
      <c r="K118" s="208" t="s">
        <v>390</v>
      </c>
      <c r="L118" s="46"/>
      <c r="M118" s="213" t="s">
        <v>19</v>
      </c>
      <c r="N118" s="214" t="s">
        <v>46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149</v>
      </c>
      <c r="AT118" s="217" t="s">
        <v>145</v>
      </c>
      <c r="AU118" s="217" t="s">
        <v>85</v>
      </c>
      <c r="AY118" s="19" t="s">
        <v>142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149</v>
      </c>
      <c r="BM118" s="217" t="s">
        <v>430</v>
      </c>
    </row>
    <row r="119" s="13" customFormat="1">
      <c r="A119" s="13"/>
      <c r="B119" s="224"/>
      <c r="C119" s="225"/>
      <c r="D119" s="219" t="s">
        <v>239</v>
      </c>
      <c r="E119" s="226" t="s">
        <v>19</v>
      </c>
      <c r="F119" s="227" t="s">
        <v>431</v>
      </c>
      <c r="G119" s="225"/>
      <c r="H119" s="228">
        <v>240.94999999999999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239</v>
      </c>
      <c r="AU119" s="234" t="s">
        <v>85</v>
      </c>
      <c r="AV119" s="13" t="s">
        <v>85</v>
      </c>
      <c r="AW119" s="13" t="s">
        <v>37</v>
      </c>
      <c r="AX119" s="13" t="s">
        <v>75</v>
      </c>
      <c r="AY119" s="234" t="s">
        <v>142</v>
      </c>
    </row>
    <row r="120" s="13" customFormat="1">
      <c r="A120" s="13"/>
      <c r="B120" s="224"/>
      <c r="C120" s="225"/>
      <c r="D120" s="219" t="s">
        <v>239</v>
      </c>
      <c r="E120" s="226" t="s">
        <v>19</v>
      </c>
      <c r="F120" s="227" t="s">
        <v>432</v>
      </c>
      <c r="G120" s="225"/>
      <c r="H120" s="228">
        <v>136.90000000000001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239</v>
      </c>
      <c r="AU120" s="234" t="s">
        <v>85</v>
      </c>
      <c r="AV120" s="13" t="s">
        <v>85</v>
      </c>
      <c r="AW120" s="13" t="s">
        <v>37</v>
      </c>
      <c r="AX120" s="13" t="s">
        <v>75</v>
      </c>
      <c r="AY120" s="234" t="s">
        <v>142</v>
      </c>
    </row>
    <row r="121" s="16" customFormat="1">
      <c r="A121" s="16"/>
      <c r="B121" s="264"/>
      <c r="C121" s="265"/>
      <c r="D121" s="219" t="s">
        <v>239</v>
      </c>
      <c r="E121" s="266" t="s">
        <v>19</v>
      </c>
      <c r="F121" s="267" t="s">
        <v>419</v>
      </c>
      <c r="G121" s="265"/>
      <c r="H121" s="268">
        <v>377.85000000000002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4" t="s">
        <v>239</v>
      </c>
      <c r="AU121" s="274" t="s">
        <v>85</v>
      </c>
      <c r="AV121" s="16" t="s">
        <v>149</v>
      </c>
      <c r="AW121" s="16" t="s">
        <v>37</v>
      </c>
      <c r="AX121" s="16" t="s">
        <v>83</v>
      </c>
      <c r="AY121" s="274" t="s">
        <v>142</v>
      </c>
    </row>
    <row r="122" s="2" customFormat="1">
      <c r="A122" s="40"/>
      <c r="B122" s="41"/>
      <c r="C122" s="206" t="s">
        <v>191</v>
      </c>
      <c r="D122" s="206" t="s">
        <v>145</v>
      </c>
      <c r="E122" s="207" t="s">
        <v>433</v>
      </c>
      <c r="F122" s="208" t="s">
        <v>434</v>
      </c>
      <c r="G122" s="209" t="s">
        <v>278</v>
      </c>
      <c r="H122" s="210">
        <v>15</v>
      </c>
      <c r="I122" s="211"/>
      <c r="J122" s="212">
        <f>ROUND(I122*H122,2)</f>
        <v>0</v>
      </c>
      <c r="K122" s="208" t="s">
        <v>390</v>
      </c>
      <c r="L122" s="46"/>
      <c r="M122" s="213" t="s">
        <v>19</v>
      </c>
      <c r="N122" s="214" t="s">
        <v>46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149</v>
      </c>
      <c r="AT122" s="217" t="s">
        <v>145</v>
      </c>
      <c r="AU122" s="217" t="s">
        <v>85</v>
      </c>
      <c r="AY122" s="19" t="s">
        <v>142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149</v>
      </c>
      <c r="BM122" s="217" t="s">
        <v>435</v>
      </c>
    </row>
    <row r="123" s="13" customFormat="1">
      <c r="A123" s="13"/>
      <c r="B123" s="224"/>
      <c r="C123" s="225"/>
      <c r="D123" s="219" t="s">
        <v>239</v>
      </c>
      <c r="E123" s="226" t="s">
        <v>19</v>
      </c>
      <c r="F123" s="227" t="s">
        <v>436</v>
      </c>
      <c r="G123" s="225"/>
      <c r="H123" s="228">
        <v>15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239</v>
      </c>
      <c r="AU123" s="234" t="s">
        <v>85</v>
      </c>
      <c r="AV123" s="13" t="s">
        <v>85</v>
      </c>
      <c r="AW123" s="13" t="s">
        <v>37</v>
      </c>
      <c r="AX123" s="13" t="s">
        <v>83</v>
      </c>
      <c r="AY123" s="234" t="s">
        <v>142</v>
      </c>
    </row>
    <row r="124" s="2" customFormat="1">
      <c r="A124" s="40"/>
      <c r="B124" s="41"/>
      <c r="C124" s="206" t="s">
        <v>195</v>
      </c>
      <c r="D124" s="206" t="s">
        <v>145</v>
      </c>
      <c r="E124" s="207" t="s">
        <v>437</v>
      </c>
      <c r="F124" s="208" t="s">
        <v>438</v>
      </c>
      <c r="G124" s="209" t="s">
        <v>278</v>
      </c>
      <c r="H124" s="210">
        <v>377.85000000000002</v>
      </c>
      <c r="I124" s="211"/>
      <c r="J124" s="212">
        <f>ROUND(I124*H124,2)</f>
        <v>0</v>
      </c>
      <c r="K124" s="208" t="s">
        <v>401</v>
      </c>
      <c r="L124" s="46"/>
      <c r="M124" s="213" t="s">
        <v>19</v>
      </c>
      <c r="N124" s="214" t="s">
        <v>46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149</v>
      </c>
      <c r="AT124" s="217" t="s">
        <v>145</v>
      </c>
      <c r="AU124" s="217" t="s">
        <v>85</v>
      </c>
      <c r="AY124" s="19" t="s">
        <v>142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149</v>
      </c>
      <c r="BM124" s="217" t="s">
        <v>439</v>
      </c>
    </row>
    <row r="125" s="13" customFormat="1">
      <c r="A125" s="13"/>
      <c r="B125" s="224"/>
      <c r="C125" s="225"/>
      <c r="D125" s="219" t="s">
        <v>239</v>
      </c>
      <c r="E125" s="226" t="s">
        <v>19</v>
      </c>
      <c r="F125" s="227" t="s">
        <v>431</v>
      </c>
      <c r="G125" s="225"/>
      <c r="H125" s="228">
        <v>240.94999999999999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239</v>
      </c>
      <c r="AU125" s="234" t="s">
        <v>85</v>
      </c>
      <c r="AV125" s="13" t="s">
        <v>85</v>
      </c>
      <c r="AW125" s="13" t="s">
        <v>37</v>
      </c>
      <c r="AX125" s="13" t="s">
        <v>75</v>
      </c>
      <c r="AY125" s="234" t="s">
        <v>142</v>
      </c>
    </row>
    <row r="126" s="13" customFormat="1">
      <c r="A126" s="13"/>
      <c r="B126" s="224"/>
      <c r="C126" s="225"/>
      <c r="D126" s="219" t="s">
        <v>239</v>
      </c>
      <c r="E126" s="226" t="s">
        <v>19</v>
      </c>
      <c r="F126" s="227" t="s">
        <v>432</v>
      </c>
      <c r="G126" s="225"/>
      <c r="H126" s="228">
        <v>136.90000000000001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239</v>
      </c>
      <c r="AU126" s="234" t="s">
        <v>85</v>
      </c>
      <c r="AV126" s="13" t="s">
        <v>85</v>
      </c>
      <c r="AW126" s="13" t="s">
        <v>37</v>
      </c>
      <c r="AX126" s="13" t="s">
        <v>75</v>
      </c>
      <c r="AY126" s="234" t="s">
        <v>142</v>
      </c>
    </row>
    <row r="127" s="16" customFormat="1">
      <c r="A127" s="16"/>
      <c r="B127" s="264"/>
      <c r="C127" s="265"/>
      <c r="D127" s="219" t="s">
        <v>239</v>
      </c>
      <c r="E127" s="266" t="s">
        <v>19</v>
      </c>
      <c r="F127" s="267" t="s">
        <v>419</v>
      </c>
      <c r="G127" s="265"/>
      <c r="H127" s="268">
        <v>377.85000000000002</v>
      </c>
      <c r="I127" s="269"/>
      <c r="J127" s="265"/>
      <c r="K127" s="265"/>
      <c r="L127" s="270"/>
      <c r="M127" s="271"/>
      <c r="N127" s="272"/>
      <c r="O127" s="272"/>
      <c r="P127" s="272"/>
      <c r="Q127" s="272"/>
      <c r="R127" s="272"/>
      <c r="S127" s="272"/>
      <c r="T127" s="273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4" t="s">
        <v>239</v>
      </c>
      <c r="AU127" s="274" t="s">
        <v>85</v>
      </c>
      <c r="AV127" s="16" t="s">
        <v>149</v>
      </c>
      <c r="AW127" s="16" t="s">
        <v>37</v>
      </c>
      <c r="AX127" s="16" t="s">
        <v>83</v>
      </c>
      <c r="AY127" s="274" t="s">
        <v>142</v>
      </c>
    </row>
    <row r="128" s="2" customFormat="1">
      <c r="A128" s="40"/>
      <c r="B128" s="41"/>
      <c r="C128" s="206" t="s">
        <v>199</v>
      </c>
      <c r="D128" s="206" t="s">
        <v>145</v>
      </c>
      <c r="E128" s="207" t="s">
        <v>440</v>
      </c>
      <c r="F128" s="208" t="s">
        <v>441</v>
      </c>
      <c r="G128" s="209" t="s">
        <v>442</v>
      </c>
      <c r="H128" s="210">
        <v>680.13</v>
      </c>
      <c r="I128" s="211"/>
      <c r="J128" s="212">
        <f>ROUND(I128*H128,2)</f>
        <v>0</v>
      </c>
      <c r="K128" s="208" t="s">
        <v>390</v>
      </c>
      <c r="L128" s="46"/>
      <c r="M128" s="213" t="s">
        <v>19</v>
      </c>
      <c r="N128" s="214" t="s">
        <v>46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149</v>
      </c>
      <c r="AT128" s="217" t="s">
        <v>145</v>
      </c>
      <c r="AU128" s="217" t="s">
        <v>85</v>
      </c>
      <c r="AY128" s="19" t="s">
        <v>142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83</v>
      </c>
      <c r="BK128" s="218">
        <f>ROUND(I128*H128,2)</f>
        <v>0</v>
      </c>
      <c r="BL128" s="19" t="s">
        <v>149</v>
      </c>
      <c r="BM128" s="217" t="s">
        <v>443</v>
      </c>
    </row>
    <row r="129" s="13" customFormat="1">
      <c r="A129" s="13"/>
      <c r="B129" s="224"/>
      <c r="C129" s="225"/>
      <c r="D129" s="219" t="s">
        <v>239</v>
      </c>
      <c r="E129" s="226" t="s">
        <v>19</v>
      </c>
      <c r="F129" s="227" t="s">
        <v>444</v>
      </c>
      <c r="G129" s="225"/>
      <c r="H129" s="228">
        <v>433.70999999999998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239</v>
      </c>
      <c r="AU129" s="234" t="s">
        <v>85</v>
      </c>
      <c r="AV129" s="13" t="s">
        <v>85</v>
      </c>
      <c r="AW129" s="13" t="s">
        <v>37</v>
      </c>
      <c r="AX129" s="13" t="s">
        <v>75</v>
      </c>
      <c r="AY129" s="234" t="s">
        <v>142</v>
      </c>
    </row>
    <row r="130" s="13" customFormat="1">
      <c r="A130" s="13"/>
      <c r="B130" s="224"/>
      <c r="C130" s="225"/>
      <c r="D130" s="219" t="s">
        <v>239</v>
      </c>
      <c r="E130" s="226" t="s">
        <v>19</v>
      </c>
      <c r="F130" s="227" t="s">
        <v>445</v>
      </c>
      <c r="G130" s="225"/>
      <c r="H130" s="228">
        <v>246.41999999999999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239</v>
      </c>
      <c r="AU130" s="234" t="s">
        <v>85</v>
      </c>
      <c r="AV130" s="13" t="s">
        <v>85</v>
      </c>
      <c r="AW130" s="13" t="s">
        <v>37</v>
      </c>
      <c r="AX130" s="13" t="s">
        <v>75</v>
      </c>
      <c r="AY130" s="234" t="s">
        <v>142</v>
      </c>
    </row>
    <row r="131" s="16" customFormat="1">
      <c r="A131" s="16"/>
      <c r="B131" s="264"/>
      <c r="C131" s="265"/>
      <c r="D131" s="219" t="s">
        <v>239</v>
      </c>
      <c r="E131" s="266" t="s">
        <v>19</v>
      </c>
      <c r="F131" s="267" t="s">
        <v>419</v>
      </c>
      <c r="G131" s="265"/>
      <c r="H131" s="268">
        <v>680.13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4" t="s">
        <v>239</v>
      </c>
      <c r="AU131" s="274" t="s">
        <v>85</v>
      </c>
      <c r="AV131" s="16" t="s">
        <v>149</v>
      </c>
      <c r="AW131" s="16" t="s">
        <v>37</v>
      </c>
      <c r="AX131" s="16" t="s">
        <v>83</v>
      </c>
      <c r="AY131" s="274" t="s">
        <v>142</v>
      </c>
    </row>
    <row r="132" s="2" customFormat="1">
      <c r="A132" s="40"/>
      <c r="B132" s="41"/>
      <c r="C132" s="206" t="s">
        <v>205</v>
      </c>
      <c r="D132" s="206" t="s">
        <v>145</v>
      </c>
      <c r="E132" s="207" t="s">
        <v>446</v>
      </c>
      <c r="F132" s="208" t="s">
        <v>447</v>
      </c>
      <c r="G132" s="209" t="s">
        <v>389</v>
      </c>
      <c r="H132" s="210">
        <v>1053</v>
      </c>
      <c r="I132" s="211"/>
      <c r="J132" s="212">
        <f>ROUND(I132*H132,2)</f>
        <v>0</v>
      </c>
      <c r="K132" s="208" t="s">
        <v>401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149</v>
      </c>
      <c r="AT132" s="217" t="s">
        <v>145</v>
      </c>
      <c r="AU132" s="217" t="s">
        <v>85</v>
      </c>
      <c r="AY132" s="19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149</v>
      </c>
      <c r="BM132" s="217" t="s">
        <v>448</v>
      </c>
    </row>
    <row r="133" s="14" customFormat="1">
      <c r="A133" s="14"/>
      <c r="B133" s="243"/>
      <c r="C133" s="244"/>
      <c r="D133" s="219" t="s">
        <v>239</v>
      </c>
      <c r="E133" s="245" t="s">
        <v>19</v>
      </c>
      <c r="F133" s="246" t="s">
        <v>411</v>
      </c>
      <c r="G133" s="244"/>
      <c r="H133" s="245" t="s">
        <v>19</v>
      </c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239</v>
      </c>
      <c r="AU133" s="252" t="s">
        <v>85</v>
      </c>
      <c r="AV133" s="14" t="s">
        <v>83</v>
      </c>
      <c r="AW133" s="14" t="s">
        <v>37</v>
      </c>
      <c r="AX133" s="14" t="s">
        <v>75</v>
      </c>
      <c r="AY133" s="252" t="s">
        <v>142</v>
      </c>
    </row>
    <row r="134" s="13" customFormat="1">
      <c r="A134" s="13"/>
      <c r="B134" s="224"/>
      <c r="C134" s="225"/>
      <c r="D134" s="219" t="s">
        <v>239</v>
      </c>
      <c r="E134" s="226" t="s">
        <v>19</v>
      </c>
      <c r="F134" s="227" t="s">
        <v>449</v>
      </c>
      <c r="G134" s="225"/>
      <c r="H134" s="228">
        <v>633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239</v>
      </c>
      <c r="AU134" s="234" t="s">
        <v>85</v>
      </c>
      <c r="AV134" s="13" t="s">
        <v>85</v>
      </c>
      <c r="AW134" s="13" t="s">
        <v>37</v>
      </c>
      <c r="AX134" s="13" t="s">
        <v>75</v>
      </c>
      <c r="AY134" s="234" t="s">
        <v>142</v>
      </c>
    </row>
    <row r="135" s="13" customFormat="1">
      <c r="A135" s="13"/>
      <c r="B135" s="224"/>
      <c r="C135" s="225"/>
      <c r="D135" s="219" t="s">
        <v>239</v>
      </c>
      <c r="E135" s="226" t="s">
        <v>19</v>
      </c>
      <c r="F135" s="227" t="s">
        <v>450</v>
      </c>
      <c r="G135" s="225"/>
      <c r="H135" s="228">
        <v>420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239</v>
      </c>
      <c r="AU135" s="234" t="s">
        <v>85</v>
      </c>
      <c r="AV135" s="13" t="s">
        <v>85</v>
      </c>
      <c r="AW135" s="13" t="s">
        <v>37</v>
      </c>
      <c r="AX135" s="13" t="s">
        <v>75</v>
      </c>
      <c r="AY135" s="234" t="s">
        <v>142</v>
      </c>
    </row>
    <row r="136" s="16" customFormat="1">
      <c r="A136" s="16"/>
      <c r="B136" s="264"/>
      <c r="C136" s="265"/>
      <c r="D136" s="219" t="s">
        <v>239</v>
      </c>
      <c r="E136" s="266" t="s">
        <v>19</v>
      </c>
      <c r="F136" s="267" t="s">
        <v>419</v>
      </c>
      <c r="G136" s="265"/>
      <c r="H136" s="268">
        <v>1053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4" t="s">
        <v>239</v>
      </c>
      <c r="AU136" s="274" t="s">
        <v>85</v>
      </c>
      <c r="AV136" s="16" t="s">
        <v>149</v>
      </c>
      <c r="AW136" s="16" t="s">
        <v>37</v>
      </c>
      <c r="AX136" s="16" t="s">
        <v>83</v>
      </c>
      <c r="AY136" s="274" t="s">
        <v>142</v>
      </c>
    </row>
    <row r="137" s="2" customFormat="1" ht="16.5" customHeight="1">
      <c r="A137" s="40"/>
      <c r="B137" s="41"/>
      <c r="C137" s="275" t="s">
        <v>211</v>
      </c>
      <c r="D137" s="275" t="s">
        <v>451</v>
      </c>
      <c r="E137" s="276" t="s">
        <v>452</v>
      </c>
      <c r="F137" s="277" t="s">
        <v>453</v>
      </c>
      <c r="G137" s="278" t="s">
        <v>442</v>
      </c>
      <c r="H137" s="279">
        <v>284.31</v>
      </c>
      <c r="I137" s="280"/>
      <c r="J137" s="281">
        <f>ROUND(I137*H137,2)</f>
        <v>0</v>
      </c>
      <c r="K137" s="277" t="s">
        <v>401</v>
      </c>
      <c r="L137" s="282"/>
      <c r="M137" s="283" t="s">
        <v>19</v>
      </c>
      <c r="N137" s="284" t="s">
        <v>46</v>
      </c>
      <c r="O137" s="86"/>
      <c r="P137" s="215">
        <f>O137*H137</f>
        <v>0</v>
      </c>
      <c r="Q137" s="215">
        <v>1</v>
      </c>
      <c r="R137" s="215">
        <f>Q137*H137</f>
        <v>284.31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186</v>
      </c>
      <c r="AT137" s="217" t="s">
        <v>451</v>
      </c>
      <c r="AU137" s="217" t="s">
        <v>85</v>
      </c>
      <c r="AY137" s="19" t="s">
        <v>142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149</v>
      </c>
      <c r="BM137" s="217" t="s">
        <v>454</v>
      </c>
    </row>
    <row r="138" s="14" customFormat="1">
      <c r="A138" s="14"/>
      <c r="B138" s="243"/>
      <c r="C138" s="244"/>
      <c r="D138" s="219" t="s">
        <v>239</v>
      </c>
      <c r="E138" s="245" t="s">
        <v>19</v>
      </c>
      <c r="F138" s="246" t="s">
        <v>411</v>
      </c>
      <c r="G138" s="244"/>
      <c r="H138" s="245" t="s">
        <v>19</v>
      </c>
      <c r="I138" s="247"/>
      <c r="J138" s="244"/>
      <c r="K138" s="244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239</v>
      </c>
      <c r="AU138" s="252" t="s">
        <v>85</v>
      </c>
      <c r="AV138" s="14" t="s">
        <v>83</v>
      </c>
      <c r="AW138" s="14" t="s">
        <v>37</v>
      </c>
      <c r="AX138" s="14" t="s">
        <v>75</v>
      </c>
      <c r="AY138" s="252" t="s">
        <v>142</v>
      </c>
    </row>
    <row r="139" s="13" customFormat="1">
      <c r="A139" s="13"/>
      <c r="B139" s="224"/>
      <c r="C139" s="225"/>
      <c r="D139" s="219" t="s">
        <v>239</v>
      </c>
      <c r="E139" s="226" t="s">
        <v>19</v>
      </c>
      <c r="F139" s="227" t="s">
        <v>455</v>
      </c>
      <c r="G139" s="225"/>
      <c r="H139" s="228">
        <v>170.91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239</v>
      </c>
      <c r="AU139" s="234" t="s">
        <v>85</v>
      </c>
      <c r="AV139" s="13" t="s">
        <v>85</v>
      </c>
      <c r="AW139" s="13" t="s">
        <v>37</v>
      </c>
      <c r="AX139" s="13" t="s">
        <v>75</v>
      </c>
      <c r="AY139" s="234" t="s">
        <v>142</v>
      </c>
    </row>
    <row r="140" s="13" customFormat="1">
      <c r="A140" s="13"/>
      <c r="B140" s="224"/>
      <c r="C140" s="225"/>
      <c r="D140" s="219" t="s">
        <v>239</v>
      </c>
      <c r="E140" s="226" t="s">
        <v>19</v>
      </c>
      <c r="F140" s="227" t="s">
        <v>456</v>
      </c>
      <c r="G140" s="225"/>
      <c r="H140" s="228">
        <v>113.40000000000001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239</v>
      </c>
      <c r="AU140" s="234" t="s">
        <v>85</v>
      </c>
      <c r="AV140" s="13" t="s">
        <v>85</v>
      </c>
      <c r="AW140" s="13" t="s">
        <v>37</v>
      </c>
      <c r="AX140" s="13" t="s">
        <v>75</v>
      </c>
      <c r="AY140" s="234" t="s">
        <v>142</v>
      </c>
    </row>
    <row r="141" s="16" customFormat="1">
      <c r="A141" s="16"/>
      <c r="B141" s="264"/>
      <c r="C141" s="265"/>
      <c r="D141" s="219" t="s">
        <v>239</v>
      </c>
      <c r="E141" s="266" t="s">
        <v>19</v>
      </c>
      <c r="F141" s="267" t="s">
        <v>419</v>
      </c>
      <c r="G141" s="265"/>
      <c r="H141" s="268">
        <v>284.31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74" t="s">
        <v>239</v>
      </c>
      <c r="AU141" s="274" t="s">
        <v>85</v>
      </c>
      <c r="AV141" s="16" t="s">
        <v>149</v>
      </c>
      <c r="AW141" s="16" t="s">
        <v>37</v>
      </c>
      <c r="AX141" s="16" t="s">
        <v>83</v>
      </c>
      <c r="AY141" s="274" t="s">
        <v>142</v>
      </c>
    </row>
    <row r="142" s="2" customFormat="1">
      <c r="A142" s="40"/>
      <c r="B142" s="41"/>
      <c r="C142" s="206" t="s">
        <v>217</v>
      </c>
      <c r="D142" s="206" t="s">
        <v>145</v>
      </c>
      <c r="E142" s="207" t="s">
        <v>457</v>
      </c>
      <c r="F142" s="208" t="s">
        <v>458</v>
      </c>
      <c r="G142" s="209" t="s">
        <v>389</v>
      </c>
      <c r="H142" s="210">
        <v>633</v>
      </c>
      <c r="I142" s="211"/>
      <c r="J142" s="212">
        <f>ROUND(I142*H142,2)</f>
        <v>0</v>
      </c>
      <c r="K142" s="208" t="s">
        <v>401</v>
      </c>
      <c r="L142" s="46"/>
      <c r="M142" s="213" t="s">
        <v>19</v>
      </c>
      <c r="N142" s="214" t="s">
        <v>46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149</v>
      </c>
      <c r="AT142" s="217" t="s">
        <v>145</v>
      </c>
      <c r="AU142" s="217" t="s">
        <v>85</v>
      </c>
      <c r="AY142" s="19" t="s">
        <v>142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149</v>
      </c>
      <c r="BM142" s="217" t="s">
        <v>459</v>
      </c>
    </row>
    <row r="143" s="14" customFormat="1">
      <c r="A143" s="14"/>
      <c r="B143" s="243"/>
      <c r="C143" s="244"/>
      <c r="D143" s="219" t="s">
        <v>239</v>
      </c>
      <c r="E143" s="245" t="s">
        <v>19</v>
      </c>
      <c r="F143" s="246" t="s">
        <v>411</v>
      </c>
      <c r="G143" s="244"/>
      <c r="H143" s="245" t="s">
        <v>19</v>
      </c>
      <c r="I143" s="247"/>
      <c r="J143" s="244"/>
      <c r="K143" s="244"/>
      <c r="L143" s="248"/>
      <c r="M143" s="249"/>
      <c r="N143" s="250"/>
      <c r="O143" s="250"/>
      <c r="P143" s="250"/>
      <c r="Q143" s="250"/>
      <c r="R143" s="250"/>
      <c r="S143" s="250"/>
      <c r="T143" s="25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2" t="s">
        <v>239</v>
      </c>
      <c r="AU143" s="252" t="s">
        <v>85</v>
      </c>
      <c r="AV143" s="14" t="s">
        <v>83</v>
      </c>
      <c r="AW143" s="14" t="s">
        <v>37</v>
      </c>
      <c r="AX143" s="14" t="s">
        <v>75</v>
      </c>
      <c r="AY143" s="252" t="s">
        <v>142</v>
      </c>
    </row>
    <row r="144" s="13" customFormat="1">
      <c r="A144" s="13"/>
      <c r="B144" s="224"/>
      <c r="C144" s="225"/>
      <c r="D144" s="219" t="s">
        <v>239</v>
      </c>
      <c r="E144" s="226" t="s">
        <v>19</v>
      </c>
      <c r="F144" s="227" t="s">
        <v>460</v>
      </c>
      <c r="G144" s="225"/>
      <c r="H144" s="228">
        <v>633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239</v>
      </c>
      <c r="AU144" s="234" t="s">
        <v>85</v>
      </c>
      <c r="AV144" s="13" t="s">
        <v>85</v>
      </c>
      <c r="AW144" s="13" t="s">
        <v>37</v>
      </c>
      <c r="AX144" s="13" t="s">
        <v>83</v>
      </c>
      <c r="AY144" s="234" t="s">
        <v>142</v>
      </c>
    </row>
    <row r="145" s="2" customFormat="1" ht="16.5" customHeight="1">
      <c r="A145" s="40"/>
      <c r="B145" s="41"/>
      <c r="C145" s="275" t="s">
        <v>8</v>
      </c>
      <c r="D145" s="275" t="s">
        <v>451</v>
      </c>
      <c r="E145" s="276" t="s">
        <v>461</v>
      </c>
      <c r="F145" s="277" t="s">
        <v>462</v>
      </c>
      <c r="G145" s="278" t="s">
        <v>463</v>
      </c>
      <c r="H145" s="279">
        <v>53.703000000000003</v>
      </c>
      <c r="I145" s="280"/>
      <c r="J145" s="281">
        <f>ROUND(I145*H145,2)</f>
        <v>0</v>
      </c>
      <c r="K145" s="277" t="s">
        <v>401</v>
      </c>
      <c r="L145" s="282"/>
      <c r="M145" s="283" t="s">
        <v>19</v>
      </c>
      <c r="N145" s="284" t="s">
        <v>46</v>
      </c>
      <c r="O145" s="86"/>
      <c r="P145" s="215">
        <f>O145*H145</f>
        <v>0</v>
      </c>
      <c r="Q145" s="215">
        <v>0.001</v>
      </c>
      <c r="R145" s="215">
        <f>Q145*H145</f>
        <v>0.053703000000000001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186</v>
      </c>
      <c r="AT145" s="217" t="s">
        <v>451</v>
      </c>
      <c r="AU145" s="217" t="s">
        <v>85</v>
      </c>
      <c r="AY145" s="19" t="s">
        <v>142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149</v>
      </c>
      <c r="BM145" s="217" t="s">
        <v>464</v>
      </c>
    </row>
    <row r="146" s="13" customFormat="1">
      <c r="A146" s="13"/>
      <c r="B146" s="224"/>
      <c r="C146" s="225"/>
      <c r="D146" s="219" t="s">
        <v>239</v>
      </c>
      <c r="E146" s="226" t="s">
        <v>19</v>
      </c>
      <c r="F146" s="227" t="s">
        <v>465</v>
      </c>
      <c r="G146" s="225"/>
      <c r="H146" s="228">
        <v>32.283000000000001</v>
      </c>
      <c r="I146" s="229"/>
      <c r="J146" s="225"/>
      <c r="K146" s="225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239</v>
      </c>
      <c r="AU146" s="234" t="s">
        <v>85</v>
      </c>
      <c r="AV146" s="13" t="s">
        <v>85</v>
      </c>
      <c r="AW146" s="13" t="s">
        <v>37</v>
      </c>
      <c r="AX146" s="13" t="s">
        <v>75</v>
      </c>
      <c r="AY146" s="234" t="s">
        <v>142</v>
      </c>
    </row>
    <row r="147" s="13" customFormat="1">
      <c r="A147" s="13"/>
      <c r="B147" s="224"/>
      <c r="C147" s="225"/>
      <c r="D147" s="219" t="s">
        <v>239</v>
      </c>
      <c r="E147" s="226" t="s">
        <v>19</v>
      </c>
      <c r="F147" s="227" t="s">
        <v>466</v>
      </c>
      <c r="G147" s="225"/>
      <c r="H147" s="228">
        <v>21.420000000000002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239</v>
      </c>
      <c r="AU147" s="234" t="s">
        <v>85</v>
      </c>
      <c r="AV147" s="13" t="s">
        <v>85</v>
      </c>
      <c r="AW147" s="13" t="s">
        <v>37</v>
      </c>
      <c r="AX147" s="13" t="s">
        <v>75</v>
      </c>
      <c r="AY147" s="234" t="s">
        <v>142</v>
      </c>
    </row>
    <row r="148" s="16" customFormat="1">
      <c r="A148" s="16"/>
      <c r="B148" s="264"/>
      <c r="C148" s="265"/>
      <c r="D148" s="219" t="s">
        <v>239</v>
      </c>
      <c r="E148" s="266" t="s">
        <v>19</v>
      </c>
      <c r="F148" s="267" t="s">
        <v>419</v>
      </c>
      <c r="G148" s="265"/>
      <c r="H148" s="268">
        <v>53.703000000000003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4" t="s">
        <v>239</v>
      </c>
      <c r="AU148" s="274" t="s">
        <v>85</v>
      </c>
      <c r="AV148" s="16" t="s">
        <v>149</v>
      </c>
      <c r="AW148" s="16" t="s">
        <v>37</v>
      </c>
      <c r="AX148" s="16" t="s">
        <v>83</v>
      </c>
      <c r="AY148" s="274" t="s">
        <v>142</v>
      </c>
    </row>
    <row r="149" s="2" customFormat="1" ht="21.75" customHeight="1">
      <c r="A149" s="40"/>
      <c r="B149" s="41"/>
      <c r="C149" s="206" t="s">
        <v>228</v>
      </c>
      <c r="D149" s="206" t="s">
        <v>145</v>
      </c>
      <c r="E149" s="207" t="s">
        <v>467</v>
      </c>
      <c r="F149" s="208" t="s">
        <v>468</v>
      </c>
      <c r="G149" s="209" t="s">
        <v>389</v>
      </c>
      <c r="H149" s="210">
        <v>420</v>
      </c>
      <c r="I149" s="211"/>
      <c r="J149" s="212">
        <f>ROUND(I149*H149,2)</f>
        <v>0</v>
      </c>
      <c r="K149" s="208" t="s">
        <v>390</v>
      </c>
      <c r="L149" s="46"/>
      <c r="M149" s="213" t="s">
        <v>19</v>
      </c>
      <c r="N149" s="214" t="s">
        <v>46</v>
      </c>
      <c r="O149" s="86"/>
      <c r="P149" s="215">
        <f>O149*H149</f>
        <v>0</v>
      </c>
      <c r="Q149" s="215">
        <v>8.0000000000000007E-05</v>
      </c>
      <c r="R149" s="215">
        <f>Q149*H149</f>
        <v>0.033600000000000005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149</v>
      </c>
      <c r="AT149" s="217" t="s">
        <v>145</v>
      </c>
      <c r="AU149" s="217" t="s">
        <v>85</v>
      </c>
      <c r="AY149" s="19" t="s">
        <v>142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83</v>
      </c>
      <c r="BK149" s="218">
        <f>ROUND(I149*H149,2)</f>
        <v>0</v>
      </c>
      <c r="BL149" s="19" t="s">
        <v>149</v>
      </c>
      <c r="BM149" s="217" t="s">
        <v>469</v>
      </c>
    </row>
    <row r="150" s="13" customFormat="1">
      <c r="A150" s="13"/>
      <c r="B150" s="224"/>
      <c r="C150" s="225"/>
      <c r="D150" s="219" t="s">
        <v>239</v>
      </c>
      <c r="E150" s="226" t="s">
        <v>19</v>
      </c>
      <c r="F150" s="227" t="s">
        <v>470</v>
      </c>
      <c r="G150" s="225"/>
      <c r="H150" s="228">
        <v>420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239</v>
      </c>
      <c r="AU150" s="234" t="s">
        <v>85</v>
      </c>
      <c r="AV150" s="13" t="s">
        <v>85</v>
      </c>
      <c r="AW150" s="13" t="s">
        <v>37</v>
      </c>
      <c r="AX150" s="13" t="s">
        <v>83</v>
      </c>
      <c r="AY150" s="234" t="s">
        <v>142</v>
      </c>
    </row>
    <row r="151" s="2" customFormat="1" ht="16.5" customHeight="1">
      <c r="A151" s="40"/>
      <c r="B151" s="41"/>
      <c r="C151" s="275" t="s">
        <v>235</v>
      </c>
      <c r="D151" s="275" t="s">
        <v>451</v>
      </c>
      <c r="E151" s="276" t="s">
        <v>471</v>
      </c>
      <c r="F151" s="277" t="s">
        <v>472</v>
      </c>
      <c r="G151" s="278" t="s">
        <v>389</v>
      </c>
      <c r="H151" s="279">
        <v>420</v>
      </c>
      <c r="I151" s="280"/>
      <c r="J151" s="281">
        <f>ROUND(I151*H151,2)</f>
        <v>0</v>
      </c>
      <c r="K151" s="277" t="s">
        <v>19</v>
      </c>
      <c r="L151" s="282"/>
      <c r="M151" s="283" t="s">
        <v>19</v>
      </c>
      <c r="N151" s="284" t="s">
        <v>46</v>
      </c>
      <c r="O151" s="86"/>
      <c r="P151" s="215">
        <f>O151*H151</f>
        <v>0</v>
      </c>
      <c r="Q151" s="215">
        <v>0.00040000000000000002</v>
      </c>
      <c r="R151" s="215">
        <f>Q151*H151</f>
        <v>0.16800000000000001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186</v>
      </c>
      <c r="AT151" s="217" t="s">
        <v>451</v>
      </c>
      <c r="AU151" s="217" t="s">
        <v>85</v>
      </c>
      <c r="AY151" s="19" t="s">
        <v>142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83</v>
      </c>
      <c r="BK151" s="218">
        <f>ROUND(I151*H151,2)</f>
        <v>0</v>
      </c>
      <c r="BL151" s="19" t="s">
        <v>149</v>
      </c>
      <c r="BM151" s="217" t="s">
        <v>473</v>
      </c>
    </row>
    <row r="152" s="2" customFormat="1" ht="21.75" customHeight="1">
      <c r="A152" s="40"/>
      <c r="B152" s="41"/>
      <c r="C152" s="206" t="s">
        <v>243</v>
      </c>
      <c r="D152" s="206" t="s">
        <v>145</v>
      </c>
      <c r="E152" s="207" t="s">
        <v>474</v>
      </c>
      <c r="F152" s="208" t="s">
        <v>475</v>
      </c>
      <c r="G152" s="209" t="s">
        <v>389</v>
      </c>
      <c r="H152" s="210">
        <v>613</v>
      </c>
      <c r="I152" s="211"/>
      <c r="J152" s="212">
        <f>ROUND(I152*H152,2)</f>
        <v>0</v>
      </c>
      <c r="K152" s="208" t="s">
        <v>390</v>
      </c>
      <c r="L152" s="46"/>
      <c r="M152" s="213" t="s">
        <v>19</v>
      </c>
      <c r="N152" s="214" t="s">
        <v>46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149</v>
      </c>
      <c r="AT152" s="217" t="s">
        <v>145</v>
      </c>
      <c r="AU152" s="217" t="s">
        <v>85</v>
      </c>
      <c r="AY152" s="19" t="s">
        <v>142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149</v>
      </c>
      <c r="BM152" s="217" t="s">
        <v>476</v>
      </c>
    </row>
    <row r="153" s="14" customFormat="1">
      <c r="A153" s="14"/>
      <c r="B153" s="243"/>
      <c r="C153" s="244"/>
      <c r="D153" s="219" t="s">
        <v>239</v>
      </c>
      <c r="E153" s="245" t="s">
        <v>19</v>
      </c>
      <c r="F153" s="246" t="s">
        <v>411</v>
      </c>
      <c r="G153" s="244"/>
      <c r="H153" s="245" t="s">
        <v>19</v>
      </c>
      <c r="I153" s="247"/>
      <c r="J153" s="244"/>
      <c r="K153" s="244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239</v>
      </c>
      <c r="AU153" s="252" t="s">
        <v>85</v>
      </c>
      <c r="AV153" s="14" t="s">
        <v>83</v>
      </c>
      <c r="AW153" s="14" t="s">
        <v>37</v>
      </c>
      <c r="AX153" s="14" t="s">
        <v>75</v>
      </c>
      <c r="AY153" s="252" t="s">
        <v>142</v>
      </c>
    </row>
    <row r="154" s="13" customFormat="1">
      <c r="A154" s="13"/>
      <c r="B154" s="224"/>
      <c r="C154" s="225"/>
      <c r="D154" s="219" t="s">
        <v>239</v>
      </c>
      <c r="E154" s="226" t="s">
        <v>19</v>
      </c>
      <c r="F154" s="227" t="s">
        <v>477</v>
      </c>
      <c r="G154" s="225"/>
      <c r="H154" s="228">
        <v>10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239</v>
      </c>
      <c r="AU154" s="234" t="s">
        <v>85</v>
      </c>
      <c r="AV154" s="13" t="s">
        <v>85</v>
      </c>
      <c r="AW154" s="13" t="s">
        <v>37</v>
      </c>
      <c r="AX154" s="13" t="s">
        <v>75</v>
      </c>
      <c r="AY154" s="234" t="s">
        <v>142</v>
      </c>
    </row>
    <row r="155" s="13" customFormat="1">
      <c r="A155" s="13"/>
      <c r="B155" s="224"/>
      <c r="C155" s="225"/>
      <c r="D155" s="219" t="s">
        <v>239</v>
      </c>
      <c r="E155" s="226" t="s">
        <v>19</v>
      </c>
      <c r="F155" s="227" t="s">
        <v>478</v>
      </c>
      <c r="G155" s="225"/>
      <c r="H155" s="228">
        <v>603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239</v>
      </c>
      <c r="AU155" s="234" t="s">
        <v>85</v>
      </c>
      <c r="AV155" s="13" t="s">
        <v>85</v>
      </c>
      <c r="AW155" s="13" t="s">
        <v>37</v>
      </c>
      <c r="AX155" s="13" t="s">
        <v>75</v>
      </c>
      <c r="AY155" s="234" t="s">
        <v>142</v>
      </c>
    </row>
    <row r="156" s="16" customFormat="1">
      <c r="A156" s="16"/>
      <c r="B156" s="264"/>
      <c r="C156" s="265"/>
      <c r="D156" s="219" t="s">
        <v>239</v>
      </c>
      <c r="E156" s="266" t="s">
        <v>19</v>
      </c>
      <c r="F156" s="267" t="s">
        <v>419</v>
      </c>
      <c r="G156" s="265"/>
      <c r="H156" s="268">
        <v>613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4" t="s">
        <v>239</v>
      </c>
      <c r="AU156" s="274" t="s">
        <v>85</v>
      </c>
      <c r="AV156" s="16" t="s">
        <v>149</v>
      </c>
      <c r="AW156" s="16" t="s">
        <v>37</v>
      </c>
      <c r="AX156" s="16" t="s">
        <v>83</v>
      </c>
      <c r="AY156" s="274" t="s">
        <v>142</v>
      </c>
    </row>
    <row r="157" s="12" customFormat="1" ht="22.8" customHeight="1">
      <c r="A157" s="12"/>
      <c r="B157" s="190"/>
      <c r="C157" s="191"/>
      <c r="D157" s="192" t="s">
        <v>74</v>
      </c>
      <c r="E157" s="204" t="s">
        <v>172</v>
      </c>
      <c r="F157" s="204" t="s">
        <v>479</v>
      </c>
      <c r="G157" s="191"/>
      <c r="H157" s="191"/>
      <c r="I157" s="194"/>
      <c r="J157" s="205">
        <f>BK157</f>
        <v>0</v>
      </c>
      <c r="K157" s="191"/>
      <c r="L157" s="196"/>
      <c r="M157" s="197"/>
      <c r="N157" s="198"/>
      <c r="O157" s="198"/>
      <c r="P157" s="199">
        <f>SUM(P158:P192)</f>
        <v>0</v>
      </c>
      <c r="Q157" s="198"/>
      <c r="R157" s="199">
        <f>SUM(R158:R192)</f>
        <v>2.6516999999999999</v>
      </c>
      <c r="S157" s="198"/>
      <c r="T157" s="200">
        <f>SUM(T158:T192)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1" t="s">
        <v>83</v>
      </c>
      <c r="AT157" s="202" t="s">
        <v>74</v>
      </c>
      <c r="AU157" s="202" t="s">
        <v>83</v>
      </c>
      <c r="AY157" s="201" t="s">
        <v>142</v>
      </c>
      <c r="BK157" s="203">
        <f>SUM(BK158:BK192)</f>
        <v>0</v>
      </c>
    </row>
    <row r="158" s="2" customFormat="1" ht="16.5" customHeight="1">
      <c r="A158" s="40"/>
      <c r="B158" s="41"/>
      <c r="C158" s="206" t="s">
        <v>249</v>
      </c>
      <c r="D158" s="206" t="s">
        <v>145</v>
      </c>
      <c r="E158" s="207" t="s">
        <v>480</v>
      </c>
      <c r="F158" s="208" t="s">
        <v>481</v>
      </c>
      <c r="G158" s="209" t="s">
        <v>389</v>
      </c>
      <c r="H158" s="210">
        <v>623</v>
      </c>
      <c r="I158" s="211"/>
      <c r="J158" s="212">
        <f>ROUND(I158*H158,2)</f>
        <v>0</v>
      </c>
      <c r="K158" s="208" t="s">
        <v>390</v>
      </c>
      <c r="L158" s="46"/>
      <c r="M158" s="213" t="s">
        <v>19</v>
      </c>
      <c r="N158" s="214" t="s">
        <v>46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149</v>
      </c>
      <c r="AT158" s="217" t="s">
        <v>145</v>
      </c>
      <c r="AU158" s="217" t="s">
        <v>85</v>
      </c>
      <c r="AY158" s="19" t="s">
        <v>142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149</v>
      </c>
      <c r="BM158" s="217" t="s">
        <v>482</v>
      </c>
    </row>
    <row r="159" s="14" customFormat="1">
      <c r="A159" s="14"/>
      <c r="B159" s="243"/>
      <c r="C159" s="244"/>
      <c r="D159" s="219" t="s">
        <v>239</v>
      </c>
      <c r="E159" s="245" t="s">
        <v>19</v>
      </c>
      <c r="F159" s="246" t="s">
        <v>411</v>
      </c>
      <c r="G159" s="244"/>
      <c r="H159" s="245" t="s">
        <v>19</v>
      </c>
      <c r="I159" s="247"/>
      <c r="J159" s="244"/>
      <c r="K159" s="244"/>
      <c r="L159" s="248"/>
      <c r="M159" s="249"/>
      <c r="N159" s="250"/>
      <c r="O159" s="250"/>
      <c r="P159" s="250"/>
      <c r="Q159" s="250"/>
      <c r="R159" s="250"/>
      <c r="S159" s="250"/>
      <c r="T159" s="25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2" t="s">
        <v>239</v>
      </c>
      <c r="AU159" s="252" t="s">
        <v>85</v>
      </c>
      <c r="AV159" s="14" t="s">
        <v>83</v>
      </c>
      <c r="AW159" s="14" t="s">
        <v>37</v>
      </c>
      <c r="AX159" s="14" t="s">
        <v>75</v>
      </c>
      <c r="AY159" s="252" t="s">
        <v>142</v>
      </c>
    </row>
    <row r="160" s="13" customFormat="1">
      <c r="A160" s="13"/>
      <c r="B160" s="224"/>
      <c r="C160" s="225"/>
      <c r="D160" s="219" t="s">
        <v>239</v>
      </c>
      <c r="E160" s="226" t="s">
        <v>19</v>
      </c>
      <c r="F160" s="227" t="s">
        <v>483</v>
      </c>
      <c r="G160" s="225"/>
      <c r="H160" s="228">
        <v>20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239</v>
      </c>
      <c r="AU160" s="234" t="s">
        <v>85</v>
      </c>
      <c r="AV160" s="13" t="s">
        <v>85</v>
      </c>
      <c r="AW160" s="13" t="s">
        <v>37</v>
      </c>
      <c r="AX160" s="13" t="s">
        <v>75</v>
      </c>
      <c r="AY160" s="234" t="s">
        <v>142</v>
      </c>
    </row>
    <row r="161" s="13" customFormat="1">
      <c r="A161" s="13"/>
      <c r="B161" s="224"/>
      <c r="C161" s="225"/>
      <c r="D161" s="219" t="s">
        <v>239</v>
      </c>
      <c r="E161" s="226" t="s">
        <v>19</v>
      </c>
      <c r="F161" s="227" t="s">
        <v>484</v>
      </c>
      <c r="G161" s="225"/>
      <c r="H161" s="228">
        <v>603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239</v>
      </c>
      <c r="AU161" s="234" t="s">
        <v>85</v>
      </c>
      <c r="AV161" s="13" t="s">
        <v>85</v>
      </c>
      <c r="AW161" s="13" t="s">
        <v>37</v>
      </c>
      <c r="AX161" s="13" t="s">
        <v>75</v>
      </c>
      <c r="AY161" s="234" t="s">
        <v>142</v>
      </c>
    </row>
    <row r="162" s="16" customFormat="1">
      <c r="A162" s="16"/>
      <c r="B162" s="264"/>
      <c r="C162" s="265"/>
      <c r="D162" s="219" t="s">
        <v>239</v>
      </c>
      <c r="E162" s="266" t="s">
        <v>19</v>
      </c>
      <c r="F162" s="267" t="s">
        <v>419</v>
      </c>
      <c r="G162" s="265"/>
      <c r="H162" s="268">
        <v>623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4" t="s">
        <v>239</v>
      </c>
      <c r="AU162" s="274" t="s">
        <v>85</v>
      </c>
      <c r="AV162" s="16" t="s">
        <v>149</v>
      </c>
      <c r="AW162" s="16" t="s">
        <v>37</v>
      </c>
      <c r="AX162" s="16" t="s">
        <v>83</v>
      </c>
      <c r="AY162" s="274" t="s">
        <v>142</v>
      </c>
    </row>
    <row r="163" s="2" customFormat="1" ht="16.5" customHeight="1">
      <c r="A163" s="40"/>
      <c r="B163" s="41"/>
      <c r="C163" s="206" t="s">
        <v>255</v>
      </c>
      <c r="D163" s="206" t="s">
        <v>145</v>
      </c>
      <c r="E163" s="207" t="s">
        <v>485</v>
      </c>
      <c r="F163" s="208" t="s">
        <v>486</v>
      </c>
      <c r="G163" s="209" t="s">
        <v>389</v>
      </c>
      <c r="H163" s="210">
        <v>603</v>
      </c>
      <c r="I163" s="211"/>
      <c r="J163" s="212">
        <f>ROUND(I163*H163,2)</f>
        <v>0</v>
      </c>
      <c r="K163" s="208" t="s">
        <v>401</v>
      </c>
      <c r="L163" s="46"/>
      <c r="M163" s="213" t="s">
        <v>19</v>
      </c>
      <c r="N163" s="214" t="s">
        <v>46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149</v>
      </c>
      <c r="AT163" s="217" t="s">
        <v>145</v>
      </c>
      <c r="AU163" s="217" t="s">
        <v>85</v>
      </c>
      <c r="AY163" s="19" t="s">
        <v>142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83</v>
      </c>
      <c r="BK163" s="218">
        <f>ROUND(I163*H163,2)</f>
        <v>0</v>
      </c>
      <c r="BL163" s="19" t="s">
        <v>149</v>
      </c>
      <c r="BM163" s="217" t="s">
        <v>487</v>
      </c>
    </row>
    <row r="164" s="14" customFormat="1">
      <c r="A164" s="14"/>
      <c r="B164" s="243"/>
      <c r="C164" s="244"/>
      <c r="D164" s="219" t="s">
        <v>239</v>
      </c>
      <c r="E164" s="245" t="s">
        <v>19</v>
      </c>
      <c r="F164" s="246" t="s">
        <v>411</v>
      </c>
      <c r="G164" s="244"/>
      <c r="H164" s="245" t="s">
        <v>19</v>
      </c>
      <c r="I164" s="247"/>
      <c r="J164" s="244"/>
      <c r="K164" s="244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239</v>
      </c>
      <c r="AU164" s="252" t="s">
        <v>85</v>
      </c>
      <c r="AV164" s="14" t="s">
        <v>83</v>
      </c>
      <c r="AW164" s="14" t="s">
        <v>37</v>
      </c>
      <c r="AX164" s="14" t="s">
        <v>75</v>
      </c>
      <c r="AY164" s="252" t="s">
        <v>142</v>
      </c>
    </row>
    <row r="165" s="13" customFormat="1">
      <c r="A165" s="13"/>
      <c r="B165" s="224"/>
      <c r="C165" s="225"/>
      <c r="D165" s="219" t="s">
        <v>239</v>
      </c>
      <c r="E165" s="226" t="s">
        <v>19</v>
      </c>
      <c r="F165" s="227" t="s">
        <v>484</v>
      </c>
      <c r="G165" s="225"/>
      <c r="H165" s="228">
        <v>603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239</v>
      </c>
      <c r="AU165" s="234" t="s">
        <v>85</v>
      </c>
      <c r="AV165" s="13" t="s">
        <v>85</v>
      </c>
      <c r="AW165" s="13" t="s">
        <v>37</v>
      </c>
      <c r="AX165" s="13" t="s">
        <v>83</v>
      </c>
      <c r="AY165" s="234" t="s">
        <v>142</v>
      </c>
    </row>
    <row r="166" s="2" customFormat="1" ht="16.5" customHeight="1">
      <c r="A166" s="40"/>
      <c r="B166" s="41"/>
      <c r="C166" s="206" t="s">
        <v>7</v>
      </c>
      <c r="D166" s="206" t="s">
        <v>145</v>
      </c>
      <c r="E166" s="207" t="s">
        <v>488</v>
      </c>
      <c r="F166" s="208" t="s">
        <v>489</v>
      </c>
      <c r="G166" s="209" t="s">
        <v>389</v>
      </c>
      <c r="H166" s="210">
        <v>60</v>
      </c>
      <c r="I166" s="211"/>
      <c r="J166" s="212">
        <f>ROUND(I166*H166,2)</f>
        <v>0</v>
      </c>
      <c r="K166" s="208" t="s">
        <v>390</v>
      </c>
      <c r="L166" s="46"/>
      <c r="M166" s="213" t="s">
        <v>19</v>
      </c>
      <c r="N166" s="214" t="s">
        <v>46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149</v>
      </c>
      <c r="AT166" s="217" t="s">
        <v>145</v>
      </c>
      <c r="AU166" s="217" t="s">
        <v>85</v>
      </c>
      <c r="AY166" s="19" t="s">
        <v>142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83</v>
      </c>
      <c r="BK166" s="218">
        <f>ROUND(I166*H166,2)</f>
        <v>0</v>
      </c>
      <c r="BL166" s="19" t="s">
        <v>149</v>
      </c>
      <c r="BM166" s="217" t="s">
        <v>490</v>
      </c>
    </row>
    <row r="167" s="13" customFormat="1">
      <c r="A167" s="13"/>
      <c r="B167" s="224"/>
      <c r="C167" s="225"/>
      <c r="D167" s="219" t="s">
        <v>239</v>
      </c>
      <c r="E167" s="226" t="s">
        <v>19</v>
      </c>
      <c r="F167" s="227" t="s">
        <v>491</v>
      </c>
      <c r="G167" s="225"/>
      <c r="H167" s="228">
        <v>60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239</v>
      </c>
      <c r="AU167" s="234" t="s">
        <v>85</v>
      </c>
      <c r="AV167" s="13" t="s">
        <v>85</v>
      </c>
      <c r="AW167" s="13" t="s">
        <v>37</v>
      </c>
      <c r="AX167" s="13" t="s">
        <v>83</v>
      </c>
      <c r="AY167" s="234" t="s">
        <v>142</v>
      </c>
    </row>
    <row r="168" s="2" customFormat="1">
      <c r="A168" s="40"/>
      <c r="B168" s="41"/>
      <c r="C168" s="206" t="s">
        <v>268</v>
      </c>
      <c r="D168" s="206" t="s">
        <v>145</v>
      </c>
      <c r="E168" s="207" t="s">
        <v>492</v>
      </c>
      <c r="F168" s="208" t="s">
        <v>493</v>
      </c>
      <c r="G168" s="209" t="s">
        <v>389</v>
      </c>
      <c r="H168" s="210">
        <v>603</v>
      </c>
      <c r="I168" s="211"/>
      <c r="J168" s="212">
        <f>ROUND(I168*H168,2)</f>
        <v>0</v>
      </c>
      <c r="K168" s="208" t="s">
        <v>390</v>
      </c>
      <c r="L168" s="46"/>
      <c r="M168" s="213" t="s">
        <v>19</v>
      </c>
      <c r="N168" s="214" t="s">
        <v>46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149</v>
      </c>
      <c r="AT168" s="217" t="s">
        <v>145</v>
      </c>
      <c r="AU168" s="217" t="s">
        <v>85</v>
      </c>
      <c r="AY168" s="19" t="s">
        <v>142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83</v>
      </c>
      <c r="BK168" s="218">
        <f>ROUND(I168*H168,2)</f>
        <v>0</v>
      </c>
      <c r="BL168" s="19" t="s">
        <v>149</v>
      </c>
      <c r="BM168" s="217" t="s">
        <v>494</v>
      </c>
    </row>
    <row r="169" s="14" customFormat="1">
      <c r="A169" s="14"/>
      <c r="B169" s="243"/>
      <c r="C169" s="244"/>
      <c r="D169" s="219" t="s">
        <v>239</v>
      </c>
      <c r="E169" s="245" t="s">
        <v>19</v>
      </c>
      <c r="F169" s="246" t="s">
        <v>411</v>
      </c>
      <c r="G169" s="244"/>
      <c r="H169" s="245" t="s">
        <v>19</v>
      </c>
      <c r="I169" s="247"/>
      <c r="J169" s="244"/>
      <c r="K169" s="244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239</v>
      </c>
      <c r="AU169" s="252" t="s">
        <v>85</v>
      </c>
      <c r="AV169" s="14" t="s">
        <v>83</v>
      </c>
      <c r="AW169" s="14" t="s">
        <v>37</v>
      </c>
      <c r="AX169" s="14" t="s">
        <v>75</v>
      </c>
      <c r="AY169" s="252" t="s">
        <v>142</v>
      </c>
    </row>
    <row r="170" s="13" customFormat="1">
      <c r="A170" s="13"/>
      <c r="B170" s="224"/>
      <c r="C170" s="225"/>
      <c r="D170" s="219" t="s">
        <v>239</v>
      </c>
      <c r="E170" s="226" t="s">
        <v>19</v>
      </c>
      <c r="F170" s="227" t="s">
        <v>484</v>
      </c>
      <c r="G170" s="225"/>
      <c r="H170" s="228">
        <v>603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239</v>
      </c>
      <c r="AU170" s="234" t="s">
        <v>85</v>
      </c>
      <c r="AV170" s="13" t="s">
        <v>85</v>
      </c>
      <c r="AW170" s="13" t="s">
        <v>37</v>
      </c>
      <c r="AX170" s="13" t="s">
        <v>83</v>
      </c>
      <c r="AY170" s="234" t="s">
        <v>142</v>
      </c>
    </row>
    <row r="171" s="2" customFormat="1">
      <c r="A171" s="40"/>
      <c r="B171" s="41"/>
      <c r="C171" s="206" t="s">
        <v>275</v>
      </c>
      <c r="D171" s="206" t="s">
        <v>145</v>
      </c>
      <c r="E171" s="207" t="s">
        <v>495</v>
      </c>
      <c r="F171" s="208" t="s">
        <v>496</v>
      </c>
      <c r="G171" s="209" t="s">
        <v>389</v>
      </c>
      <c r="H171" s="210">
        <v>10</v>
      </c>
      <c r="I171" s="211"/>
      <c r="J171" s="212">
        <f>ROUND(I171*H171,2)</f>
        <v>0</v>
      </c>
      <c r="K171" s="208" t="s">
        <v>401</v>
      </c>
      <c r="L171" s="46"/>
      <c r="M171" s="213" t="s">
        <v>19</v>
      </c>
      <c r="N171" s="214" t="s">
        <v>46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149</v>
      </c>
      <c r="AT171" s="217" t="s">
        <v>145</v>
      </c>
      <c r="AU171" s="217" t="s">
        <v>85</v>
      </c>
      <c r="AY171" s="19" t="s">
        <v>142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83</v>
      </c>
      <c r="BK171" s="218">
        <f>ROUND(I171*H171,2)</f>
        <v>0</v>
      </c>
      <c r="BL171" s="19" t="s">
        <v>149</v>
      </c>
      <c r="BM171" s="217" t="s">
        <v>497</v>
      </c>
    </row>
    <row r="172" s="14" customFormat="1">
      <c r="A172" s="14"/>
      <c r="B172" s="243"/>
      <c r="C172" s="244"/>
      <c r="D172" s="219" t="s">
        <v>239</v>
      </c>
      <c r="E172" s="245" t="s">
        <v>19</v>
      </c>
      <c r="F172" s="246" t="s">
        <v>498</v>
      </c>
      <c r="G172" s="244"/>
      <c r="H172" s="245" t="s">
        <v>19</v>
      </c>
      <c r="I172" s="247"/>
      <c r="J172" s="244"/>
      <c r="K172" s="244"/>
      <c r="L172" s="248"/>
      <c r="M172" s="249"/>
      <c r="N172" s="250"/>
      <c r="O172" s="250"/>
      <c r="P172" s="250"/>
      <c r="Q172" s="250"/>
      <c r="R172" s="250"/>
      <c r="S172" s="250"/>
      <c r="T172" s="25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2" t="s">
        <v>239</v>
      </c>
      <c r="AU172" s="252" t="s">
        <v>85</v>
      </c>
      <c r="AV172" s="14" t="s">
        <v>83</v>
      </c>
      <c r="AW172" s="14" t="s">
        <v>37</v>
      </c>
      <c r="AX172" s="14" t="s">
        <v>75</v>
      </c>
      <c r="AY172" s="252" t="s">
        <v>142</v>
      </c>
    </row>
    <row r="173" s="14" customFormat="1">
      <c r="A173" s="14"/>
      <c r="B173" s="243"/>
      <c r="C173" s="244"/>
      <c r="D173" s="219" t="s">
        <v>239</v>
      </c>
      <c r="E173" s="245" t="s">
        <v>19</v>
      </c>
      <c r="F173" s="246" t="s">
        <v>411</v>
      </c>
      <c r="G173" s="244"/>
      <c r="H173" s="245" t="s">
        <v>19</v>
      </c>
      <c r="I173" s="247"/>
      <c r="J173" s="244"/>
      <c r="K173" s="244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239</v>
      </c>
      <c r="AU173" s="252" t="s">
        <v>85</v>
      </c>
      <c r="AV173" s="14" t="s">
        <v>83</v>
      </c>
      <c r="AW173" s="14" t="s">
        <v>37</v>
      </c>
      <c r="AX173" s="14" t="s">
        <v>75</v>
      </c>
      <c r="AY173" s="252" t="s">
        <v>142</v>
      </c>
    </row>
    <row r="174" s="13" customFormat="1">
      <c r="A174" s="13"/>
      <c r="B174" s="224"/>
      <c r="C174" s="225"/>
      <c r="D174" s="219" t="s">
        <v>239</v>
      </c>
      <c r="E174" s="226" t="s">
        <v>19</v>
      </c>
      <c r="F174" s="227" t="s">
        <v>477</v>
      </c>
      <c r="G174" s="225"/>
      <c r="H174" s="228">
        <v>10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239</v>
      </c>
      <c r="AU174" s="234" t="s">
        <v>85</v>
      </c>
      <c r="AV174" s="13" t="s">
        <v>85</v>
      </c>
      <c r="AW174" s="13" t="s">
        <v>37</v>
      </c>
      <c r="AX174" s="13" t="s">
        <v>75</v>
      </c>
      <c r="AY174" s="234" t="s">
        <v>142</v>
      </c>
    </row>
    <row r="175" s="16" customFormat="1">
      <c r="A175" s="16"/>
      <c r="B175" s="264"/>
      <c r="C175" s="265"/>
      <c r="D175" s="219" t="s">
        <v>239</v>
      </c>
      <c r="E175" s="266" t="s">
        <v>19</v>
      </c>
      <c r="F175" s="267" t="s">
        <v>419</v>
      </c>
      <c r="G175" s="265"/>
      <c r="H175" s="268">
        <v>10</v>
      </c>
      <c r="I175" s="269"/>
      <c r="J175" s="265"/>
      <c r="K175" s="265"/>
      <c r="L175" s="270"/>
      <c r="M175" s="271"/>
      <c r="N175" s="272"/>
      <c r="O175" s="272"/>
      <c r="P175" s="272"/>
      <c r="Q175" s="272"/>
      <c r="R175" s="272"/>
      <c r="S175" s="272"/>
      <c r="T175" s="273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4" t="s">
        <v>239</v>
      </c>
      <c r="AU175" s="274" t="s">
        <v>85</v>
      </c>
      <c r="AV175" s="16" t="s">
        <v>149</v>
      </c>
      <c r="AW175" s="16" t="s">
        <v>37</v>
      </c>
      <c r="AX175" s="16" t="s">
        <v>83</v>
      </c>
      <c r="AY175" s="274" t="s">
        <v>142</v>
      </c>
    </row>
    <row r="176" s="2" customFormat="1">
      <c r="A176" s="40"/>
      <c r="B176" s="41"/>
      <c r="C176" s="206" t="s">
        <v>282</v>
      </c>
      <c r="D176" s="206" t="s">
        <v>145</v>
      </c>
      <c r="E176" s="207" t="s">
        <v>499</v>
      </c>
      <c r="F176" s="208" t="s">
        <v>500</v>
      </c>
      <c r="G176" s="209" t="s">
        <v>389</v>
      </c>
      <c r="H176" s="210">
        <v>603</v>
      </c>
      <c r="I176" s="211"/>
      <c r="J176" s="212">
        <f>ROUND(I176*H176,2)</f>
        <v>0</v>
      </c>
      <c r="K176" s="208" t="s">
        <v>390</v>
      </c>
      <c r="L176" s="46"/>
      <c r="M176" s="213" t="s">
        <v>19</v>
      </c>
      <c r="N176" s="214" t="s">
        <v>46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149</v>
      </c>
      <c r="AT176" s="217" t="s">
        <v>145</v>
      </c>
      <c r="AU176" s="217" t="s">
        <v>85</v>
      </c>
      <c r="AY176" s="19" t="s">
        <v>142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149</v>
      </c>
      <c r="BM176" s="217" t="s">
        <v>501</v>
      </c>
    </row>
    <row r="177" s="14" customFormat="1">
      <c r="A177" s="14"/>
      <c r="B177" s="243"/>
      <c r="C177" s="244"/>
      <c r="D177" s="219" t="s">
        <v>239</v>
      </c>
      <c r="E177" s="245" t="s">
        <v>19</v>
      </c>
      <c r="F177" s="246" t="s">
        <v>411</v>
      </c>
      <c r="G177" s="244"/>
      <c r="H177" s="245" t="s">
        <v>19</v>
      </c>
      <c r="I177" s="247"/>
      <c r="J177" s="244"/>
      <c r="K177" s="244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239</v>
      </c>
      <c r="AU177" s="252" t="s">
        <v>85</v>
      </c>
      <c r="AV177" s="14" t="s">
        <v>83</v>
      </c>
      <c r="AW177" s="14" t="s">
        <v>37</v>
      </c>
      <c r="AX177" s="14" t="s">
        <v>75</v>
      </c>
      <c r="AY177" s="252" t="s">
        <v>142</v>
      </c>
    </row>
    <row r="178" s="13" customFormat="1">
      <c r="A178" s="13"/>
      <c r="B178" s="224"/>
      <c r="C178" s="225"/>
      <c r="D178" s="219" t="s">
        <v>239</v>
      </c>
      <c r="E178" s="226" t="s">
        <v>19</v>
      </c>
      <c r="F178" s="227" t="s">
        <v>484</v>
      </c>
      <c r="G178" s="225"/>
      <c r="H178" s="228">
        <v>603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239</v>
      </c>
      <c r="AU178" s="234" t="s">
        <v>85</v>
      </c>
      <c r="AV178" s="13" t="s">
        <v>85</v>
      </c>
      <c r="AW178" s="13" t="s">
        <v>37</v>
      </c>
      <c r="AX178" s="13" t="s">
        <v>83</v>
      </c>
      <c r="AY178" s="234" t="s">
        <v>142</v>
      </c>
    </row>
    <row r="179" s="2" customFormat="1" ht="16.5" customHeight="1">
      <c r="A179" s="40"/>
      <c r="B179" s="41"/>
      <c r="C179" s="206" t="s">
        <v>288</v>
      </c>
      <c r="D179" s="206" t="s">
        <v>145</v>
      </c>
      <c r="E179" s="207" t="s">
        <v>502</v>
      </c>
      <c r="F179" s="208" t="s">
        <v>503</v>
      </c>
      <c r="G179" s="209" t="s">
        <v>389</v>
      </c>
      <c r="H179" s="210">
        <v>603</v>
      </c>
      <c r="I179" s="211"/>
      <c r="J179" s="212">
        <f>ROUND(I179*H179,2)</f>
        <v>0</v>
      </c>
      <c r="K179" s="208" t="s">
        <v>401</v>
      </c>
      <c r="L179" s="46"/>
      <c r="M179" s="213" t="s">
        <v>19</v>
      </c>
      <c r="N179" s="214" t="s">
        <v>46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149</v>
      </c>
      <c r="AT179" s="217" t="s">
        <v>145</v>
      </c>
      <c r="AU179" s="217" t="s">
        <v>85</v>
      </c>
      <c r="AY179" s="19" t="s">
        <v>142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83</v>
      </c>
      <c r="BK179" s="218">
        <f>ROUND(I179*H179,2)</f>
        <v>0</v>
      </c>
      <c r="BL179" s="19" t="s">
        <v>149</v>
      </c>
      <c r="BM179" s="217" t="s">
        <v>504</v>
      </c>
    </row>
    <row r="180" s="14" customFormat="1">
      <c r="A180" s="14"/>
      <c r="B180" s="243"/>
      <c r="C180" s="244"/>
      <c r="D180" s="219" t="s">
        <v>239</v>
      </c>
      <c r="E180" s="245" t="s">
        <v>19</v>
      </c>
      <c r="F180" s="246" t="s">
        <v>411</v>
      </c>
      <c r="G180" s="244"/>
      <c r="H180" s="245" t="s">
        <v>19</v>
      </c>
      <c r="I180" s="247"/>
      <c r="J180" s="244"/>
      <c r="K180" s="244"/>
      <c r="L180" s="248"/>
      <c r="M180" s="249"/>
      <c r="N180" s="250"/>
      <c r="O180" s="250"/>
      <c r="P180" s="250"/>
      <c r="Q180" s="250"/>
      <c r="R180" s="250"/>
      <c r="S180" s="250"/>
      <c r="T180" s="25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2" t="s">
        <v>239</v>
      </c>
      <c r="AU180" s="252" t="s">
        <v>85</v>
      </c>
      <c r="AV180" s="14" t="s">
        <v>83</v>
      </c>
      <c r="AW180" s="14" t="s">
        <v>37</v>
      </c>
      <c r="AX180" s="14" t="s">
        <v>75</v>
      </c>
      <c r="AY180" s="252" t="s">
        <v>142</v>
      </c>
    </row>
    <row r="181" s="13" customFormat="1">
      <c r="A181" s="13"/>
      <c r="B181" s="224"/>
      <c r="C181" s="225"/>
      <c r="D181" s="219" t="s">
        <v>239</v>
      </c>
      <c r="E181" s="226" t="s">
        <v>19</v>
      </c>
      <c r="F181" s="227" t="s">
        <v>478</v>
      </c>
      <c r="G181" s="225"/>
      <c r="H181" s="228">
        <v>603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239</v>
      </c>
      <c r="AU181" s="234" t="s">
        <v>85</v>
      </c>
      <c r="AV181" s="13" t="s">
        <v>85</v>
      </c>
      <c r="AW181" s="13" t="s">
        <v>37</v>
      </c>
      <c r="AX181" s="13" t="s">
        <v>83</v>
      </c>
      <c r="AY181" s="234" t="s">
        <v>142</v>
      </c>
    </row>
    <row r="182" s="2" customFormat="1">
      <c r="A182" s="40"/>
      <c r="B182" s="41"/>
      <c r="C182" s="206" t="s">
        <v>294</v>
      </c>
      <c r="D182" s="206" t="s">
        <v>145</v>
      </c>
      <c r="E182" s="207" t="s">
        <v>505</v>
      </c>
      <c r="F182" s="208" t="s">
        <v>506</v>
      </c>
      <c r="G182" s="209" t="s">
        <v>389</v>
      </c>
      <c r="H182" s="210">
        <v>603</v>
      </c>
      <c r="I182" s="211"/>
      <c r="J182" s="212">
        <f>ROUND(I182*H182,2)</f>
        <v>0</v>
      </c>
      <c r="K182" s="208" t="s">
        <v>390</v>
      </c>
      <c r="L182" s="46"/>
      <c r="M182" s="213" t="s">
        <v>19</v>
      </c>
      <c r="N182" s="214" t="s">
        <v>46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149</v>
      </c>
      <c r="AT182" s="217" t="s">
        <v>145</v>
      </c>
      <c r="AU182" s="217" t="s">
        <v>85</v>
      </c>
      <c r="AY182" s="19" t="s">
        <v>142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149</v>
      </c>
      <c r="BM182" s="217" t="s">
        <v>507</v>
      </c>
    </row>
    <row r="183" s="14" customFormat="1">
      <c r="A183" s="14"/>
      <c r="B183" s="243"/>
      <c r="C183" s="244"/>
      <c r="D183" s="219" t="s">
        <v>239</v>
      </c>
      <c r="E183" s="245" t="s">
        <v>19</v>
      </c>
      <c r="F183" s="246" t="s">
        <v>411</v>
      </c>
      <c r="G183" s="244"/>
      <c r="H183" s="245" t="s">
        <v>19</v>
      </c>
      <c r="I183" s="247"/>
      <c r="J183" s="244"/>
      <c r="K183" s="244"/>
      <c r="L183" s="248"/>
      <c r="M183" s="249"/>
      <c r="N183" s="250"/>
      <c r="O183" s="250"/>
      <c r="P183" s="250"/>
      <c r="Q183" s="250"/>
      <c r="R183" s="250"/>
      <c r="S183" s="250"/>
      <c r="T183" s="25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2" t="s">
        <v>239</v>
      </c>
      <c r="AU183" s="252" t="s">
        <v>85</v>
      </c>
      <c r="AV183" s="14" t="s">
        <v>83</v>
      </c>
      <c r="AW183" s="14" t="s">
        <v>37</v>
      </c>
      <c r="AX183" s="14" t="s">
        <v>75</v>
      </c>
      <c r="AY183" s="252" t="s">
        <v>142</v>
      </c>
    </row>
    <row r="184" s="13" customFormat="1">
      <c r="A184" s="13"/>
      <c r="B184" s="224"/>
      <c r="C184" s="225"/>
      <c r="D184" s="219" t="s">
        <v>239</v>
      </c>
      <c r="E184" s="226" t="s">
        <v>19</v>
      </c>
      <c r="F184" s="227" t="s">
        <v>484</v>
      </c>
      <c r="G184" s="225"/>
      <c r="H184" s="228">
        <v>603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239</v>
      </c>
      <c r="AU184" s="234" t="s">
        <v>85</v>
      </c>
      <c r="AV184" s="13" t="s">
        <v>85</v>
      </c>
      <c r="AW184" s="13" t="s">
        <v>37</v>
      </c>
      <c r="AX184" s="13" t="s">
        <v>83</v>
      </c>
      <c r="AY184" s="234" t="s">
        <v>142</v>
      </c>
    </row>
    <row r="185" s="2" customFormat="1">
      <c r="A185" s="40"/>
      <c r="B185" s="41"/>
      <c r="C185" s="206" t="s">
        <v>301</v>
      </c>
      <c r="D185" s="206" t="s">
        <v>145</v>
      </c>
      <c r="E185" s="207" t="s">
        <v>508</v>
      </c>
      <c r="F185" s="208" t="s">
        <v>509</v>
      </c>
      <c r="G185" s="209" t="s">
        <v>389</v>
      </c>
      <c r="H185" s="210">
        <v>10</v>
      </c>
      <c r="I185" s="211"/>
      <c r="J185" s="212">
        <f>ROUND(I185*H185,2)</f>
        <v>0</v>
      </c>
      <c r="K185" s="208" t="s">
        <v>401</v>
      </c>
      <c r="L185" s="46"/>
      <c r="M185" s="213" t="s">
        <v>19</v>
      </c>
      <c r="N185" s="214" t="s">
        <v>46</v>
      </c>
      <c r="O185" s="86"/>
      <c r="P185" s="215">
        <f>O185*H185</f>
        <v>0</v>
      </c>
      <c r="Q185" s="215">
        <v>0.085650000000000004</v>
      </c>
      <c r="R185" s="215">
        <f>Q185*H185</f>
        <v>0.85650000000000004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149</v>
      </c>
      <c r="AT185" s="217" t="s">
        <v>145</v>
      </c>
      <c r="AU185" s="217" t="s">
        <v>85</v>
      </c>
      <c r="AY185" s="19" t="s">
        <v>142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83</v>
      </c>
      <c r="BK185" s="218">
        <f>ROUND(I185*H185,2)</f>
        <v>0</v>
      </c>
      <c r="BL185" s="19" t="s">
        <v>149</v>
      </c>
      <c r="BM185" s="217" t="s">
        <v>510</v>
      </c>
    </row>
    <row r="186" s="14" customFormat="1">
      <c r="A186" s="14"/>
      <c r="B186" s="243"/>
      <c r="C186" s="244"/>
      <c r="D186" s="219" t="s">
        <v>239</v>
      </c>
      <c r="E186" s="245" t="s">
        <v>19</v>
      </c>
      <c r="F186" s="246" t="s">
        <v>411</v>
      </c>
      <c r="G186" s="244"/>
      <c r="H186" s="245" t="s">
        <v>19</v>
      </c>
      <c r="I186" s="247"/>
      <c r="J186" s="244"/>
      <c r="K186" s="244"/>
      <c r="L186" s="248"/>
      <c r="M186" s="249"/>
      <c r="N186" s="250"/>
      <c r="O186" s="250"/>
      <c r="P186" s="250"/>
      <c r="Q186" s="250"/>
      <c r="R186" s="250"/>
      <c r="S186" s="250"/>
      <c r="T186" s="25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2" t="s">
        <v>239</v>
      </c>
      <c r="AU186" s="252" t="s">
        <v>85</v>
      </c>
      <c r="AV186" s="14" t="s">
        <v>83</v>
      </c>
      <c r="AW186" s="14" t="s">
        <v>37</v>
      </c>
      <c r="AX186" s="14" t="s">
        <v>75</v>
      </c>
      <c r="AY186" s="252" t="s">
        <v>142</v>
      </c>
    </row>
    <row r="187" s="13" customFormat="1">
      <c r="A187" s="13"/>
      <c r="B187" s="224"/>
      <c r="C187" s="225"/>
      <c r="D187" s="219" t="s">
        <v>239</v>
      </c>
      <c r="E187" s="226" t="s">
        <v>19</v>
      </c>
      <c r="F187" s="227" t="s">
        <v>477</v>
      </c>
      <c r="G187" s="225"/>
      <c r="H187" s="228">
        <v>10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239</v>
      </c>
      <c r="AU187" s="234" t="s">
        <v>85</v>
      </c>
      <c r="AV187" s="13" t="s">
        <v>85</v>
      </c>
      <c r="AW187" s="13" t="s">
        <v>37</v>
      </c>
      <c r="AX187" s="13" t="s">
        <v>83</v>
      </c>
      <c r="AY187" s="234" t="s">
        <v>142</v>
      </c>
    </row>
    <row r="188" s="2" customFormat="1" ht="16.5" customHeight="1">
      <c r="A188" s="40"/>
      <c r="B188" s="41"/>
      <c r="C188" s="275" t="s">
        <v>307</v>
      </c>
      <c r="D188" s="275" t="s">
        <v>451</v>
      </c>
      <c r="E188" s="276" t="s">
        <v>511</v>
      </c>
      <c r="F188" s="277" t="s">
        <v>512</v>
      </c>
      <c r="G188" s="278" t="s">
        <v>389</v>
      </c>
      <c r="H188" s="279">
        <v>10.199999999999999</v>
      </c>
      <c r="I188" s="280"/>
      <c r="J188" s="281">
        <f>ROUND(I188*H188,2)</f>
        <v>0</v>
      </c>
      <c r="K188" s="277" t="s">
        <v>401</v>
      </c>
      <c r="L188" s="282"/>
      <c r="M188" s="283" t="s">
        <v>19</v>
      </c>
      <c r="N188" s="284" t="s">
        <v>46</v>
      </c>
      <c r="O188" s="86"/>
      <c r="P188" s="215">
        <f>O188*H188</f>
        <v>0</v>
      </c>
      <c r="Q188" s="215">
        <v>0.17599999999999999</v>
      </c>
      <c r="R188" s="215">
        <f>Q188*H188</f>
        <v>1.7951999999999997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186</v>
      </c>
      <c r="AT188" s="217" t="s">
        <v>451</v>
      </c>
      <c r="AU188" s="217" t="s">
        <v>85</v>
      </c>
      <c r="AY188" s="19" t="s">
        <v>142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149</v>
      </c>
      <c r="BM188" s="217" t="s">
        <v>513</v>
      </c>
    </row>
    <row r="189" s="14" customFormat="1">
      <c r="A189" s="14"/>
      <c r="B189" s="243"/>
      <c r="C189" s="244"/>
      <c r="D189" s="219" t="s">
        <v>239</v>
      </c>
      <c r="E189" s="245" t="s">
        <v>19</v>
      </c>
      <c r="F189" s="246" t="s">
        <v>411</v>
      </c>
      <c r="G189" s="244"/>
      <c r="H189" s="245" t="s">
        <v>19</v>
      </c>
      <c r="I189" s="247"/>
      <c r="J189" s="244"/>
      <c r="K189" s="244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239</v>
      </c>
      <c r="AU189" s="252" t="s">
        <v>85</v>
      </c>
      <c r="AV189" s="14" t="s">
        <v>83</v>
      </c>
      <c r="AW189" s="14" t="s">
        <v>37</v>
      </c>
      <c r="AX189" s="14" t="s">
        <v>75</v>
      </c>
      <c r="AY189" s="252" t="s">
        <v>142</v>
      </c>
    </row>
    <row r="190" s="13" customFormat="1">
      <c r="A190" s="13"/>
      <c r="B190" s="224"/>
      <c r="C190" s="225"/>
      <c r="D190" s="219" t="s">
        <v>239</v>
      </c>
      <c r="E190" s="226" t="s">
        <v>19</v>
      </c>
      <c r="F190" s="227" t="s">
        <v>477</v>
      </c>
      <c r="G190" s="225"/>
      <c r="H190" s="228">
        <v>10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239</v>
      </c>
      <c r="AU190" s="234" t="s">
        <v>85</v>
      </c>
      <c r="AV190" s="13" t="s">
        <v>85</v>
      </c>
      <c r="AW190" s="13" t="s">
        <v>37</v>
      </c>
      <c r="AX190" s="13" t="s">
        <v>75</v>
      </c>
      <c r="AY190" s="234" t="s">
        <v>142</v>
      </c>
    </row>
    <row r="191" s="15" customFormat="1">
      <c r="A191" s="15"/>
      <c r="B191" s="253"/>
      <c r="C191" s="254"/>
      <c r="D191" s="219" t="s">
        <v>239</v>
      </c>
      <c r="E191" s="255" t="s">
        <v>19</v>
      </c>
      <c r="F191" s="256" t="s">
        <v>415</v>
      </c>
      <c r="G191" s="254"/>
      <c r="H191" s="257">
        <v>10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3" t="s">
        <v>239</v>
      </c>
      <c r="AU191" s="263" t="s">
        <v>85</v>
      </c>
      <c r="AV191" s="15" t="s">
        <v>160</v>
      </c>
      <c r="AW191" s="15" t="s">
        <v>37</v>
      </c>
      <c r="AX191" s="15" t="s">
        <v>75</v>
      </c>
      <c r="AY191" s="263" t="s">
        <v>142</v>
      </c>
    </row>
    <row r="192" s="13" customFormat="1">
      <c r="A192" s="13"/>
      <c r="B192" s="224"/>
      <c r="C192" s="225"/>
      <c r="D192" s="219" t="s">
        <v>239</v>
      </c>
      <c r="E192" s="226" t="s">
        <v>19</v>
      </c>
      <c r="F192" s="227" t="s">
        <v>514</v>
      </c>
      <c r="G192" s="225"/>
      <c r="H192" s="228">
        <v>10.199999999999999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239</v>
      </c>
      <c r="AU192" s="234" t="s">
        <v>85</v>
      </c>
      <c r="AV192" s="13" t="s">
        <v>85</v>
      </c>
      <c r="AW192" s="13" t="s">
        <v>37</v>
      </c>
      <c r="AX192" s="13" t="s">
        <v>83</v>
      </c>
      <c r="AY192" s="234" t="s">
        <v>142</v>
      </c>
    </row>
    <row r="193" s="12" customFormat="1" ht="22.8" customHeight="1">
      <c r="A193" s="12"/>
      <c r="B193" s="190"/>
      <c r="C193" s="191"/>
      <c r="D193" s="192" t="s">
        <v>74</v>
      </c>
      <c r="E193" s="204" t="s">
        <v>186</v>
      </c>
      <c r="F193" s="204" t="s">
        <v>515</v>
      </c>
      <c r="G193" s="191"/>
      <c r="H193" s="191"/>
      <c r="I193" s="194"/>
      <c r="J193" s="205">
        <f>BK193</f>
        <v>0</v>
      </c>
      <c r="K193" s="191"/>
      <c r="L193" s="196"/>
      <c r="M193" s="197"/>
      <c r="N193" s="198"/>
      <c r="O193" s="198"/>
      <c r="P193" s="199">
        <f>SUM(P194:P209)</f>
        <v>0</v>
      </c>
      <c r="Q193" s="198"/>
      <c r="R193" s="199">
        <f>SUM(R194:R209)</f>
        <v>1.9974522499999996</v>
      </c>
      <c r="S193" s="198"/>
      <c r="T193" s="200">
        <f>SUM(T194:T209)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1" t="s">
        <v>83</v>
      </c>
      <c r="AT193" s="202" t="s">
        <v>74</v>
      </c>
      <c r="AU193" s="202" t="s">
        <v>83</v>
      </c>
      <c r="AY193" s="201" t="s">
        <v>142</v>
      </c>
      <c r="BK193" s="203">
        <f>SUM(BK194:BK209)</f>
        <v>0</v>
      </c>
    </row>
    <row r="194" s="2" customFormat="1" ht="16.5" customHeight="1">
      <c r="A194" s="40"/>
      <c r="B194" s="41"/>
      <c r="C194" s="206" t="s">
        <v>516</v>
      </c>
      <c r="D194" s="206" t="s">
        <v>145</v>
      </c>
      <c r="E194" s="207" t="s">
        <v>517</v>
      </c>
      <c r="F194" s="208" t="s">
        <v>518</v>
      </c>
      <c r="G194" s="209" t="s">
        <v>163</v>
      </c>
      <c r="H194" s="210">
        <v>57</v>
      </c>
      <c r="I194" s="211"/>
      <c r="J194" s="212">
        <f>ROUND(I194*H194,2)</f>
        <v>0</v>
      </c>
      <c r="K194" s="208" t="s">
        <v>401</v>
      </c>
      <c r="L194" s="46"/>
      <c r="M194" s="213" t="s">
        <v>19</v>
      </c>
      <c r="N194" s="214" t="s">
        <v>46</v>
      </c>
      <c r="O194" s="86"/>
      <c r="P194" s="215">
        <f>O194*H194</f>
        <v>0</v>
      </c>
      <c r="Q194" s="215">
        <v>1.1E-05</v>
      </c>
      <c r="R194" s="215">
        <f>Q194*H194</f>
        <v>0.00062699999999999995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149</v>
      </c>
      <c r="AT194" s="217" t="s">
        <v>145</v>
      </c>
      <c r="AU194" s="217" t="s">
        <v>85</v>
      </c>
      <c r="AY194" s="19" t="s">
        <v>142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83</v>
      </c>
      <c r="BK194" s="218">
        <f>ROUND(I194*H194,2)</f>
        <v>0</v>
      </c>
      <c r="BL194" s="19" t="s">
        <v>149</v>
      </c>
      <c r="BM194" s="217" t="s">
        <v>519</v>
      </c>
    </row>
    <row r="195" s="13" customFormat="1">
      <c r="A195" s="13"/>
      <c r="B195" s="224"/>
      <c r="C195" s="225"/>
      <c r="D195" s="219" t="s">
        <v>239</v>
      </c>
      <c r="E195" s="226" t="s">
        <v>19</v>
      </c>
      <c r="F195" s="227" t="s">
        <v>520</v>
      </c>
      <c r="G195" s="225"/>
      <c r="H195" s="228">
        <v>57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239</v>
      </c>
      <c r="AU195" s="234" t="s">
        <v>85</v>
      </c>
      <c r="AV195" s="13" t="s">
        <v>85</v>
      </c>
      <c r="AW195" s="13" t="s">
        <v>37</v>
      </c>
      <c r="AX195" s="13" t="s">
        <v>83</v>
      </c>
      <c r="AY195" s="234" t="s">
        <v>142</v>
      </c>
    </row>
    <row r="196" s="2" customFormat="1" ht="16.5" customHeight="1">
      <c r="A196" s="40"/>
      <c r="B196" s="41"/>
      <c r="C196" s="275" t="s">
        <v>521</v>
      </c>
      <c r="D196" s="275" t="s">
        <v>451</v>
      </c>
      <c r="E196" s="276" t="s">
        <v>522</v>
      </c>
      <c r="F196" s="277" t="s">
        <v>523</v>
      </c>
      <c r="G196" s="278" t="s">
        <v>163</v>
      </c>
      <c r="H196" s="279">
        <v>57</v>
      </c>
      <c r="I196" s="280"/>
      <c r="J196" s="281">
        <f>ROUND(I196*H196,2)</f>
        <v>0</v>
      </c>
      <c r="K196" s="277" t="s">
        <v>401</v>
      </c>
      <c r="L196" s="282"/>
      <c r="M196" s="283" t="s">
        <v>19</v>
      </c>
      <c r="N196" s="284" t="s">
        <v>46</v>
      </c>
      <c r="O196" s="86"/>
      <c r="P196" s="215">
        <f>O196*H196</f>
        <v>0</v>
      </c>
      <c r="Q196" s="215">
        <v>0.0028999999999999998</v>
      </c>
      <c r="R196" s="215">
        <f>Q196*H196</f>
        <v>0.1653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186</v>
      </c>
      <c r="AT196" s="217" t="s">
        <v>451</v>
      </c>
      <c r="AU196" s="217" t="s">
        <v>85</v>
      </c>
      <c r="AY196" s="19" t="s">
        <v>142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149</v>
      </c>
      <c r="BM196" s="217" t="s">
        <v>524</v>
      </c>
    </row>
    <row r="197" s="2" customFormat="1" ht="21.75" customHeight="1">
      <c r="A197" s="40"/>
      <c r="B197" s="41"/>
      <c r="C197" s="206" t="s">
        <v>525</v>
      </c>
      <c r="D197" s="206" t="s">
        <v>145</v>
      </c>
      <c r="E197" s="207" t="s">
        <v>526</v>
      </c>
      <c r="F197" s="208" t="s">
        <v>527</v>
      </c>
      <c r="G197" s="209" t="s">
        <v>528</v>
      </c>
      <c r="H197" s="210">
        <v>9</v>
      </c>
      <c r="I197" s="211"/>
      <c r="J197" s="212">
        <f>ROUND(I197*H197,2)</f>
        <v>0</v>
      </c>
      <c r="K197" s="208" t="s">
        <v>401</v>
      </c>
      <c r="L197" s="46"/>
      <c r="M197" s="213" t="s">
        <v>19</v>
      </c>
      <c r="N197" s="214" t="s">
        <v>46</v>
      </c>
      <c r="O197" s="86"/>
      <c r="P197" s="215">
        <f>O197*H197</f>
        <v>0</v>
      </c>
      <c r="Q197" s="215">
        <v>1.2500000000000001E-06</v>
      </c>
      <c r="R197" s="215">
        <f>Q197*H197</f>
        <v>1.1250000000000001E-05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149</v>
      </c>
      <c r="AT197" s="217" t="s">
        <v>145</v>
      </c>
      <c r="AU197" s="217" t="s">
        <v>85</v>
      </c>
      <c r="AY197" s="19" t="s">
        <v>142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83</v>
      </c>
      <c r="BK197" s="218">
        <f>ROUND(I197*H197,2)</f>
        <v>0</v>
      </c>
      <c r="BL197" s="19" t="s">
        <v>149</v>
      </c>
      <c r="BM197" s="217" t="s">
        <v>529</v>
      </c>
    </row>
    <row r="198" s="13" customFormat="1">
      <c r="A198" s="13"/>
      <c r="B198" s="224"/>
      <c r="C198" s="225"/>
      <c r="D198" s="219" t="s">
        <v>239</v>
      </c>
      <c r="E198" s="226" t="s">
        <v>19</v>
      </c>
      <c r="F198" s="227" t="s">
        <v>530</v>
      </c>
      <c r="G198" s="225"/>
      <c r="H198" s="228">
        <v>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239</v>
      </c>
      <c r="AU198" s="234" t="s">
        <v>85</v>
      </c>
      <c r="AV198" s="13" t="s">
        <v>85</v>
      </c>
      <c r="AW198" s="13" t="s">
        <v>37</v>
      </c>
      <c r="AX198" s="13" t="s">
        <v>83</v>
      </c>
      <c r="AY198" s="234" t="s">
        <v>142</v>
      </c>
    </row>
    <row r="199" s="2" customFormat="1" ht="16.5" customHeight="1">
      <c r="A199" s="40"/>
      <c r="B199" s="41"/>
      <c r="C199" s="275" t="s">
        <v>531</v>
      </c>
      <c r="D199" s="275" t="s">
        <v>451</v>
      </c>
      <c r="E199" s="276" t="s">
        <v>532</v>
      </c>
      <c r="F199" s="277" t="s">
        <v>533</v>
      </c>
      <c r="G199" s="278" t="s">
        <v>19</v>
      </c>
      <c r="H199" s="279">
        <v>9</v>
      </c>
      <c r="I199" s="280"/>
      <c r="J199" s="281">
        <f>ROUND(I199*H199,2)</f>
        <v>0</v>
      </c>
      <c r="K199" s="277" t="s">
        <v>19</v>
      </c>
      <c r="L199" s="282"/>
      <c r="M199" s="283" t="s">
        <v>19</v>
      </c>
      <c r="N199" s="284" t="s">
        <v>46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186</v>
      </c>
      <c r="AT199" s="217" t="s">
        <v>451</v>
      </c>
      <c r="AU199" s="217" t="s">
        <v>85</v>
      </c>
      <c r="AY199" s="19" t="s">
        <v>142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83</v>
      </c>
      <c r="BK199" s="218">
        <f>ROUND(I199*H199,2)</f>
        <v>0</v>
      </c>
      <c r="BL199" s="19" t="s">
        <v>149</v>
      </c>
      <c r="BM199" s="217" t="s">
        <v>534</v>
      </c>
    </row>
    <row r="200" s="2" customFormat="1">
      <c r="A200" s="40"/>
      <c r="B200" s="41"/>
      <c r="C200" s="206" t="s">
        <v>535</v>
      </c>
      <c r="D200" s="206" t="s">
        <v>145</v>
      </c>
      <c r="E200" s="207" t="s">
        <v>536</v>
      </c>
      <c r="F200" s="208" t="s">
        <v>537</v>
      </c>
      <c r="G200" s="209" t="s">
        <v>528</v>
      </c>
      <c r="H200" s="210">
        <v>2</v>
      </c>
      <c r="I200" s="211"/>
      <c r="J200" s="212">
        <f>ROUND(I200*H200,2)</f>
        <v>0</v>
      </c>
      <c r="K200" s="208" t="s">
        <v>390</v>
      </c>
      <c r="L200" s="46"/>
      <c r="M200" s="213" t="s">
        <v>19</v>
      </c>
      <c r="N200" s="214" t="s">
        <v>46</v>
      </c>
      <c r="O200" s="86"/>
      <c r="P200" s="215">
        <f>O200*H200</f>
        <v>0</v>
      </c>
      <c r="Q200" s="215">
        <v>0.00010000000000000001</v>
      </c>
      <c r="R200" s="215">
        <f>Q200*H200</f>
        <v>0.00020000000000000001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149</v>
      </c>
      <c r="AT200" s="217" t="s">
        <v>145</v>
      </c>
      <c r="AU200" s="217" t="s">
        <v>85</v>
      </c>
      <c r="AY200" s="19" t="s">
        <v>142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149</v>
      </c>
      <c r="BM200" s="217" t="s">
        <v>538</v>
      </c>
    </row>
    <row r="201" s="2" customFormat="1" ht="16.5" customHeight="1">
      <c r="A201" s="40"/>
      <c r="B201" s="41"/>
      <c r="C201" s="275" t="s">
        <v>539</v>
      </c>
      <c r="D201" s="275" t="s">
        <v>451</v>
      </c>
      <c r="E201" s="276" t="s">
        <v>540</v>
      </c>
      <c r="F201" s="277" t="s">
        <v>541</v>
      </c>
      <c r="G201" s="278" t="s">
        <v>528</v>
      </c>
      <c r="H201" s="279">
        <v>2</v>
      </c>
      <c r="I201" s="280"/>
      <c r="J201" s="281">
        <f>ROUND(I201*H201,2)</f>
        <v>0</v>
      </c>
      <c r="K201" s="277" t="s">
        <v>390</v>
      </c>
      <c r="L201" s="282"/>
      <c r="M201" s="283" t="s">
        <v>19</v>
      </c>
      <c r="N201" s="284" t="s">
        <v>46</v>
      </c>
      <c r="O201" s="86"/>
      <c r="P201" s="215">
        <f>O201*H201</f>
        <v>0</v>
      </c>
      <c r="Q201" s="215">
        <v>0.0023999999999999998</v>
      </c>
      <c r="R201" s="215">
        <f>Q201*H201</f>
        <v>0.0047999999999999996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186</v>
      </c>
      <c r="AT201" s="217" t="s">
        <v>451</v>
      </c>
      <c r="AU201" s="217" t="s">
        <v>85</v>
      </c>
      <c r="AY201" s="19" t="s">
        <v>142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83</v>
      </c>
      <c r="BK201" s="218">
        <f>ROUND(I201*H201,2)</f>
        <v>0</v>
      </c>
      <c r="BL201" s="19" t="s">
        <v>149</v>
      </c>
      <c r="BM201" s="217" t="s">
        <v>542</v>
      </c>
    </row>
    <row r="202" s="2" customFormat="1" ht="16.5" customHeight="1">
      <c r="A202" s="40"/>
      <c r="B202" s="41"/>
      <c r="C202" s="206" t="s">
        <v>543</v>
      </c>
      <c r="D202" s="206" t="s">
        <v>145</v>
      </c>
      <c r="E202" s="207" t="s">
        <v>544</v>
      </c>
      <c r="F202" s="208" t="s">
        <v>545</v>
      </c>
      <c r="G202" s="209" t="s">
        <v>528</v>
      </c>
      <c r="H202" s="210">
        <v>3</v>
      </c>
      <c r="I202" s="211"/>
      <c r="J202" s="212">
        <f>ROUND(I202*H202,2)</f>
        <v>0</v>
      </c>
      <c r="K202" s="208" t="s">
        <v>390</v>
      </c>
      <c r="L202" s="46"/>
      <c r="M202" s="213" t="s">
        <v>19</v>
      </c>
      <c r="N202" s="214" t="s">
        <v>46</v>
      </c>
      <c r="O202" s="86"/>
      <c r="P202" s="215">
        <f>O202*H202</f>
        <v>0</v>
      </c>
      <c r="Q202" s="215">
        <v>0.34089999999999998</v>
      </c>
      <c r="R202" s="215">
        <f>Q202*H202</f>
        <v>1.0226999999999999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149</v>
      </c>
      <c r="AT202" s="217" t="s">
        <v>145</v>
      </c>
      <c r="AU202" s="217" t="s">
        <v>85</v>
      </c>
      <c r="AY202" s="19" t="s">
        <v>142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83</v>
      </c>
      <c r="BK202" s="218">
        <f>ROUND(I202*H202,2)</f>
        <v>0</v>
      </c>
      <c r="BL202" s="19" t="s">
        <v>149</v>
      </c>
      <c r="BM202" s="217" t="s">
        <v>546</v>
      </c>
    </row>
    <row r="203" s="2" customFormat="1" ht="16.5" customHeight="1">
      <c r="A203" s="40"/>
      <c r="B203" s="41"/>
      <c r="C203" s="275" t="s">
        <v>547</v>
      </c>
      <c r="D203" s="275" t="s">
        <v>451</v>
      </c>
      <c r="E203" s="276" t="s">
        <v>548</v>
      </c>
      <c r="F203" s="277" t="s">
        <v>549</v>
      </c>
      <c r="G203" s="278" t="s">
        <v>528</v>
      </c>
      <c r="H203" s="279">
        <v>3</v>
      </c>
      <c r="I203" s="280"/>
      <c r="J203" s="281">
        <f>ROUND(I203*H203,2)</f>
        <v>0</v>
      </c>
      <c r="K203" s="277" t="s">
        <v>19</v>
      </c>
      <c r="L203" s="282"/>
      <c r="M203" s="283" t="s">
        <v>19</v>
      </c>
      <c r="N203" s="284" t="s">
        <v>46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186</v>
      </c>
      <c r="AT203" s="217" t="s">
        <v>451</v>
      </c>
      <c r="AU203" s="217" t="s">
        <v>85</v>
      </c>
      <c r="AY203" s="19" t="s">
        <v>142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83</v>
      </c>
      <c r="BK203" s="218">
        <f>ROUND(I203*H203,2)</f>
        <v>0</v>
      </c>
      <c r="BL203" s="19" t="s">
        <v>149</v>
      </c>
      <c r="BM203" s="217" t="s">
        <v>550</v>
      </c>
    </row>
    <row r="204" s="14" customFormat="1">
      <c r="A204" s="14"/>
      <c r="B204" s="243"/>
      <c r="C204" s="244"/>
      <c r="D204" s="219" t="s">
        <v>239</v>
      </c>
      <c r="E204" s="245" t="s">
        <v>19</v>
      </c>
      <c r="F204" s="246" t="s">
        <v>411</v>
      </c>
      <c r="G204" s="244"/>
      <c r="H204" s="245" t="s">
        <v>19</v>
      </c>
      <c r="I204" s="247"/>
      <c r="J204" s="244"/>
      <c r="K204" s="244"/>
      <c r="L204" s="248"/>
      <c r="M204" s="249"/>
      <c r="N204" s="250"/>
      <c r="O204" s="250"/>
      <c r="P204" s="250"/>
      <c r="Q204" s="250"/>
      <c r="R204" s="250"/>
      <c r="S204" s="250"/>
      <c r="T204" s="25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2" t="s">
        <v>239</v>
      </c>
      <c r="AU204" s="252" t="s">
        <v>85</v>
      </c>
      <c r="AV204" s="14" t="s">
        <v>83</v>
      </c>
      <c r="AW204" s="14" t="s">
        <v>37</v>
      </c>
      <c r="AX204" s="14" t="s">
        <v>75</v>
      </c>
      <c r="AY204" s="252" t="s">
        <v>142</v>
      </c>
    </row>
    <row r="205" s="13" customFormat="1">
      <c r="A205" s="13"/>
      <c r="B205" s="224"/>
      <c r="C205" s="225"/>
      <c r="D205" s="219" t="s">
        <v>239</v>
      </c>
      <c r="E205" s="226" t="s">
        <v>19</v>
      </c>
      <c r="F205" s="227" t="s">
        <v>551</v>
      </c>
      <c r="G205" s="225"/>
      <c r="H205" s="228">
        <v>3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239</v>
      </c>
      <c r="AU205" s="234" t="s">
        <v>85</v>
      </c>
      <c r="AV205" s="13" t="s">
        <v>85</v>
      </c>
      <c r="AW205" s="13" t="s">
        <v>37</v>
      </c>
      <c r="AX205" s="13" t="s">
        <v>83</v>
      </c>
      <c r="AY205" s="234" t="s">
        <v>142</v>
      </c>
    </row>
    <row r="206" s="2" customFormat="1" ht="16.5" customHeight="1">
      <c r="A206" s="40"/>
      <c r="B206" s="41"/>
      <c r="C206" s="206" t="s">
        <v>552</v>
      </c>
      <c r="D206" s="206" t="s">
        <v>145</v>
      </c>
      <c r="E206" s="207" t="s">
        <v>553</v>
      </c>
      <c r="F206" s="208" t="s">
        <v>554</v>
      </c>
      <c r="G206" s="209" t="s">
        <v>528</v>
      </c>
      <c r="H206" s="210">
        <v>3</v>
      </c>
      <c r="I206" s="211"/>
      <c r="J206" s="212">
        <f>ROUND(I206*H206,2)</f>
        <v>0</v>
      </c>
      <c r="K206" s="208" t="s">
        <v>401</v>
      </c>
      <c r="L206" s="46"/>
      <c r="M206" s="213" t="s">
        <v>19</v>
      </c>
      <c r="N206" s="214" t="s">
        <v>46</v>
      </c>
      <c r="O206" s="86"/>
      <c r="P206" s="215">
        <f>O206*H206</f>
        <v>0</v>
      </c>
      <c r="Q206" s="215">
        <v>0.217338</v>
      </c>
      <c r="R206" s="215">
        <f>Q206*H206</f>
        <v>0.65201399999999998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149</v>
      </c>
      <c r="AT206" s="217" t="s">
        <v>145</v>
      </c>
      <c r="AU206" s="217" t="s">
        <v>85</v>
      </c>
      <c r="AY206" s="19" t="s">
        <v>142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83</v>
      </c>
      <c r="BK206" s="218">
        <f>ROUND(I206*H206,2)</f>
        <v>0</v>
      </c>
      <c r="BL206" s="19" t="s">
        <v>149</v>
      </c>
      <c r="BM206" s="217" t="s">
        <v>555</v>
      </c>
    </row>
    <row r="207" s="14" customFormat="1">
      <c r="A207" s="14"/>
      <c r="B207" s="243"/>
      <c r="C207" s="244"/>
      <c r="D207" s="219" t="s">
        <v>239</v>
      </c>
      <c r="E207" s="245" t="s">
        <v>19</v>
      </c>
      <c r="F207" s="246" t="s">
        <v>411</v>
      </c>
      <c r="G207" s="244"/>
      <c r="H207" s="245" t="s">
        <v>19</v>
      </c>
      <c r="I207" s="247"/>
      <c r="J207" s="244"/>
      <c r="K207" s="244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239</v>
      </c>
      <c r="AU207" s="252" t="s">
        <v>85</v>
      </c>
      <c r="AV207" s="14" t="s">
        <v>83</v>
      </c>
      <c r="AW207" s="14" t="s">
        <v>37</v>
      </c>
      <c r="AX207" s="14" t="s">
        <v>75</v>
      </c>
      <c r="AY207" s="252" t="s">
        <v>142</v>
      </c>
    </row>
    <row r="208" s="13" customFormat="1">
      <c r="A208" s="13"/>
      <c r="B208" s="224"/>
      <c r="C208" s="225"/>
      <c r="D208" s="219" t="s">
        <v>239</v>
      </c>
      <c r="E208" s="226" t="s">
        <v>19</v>
      </c>
      <c r="F208" s="227" t="s">
        <v>556</v>
      </c>
      <c r="G208" s="225"/>
      <c r="H208" s="228">
        <v>3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239</v>
      </c>
      <c r="AU208" s="234" t="s">
        <v>85</v>
      </c>
      <c r="AV208" s="13" t="s">
        <v>85</v>
      </c>
      <c r="AW208" s="13" t="s">
        <v>37</v>
      </c>
      <c r="AX208" s="13" t="s">
        <v>83</v>
      </c>
      <c r="AY208" s="234" t="s">
        <v>142</v>
      </c>
    </row>
    <row r="209" s="2" customFormat="1" ht="16.5" customHeight="1">
      <c r="A209" s="40"/>
      <c r="B209" s="41"/>
      <c r="C209" s="275" t="s">
        <v>298</v>
      </c>
      <c r="D209" s="275" t="s">
        <v>451</v>
      </c>
      <c r="E209" s="276" t="s">
        <v>557</v>
      </c>
      <c r="F209" s="277" t="s">
        <v>558</v>
      </c>
      <c r="G209" s="278" t="s">
        <v>528</v>
      </c>
      <c r="H209" s="279">
        <v>3</v>
      </c>
      <c r="I209" s="280"/>
      <c r="J209" s="281">
        <f>ROUND(I209*H209,2)</f>
        <v>0</v>
      </c>
      <c r="K209" s="277" t="s">
        <v>401</v>
      </c>
      <c r="L209" s="282"/>
      <c r="M209" s="283" t="s">
        <v>19</v>
      </c>
      <c r="N209" s="284" t="s">
        <v>46</v>
      </c>
      <c r="O209" s="86"/>
      <c r="P209" s="215">
        <f>O209*H209</f>
        <v>0</v>
      </c>
      <c r="Q209" s="215">
        <v>0.050599999999999999</v>
      </c>
      <c r="R209" s="215">
        <f>Q209*H209</f>
        <v>0.15179999999999999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186</v>
      </c>
      <c r="AT209" s="217" t="s">
        <v>451</v>
      </c>
      <c r="AU209" s="217" t="s">
        <v>85</v>
      </c>
      <c r="AY209" s="19" t="s">
        <v>142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83</v>
      </c>
      <c r="BK209" s="218">
        <f>ROUND(I209*H209,2)</f>
        <v>0</v>
      </c>
      <c r="BL209" s="19" t="s">
        <v>149</v>
      </c>
      <c r="BM209" s="217" t="s">
        <v>559</v>
      </c>
    </row>
    <row r="210" s="12" customFormat="1" ht="22.8" customHeight="1">
      <c r="A210" s="12"/>
      <c r="B210" s="190"/>
      <c r="C210" s="191"/>
      <c r="D210" s="192" t="s">
        <v>74</v>
      </c>
      <c r="E210" s="204" t="s">
        <v>191</v>
      </c>
      <c r="F210" s="204" t="s">
        <v>560</v>
      </c>
      <c r="G210" s="191"/>
      <c r="H210" s="191"/>
      <c r="I210" s="194"/>
      <c r="J210" s="205">
        <f>BK210</f>
        <v>0</v>
      </c>
      <c r="K210" s="191"/>
      <c r="L210" s="196"/>
      <c r="M210" s="197"/>
      <c r="N210" s="198"/>
      <c r="O210" s="198"/>
      <c r="P210" s="199">
        <f>SUM(P211:P251)</f>
        <v>0</v>
      </c>
      <c r="Q210" s="198"/>
      <c r="R210" s="199">
        <f>SUM(R211:R251)</f>
        <v>94.607962701999995</v>
      </c>
      <c r="S210" s="198"/>
      <c r="T210" s="200">
        <f>SUM(T211:T251)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1" t="s">
        <v>83</v>
      </c>
      <c r="AT210" s="202" t="s">
        <v>74</v>
      </c>
      <c r="AU210" s="202" t="s">
        <v>83</v>
      </c>
      <c r="AY210" s="201" t="s">
        <v>142</v>
      </c>
      <c r="BK210" s="203">
        <f>SUM(BK211:BK251)</f>
        <v>0</v>
      </c>
    </row>
    <row r="211" s="2" customFormat="1">
      <c r="A211" s="40"/>
      <c r="B211" s="41"/>
      <c r="C211" s="206" t="s">
        <v>561</v>
      </c>
      <c r="D211" s="206" t="s">
        <v>145</v>
      </c>
      <c r="E211" s="207" t="s">
        <v>562</v>
      </c>
      <c r="F211" s="208" t="s">
        <v>563</v>
      </c>
      <c r="G211" s="209" t="s">
        <v>163</v>
      </c>
      <c r="H211" s="210">
        <v>285</v>
      </c>
      <c r="I211" s="211"/>
      <c r="J211" s="212">
        <f>ROUND(I211*H211,2)</f>
        <v>0</v>
      </c>
      <c r="K211" s="208" t="s">
        <v>401</v>
      </c>
      <c r="L211" s="46"/>
      <c r="M211" s="213" t="s">
        <v>19</v>
      </c>
      <c r="N211" s="214" t="s">
        <v>46</v>
      </c>
      <c r="O211" s="86"/>
      <c r="P211" s="215">
        <f>O211*H211</f>
        <v>0</v>
      </c>
      <c r="Q211" s="215">
        <v>0.15539952000000001</v>
      </c>
      <c r="R211" s="215">
        <f>Q211*H211</f>
        <v>44.288863200000002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149</v>
      </c>
      <c r="AT211" s="217" t="s">
        <v>145</v>
      </c>
      <c r="AU211" s="217" t="s">
        <v>85</v>
      </c>
      <c r="AY211" s="19" t="s">
        <v>142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83</v>
      </c>
      <c r="BK211" s="218">
        <f>ROUND(I211*H211,2)</f>
        <v>0</v>
      </c>
      <c r="BL211" s="19" t="s">
        <v>149</v>
      </c>
      <c r="BM211" s="217" t="s">
        <v>564</v>
      </c>
    </row>
    <row r="212" s="14" customFormat="1">
      <c r="A212" s="14"/>
      <c r="B212" s="243"/>
      <c r="C212" s="244"/>
      <c r="D212" s="219" t="s">
        <v>239</v>
      </c>
      <c r="E212" s="245" t="s">
        <v>19</v>
      </c>
      <c r="F212" s="246" t="s">
        <v>411</v>
      </c>
      <c r="G212" s="244"/>
      <c r="H212" s="245" t="s">
        <v>19</v>
      </c>
      <c r="I212" s="247"/>
      <c r="J212" s="244"/>
      <c r="K212" s="244"/>
      <c r="L212" s="248"/>
      <c r="M212" s="249"/>
      <c r="N212" s="250"/>
      <c r="O212" s="250"/>
      <c r="P212" s="250"/>
      <c r="Q212" s="250"/>
      <c r="R212" s="250"/>
      <c r="S212" s="250"/>
      <c r="T212" s="25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2" t="s">
        <v>239</v>
      </c>
      <c r="AU212" s="252" t="s">
        <v>85</v>
      </c>
      <c r="AV212" s="14" t="s">
        <v>83</v>
      </c>
      <c r="AW212" s="14" t="s">
        <v>37</v>
      </c>
      <c r="AX212" s="14" t="s">
        <v>75</v>
      </c>
      <c r="AY212" s="252" t="s">
        <v>142</v>
      </c>
    </row>
    <row r="213" s="13" customFormat="1">
      <c r="A213" s="13"/>
      <c r="B213" s="224"/>
      <c r="C213" s="225"/>
      <c r="D213" s="219" t="s">
        <v>239</v>
      </c>
      <c r="E213" s="226" t="s">
        <v>19</v>
      </c>
      <c r="F213" s="227" t="s">
        <v>565</v>
      </c>
      <c r="G213" s="225"/>
      <c r="H213" s="228">
        <v>206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239</v>
      </c>
      <c r="AU213" s="234" t="s">
        <v>85</v>
      </c>
      <c r="AV213" s="13" t="s">
        <v>85</v>
      </c>
      <c r="AW213" s="13" t="s">
        <v>37</v>
      </c>
      <c r="AX213" s="13" t="s">
        <v>75</v>
      </c>
      <c r="AY213" s="234" t="s">
        <v>142</v>
      </c>
    </row>
    <row r="214" s="13" customFormat="1">
      <c r="A214" s="13"/>
      <c r="B214" s="224"/>
      <c r="C214" s="225"/>
      <c r="D214" s="219" t="s">
        <v>239</v>
      </c>
      <c r="E214" s="226" t="s">
        <v>19</v>
      </c>
      <c r="F214" s="227" t="s">
        <v>566</v>
      </c>
      <c r="G214" s="225"/>
      <c r="H214" s="228">
        <v>69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239</v>
      </c>
      <c r="AU214" s="234" t="s">
        <v>85</v>
      </c>
      <c r="AV214" s="13" t="s">
        <v>85</v>
      </c>
      <c r="AW214" s="13" t="s">
        <v>37</v>
      </c>
      <c r="AX214" s="13" t="s">
        <v>75</v>
      </c>
      <c r="AY214" s="234" t="s">
        <v>142</v>
      </c>
    </row>
    <row r="215" s="13" customFormat="1">
      <c r="A215" s="13"/>
      <c r="B215" s="224"/>
      <c r="C215" s="225"/>
      <c r="D215" s="219" t="s">
        <v>239</v>
      </c>
      <c r="E215" s="226" t="s">
        <v>19</v>
      </c>
      <c r="F215" s="227" t="s">
        <v>567</v>
      </c>
      <c r="G215" s="225"/>
      <c r="H215" s="228">
        <v>10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239</v>
      </c>
      <c r="AU215" s="234" t="s">
        <v>85</v>
      </c>
      <c r="AV215" s="13" t="s">
        <v>85</v>
      </c>
      <c r="AW215" s="13" t="s">
        <v>37</v>
      </c>
      <c r="AX215" s="13" t="s">
        <v>75</v>
      </c>
      <c r="AY215" s="234" t="s">
        <v>142</v>
      </c>
    </row>
    <row r="216" s="16" customFormat="1">
      <c r="A216" s="16"/>
      <c r="B216" s="264"/>
      <c r="C216" s="265"/>
      <c r="D216" s="219" t="s">
        <v>239</v>
      </c>
      <c r="E216" s="266" t="s">
        <v>19</v>
      </c>
      <c r="F216" s="267" t="s">
        <v>419</v>
      </c>
      <c r="G216" s="265"/>
      <c r="H216" s="268">
        <v>285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4" t="s">
        <v>239</v>
      </c>
      <c r="AU216" s="274" t="s">
        <v>85</v>
      </c>
      <c r="AV216" s="16" t="s">
        <v>149</v>
      </c>
      <c r="AW216" s="16" t="s">
        <v>37</v>
      </c>
      <c r="AX216" s="16" t="s">
        <v>83</v>
      </c>
      <c r="AY216" s="274" t="s">
        <v>142</v>
      </c>
    </row>
    <row r="217" s="2" customFormat="1" ht="16.5" customHeight="1">
      <c r="A217" s="40"/>
      <c r="B217" s="41"/>
      <c r="C217" s="275" t="s">
        <v>568</v>
      </c>
      <c r="D217" s="275" t="s">
        <v>451</v>
      </c>
      <c r="E217" s="276" t="s">
        <v>569</v>
      </c>
      <c r="F217" s="277" t="s">
        <v>570</v>
      </c>
      <c r="G217" s="278" t="s">
        <v>163</v>
      </c>
      <c r="H217" s="279">
        <v>210.12000000000001</v>
      </c>
      <c r="I217" s="280"/>
      <c r="J217" s="281">
        <f>ROUND(I217*H217,2)</f>
        <v>0</v>
      </c>
      <c r="K217" s="277" t="s">
        <v>401</v>
      </c>
      <c r="L217" s="282"/>
      <c r="M217" s="283" t="s">
        <v>19</v>
      </c>
      <c r="N217" s="284" t="s">
        <v>46</v>
      </c>
      <c r="O217" s="86"/>
      <c r="P217" s="215">
        <f>O217*H217</f>
        <v>0</v>
      </c>
      <c r="Q217" s="215">
        <v>0.048300000000000003</v>
      </c>
      <c r="R217" s="215">
        <f>Q217*H217</f>
        <v>10.148796000000001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186</v>
      </c>
      <c r="AT217" s="217" t="s">
        <v>451</v>
      </c>
      <c r="AU217" s="217" t="s">
        <v>85</v>
      </c>
      <c r="AY217" s="19" t="s">
        <v>142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83</v>
      </c>
      <c r="BK217" s="218">
        <f>ROUND(I217*H217,2)</f>
        <v>0</v>
      </c>
      <c r="BL217" s="19" t="s">
        <v>149</v>
      </c>
      <c r="BM217" s="217" t="s">
        <v>571</v>
      </c>
    </row>
    <row r="218" s="14" customFormat="1">
      <c r="A218" s="14"/>
      <c r="B218" s="243"/>
      <c r="C218" s="244"/>
      <c r="D218" s="219" t="s">
        <v>239</v>
      </c>
      <c r="E218" s="245" t="s">
        <v>19</v>
      </c>
      <c r="F218" s="246" t="s">
        <v>411</v>
      </c>
      <c r="G218" s="244"/>
      <c r="H218" s="245" t="s">
        <v>19</v>
      </c>
      <c r="I218" s="247"/>
      <c r="J218" s="244"/>
      <c r="K218" s="244"/>
      <c r="L218" s="248"/>
      <c r="M218" s="249"/>
      <c r="N218" s="250"/>
      <c r="O218" s="250"/>
      <c r="P218" s="250"/>
      <c r="Q218" s="250"/>
      <c r="R218" s="250"/>
      <c r="S218" s="250"/>
      <c r="T218" s="25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2" t="s">
        <v>239</v>
      </c>
      <c r="AU218" s="252" t="s">
        <v>85</v>
      </c>
      <c r="AV218" s="14" t="s">
        <v>83</v>
      </c>
      <c r="AW218" s="14" t="s">
        <v>37</v>
      </c>
      <c r="AX218" s="14" t="s">
        <v>75</v>
      </c>
      <c r="AY218" s="252" t="s">
        <v>142</v>
      </c>
    </row>
    <row r="219" s="13" customFormat="1">
      <c r="A219" s="13"/>
      <c r="B219" s="224"/>
      <c r="C219" s="225"/>
      <c r="D219" s="219" t="s">
        <v>239</v>
      </c>
      <c r="E219" s="226" t="s">
        <v>19</v>
      </c>
      <c r="F219" s="227" t="s">
        <v>572</v>
      </c>
      <c r="G219" s="225"/>
      <c r="H219" s="228">
        <v>206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239</v>
      </c>
      <c r="AU219" s="234" t="s">
        <v>85</v>
      </c>
      <c r="AV219" s="13" t="s">
        <v>85</v>
      </c>
      <c r="AW219" s="13" t="s">
        <v>37</v>
      </c>
      <c r="AX219" s="13" t="s">
        <v>75</v>
      </c>
      <c r="AY219" s="234" t="s">
        <v>142</v>
      </c>
    </row>
    <row r="220" s="15" customFormat="1">
      <c r="A220" s="15"/>
      <c r="B220" s="253"/>
      <c r="C220" s="254"/>
      <c r="D220" s="219" t="s">
        <v>239</v>
      </c>
      <c r="E220" s="255" t="s">
        <v>19</v>
      </c>
      <c r="F220" s="256" t="s">
        <v>415</v>
      </c>
      <c r="G220" s="254"/>
      <c r="H220" s="257">
        <v>206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239</v>
      </c>
      <c r="AU220" s="263" t="s">
        <v>85</v>
      </c>
      <c r="AV220" s="15" t="s">
        <v>160</v>
      </c>
      <c r="AW220" s="15" t="s">
        <v>37</v>
      </c>
      <c r="AX220" s="15" t="s">
        <v>75</v>
      </c>
      <c r="AY220" s="263" t="s">
        <v>142</v>
      </c>
    </row>
    <row r="221" s="13" customFormat="1">
      <c r="A221" s="13"/>
      <c r="B221" s="224"/>
      <c r="C221" s="225"/>
      <c r="D221" s="219" t="s">
        <v>239</v>
      </c>
      <c r="E221" s="226" t="s">
        <v>19</v>
      </c>
      <c r="F221" s="227" t="s">
        <v>573</v>
      </c>
      <c r="G221" s="225"/>
      <c r="H221" s="228">
        <v>210.12000000000001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239</v>
      </c>
      <c r="AU221" s="234" t="s">
        <v>85</v>
      </c>
      <c r="AV221" s="13" t="s">
        <v>85</v>
      </c>
      <c r="AW221" s="13" t="s">
        <v>37</v>
      </c>
      <c r="AX221" s="13" t="s">
        <v>83</v>
      </c>
      <c r="AY221" s="234" t="s">
        <v>142</v>
      </c>
    </row>
    <row r="222" s="2" customFormat="1" ht="16.5" customHeight="1">
      <c r="A222" s="40"/>
      <c r="B222" s="41"/>
      <c r="C222" s="275" t="s">
        <v>574</v>
      </c>
      <c r="D222" s="275" t="s">
        <v>451</v>
      </c>
      <c r="E222" s="276" t="s">
        <v>575</v>
      </c>
      <c r="F222" s="277" t="s">
        <v>576</v>
      </c>
      <c r="G222" s="278" t="s">
        <v>163</v>
      </c>
      <c r="H222" s="279">
        <v>10</v>
      </c>
      <c r="I222" s="280"/>
      <c r="J222" s="281">
        <f>ROUND(I222*H222,2)</f>
        <v>0</v>
      </c>
      <c r="K222" s="277" t="s">
        <v>401</v>
      </c>
      <c r="L222" s="282"/>
      <c r="M222" s="283" t="s">
        <v>19</v>
      </c>
      <c r="N222" s="284" t="s">
        <v>46</v>
      </c>
      <c r="O222" s="86"/>
      <c r="P222" s="215">
        <f>O222*H222</f>
        <v>0</v>
      </c>
      <c r="Q222" s="215">
        <v>0.065670000000000006</v>
      </c>
      <c r="R222" s="215">
        <f>Q222*H222</f>
        <v>0.65670000000000006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186</v>
      </c>
      <c r="AT222" s="217" t="s">
        <v>451</v>
      </c>
      <c r="AU222" s="217" t="s">
        <v>85</v>
      </c>
      <c r="AY222" s="19" t="s">
        <v>142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83</v>
      </c>
      <c r="BK222" s="218">
        <f>ROUND(I222*H222,2)</f>
        <v>0</v>
      </c>
      <c r="BL222" s="19" t="s">
        <v>149</v>
      </c>
      <c r="BM222" s="217" t="s">
        <v>577</v>
      </c>
    </row>
    <row r="223" s="14" customFormat="1">
      <c r="A223" s="14"/>
      <c r="B223" s="243"/>
      <c r="C223" s="244"/>
      <c r="D223" s="219" t="s">
        <v>239</v>
      </c>
      <c r="E223" s="245" t="s">
        <v>19</v>
      </c>
      <c r="F223" s="246" t="s">
        <v>411</v>
      </c>
      <c r="G223" s="244"/>
      <c r="H223" s="245" t="s">
        <v>19</v>
      </c>
      <c r="I223" s="247"/>
      <c r="J223" s="244"/>
      <c r="K223" s="244"/>
      <c r="L223" s="248"/>
      <c r="M223" s="249"/>
      <c r="N223" s="250"/>
      <c r="O223" s="250"/>
      <c r="P223" s="250"/>
      <c r="Q223" s="250"/>
      <c r="R223" s="250"/>
      <c r="S223" s="250"/>
      <c r="T223" s="25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2" t="s">
        <v>239</v>
      </c>
      <c r="AU223" s="252" t="s">
        <v>85</v>
      </c>
      <c r="AV223" s="14" t="s">
        <v>83</v>
      </c>
      <c r="AW223" s="14" t="s">
        <v>37</v>
      </c>
      <c r="AX223" s="14" t="s">
        <v>75</v>
      </c>
      <c r="AY223" s="252" t="s">
        <v>142</v>
      </c>
    </row>
    <row r="224" s="13" customFormat="1">
      <c r="A224" s="13"/>
      <c r="B224" s="224"/>
      <c r="C224" s="225"/>
      <c r="D224" s="219" t="s">
        <v>239</v>
      </c>
      <c r="E224" s="226" t="s">
        <v>19</v>
      </c>
      <c r="F224" s="227" t="s">
        <v>567</v>
      </c>
      <c r="G224" s="225"/>
      <c r="H224" s="228">
        <v>10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239</v>
      </c>
      <c r="AU224" s="234" t="s">
        <v>85</v>
      </c>
      <c r="AV224" s="13" t="s">
        <v>85</v>
      </c>
      <c r="AW224" s="13" t="s">
        <v>37</v>
      </c>
      <c r="AX224" s="13" t="s">
        <v>83</v>
      </c>
      <c r="AY224" s="234" t="s">
        <v>142</v>
      </c>
    </row>
    <row r="225" s="2" customFormat="1" ht="16.5" customHeight="1">
      <c r="A225" s="40"/>
      <c r="B225" s="41"/>
      <c r="C225" s="275" t="s">
        <v>578</v>
      </c>
      <c r="D225" s="275" t="s">
        <v>451</v>
      </c>
      <c r="E225" s="276" t="s">
        <v>579</v>
      </c>
      <c r="F225" s="277" t="s">
        <v>580</v>
      </c>
      <c r="G225" s="278" t="s">
        <v>163</v>
      </c>
      <c r="H225" s="279">
        <v>210.12000000000001</v>
      </c>
      <c r="I225" s="280"/>
      <c r="J225" s="281">
        <f>ROUND(I225*H225,2)</f>
        <v>0</v>
      </c>
      <c r="K225" s="277" t="s">
        <v>401</v>
      </c>
      <c r="L225" s="282"/>
      <c r="M225" s="283" t="s">
        <v>19</v>
      </c>
      <c r="N225" s="284" t="s">
        <v>46</v>
      </c>
      <c r="O225" s="86"/>
      <c r="P225" s="215">
        <f>O225*H225</f>
        <v>0</v>
      </c>
      <c r="Q225" s="215">
        <v>0.080000000000000002</v>
      </c>
      <c r="R225" s="215">
        <f>Q225*H225</f>
        <v>16.8096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186</v>
      </c>
      <c r="AT225" s="217" t="s">
        <v>451</v>
      </c>
      <c r="AU225" s="217" t="s">
        <v>85</v>
      </c>
      <c r="AY225" s="19" t="s">
        <v>142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83</v>
      </c>
      <c r="BK225" s="218">
        <f>ROUND(I225*H225,2)</f>
        <v>0</v>
      </c>
      <c r="BL225" s="19" t="s">
        <v>149</v>
      </c>
      <c r="BM225" s="217" t="s">
        <v>581</v>
      </c>
    </row>
    <row r="226" s="14" customFormat="1">
      <c r="A226" s="14"/>
      <c r="B226" s="243"/>
      <c r="C226" s="244"/>
      <c r="D226" s="219" t="s">
        <v>239</v>
      </c>
      <c r="E226" s="245" t="s">
        <v>19</v>
      </c>
      <c r="F226" s="246" t="s">
        <v>411</v>
      </c>
      <c r="G226" s="244"/>
      <c r="H226" s="245" t="s">
        <v>19</v>
      </c>
      <c r="I226" s="247"/>
      <c r="J226" s="244"/>
      <c r="K226" s="244"/>
      <c r="L226" s="248"/>
      <c r="M226" s="249"/>
      <c r="N226" s="250"/>
      <c r="O226" s="250"/>
      <c r="P226" s="250"/>
      <c r="Q226" s="250"/>
      <c r="R226" s="250"/>
      <c r="S226" s="250"/>
      <c r="T226" s="25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2" t="s">
        <v>239</v>
      </c>
      <c r="AU226" s="252" t="s">
        <v>85</v>
      </c>
      <c r="AV226" s="14" t="s">
        <v>83</v>
      </c>
      <c r="AW226" s="14" t="s">
        <v>37</v>
      </c>
      <c r="AX226" s="14" t="s">
        <v>75</v>
      </c>
      <c r="AY226" s="252" t="s">
        <v>142</v>
      </c>
    </row>
    <row r="227" s="13" customFormat="1">
      <c r="A227" s="13"/>
      <c r="B227" s="224"/>
      <c r="C227" s="225"/>
      <c r="D227" s="219" t="s">
        <v>239</v>
      </c>
      <c r="E227" s="226" t="s">
        <v>19</v>
      </c>
      <c r="F227" s="227" t="s">
        <v>565</v>
      </c>
      <c r="G227" s="225"/>
      <c r="H227" s="228">
        <v>206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239</v>
      </c>
      <c r="AU227" s="234" t="s">
        <v>85</v>
      </c>
      <c r="AV227" s="13" t="s">
        <v>85</v>
      </c>
      <c r="AW227" s="13" t="s">
        <v>37</v>
      </c>
      <c r="AX227" s="13" t="s">
        <v>75</v>
      </c>
      <c r="AY227" s="234" t="s">
        <v>142</v>
      </c>
    </row>
    <row r="228" s="15" customFormat="1">
      <c r="A228" s="15"/>
      <c r="B228" s="253"/>
      <c r="C228" s="254"/>
      <c r="D228" s="219" t="s">
        <v>239</v>
      </c>
      <c r="E228" s="255" t="s">
        <v>19</v>
      </c>
      <c r="F228" s="256" t="s">
        <v>415</v>
      </c>
      <c r="G228" s="254"/>
      <c r="H228" s="257">
        <v>206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3" t="s">
        <v>239</v>
      </c>
      <c r="AU228" s="263" t="s">
        <v>85</v>
      </c>
      <c r="AV228" s="15" t="s">
        <v>160</v>
      </c>
      <c r="AW228" s="15" t="s">
        <v>37</v>
      </c>
      <c r="AX228" s="15" t="s">
        <v>75</v>
      </c>
      <c r="AY228" s="263" t="s">
        <v>142</v>
      </c>
    </row>
    <row r="229" s="13" customFormat="1">
      <c r="A229" s="13"/>
      <c r="B229" s="224"/>
      <c r="C229" s="225"/>
      <c r="D229" s="219" t="s">
        <v>239</v>
      </c>
      <c r="E229" s="226" t="s">
        <v>19</v>
      </c>
      <c r="F229" s="227" t="s">
        <v>573</v>
      </c>
      <c r="G229" s="225"/>
      <c r="H229" s="228">
        <v>210.12000000000001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239</v>
      </c>
      <c r="AU229" s="234" t="s">
        <v>85</v>
      </c>
      <c r="AV229" s="13" t="s">
        <v>85</v>
      </c>
      <c r="AW229" s="13" t="s">
        <v>37</v>
      </c>
      <c r="AX229" s="13" t="s">
        <v>83</v>
      </c>
      <c r="AY229" s="234" t="s">
        <v>142</v>
      </c>
    </row>
    <row r="230" s="2" customFormat="1">
      <c r="A230" s="40"/>
      <c r="B230" s="41"/>
      <c r="C230" s="206" t="s">
        <v>582</v>
      </c>
      <c r="D230" s="206" t="s">
        <v>145</v>
      </c>
      <c r="E230" s="207" t="s">
        <v>583</v>
      </c>
      <c r="F230" s="208" t="s">
        <v>584</v>
      </c>
      <c r="G230" s="209" t="s">
        <v>163</v>
      </c>
      <c r="H230" s="210">
        <v>18</v>
      </c>
      <c r="I230" s="211"/>
      <c r="J230" s="212">
        <f>ROUND(I230*H230,2)</f>
        <v>0</v>
      </c>
      <c r="K230" s="208" t="s">
        <v>401</v>
      </c>
      <c r="L230" s="46"/>
      <c r="M230" s="213" t="s">
        <v>19</v>
      </c>
      <c r="N230" s="214" t="s">
        <v>46</v>
      </c>
      <c r="O230" s="86"/>
      <c r="P230" s="215">
        <f>O230*H230</f>
        <v>0</v>
      </c>
      <c r="Q230" s="215">
        <v>0.12949959999999999</v>
      </c>
      <c r="R230" s="215">
        <f>Q230*H230</f>
        <v>2.3309927999999998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149</v>
      </c>
      <c r="AT230" s="217" t="s">
        <v>145</v>
      </c>
      <c r="AU230" s="217" t="s">
        <v>85</v>
      </c>
      <c r="AY230" s="19" t="s">
        <v>142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83</v>
      </c>
      <c r="BK230" s="218">
        <f>ROUND(I230*H230,2)</f>
        <v>0</v>
      </c>
      <c r="BL230" s="19" t="s">
        <v>149</v>
      </c>
      <c r="BM230" s="217" t="s">
        <v>585</v>
      </c>
    </row>
    <row r="231" s="14" customFormat="1">
      <c r="A231" s="14"/>
      <c r="B231" s="243"/>
      <c r="C231" s="244"/>
      <c r="D231" s="219" t="s">
        <v>239</v>
      </c>
      <c r="E231" s="245" t="s">
        <v>19</v>
      </c>
      <c r="F231" s="246" t="s">
        <v>411</v>
      </c>
      <c r="G231" s="244"/>
      <c r="H231" s="245" t="s">
        <v>19</v>
      </c>
      <c r="I231" s="247"/>
      <c r="J231" s="244"/>
      <c r="K231" s="244"/>
      <c r="L231" s="248"/>
      <c r="M231" s="249"/>
      <c r="N231" s="250"/>
      <c r="O231" s="250"/>
      <c r="P231" s="250"/>
      <c r="Q231" s="250"/>
      <c r="R231" s="250"/>
      <c r="S231" s="250"/>
      <c r="T231" s="25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2" t="s">
        <v>239</v>
      </c>
      <c r="AU231" s="252" t="s">
        <v>85</v>
      </c>
      <c r="AV231" s="14" t="s">
        <v>83</v>
      </c>
      <c r="AW231" s="14" t="s">
        <v>37</v>
      </c>
      <c r="AX231" s="14" t="s">
        <v>75</v>
      </c>
      <c r="AY231" s="252" t="s">
        <v>142</v>
      </c>
    </row>
    <row r="232" s="13" customFormat="1">
      <c r="A232" s="13"/>
      <c r="B232" s="224"/>
      <c r="C232" s="225"/>
      <c r="D232" s="219" t="s">
        <v>239</v>
      </c>
      <c r="E232" s="226" t="s">
        <v>19</v>
      </c>
      <c r="F232" s="227" t="s">
        <v>586</v>
      </c>
      <c r="G232" s="225"/>
      <c r="H232" s="228">
        <v>18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239</v>
      </c>
      <c r="AU232" s="234" t="s">
        <v>85</v>
      </c>
      <c r="AV232" s="13" t="s">
        <v>85</v>
      </c>
      <c r="AW232" s="13" t="s">
        <v>37</v>
      </c>
      <c r="AX232" s="13" t="s">
        <v>83</v>
      </c>
      <c r="AY232" s="234" t="s">
        <v>142</v>
      </c>
    </row>
    <row r="233" s="2" customFormat="1" ht="16.5" customHeight="1">
      <c r="A233" s="40"/>
      <c r="B233" s="41"/>
      <c r="C233" s="275" t="s">
        <v>587</v>
      </c>
      <c r="D233" s="275" t="s">
        <v>451</v>
      </c>
      <c r="E233" s="276" t="s">
        <v>588</v>
      </c>
      <c r="F233" s="277" t="s">
        <v>589</v>
      </c>
      <c r="G233" s="278" t="s">
        <v>163</v>
      </c>
      <c r="H233" s="279">
        <v>18</v>
      </c>
      <c r="I233" s="280"/>
      <c r="J233" s="281">
        <f>ROUND(I233*H233,2)</f>
        <v>0</v>
      </c>
      <c r="K233" s="277" t="s">
        <v>390</v>
      </c>
      <c r="L233" s="282"/>
      <c r="M233" s="283" t="s">
        <v>19</v>
      </c>
      <c r="N233" s="284" t="s">
        <v>46</v>
      </c>
      <c r="O233" s="86"/>
      <c r="P233" s="215">
        <f>O233*H233</f>
        <v>0</v>
      </c>
      <c r="Q233" s="215">
        <v>0.028000000000000001</v>
      </c>
      <c r="R233" s="215">
        <f>Q233*H233</f>
        <v>0.504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186</v>
      </c>
      <c r="AT233" s="217" t="s">
        <v>451</v>
      </c>
      <c r="AU233" s="217" t="s">
        <v>85</v>
      </c>
      <c r="AY233" s="19" t="s">
        <v>142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83</v>
      </c>
      <c r="BK233" s="218">
        <f>ROUND(I233*H233,2)</f>
        <v>0</v>
      </c>
      <c r="BL233" s="19" t="s">
        <v>149</v>
      </c>
      <c r="BM233" s="217" t="s">
        <v>590</v>
      </c>
    </row>
    <row r="234" s="2" customFormat="1" ht="16.5" customHeight="1">
      <c r="A234" s="40"/>
      <c r="B234" s="41"/>
      <c r="C234" s="206" t="s">
        <v>591</v>
      </c>
      <c r="D234" s="206" t="s">
        <v>145</v>
      </c>
      <c r="E234" s="207" t="s">
        <v>592</v>
      </c>
      <c r="F234" s="208" t="s">
        <v>593</v>
      </c>
      <c r="G234" s="209" t="s">
        <v>278</v>
      </c>
      <c r="H234" s="210">
        <v>5.2130000000000001</v>
      </c>
      <c r="I234" s="211"/>
      <c r="J234" s="212">
        <f>ROUND(I234*H234,2)</f>
        <v>0</v>
      </c>
      <c r="K234" s="208" t="s">
        <v>401</v>
      </c>
      <c r="L234" s="46"/>
      <c r="M234" s="213" t="s">
        <v>19</v>
      </c>
      <c r="N234" s="214" t="s">
        <v>46</v>
      </c>
      <c r="O234" s="86"/>
      <c r="P234" s="215">
        <f>O234*H234</f>
        <v>0</v>
      </c>
      <c r="Q234" s="215">
        <v>2.2563399999999998</v>
      </c>
      <c r="R234" s="215">
        <f>Q234*H234</f>
        <v>11.762300419999999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149</v>
      </c>
      <c r="AT234" s="217" t="s">
        <v>145</v>
      </c>
      <c r="AU234" s="217" t="s">
        <v>85</v>
      </c>
      <c r="AY234" s="19" t="s">
        <v>142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83</v>
      </c>
      <c r="BK234" s="218">
        <f>ROUND(I234*H234,2)</f>
        <v>0</v>
      </c>
      <c r="BL234" s="19" t="s">
        <v>149</v>
      </c>
      <c r="BM234" s="217" t="s">
        <v>594</v>
      </c>
    </row>
    <row r="235" s="14" customFormat="1">
      <c r="A235" s="14"/>
      <c r="B235" s="243"/>
      <c r="C235" s="244"/>
      <c r="D235" s="219" t="s">
        <v>239</v>
      </c>
      <c r="E235" s="245" t="s">
        <v>19</v>
      </c>
      <c r="F235" s="246" t="s">
        <v>595</v>
      </c>
      <c r="G235" s="244"/>
      <c r="H235" s="245" t="s">
        <v>19</v>
      </c>
      <c r="I235" s="247"/>
      <c r="J235" s="244"/>
      <c r="K235" s="244"/>
      <c r="L235" s="248"/>
      <c r="M235" s="249"/>
      <c r="N235" s="250"/>
      <c r="O235" s="250"/>
      <c r="P235" s="250"/>
      <c r="Q235" s="250"/>
      <c r="R235" s="250"/>
      <c r="S235" s="250"/>
      <c r="T235" s="25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2" t="s">
        <v>239</v>
      </c>
      <c r="AU235" s="252" t="s">
        <v>85</v>
      </c>
      <c r="AV235" s="14" t="s">
        <v>83</v>
      </c>
      <c r="AW235" s="14" t="s">
        <v>37</v>
      </c>
      <c r="AX235" s="14" t="s">
        <v>75</v>
      </c>
      <c r="AY235" s="252" t="s">
        <v>142</v>
      </c>
    </row>
    <row r="236" s="13" customFormat="1">
      <c r="A236" s="13"/>
      <c r="B236" s="224"/>
      <c r="C236" s="225"/>
      <c r="D236" s="219" t="s">
        <v>239</v>
      </c>
      <c r="E236" s="226" t="s">
        <v>19</v>
      </c>
      <c r="F236" s="227" t="s">
        <v>596</v>
      </c>
      <c r="G236" s="225"/>
      <c r="H236" s="228">
        <v>4.9880000000000004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239</v>
      </c>
      <c r="AU236" s="234" t="s">
        <v>85</v>
      </c>
      <c r="AV236" s="13" t="s">
        <v>85</v>
      </c>
      <c r="AW236" s="13" t="s">
        <v>37</v>
      </c>
      <c r="AX236" s="13" t="s">
        <v>75</v>
      </c>
      <c r="AY236" s="234" t="s">
        <v>142</v>
      </c>
    </row>
    <row r="237" s="13" customFormat="1">
      <c r="A237" s="13"/>
      <c r="B237" s="224"/>
      <c r="C237" s="225"/>
      <c r="D237" s="219" t="s">
        <v>239</v>
      </c>
      <c r="E237" s="226" t="s">
        <v>19</v>
      </c>
      <c r="F237" s="227" t="s">
        <v>597</v>
      </c>
      <c r="G237" s="225"/>
      <c r="H237" s="228">
        <v>0.22500000000000001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239</v>
      </c>
      <c r="AU237" s="234" t="s">
        <v>85</v>
      </c>
      <c r="AV237" s="13" t="s">
        <v>85</v>
      </c>
      <c r="AW237" s="13" t="s">
        <v>37</v>
      </c>
      <c r="AX237" s="13" t="s">
        <v>75</v>
      </c>
      <c r="AY237" s="234" t="s">
        <v>142</v>
      </c>
    </row>
    <row r="238" s="16" customFormat="1">
      <c r="A238" s="16"/>
      <c r="B238" s="264"/>
      <c r="C238" s="265"/>
      <c r="D238" s="219" t="s">
        <v>239</v>
      </c>
      <c r="E238" s="266" t="s">
        <v>19</v>
      </c>
      <c r="F238" s="267" t="s">
        <v>419</v>
      </c>
      <c r="G238" s="265"/>
      <c r="H238" s="268">
        <v>5.2130000000000001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4" t="s">
        <v>239</v>
      </c>
      <c r="AU238" s="274" t="s">
        <v>85</v>
      </c>
      <c r="AV238" s="16" t="s">
        <v>149</v>
      </c>
      <c r="AW238" s="16" t="s">
        <v>37</v>
      </c>
      <c r="AX238" s="16" t="s">
        <v>83</v>
      </c>
      <c r="AY238" s="274" t="s">
        <v>142</v>
      </c>
    </row>
    <row r="239" s="2" customFormat="1" ht="21.75" customHeight="1">
      <c r="A239" s="40"/>
      <c r="B239" s="41"/>
      <c r="C239" s="206" t="s">
        <v>598</v>
      </c>
      <c r="D239" s="206" t="s">
        <v>145</v>
      </c>
      <c r="E239" s="207" t="s">
        <v>599</v>
      </c>
      <c r="F239" s="208" t="s">
        <v>600</v>
      </c>
      <c r="G239" s="209" t="s">
        <v>163</v>
      </c>
      <c r="H239" s="210">
        <v>14</v>
      </c>
      <c r="I239" s="211"/>
      <c r="J239" s="212">
        <f>ROUND(I239*H239,2)</f>
        <v>0</v>
      </c>
      <c r="K239" s="208" t="s">
        <v>401</v>
      </c>
      <c r="L239" s="46"/>
      <c r="M239" s="213" t="s">
        <v>19</v>
      </c>
      <c r="N239" s="214" t="s">
        <v>46</v>
      </c>
      <c r="O239" s="86"/>
      <c r="P239" s="215">
        <f>O239*H239</f>
        <v>0</v>
      </c>
      <c r="Q239" s="215">
        <v>1.863E-06</v>
      </c>
      <c r="R239" s="215">
        <f>Q239*H239</f>
        <v>2.6081999999999999E-05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149</v>
      </c>
      <c r="AT239" s="217" t="s">
        <v>145</v>
      </c>
      <c r="AU239" s="217" t="s">
        <v>85</v>
      </c>
      <c r="AY239" s="19" t="s">
        <v>142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83</v>
      </c>
      <c r="BK239" s="218">
        <f>ROUND(I239*H239,2)</f>
        <v>0</v>
      </c>
      <c r="BL239" s="19" t="s">
        <v>149</v>
      </c>
      <c r="BM239" s="217" t="s">
        <v>601</v>
      </c>
    </row>
    <row r="240" s="14" customFormat="1">
      <c r="A240" s="14"/>
      <c r="B240" s="243"/>
      <c r="C240" s="244"/>
      <c r="D240" s="219" t="s">
        <v>239</v>
      </c>
      <c r="E240" s="245" t="s">
        <v>19</v>
      </c>
      <c r="F240" s="246" t="s">
        <v>392</v>
      </c>
      <c r="G240" s="244"/>
      <c r="H240" s="245" t="s">
        <v>19</v>
      </c>
      <c r="I240" s="247"/>
      <c r="J240" s="244"/>
      <c r="K240" s="244"/>
      <c r="L240" s="248"/>
      <c r="M240" s="249"/>
      <c r="N240" s="250"/>
      <c r="O240" s="250"/>
      <c r="P240" s="250"/>
      <c r="Q240" s="250"/>
      <c r="R240" s="250"/>
      <c r="S240" s="250"/>
      <c r="T240" s="25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2" t="s">
        <v>239</v>
      </c>
      <c r="AU240" s="252" t="s">
        <v>85</v>
      </c>
      <c r="AV240" s="14" t="s">
        <v>83</v>
      </c>
      <c r="AW240" s="14" t="s">
        <v>37</v>
      </c>
      <c r="AX240" s="14" t="s">
        <v>75</v>
      </c>
      <c r="AY240" s="252" t="s">
        <v>142</v>
      </c>
    </row>
    <row r="241" s="13" customFormat="1">
      <c r="A241" s="13"/>
      <c r="B241" s="224"/>
      <c r="C241" s="225"/>
      <c r="D241" s="219" t="s">
        <v>239</v>
      </c>
      <c r="E241" s="226" t="s">
        <v>19</v>
      </c>
      <c r="F241" s="227" t="s">
        <v>602</v>
      </c>
      <c r="G241" s="225"/>
      <c r="H241" s="228">
        <v>14</v>
      </c>
      <c r="I241" s="229"/>
      <c r="J241" s="225"/>
      <c r="K241" s="225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239</v>
      </c>
      <c r="AU241" s="234" t="s">
        <v>85</v>
      </c>
      <c r="AV241" s="13" t="s">
        <v>85</v>
      </c>
      <c r="AW241" s="13" t="s">
        <v>37</v>
      </c>
      <c r="AX241" s="13" t="s">
        <v>83</v>
      </c>
      <c r="AY241" s="234" t="s">
        <v>142</v>
      </c>
    </row>
    <row r="242" s="2" customFormat="1">
      <c r="A242" s="40"/>
      <c r="B242" s="41"/>
      <c r="C242" s="206" t="s">
        <v>603</v>
      </c>
      <c r="D242" s="206" t="s">
        <v>145</v>
      </c>
      <c r="E242" s="207" t="s">
        <v>604</v>
      </c>
      <c r="F242" s="208" t="s">
        <v>605</v>
      </c>
      <c r="G242" s="209" t="s">
        <v>163</v>
      </c>
      <c r="H242" s="210">
        <v>14</v>
      </c>
      <c r="I242" s="211"/>
      <c r="J242" s="212">
        <f>ROUND(I242*H242,2)</f>
        <v>0</v>
      </c>
      <c r="K242" s="208" t="s">
        <v>401</v>
      </c>
      <c r="L242" s="46"/>
      <c r="M242" s="213" t="s">
        <v>19</v>
      </c>
      <c r="N242" s="214" t="s">
        <v>46</v>
      </c>
      <c r="O242" s="86"/>
      <c r="P242" s="215">
        <f>O242*H242</f>
        <v>0</v>
      </c>
      <c r="Q242" s="215">
        <v>0.0001103</v>
      </c>
      <c r="R242" s="215">
        <f>Q242*H242</f>
        <v>0.0015441999999999999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149</v>
      </c>
      <c r="AT242" s="217" t="s">
        <v>145</v>
      </c>
      <c r="AU242" s="217" t="s">
        <v>85</v>
      </c>
      <c r="AY242" s="19" t="s">
        <v>142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83</v>
      </c>
      <c r="BK242" s="218">
        <f>ROUND(I242*H242,2)</f>
        <v>0</v>
      </c>
      <c r="BL242" s="19" t="s">
        <v>149</v>
      </c>
      <c r="BM242" s="217" t="s">
        <v>606</v>
      </c>
    </row>
    <row r="243" s="14" customFormat="1">
      <c r="A243" s="14"/>
      <c r="B243" s="243"/>
      <c r="C243" s="244"/>
      <c r="D243" s="219" t="s">
        <v>239</v>
      </c>
      <c r="E243" s="245" t="s">
        <v>19</v>
      </c>
      <c r="F243" s="246" t="s">
        <v>392</v>
      </c>
      <c r="G243" s="244"/>
      <c r="H243" s="245" t="s">
        <v>19</v>
      </c>
      <c r="I243" s="247"/>
      <c r="J243" s="244"/>
      <c r="K243" s="244"/>
      <c r="L243" s="248"/>
      <c r="M243" s="249"/>
      <c r="N243" s="250"/>
      <c r="O243" s="250"/>
      <c r="P243" s="250"/>
      <c r="Q243" s="250"/>
      <c r="R243" s="250"/>
      <c r="S243" s="250"/>
      <c r="T243" s="25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2" t="s">
        <v>239</v>
      </c>
      <c r="AU243" s="252" t="s">
        <v>85</v>
      </c>
      <c r="AV243" s="14" t="s">
        <v>83</v>
      </c>
      <c r="AW243" s="14" t="s">
        <v>37</v>
      </c>
      <c r="AX243" s="14" t="s">
        <v>75</v>
      </c>
      <c r="AY243" s="252" t="s">
        <v>142</v>
      </c>
    </row>
    <row r="244" s="13" customFormat="1">
      <c r="A244" s="13"/>
      <c r="B244" s="224"/>
      <c r="C244" s="225"/>
      <c r="D244" s="219" t="s">
        <v>239</v>
      </c>
      <c r="E244" s="226" t="s">
        <v>19</v>
      </c>
      <c r="F244" s="227" t="s">
        <v>602</v>
      </c>
      <c r="G244" s="225"/>
      <c r="H244" s="228">
        <v>14</v>
      </c>
      <c r="I244" s="229"/>
      <c r="J244" s="225"/>
      <c r="K244" s="225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239</v>
      </c>
      <c r="AU244" s="234" t="s">
        <v>85</v>
      </c>
      <c r="AV244" s="13" t="s">
        <v>85</v>
      </c>
      <c r="AW244" s="13" t="s">
        <v>37</v>
      </c>
      <c r="AX244" s="13" t="s">
        <v>83</v>
      </c>
      <c r="AY244" s="234" t="s">
        <v>142</v>
      </c>
    </row>
    <row r="245" s="2" customFormat="1" ht="21.75" customHeight="1">
      <c r="A245" s="40"/>
      <c r="B245" s="41"/>
      <c r="C245" s="206" t="s">
        <v>607</v>
      </c>
      <c r="D245" s="206" t="s">
        <v>145</v>
      </c>
      <c r="E245" s="207" t="s">
        <v>608</v>
      </c>
      <c r="F245" s="208" t="s">
        <v>609</v>
      </c>
      <c r="G245" s="209" t="s">
        <v>528</v>
      </c>
      <c r="H245" s="210">
        <v>1</v>
      </c>
      <c r="I245" s="211"/>
      <c r="J245" s="212">
        <f>ROUND(I245*H245,2)</f>
        <v>0</v>
      </c>
      <c r="K245" s="208" t="s">
        <v>390</v>
      </c>
      <c r="L245" s="46"/>
      <c r="M245" s="213" t="s">
        <v>19</v>
      </c>
      <c r="N245" s="214" t="s">
        <v>46</v>
      </c>
      <c r="O245" s="86"/>
      <c r="P245" s="215">
        <f>O245*H245</f>
        <v>0</v>
      </c>
      <c r="Q245" s="215">
        <v>7.0056599999999998</v>
      </c>
      <c r="R245" s="215">
        <f>Q245*H245</f>
        <v>7.0056599999999998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149</v>
      </c>
      <c r="AT245" s="217" t="s">
        <v>145</v>
      </c>
      <c r="AU245" s="217" t="s">
        <v>85</v>
      </c>
      <c r="AY245" s="19" t="s">
        <v>142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83</v>
      </c>
      <c r="BK245" s="218">
        <f>ROUND(I245*H245,2)</f>
        <v>0</v>
      </c>
      <c r="BL245" s="19" t="s">
        <v>149</v>
      </c>
      <c r="BM245" s="217" t="s">
        <v>610</v>
      </c>
    </row>
    <row r="246" s="2" customFormat="1" ht="33" customHeight="1">
      <c r="A246" s="40"/>
      <c r="B246" s="41"/>
      <c r="C246" s="206" t="s">
        <v>611</v>
      </c>
      <c r="D246" s="206" t="s">
        <v>145</v>
      </c>
      <c r="E246" s="207" t="s">
        <v>612</v>
      </c>
      <c r="F246" s="208" t="s">
        <v>613</v>
      </c>
      <c r="G246" s="209" t="s">
        <v>163</v>
      </c>
      <c r="H246" s="210">
        <v>4</v>
      </c>
      <c r="I246" s="211"/>
      <c r="J246" s="212">
        <f>ROUND(I246*H246,2)</f>
        <v>0</v>
      </c>
      <c r="K246" s="208" t="s">
        <v>390</v>
      </c>
      <c r="L246" s="46"/>
      <c r="M246" s="213" t="s">
        <v>19</v>
      </c>
      <c r="N246" s="214" t="s">
        <v>46</v>
      </c>
      <c r="O246" s="86"/>
      <c r="P246" s="215">
        <f>O246*H246</f>
        <v>0</v>
      </c>
      <c r="Q246" s="215">
        <v>0.14760999999999999</v>
      </c>
      <c r="R246" s="215">
        <f>Q246*H246</f>
        <v>0.59043999999999996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149</v>
      </c>
      <c r="AT246" s="217" t="s">
        <v>145</v>
      </c>
      <c r="AU246" s="217" t="s">
        <v>85</v>
      </c>
      <c r="AY246" s="19" t="s">
        <v>142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83</v>
      </c>
      <c r="BK246" s="218">
        <f>ROUND(I246*H246,2)</f>
        <v>0</v>
      </c>
      <c r="BL246" s="19" t="s">
        <v>149</v>
      </c>
      <c r="BM246" s="217" t="s">
        <v>614</v>
      </c>
    </row>
    <row r="247" s="13" customFormat="1">
      <c r="A247" s="13"/>
      <c r="B247" s="224"/>
      <c r="C247" s="225"/>
      <c r="D247" s="219" t="s">
        <v>239</v>
      </c>
      <c r="E247" s="226" t="s">
        <v>19</v>
      </c>
      <c r="F247" s="227" t="s">
        <v>615</v>
      </c>
      <c r="G247" s="225"/>
      <c r="H247" s="228">
        <v>4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239</v>
      </c>
      <c r="AU247" s="234" t="s">
        <v>85</v>
      </c>
      <c r="AV247" s="13" t="s">
        <v>85</v>
      </c>
      <c r="AW247" s="13" t="s">
        <v>37</v>
      </c>
      <c r="AX247" s="13" t="s">
        <v>83</v>
      </c>
      <c r="AY247" s="234" t="s">
        <v>142</v>
      </c>
    </row>
    <row r="248" s="14" customFormat="1">
      <c r="A248" s="14"/>
      <c r="B248" s="243"/>
      <c r="C248" s="244"/>
      <c r="D248" s="219" t="s">
        <v>239</v>
      </c>
      <c r="E248" s="245" t="s">
        <v>19</v>
      </c>
      <c r="F248" s="246" t="s">
        <v>616</v>
      </c>
      <c r="G248" s="244"/>
      <c r="H248" s="245" t="s">
        <v>19</v>
      </c>
      <c r="I248" s="247"/>
      <c r="J248" s="244"/>
      <c r="K248" s="244"/>
      <c r="L248" s="248"/>
      <c r="M248" s="249"/>
      <c r="N248" s="250"/>
      <c r="O248" s="250"/>
      <c r="P248" s="250"/>
      <c r="Q248" s="250"/>
      <c r="R248" s="250"/>
      <c r="S248" s="250"/>
      <c r="T248" s="25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2" t="s">
        <v>239</v>
      </c>
      <c r="AU248" s="252" t="s">
        <v>85</v>
      </c>
      <c r="AV248" s="14" t="s">
        <v>83</v>
      </c>
      <c r="AW248" s="14" t="s">
        <v>37</v>
      </c>
      <c r="AX248" s="14" t="s">
        <v>75</v>
      </c>
      <c r="AY248" s="252" t="s">
        <v>142</v>
      </c>
    </row>
    <row r="249" s="2" customFormat="1" ht="16.5" customHeight="1">
      <c r="A249" s="40"/>
      <c r="B249" s="41"/>
      <c r="C249" s="275" t="s">
        <v>617</v>
      </c>
      <c r="D249" s="275" t="s">
        <v>451</v>
      </c>
      <c r="E249" s="276" t="s">
        <v>618</v>
      </c>
      <c r="F249" s="277" t="s">
        <v>619</v>
      </c>
      <c r="G249" s="278" t="s">
        <v>163</v>
      </c>
      <c r="H249" s="279">
        <v>4</v>
      </c>
      <c r="I249" s="280"/>
      <c r="J249" s="281">
        <f>ROUND(I249*H249,2)</f>
        <v>0</v>
      </c>
      <c r="K249" s="277" t="s">
        <v>390</v>
      </c>
      <c r="L249" s="282"/>
      <c r="M249" s="283" t="s">
        <v>19</v>
      </c>
      <c r="N249" s="284" t="s">
        <v>46</v>
      </c>
      <c r="O249" s="86"/>
      <c r="P249" s="215">
        <f>O249*H249</f>
        <v>0</v>
      </c>
      <c r="Q249" s="215">
        <v>0.12726000000000001</v>
      </c>
      <c r="R249" s="215">
        <f>Q249*H249</f>
        <v>0.50904000000000005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186</v>
      </c>
      <c r="AT249" s="217" t="s">
        <v>451</v>
      </c>
      <c r="AU249" s="217" t="s">
        <v>85</v>
      </c>
      <c r="AY249" s="19" t="s">
        <v>142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83</v>
      </c>
      <c r="BK249" s="218">
        <f>ROUND(I249*H249,2)</f>
        <v>0</v>
      </c>
      <c r="BL249" s="19" t="s">
        <v>149</v>
      </c>
      <c r="BM249" s="217" t="s">
        <v>620</v>
      </c>
    </row>
    <row r="250" s="13" customFormat="1">
      <c r="A250" s="13"/>
      <c r="B250" s="224"/>
      <c r="C250" s="225"/>
      <c r="D250" s="219" t="s">
        <v>239</v>
      </c>
      <c r="E250" s="226" t="s">
        <v>19</v>
      </c>
      <c r="F250" s="227" t="s">
        <v>615</v>
      </c>
      <c r="G250" s="225"/>
      <c r="H250" s="228">
        <v>4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239</v>
      </c>
      <c r="AU250" s="234" t="s">
        <v>85</v>
      </c>
      <c r="AV250" s="13" t="s">
        <v>85</v>
      </c>
      <c r="AW250" s="13" t="s">
        <v>37</v>
      </c>
      <c r="AX250" s="13" t="s">
        <v>83</v>
      </c>
      <c r="AY250" s="234" t="s">
        <v>142</v>
      </c>
    </row>
    <row r="251" s="14" customFormat="1">
      <c r="A251" s="14"/>
      <c r="B251" s="243"/>
      <c r="C251" s="244"/>
      <c r="D251" s="219" t="s">
        <v>239</v>
      </c>
      <c r="E251" s="245" t="s">
        <v>19</v>
      </c>
      <c r="F251" s="246" t="s">
        <v>616</v>
      </c>
      <c r="G251" s="244"/>
      <c r="H251" s="245" t="s">
        <v>19</v>
      </c>
      <c r="I251" s="247"/>
      <c r="J251" s="244"/>
      <c r="K251" s="244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239</v>
      </c>
      <c r="AU251" s="252" t="s">
        <v>85</v>
      </c>
      <c r="AV251" s="14" t="s">
        <v>83</v>
      </c>
      <c r="AW251" s="14" t="s">
        <v>37</v>
      </c>
      <c r="AX251" s="14" t="s">
        <v>75</v>
      </c>
      <c r="AY251" s="252" t="s">
        <v>142</v>
      </c>
    </row>
    <row r="252" s="12" customFormat="1" ht="22.8" customHeight="1">
      <c r="A252" s="12"/>
      <c r="B252" s="190"/>
      <c r="C252" s="191"/>
      <c r="D252" s="192" t="s">
        <v>74</v>
      </c>
      <c r="E252" s="204" t="s">
        <v>621</v>
      </c>
      <c r="F252" s="204" t="s">
        <v>622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SUM(P253:P268)</f>
        <v>0</v>
      </c>
      <c r="Q252" s="198"/>
      <c r="R252" s="199">
        <f>SUM(R253:R268)</f>
        <v>0</v>
      </c>
      <c r="S252" s="198"/>
      <c r="T252" s="200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83</v>
      </c>
      <c r="AT252" s="202" t="s">
        <v>74</v>
      </c>
      <c r="AU252" s="202" t="s">
        <v>83</v>
      </c>
      <c r="AY252" s="201" t="s">
        <v>142</v>
      </c>
      <c r="BK252" s="203">
        <f>SUM(BK253:BK268)</f>
        <v>0</v>
      </c>
    </row>
    <row r="253" s="2" customFormat="1">
      <c r="A253" s="40"/>
      <c r="B253" s="41"/>
      <c r="C253" s="206" t="s">
        <v>623</v>
      </c>
      <c r="D253" s="206" t="s">
        <v>145</v>
      </c>
      <c r="E253" s="207" t="s">
        <v>624</v>
      </c>
      <c r="F253" s="208" t="s">
        <v>625</v>
      </c>
      <c r="G253" s="209" t="s">
        <v>442</v>
      </c>
      <c r="H253" s="210">
        <v>184.25</v>
      </c>
      <c r="I253" s="211"/>
      <c r="J253" s="212">
        <f>ROUND(I253*H253,2)</f>
        <v>0</v>
      </c>
      <c r="K253" s="208" t="s">
        <v>401</v>
      </c>
      <c r="L253" s="46"/>
      <c r="M253" s="213" t="s">
        <v>19</v>
      </c>
      <c r="N253" s="214" t="s">
        <v>46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149</v>
      </c>
      <c r="AT253" s="217" t="s">
        <v>145</v>
      </c>
      <c r="AU253" s="217" t="s">
        <v>85</v>
      </c>
      <c r="AY253" s="19" t="s">
        <v>142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83</v>
      </c>
      <c r="BK253" s="218">
        <f>ROUND(I253*H253,2)</f>
        <v>0</v>
      </c>
      <c r="BL253" s="19" t="s">
        <v>149</v>
      </c>
      <c r="BM253" s="217" t="s">
        <v>626</v>
      </c>
    </row>
    <row r="254" s="13" customFormat="1">
      <c r="A254" s="13"/>
      <c r="B254" s="224"/>
      <c r="C254" s="225"/>
      <c r="D254" s="219" t="s">
        <v>239</v>
      </c>
      <c r="E254" s="226" t="s">
        <v>19</v>
      </c>
      <c r="F254" s="227" t="s">
        <v>627</v>
      </c>
      <c r="G254" s="225"/>
      <c r="H254" s="228">
        <v>184.25</v>
      </c>
      <c r="I254" s="229"/>
      <c r="J254" s="225"/>
      <c r="K254" s="225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239</v>
      </c>
      <c r="AU254" s="234" t="s">
        <v>85</v>
      </c>
      <c r="AV254" s="13" t="s">
        <v>85</v>
      </c>
      <c r="AW254" s="13" t="s">
        <v>37</v>
      </c>
      <c r="AX254" s="13" t="s">
        <v>83</v>
      </c>
      <c r="AY254" s="234" t="s">
        <v>142</v>
      </c>
    </row>
    <row r="255" s="2" customFormat="1">
      <c r="A255" s="40"/>
      <c r="B255" s="41"/>
      <c r="C255" s="206" t="s">
        <v>628</v>
      </c>
      <c r="D255" s="206" t="s">
        <v>145</v>
      </c>
      <c r="E255" s="207" t="s">
        <v>629</v>
      </c>
      <c r="F255" s="208" t="s">
        <v>630</v>
      </c>
      <c r="G255" s="209" t="s">
        <v>442</v>
      </c>
      <c r="H255" s="210">
        <v>1658.25</v>
      </c>
      <c r="I255" s="211"/>
      <c r="J255" s="212">
        <f>ROUND(I255*H255,2)</f>
        <v>0</v>
      </c>
      <c r="K255" s="208" t="s">
        <v>401</v>
      </c>
      <c r="L255" s="46"/>
      <c r="M255" s="213" t="s">
        <v>19</v>
      </c>
      <c r="N255" s="214" t="s">
        <v>46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149</v>
      </c>
      <c r="AT255" s="217" t="s">
        <v>145</v>
      </c>
      <c r="AU255" s="217" t="s">
        <v>85</v>
      </c>
      <c r="AY255" s="19" t="s">
        <v>142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83</v>
      </c>
      <c r="BK255" s="218">
        <f>ROUND(I255*H255,2)</f>
        <v>0</v>
      </c>
      <c r="BL255" s="19" t="s">
        <v>149</v>
      </c>
      <c r="BM255" s="217" t="s">
        <v>631</v>
      </c>
    </row>
    <row r="256" s="13" customFormat="1">
      <c r="A256" s="13"/>
      <c r="B256" s="224"/>
      <c r="C256" s="225"/>
      <c r="D256" s="219" t="s">
        <v>239</v>
      </c>
      <c r="E256" s="226" t="s">
        <v>19</v>
      </c>
      <c r="F256" s="227" t="s">
        <v>632</v>
      </c>
      <c r="G256" s="225"/>
      <c r="H256" s="228">
        <v>1658.25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239</v>
      </c>
      <c r="AU256" s="234" t="s">
        <v>85</v>
      </c>
      <c r="AV256" s="13" t="s">
        <v>85</v>
      </c>
      <c r="AW256" s="13" t="s">
        <v>37</v>
      </c>
      <c r="AX256" s="13" t="s">
        <v>83</v>
      </c>
      <c r="AY256" s="234" t="s">
        <v>142</v>
      </c>
    </row>
    <row r="257" s="2" customFormat="1">
      <c r="A257" s="40"/>
      <c r="B257" s="41"/>
      <c r="C257" s="206" t="s">
        <v>633</v>
      </c>
      <c r="D257" s="206" t="s">
        <v>145</v>
      </c>
      <c r="E257" s="207" t="s">
        <v>634</v>
      </c>
      <c r="F257" s="208" t="s">
        <v>635</v>
      </c>
      <c r="G257" s="209" t="s">
        <v>442</v>
      </c>
      <c r="H257" s="210">
        <v>69.644999999999996</v>
      </c>
      <c r="I257" s="211"/>
      <c r="J257" s="212">
        <f>ROUND(I257*H257,2)</f>
        <v>0</v>
      </c>
      <c r="K257" s="208" t="s">
        <v>401</v>
      </c>
      <c r="L257" s="46"/>
      <c r="M257" s="213" t="s">
        <v>19</v>
      </c>
      <c r="N257" s="214" t="s">
        <v>46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149</v>
      </c>
      <c r="AT257" s="217" t="s">
        <v>145</v>
      </c>
      <c r="AU257" s="217" t="s">
        <v>85</v>
      </c>
      <c r="AY257" s="19" t="s">
        <v>142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83</v>
      </c>
      <c r="BK257" s="218">
        <f>ROUND(I257*H257,2)</f>
        <v>0</v>
      </c>
      <c r="BL257" s="19" t="s">
        <v>149</v>
      </c>
      <c r="BM257" s="217" t="s">
        <v>636</v>
      </c>
    </row>
    <row r="258" s="13" customFormat="1">
      <c r="A258" s="13"/>
      <c r="B258" s="224"/>
      <c r="C258" s="225"/>
      <c r="D258" s="219" t="s">
        <v>239</v>
      </c>
      <c r="E258" s="226" t="s">
        <v>19</v>
      </c>
      <c r="F258" s="227" t="s">
        <v>637</v>
      </c>
      <c r="G258" s="225"/>
      <c r="H258" s="228">
        <v>69.644999999999996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239</v>
      </c>
      <c r="AU258" s="234" t="s">
        <v>85</v>
      </c>
      <c r="AV258" s="13" t="s">
        <v>85</v>
      </c>
      <c r="AW258" s="13" t="s">
        <v>37</v>
      </c>
      <c r="AX258" s="13" t="s">
        <v>83</v>
      </c>
      <c r="AY258" s="234" t="s">
        <v>142</v>
      </c>
    </row>
    <row r="259" s="2" customFormat="1">
      <c r="A259" s="40"/>
      <c r="B259" s="41"/>
      <c r="C259" s="206" t="s">
        <v>638</v>
      </c>
      <c r="D259" s="206" t="s">
        <v>145</v>
      </c>
      <c r="E259" s="207" t="s">
        <v>639</v>
      </c>
      <c r="F259" s="208" t="s">
        <v>630</v>
      </c>
      <c r="G259" s="209" t="s">
        <v>442</v>
      </c>
      <c r="H259" s="210">
        <v>629.505</v>
      </c>
      <c r="I259" s="211"/>
      <c r="J259" s="212">
        <f>ROUND(I259*H259,2)</f>
        <v>0</v>
      </c>
      <c r="K259" s="208" t="s">
        <v>401</v>
      </c>
      <c r="L259" s="46"/>
      <c r="M259" s="213" t="s">
        <v>19</v>
      </c>
      <c r="N259" s="214" t="s">
        <v>46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149</v>
      </c>
      <c r="AT259" s="217" t="s">
        <v>145</v>
      </c>
      <c r="AU259" s="217" t="s">
        <v>85</v>
      </c>
      <c r="AY259" s="19" t="s">
        <v>142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83</v>
      </c>
      <c r="BK259" s="218">
        <f>ROUND(I259*H259,2)</f>
        <v>0</v>
      </c>
      <c r="BL259" s="19" t="s">
        <v>149</v>
      </c>
      <c r="BM259" s="217" t="s">
        <v>640</v>
      </c>
    </row>
    <row r="260" s="13" customFormat="1">
      <c r="A260" s="13"/>
      <c r="B260" s="224"/>
      <c r="C260" s="225"/>
      <c r="D260" s="219" t="s">
        <v>239</v>
      </c>
      <c r="E260" s="226" t="s">
        <v>19</v>
      </c>
      <c r="F260" s="227" t="s">
        <v>641</v>
      </c>
      <c r="G260" s="225"/>
      <c r="H260" s="228">
        <v>629.505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239</v>
      </c>
      <c r="AU260" s="234" t="s">
        <v>85</v>
      </c>
      <c r="AV260" s="13" t="s">
        <v>85</v>
      </c>
      <c r="AW260" s="13" t="s">
        <v>37</v>
      </c>
      <c r="AX260" s="13" t="s">
        <v>83</v>
      </c>
      <c r="AY260" s="234" t="s">
        <v>142</v>
      </c>
    </row>
    <row r="261" s="2" customFormat="1" ht="16.5" customHeight="1">
      <c r="A261" s="40"/>
      <c r="B261" s="41"/>
      <c r="C261" s="206" t="s">
        <v>642</v>
      </c>
      <c r="D261" s="206" t="s">
        <v>145</v>
      </c>
      <c r="E261" s="207" t="s">
        <v>643</v>
      </c>
      <c r="F261" s="208" t="s">
        <v>644</v>
      </c>
      <c r="G261" s="209" t="s">
        <v>442</v>
      </c>
      <c r="H261" s="210">
        <v>253.89500000000001</v>
      </c>
      <c r="I261" s="211"/>
      <c r="J261" s="212">
        <f>ROUND(I261*H261,2)</f>
        <v>0</v>
      </c>
      <c r="K261" s="208" t="s">
        <v>401</v>
      </c>
      <c r="L261" s="46"/>
      <c r="M261" s="213" t="s">
        <v>19</v>
      </c>
      <c r="N261" s="214" t="s">
        <v>46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149</v>
      </c>
      <c r="AT261" s="217" t="s">
        <v>145</v>
      </c>
      <c r="AU261" s="217" t="s">
        <v>85</v>
      </c>
      <c r="AY261" s="19" t="s">
        <v>142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83</v>
      </c>
      <c r="BK261" s="218">
        <f>ROUND(I261*H261,2)</f>
        <v>0</v>
      </c>
      <c r="BL261" s="19" t="s">
        <v>149</v>
      </c>
      <c r="BM261" s="217" t="s">
        <v>645</v>
      </c>
    </row>
    <row r="262" s="13" customFormat="1">
      <c r="A262" s="13"/>
      <c r="B262" s="224"/>
      <c r="C262" s="225"/>
      <c r="D262" s="219" t="s">
        <v>239</v>
      </c>
      <c r="E262" s="226" t="s">
        <v>19</v>
      </c>
      <c r="F262" s="227" t="s">
        <v>646</v>
      </c>
      <c r="G262" s="225"/>
      <c r="H262" s="228">
        <v>184.25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239</v>
      </c>
      <c r="AU262" s="234" t="s">
        <v>85</v>
      </c>
      <c r="AV262" s="13" t="s">
        <v>85</v>
      </c>
      <c r="AW262" s="13" t="s">
        <v>37</v>
      </c>
      <c r="AX262" s="13" t="s">
        <v>75</v>
      </c>
      <c r="AY262" s="234" t="s">
        <v>142</v>
      </c>
    </row>
    <row r="263" s="13" customFormat="1">
      <c r="A263" s="13"/>
      <c r="B263" s="224"/>
      <c r="C263" s="225"/>
      <c r="D263" s="219" t="s">
        <v>239</v>
      </c>
      <c r="E263" s="226" t="s">
        <v>19</v>
      </c>
      <c r="F263" s="227" t="s">
        <v>647</v>
      </c>
      <c r="G263" s="225"/>
      <c r="H263" s="228">
        <v>69.644999999999996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239</v>
      </c>
      <c r="AU263" s="234" t="s">
        <v>85</v>
      </c>
      <c r="AV263" s="13" t="s">
        <v>85</v>
      </c>
      <c r="AW263" s="13" t="s">
        <v>37</v>
      </c>
      <c r="AX263" s="13" t="s">
        <v>75</v>
      </c>
      <c r="AY263" s="234" t="s">
        <v>142</v>
      </c>
    </row>
    <row r="264" s="16" customFormat="1">
      <c r="A264" s="16"/>
      <c r="B264" s="264"/>
      <c r="C264" s="265"/>
      <c r="D264" s="219" t="s">
        <v>239</v>
      </c>
      <c r="E264" s="266" t="s">
        <v>19</v>
      </c>
      <c r="F264" s="267" t="s">
        <v>419</v>
      </c>
      <c r="G264" s="265"/>
      <c r="H264" s="268">
        <v>253.89499999999998</v>
      </c>
      <c r="I264" s="269"/>
      <c r="J264" s="265"/>
      <c r="K264" s="265"/>
      <c r="L264" s="270"/>
      <c r="M264" s="271"/>
      <c r="N264" s="272"/>
      <c r="O264" s="272"/>
      <c r="P264" s="272"/>
      <c r="Q264" s="272"/>
      <c r="R264" s="272"/>
      <c r="S264" s="272"/>
      <c r="T264" s="273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4" t="s">
        <v>239</v>
      </c>
      <c r="AU264" s="274" t="s">
        <v>85</v>
      </c>
      <c r="AV264" s="16" t="s">
        <v>149</v>
      </c>
      <c r="AW264" s="16" t="s">
        <v>37</v>
      </c>
      <c r="AX264" s="16" t="s">
        <v>83</v>
      </c>
      <c r="AY264" s="274" t="s">
        <v>142</v>
      </c>
    </row>
    <row r="265" s="2" customFormat="1">
      <c r="A265" s="40"/>
      <c r="B265" s="41"/>
      <c r="C265" s="206" t="s">
        <v>648</v>
      </c>
      <c r="D265" s="206" t="s">
        <v>145</v>
      </c>
      <c r="E265" s="207" t="s">
        <v>649</v>
      </c>
      <c r="F265" s="208" t="s">
        <v>650</v>
      </c>
      <c r="G265" s="209" t="s">
        <v>442</v>
      </c>
      <c r="H265" s="210">
        <v>184.25</v>
      </c>
      <c r="I265" s="211"/>
      <c r="J265" s="212">
        <f>ROUND(I265*H265,2)</f>
        <v>0</v>
      </c>
      <c r="K265" s="208" t="s">
        <v>401</v>
      </c>
      <c r="L265" s="46"/>
      <c r="M265" s="213" t="s">
        <v>19</v>
      </c>
      <c r="N265" s="214" t="s">
        <v>46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149</v>
      </c>
      <c r="AT265" s="217" t="s">
        <v>145</v>
      </c>
      <c r="AU265" s="217" t="s">
        <v>85</v>
      </c>
      <c r="AY265" s="19" t="s">
        <v>142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83</v>
      </c>
      <c r="BK265" s="218">
        <f>ROUND(I265*H265,2)</f>
        <v>0</v>
      </c>
      <c r="BL265" s="19" t="s">
        <v>149</v>
      </c>
      <c r="BM265" s="217" t="s">
        <v>651</v>
      </c>
    </row>
    <row r="266" s="13" customFormat="1">
      <c r="A266" s="13"/>
      <c r="B266" s="224"/>
      <c r="C266" s="225"/>
      <c r="D266" s="219" t="s">
        <v>239</v>
      </c>
      <c r="E266" s="226" t="s">
        <v>19</v>
      </c>
      <c r="F266" s="227" t="s">
        <v>652</v>
      </c>
      <c r="G266" s="225"/>
      <c r="H266" s="228">
        <v>184.25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239</v>
      </c>
      <c r="AU266" s="234" t="s">
        <v>85</v>
      </c>
      <c r="AV266" s="13" t="s">
        <v>85</v>
      </c>
      <c r="AW266" s="13" t="s">
        <v>37</v>
      </c>
      <c r="AX266" s="13" t="s">
        <v>83</v>
      </c>
      <c r="AY266" s="234" t="s">
        <v>142</v>
      </c>
    </row>
    <row r="267" s="2" customFormat="1">
      <c r="A267" s="40"/>
      <c r="B267" s="41"/>
      <c r="C267" s="206" t="s">
        <v>653</v>
      </c>
      <c r="D267" s="206" t="s">
        <v>145</v>
      </c>
      <c r="E267" s="207" t="s">
        <v>654</v>
      </c>
      <c r="F267" s="208" t="s">
        <v>655</v>
      </c>
      <c r="G267" s="209" t="s">
        <v>442</v>
      </c>
      <c r="H267" s="210">
        <v>69.644999999999996</v>
      </c>
      <c r="I267" s="211"/>
      <c r="J267" s="212">
        <f>ROUND(I267*H267,2)</f>
        <v>0</v>
      </c>
      <c r="K267" s="208" t="s">
        <v>401</v>
      </c>
      <c r="L267" s="46"/>
      <c r="M267" s="213" t="s">
        <v>19</v>
      </c>
      <c r="N267" s="214" t="s">
        <v>46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149</v>
      </c>
      <c r="AT267" s="217" t="s">
        <v>145</v>
      </c>
      <c r="AU267" s="217" t="s">
        <v>85</v>
      </c>
      <c r="AY267" s="19" t="s">
        <v>142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83</v>
      </c>
      <c r="BK267" s="218">
        <f>ROUND(I267*H267,2)</f>
        <v>0</v>
      </c>
      <c r="BL267" s="19" t="s">
        <v>149</v>
      </c>
      <c r="BM267" s="217" t="s">
        <v>656</v>
      </c>
    </row>
    <row r="268" s="13" customFormat="1">
      <c r="A268" s="13"/>
      <c r="B268" s="224"/>
      <c r="C268" s="225"/>
      <c r="D268" s="219" t="s">
        <v>239</v>
      </c>
      <c r="E268" s="226" t="s">
        <v>19</v>
      </c>
      <c r="F268" s="227" t="s">
        <v>657</v>
      </c>
      <c r="G268" s="225"/>
      <c r="H268" s="228">
        <v>69.644999999999996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239</v>
      </c>
      <c r="AU268" s="234" t="s">
        <v>85</v>
      </c>
      <c r="AV268" s="13" t="s">
        <v>85</v>
      </c>
      <c r="AW268" s="13" t="s">
        <v>37</v>
      </c>
      <c r="AX268" s="13" t="s">
        <v>83</v>
      </c>
      <c r="AY268" s="234" t="s">
        <v>142</v>
      </c>
    </row>
    <row r="269" s="12" customFormat="1" ht="22.8" customHeight="1">
      <c r="A269" s="12"/>
      <c r="B269" s="190"/>
      <c r="C269" s="191"/>
      <c r="D269" s="192" t="s">
        <v>74</v>
      </c>
      <c r="E269" s="204" t="s">
        <v>658</v>
      </c>
      <c r="F269" s="204" t="s">
        <v>659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P270</f>
        <v>0</v>
      </c>
      <c r="Q269" s="198"/>
      <c r="R269" s="199">
        <f>R270</f>
        <v>0</v>
      </c>
      <c r="S269" s="198"/>
      <c r="T269" s="200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83</v>
      </c>
      <c r="AT269" s="202" t="s">
        <v>74</v>
      </c>
      <c r="AU269" s="202" t="s">
        <v>83</v>
      </c>
      <c r="AY269" s="201" t="s">
        <v>142</v>
      </c>
      <c r="BK269" s="203">
        <f>BK270</f>
        <v>0</v>
      </c>
    </row>
    <row r="270" s="2" customFormat="1">
      <c r="A270" s="40"/>
      <c r="B270" s="41"/>
      <c r="C270" s="206" t="s">
        <v>660</v>
      </c>
      <c r="D270" s="206" t="s">
        <v>145</v>
      </c>
      <c r="E270" s="207" t="s">
        <v>661</v>
      </c>
      <c r="F270" s="208" t="s">
        <v>662</v>
      </c>
      <c r="G270" s="209" t="s">
        <v>442</v>
      </c>
      <c r="H270" s="210">
        <v>383.84899999999999</v>
      </c>
      <c r="I270" s="211"/>
      <c r="J270" s="212">
        <f>ROUND(I270*H270,2)</f>
        <v>0</v>
      </c>
      <c r="K270" s="208" t="s">
        <v>401</v>
      </c>
      <c r="L270" s="46"/>
      <c r="M270" s="238" t="s">
        <v>19</v>
      </c>
      <c r="N270" s="239" t="s">
        <v>46</v>
      </c>
      <c r="O270" s="240"/>
      <c r="P270" s="241">
        <f>O270*H270</f>
        <v>0</v>
      </c>
      <c r="Q270" s="241">
        <v>0</v>
      </c>
      <c r="R270" s="241">
        <f>Q270*H270</f>
        <v>0</v>
      </c>
      <c r="S270" s="241">
        <v>0</v>
      </c>
      <c r="T270" s="242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149</v>
      </c>
      <c r="AT270" s="217" t="s">
        <v>145</v>
      </c>
      <c r="AU270" s="217" t="s">
        <v>85</v>
      </c>
      <c r="AY270" s="19" t="s">
        <v>142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83</v>
      </c>
      <c r="BK270" s="218">
        <f>ROUND(I270*H270,2)</f>
        <v>0</v>
      </c>
      <c r="BL270" s="19" t="s">
        <v>149</v>
      </c>
      <c r="BM270" s="217" t="s">
        <v>663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WzKJP6ktWregKf9EfzPay0KESENRSdrK5wbvnP4UL2TFJ9IZHXNCyPuRQi1/yDuHV0W9umIW6B4k28r0G0Umxg==" hashValue="lJboe7QhDNWAZXh10vcQG7BSw75mv5o2pl/oMM9Wv4cFcsHgjD/4m2tc9zc/qE/eSnLlH8wgOJFAjleelMMMNQ==" algorithmName="SHA-512" password="CC35"/>
  <autoFilter ref="C85:K27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Rekonstrukce komunikace Na Kopci – I. Etapa, Chrudim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22. 1. 2021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34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29</v>
      </c>
      <c r="J24" s="138" t="s">
        <v>36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39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41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43</v>
      </c>
      <c r="G32" s="40"/>
      <c r="H32" s="40"/>
      <c r="I32" s="147" t="s">
        <v>42</v>
      </c>
      <c r="J32" s="147" t="s">
        <v>44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45</v>
      </c>
      <c r="E33" s="134" t="s">
        <v>46</v>
      </c>
      <c r="F33" s="149">
        <f>ROUND((SUM(BE84:BE189)),  2)</f>
        <v>0</v>
      </c>
      <c r="G33" s="40"/>
      <c r="H33" s="40"/>
      <c r="I33" s="150">
        <v>0.20999999999999999</v>
      </c>
      <c r="J33" s="149">
        <f>ROUND(((SUM(BE84:BE189))*I33),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47</v>
      </c>
      <c r="F34" s="149">
        <f>ROUND((SUM(BF84:BF189)),  2)</f>
        <v>0</v>
      </c>
      <c r="G34" s="40"/>
      <c r="H34" s="40"/>
      <c r="I34" s="150">
        <v>0.14999999999999999</v>
      </c>
      <c r="J34" s="149">
        <f>ROUND(((SUM(BF84:BF189))*I34),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48</v>
      </c>
      <c r="F35" s="149">
        <f>ROUND((SUM(BG84:BG189)),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49</v>
      </c>
      <c r="F36" s="149">
        <f>ROUND((SUM(BH84:BH189)),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50</v>
      </c>
      <c r="F37" s="149">
        <f>ROUND((SUM(BI84:BI189)),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51</v>
      </c>
      <c r="E39" s="153"/>
      <c r="F39" s="153"/>
      <c r="G39" s="154" t="s">
        <v>52</v>
      </c>
      <c r="H39" s="155" t="s">
        <v>53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Rekonstrukce komunikace Na Kopci – I. Etapa, Chrudim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015/2018_2 - SO 101.2 Chodník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Na Kopci</v>
      </c>
      <c r="G52" s="42"/>
      <c r="H52" s="42"/>
      <c r="I52" s="34" t="s">
        <v>23</v>
      </c>
      <c r="J52" s="74" t="str">
        <f>IF(J12="","",J12)</f>
        <v>22. 1. 2021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Chrudim</v>
      </c>
      <c r="G54" s="42"/>
      <c r="H54" s="42"/>
      <c r="I54" s="34" t="s">
        <v>33</v>
      </c>
      <c r="J54" s="38" t="str">
        <f>E21</f>
        <v>DI PROJEKT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DI PROJEKT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73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377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378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379</v>
      </c>
      <c r="E62" s="176"/>
      <c r="F62" s="176"/>
      <c r="G62" s="176"/>
      <c r="H62" s="176"/>
      <c r="I62" s="176"/>
      <c r="J62" s="177">
        <f>J126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381</v>
      </c>
      <c r="E63" s="176"/>
      <c r="F63" s="176"/>
      <c r="G63" s="176"/>
      <c r="H63" s="176"/>
      <c r="I63" s="176"/>
      <c r="J63" s="177">
        <f>J177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383</v>
      </c>
      <c r="E64" s="176"/>
      <c r="F64" s="176"/>
      <c r="G64" s="176"/>
      <c r="H64" s="176"/>
      <c r="I64" s="176"/>
      <c r="J64" s="177">
        <f>J188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127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Rekonstrukce komunikace Na Kopci – I. Etapa, Chrudim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015/2018_2 - SO 101.2 Chodník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Na Kopci</v>
      </c>
      <c r="G78" s="42"/>
      <c r="H78" s="42"/>
      <c r="I78" s="34" t="s">
        <v>23</v>
      </c>
      <c r="J78" s="74" t="str">
        <f>IF(J12="","",J12)</f>
        <v>22. 1. 2021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Chrudim</v>
      </c>
      <c r="G80" s="42"/>
      <c r="H80" s="42"/>
      <c r="I80" s="34" t="s">
        <v>33</v>
      </c>
      <c r="J80" s="38" t="str">
        <f>E21</f>
        <v>DI PROJEKT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31</v>
      </c>
      <c r="D81" s="42"/>
      <c r="E81" s="42"/>
      <c r="F81" s="29" t="str">
        <f>IF(E18="","",E18)</f>
        <v>Vyplň údaj</v>
      </c>
      <c r="G81" s="42"/>
      <c r="H81" s="42"/>
      <c r="I81" s="34" t="s">
        <v>38</v>
      </c>
      <c r="J81" s="38" t="str">
        <f>E24</f>
        <v>DI PROJEKT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128</v>
      </c>
      <c r="D83" s="182" t="s">
        <v>60</v>
      </c>
      <c r="E83" s="182" t="s">
        <v>56</v>
      </c>
      <c r="F83" s="182" t="s">
        <v>57</v>
      </c>
      <c r="G83" s="182" t="s">
        <v>129</v>
      </c>
      <c r="H83" s="182" t="s">
        <v>130</v>
      </c>
      <c r="I83" s="182" t="s">
        <v>131</v>
      </c>
      <c r="J83" s="182" t="s">
        <v>100</v>
      </c>
      <c r="K83" s="183" t="s">
        <v>132</v>
      </c>
      <c r="L83" s="184"/>
      <c r="M83" s="94" t="s">
        <v>19</v>
      </c>
      <c r="N83" s="95" t="s">
        <v>45</v>
      </c>
      <c r="O83" s="95" t="s">
        <v>133</v>
      </c>
      <c r="P83" s="95" t="s">
        <v>134</v>
      </c>
      <c r="Q83" s="95" t="s">
        <v>135</v>
      </c>
      <c r="R83" s="95" t="s">
        <v>136</v>
      </c>
      <c r="S83" s="95" t="s">
        <v>137</v>
      </c>
      <c r="T83" s="96" t="s">
        <v>138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139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153.84760072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74</v>
      </c>
      <c r="AU84" s="19" t="s">
        <v>101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74</v>
      </c>
      <c r="E85" s="193" t="s">
        <v>384</v>
      </c>
      <c r="F85" s="193" t="s">
        <v>385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P86+P126+P177+P188</f>
        <v>0</v>
      </c>
      <c r="Q85" s="198"/>
      <c r="R85" s="199">
        <f>R86+R126+R177+R188</f>
        <v>153.84760072</v>
      </c>
      <c r="S85" s="198"/>
      <c r="T85" s="200">
        <f>T86+T126+T177+T188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83</v>
      </c>
      <c r="AT85" s="202" t="s">
        <v>74</v>
      </c>
      <c r="AU85" s="202" t="s">
        <v>75</v>
      </c>
      <c r="AY85" s="201" t="s">
        <v>142</v>
      </c>
      <c r="BK85" s="203">
        <f>BK86+BK126+BK177+BK188</f>
        <v>0</v>
      </c>
    </row>
    <row r="86" s="12" customFormat="1" ht="22.8" customHeight="1">
      <c r="A86" s="12"/>
      <c r="B86" s="190"/>
      <c r="C86" s="191"/>
      <c r="D86" s="192" t="s">
        <v>74</v>
      </c>
      <c r="E86" s="204" t="s">
        <v>83</v>
      </c>
      <c r="F86" s="204" t="s">
        <v>386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SUM(P87:P125)</f>
        <v>0</v>
      </c>
      <c r="Q86" s="198"/>
      <c r="R86" s="199">
        <f>SUM(R87:R125)</f>
        <v>29.70561</v>
      </c>
      <c r="S86" s="198"/>
      <c r="T86" s="200">
        <f>SUM(T87:T125)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83</v>
      </c>
      <c r="AT86" s="202" t="s">
        <v>74</v>
      </c>
      <c r="AU86" s="202" t="s">
        <v>83</v>
      </c>
      <c r="AY86" s="201" t="s">
        <v>142</v>
      </c>
      <c r="BK86" s="203">
        <f>SUM(BK87:BK125)</f>
        <v>0</v>
      </c>
    </row>
    <row r="87" s="2" customFormat="1" ht="21.75" customHeight="1">
      <c r="A87" s="40"/>
      <c r="B87" s="41"/>
      <c r="C87" s="206" t="s">
        <v>83</v>
      </c>
      <c r="D87" s="206" t="s">
        <v>145</v>
      </c>
      <c r="E87" s="207" t="s">
        <v>408</v>
      </c>
      <c r="F87" s="208" t="s">
        <v>409</v>
      </c>
      <c r="G87" s="209" t="s">
        <v>278</v>
      </c>
      <c r="H87" s="210">
        <v>205.69999999999999</v>
      </c>
      <c r="I87" s="211"/>
      <c r="J87" s="212">
        <f>ROUND(I87*H87,2)</f>
        <v>0</v>
      </c>
      <c r="K87" s="208" t="s">
        <v>390</v>
      </c>
      <c r="L87" s="46"/>
      <c r="M87" s="213" t="s">
        <v>19</v>
      </c>
      <c r="N87" s="214" t="s">
        <v>46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149</v>
      </c>
      <c r="AT87" s="217" t="s">
        <v>145</v>
      </c>
      <c r="AU87" s="217" t="s">
        <v>85</v>
      </c>
      <c r="AY87" s="19" t="s">
        <v>142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83</v>
      </c>
      <c r="BK87" s="218">
        <f>ROUND(I87*H87,2)</f>
        <v>0</v>
      </c>
      <c r="BL87" s="19" t="s">
        <v>149</v>
      </c>
      <c r="BM87" s="217" t="s">
        <v>665</v>
      </c>
    </row>
    <row r="88" s="14" customFormat="1">
      <c r="A88" s="14"/>
      <c r="B88" s="243"/>
      <c r="C88" s="244"/>
      <c r="D88" s="219" t="s">
        <v>239</v>
      </c>
      <c r="E88" s="245" t="s">
        <v>19</v>
      </c>
      <c r="F88" s="246" t="s">
        <v>411</v>
      </c>
      <c r="G88" s="244"/>
      <c r="H88" s="245" t="s">
        <v>19</v>
      </c>
      <c r="I88" s="247"/>
      <c r="J88" s="244"/>
      <c r="K88" s="244"/>
      <c r="L88" s="248"/>
      <c r="M88" s="249"/>
      <c r="N88" s="250"/>
      <c r="O88" s="250"/>
      <c r="P88" s="250"/>
      <c r="Q88" s="250"/>
      <c r="R88" s="250"/>
      <c r="S88" s="250"/>
      <c r="T88" s="25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2" t="s">
        <v>239</v>
      </c>
      <c r="AU88" s="252" t="s">
        <v>85</v>
      </c>
      <c r="AV88" s="14" t="s">
        <v>83</v>
      </c>
      <c r="AW88" s="14" t="s">
        <v>37</v>
      </c>
      <c r="AX88" s="14" t="s">
        <v>75</v>
      </c>
      <c r="AY88" s="252" t="s">
        <v>142</v>
      </c>
    </row>
    <row r="89" s="14" customFormat="1">
      <c r="A89" s="14"/>
      <c r="B89" s="243"/>
      <c r="C89" s="244"/>
      <c r="D89" s="219" t="s">
        <v>239</v>
      </c>
      <c r="E89" s="245" t="s">
        <v>19</v>
      </c>
      <c r="F89" s="246" t="s">
        <v>412</v>
      </c>
      <c r="G89" s="244"/>
      <c r="H89" s="245" t="s">
        <v>19</v>
      </c>
      <c r="I89" s="247"/>
      <c r="J89" s="244"/>
      <c r="K89" s="244"/>
      <c r="L89" s="248"/>
      <c r="M89" s="249"/>
      <c r="N89" s="250"/>
      <c r="O89" s="250"/>
      <c r="P89" s="250"/>
      <c r="Q89" s="250"/>
      <c r="R89" s="250"/>
      <c r="S89" s="250"/>
      <c r="T89" s="25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2" t="s">
        <v>239</v>
      </c>
      <c r="AU89" s="252" t="s">
        <v>85</v>
      </c>
      <c r="AV89" s="14" t="s">
        <v>83</v>
      </c>
      <c r="AW89" s="14" t="s">
        <v>37</v>
      </c>
      <c r="AX89" s="14" t="s">
        <v>75</v>
      </c>
      <c r="AY89" s="252" t="s">
        <v>142</v>
      </c>
    </row>
    <row r="90" s="13" customFormat="1">
      <c r="A90" s="13"/>
      <c r="B90" s="224"/>
      <c r="C90" s="225"/>
      <c r="D90" s="219" t="s">
        <v>239</v>
      </c>
      <c r="E90" s="226" t="s">
        <v>19</v>
      </c>
      <c r="F90" s="227" t="s">
        <v>666</v>
      </c>
      <c r="G90" s="225"/>
      <c r="H90" s="228">
        <v>49.600000000000001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239</v>
      </c>
      <c r="AU90" s="234" t="s">
        <v>85</v>
      </c>
      <c r="AV90" s="13" t="s">
        <v>85</v>
      </c>
      <c r="AW90" s="13" t="s">
        <v>37</v>
      </c>
      <c r="AX90" s="13" t="s">
        <v>75</v>
      </c>
      <c r="AY90" s="234" t="s">
        <v>142</v>
      </c>
    </row>
    <row r="91" s="13" customFormat="1">
      <c r="A91" s="13"/>
      <c r="B91" s="224"/>
      <c r="C91" s="225"/>
      <c r="D91" s="219" t="s">
        <v>239</v>
      </c>
      <c r="E91" s="226" t="s">
        <v>19</v>
      </c>
      <c r="F91" s="227" t="s">
        <v>667</v>
      </c>
      <c r="G91" s="225"/>
      <c r="H91" s="228">
        <v>96.25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239</v>
      </c>
      <c r="AU91" s="234" t="s">
        <v>85</v>
      </c>
      <c r="AV91" s="13" t="s">
        <v>85</v>
      </c>
      <c r="AW91" s="13" t="s">
        <v>37</v>
      </c>
      <c r="AX91" s="13" t="s">
        <v>75</v>
      </c>
      <c r="AY91" s="234" t="s">
        <v>142</v>
      </c>
    </row>
    <row r="92" s="15" customFormat="1">
      <c r="A92" s="15"/>
      <c r="B92" s="253"/>
      <c r="C92" s="254"/>
      <c r="D92" s="219" t="s">
        <v>239</v>
      </c>
      <c r="E92" s="255" t="s">
        <v>19</v>
      </c>
      <c r="F92" s="256" t="s">
        <v>415</v>
      </c>
      <c r="G92" s="254"/>
      <c r="H92" s="257">
        <v>145.84999999999999</v>
      </c>
      <c r="I92" s="258"/>
      <c r="J92" s="254"/>
      <c r="K92" s="254"/>
      <c r="L92" s="259"/>
      <c r="M92" s="260"/>
      <c r="N92" s="261"/>
      <c r="O92" s="261"/>
      <c r="P92" s="261"/>
      <c r="Q92" s="261"/>
      <c r="R92" s="261"/>
      <c r="S92" s="261"/>
      <c r="T92" s="26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3" t="s">
        <v>239</v>
      </c>
      <c r="AU92" s="263" t="s">
        <v>85</v>
      </c>
      <c r="AV92" s="15" t="s">
        <v>160</v>
      </c>
      <c r="AW92" s="15" t="s">
        <v>37</v>
      </c>
      <c r="AX92" s="15" t="s">
        <v>75</v>
      </c>
      <c r="AY92" s="263" t="s">
        <v>142</v>
      </c>
    </row>
    <row r="93" s="14" customFormat="1">
      <c r="A93" s="14"/>
      <c r="B93" s="243"/>
      <c r="C93" s="244"/>
      <c r="D93" s="219" t="s">
        <v>239</v>
      </c>
      <c r="E93" s="245" t="s">
        <v>19</v>
      </c>
      <c r="F93" s="246" t="s">
        <v>416</v>
      </c>
      <c r="G93" s="244"/>
      <c r="H93" s="245" t="s">
        <v>19</v>
      </c>
      <c r="I93" s="247"/>
      <c r="J93" s="244"/>
      <c r="K93" s="244"/>
      <c r="L93" s="248"/>
      <c r="M93" s="249"/>
      <c r="N93" s="250"/>
      <c r="O93" s="250"/>
      <c r="P93" s="250"/>
      <c r="Q93" s="250"/>
      <c r="R93" s="250"/>
      <c r="S93" s="250"/>
      <c r="T93" s="25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2" t="s">
        <v>239</v>
      </c>
      <c r="AU93" s="252" t="s">
        <v>85</v>
      </c>
      <c r="AV93" s="14" t="s">
        <v>83</v>
      </c>
      <c r="AW93" s="14" t="s">
        <v>37</v>
      </c>
      <c r="AX93" s="14" t="s">
        <v>75</v>
      </c>
      <c r="AY93" s="252" t="s">
        <v>142</v>
      </c>
    </row>
    <row r="94" s="13" customFormat="1">
      <c r="A94" s="13"/>
      <c r="B94" s="224"/>
      <c r="C94" s="225"/>
      <c r="D94" s="219" t="s">
        <v>239</v>
      </c>
      <c r="E94" s="226" t="s">
        <v>19</v>
      </c>
      <c r="F94" s="227" t="s">
        <v>668</v>
      </c>
      <c r="G94" s="225"/>
      <c r="H94" s="228">
        <v>18.600000000000001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239</v>
      </c>
      <c r="AU94" s="234" t="s">
        <v>85</v>
      </c>
      <c r="AV94" s="13" t="s">
        <v>85</v>
      </c>
      <c r="AW94" s="13" t="s">
        <v>37</v>
      </c>
      <c r="AX94" s="13" t="s">
        <v>75</v>
      </c>
      <c r="AY94" s="234" t="s">
        <v>142</v>
      </c>
    </row>
    <row r="95" s="13" customFormat="1">
      <c r="A95" s="13"/>
      <c r="B95" s="224"/>
      <c r="C95" s="225"/>
      <c r="D95" s="219" t="s">
        <v>239</v>
      </c>
      <c r="E95" s="226" t="s">
        <v>19</v>
      </c>
      <c r="F95" s="227" t="s">
        <v>669</v>
      </c>
      <c r="G95" s="225"/>
      <c r="H95" s="228">
        <v>41.25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239</v>
      </c>
      <c r="AU95" s="234" t="s">
        <v>85</v>
      </c>
      <c r="AV95" s="13" t="s">
        <v>85</v>
      </c>
      <c r="AW95" s="13" t="s">
        <v>37</v>
      </c>
      <c r="AX95" s="13" t="s">
        <v>75</v>
      </c>
      <c r="AY95" s="234" t="s">
        <v>142</v>
      </c>
    </row>
    <row r="96" s="15" customFormat="1">
      <c r="A96" s="15"/>
      <c r="B96" s="253"/>
      <c r="C96" s="254"/>
      <c r="D96" s="219" t="s">
        <v>239</v>
      </c>
      <c r="E96" s="255" t="s">
        <v>19</v>
      </c>
      <c r="F96" s="256" t="s">
        <v>415</v>
      </c>
      <c r="G96" s="254"/>
      <c r="H96" s="257">
        <v>59.850000000000001</v>
      </c>
      <c r="I96" s="258"/>
      <c r="J96" s="254"/>
      <c r="K96" s="254"/>
      <c r="L96" s="259"/>
      <c r="M96" s="260"/>
      <c r="N96" s="261"/>
      <c r="O96" s="261"/>
      <c r="P96" s="261"/>
      <c r="Q96" s="261"/>
      <c r="R96" s="261"/>
      <c r="S96" s="261"/>
      <c r="T96" s="262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3" t="s">
        <v>239</v>
      </c>
      <c r="AU96" s="263" t="s">
        <v>85</v>
      </c>
      <c r="AV96" s="15" t="s">
        <v>160</v>
      </c>
      <c r="AW96" s="15" t="s">
        <v>37</v>
      </c>
      <c r="AX96" s="15" t="s">
        <v>75</v>
      </c>
      <c r="AY96" s="263" t="s">
        <v>142</v>
      </c>
    </row>
    <row r="97" s="16" customFormat="1">
      <c r="A97" s="16"/>
      <c r="B97" s="264"/>
      <c r="C97" s="265"/>
      <c r="D97" s="219" t="s">
        <v>239</v>
      </c>
      <c r="E97" s="266" t="s">
        <v>19</v>
      </c>
      <c r="F97" s="267" t="s">
        <v>419</v>
      </c>
      <c r="G97" s="265"/>
      <c r="H97" s="268">
        <v>205.69999999999999</v>
      </c>
      <c r="I97" s="269"/>
      <c r="J97" s="265"/>
      <c r="K97" s="265"/>
      <c r="L97" s="270"/>
      <c r="M97" s="271"/>
      <c r="N97" s="272"/>
      <c r="O97" s="272"/>
      <c r="P97" s="272"/>
      <c r="Q97" s="272"/>
      <c r="R97" s="272"/>
      <c r="S97" s="272"/>
      <c r="T97" s="273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74" t="s">
        <v>239</v>
      </c>
      <c r="AU97" s="274" t="s">
        <v>85</v>
      </c>
      <c r="AV97" s="16" t="s">
        <v>149</v>
      </c>
      <c r="AW97" s="16" t="s">
        <v>37</v>
      </c>
      <c r="AX97" s="16" t="s">
        <v>83</v>
      </c>
      <c r="AY97" s="274" t="s">
        <v>142</v>
      </c>
    </row>
    <row r="98" s="2" customFormat="1">
      <c r="A98" s="40"/>
      <c r="B98" s="41"/>
      <c r="C98" s="206" t="s">
        <v>85</v>
      </c>
      <c r="D98" s="206" t="s">
        <v>145</v>
      </c>
      <c r="E98" s="207" t="s">
        <v>428</v>
      </c>
      <c r="F98" s="208" t="s">
        <v>429</v>
      </c>
      <c r="G98" s="209" t="s">
        <v>278</v>
      </c>
      <c r="H98" s="210">
        <v>205.69999999999999</v>
      </c>
      <c r="I98" s="211"/>
      <c r="J98" s="212">
        <f>ROUND(I98*H98,2)</f>
        <v>0</v>
      </c>
      <c r="K98" s="208" t="s">
        <v>390</v>
      </c>
      <c r="L98" s="46"/>
      <c r="M98" s="213" t="s">
        <v>19</v>
      </c>
      <c r="N98" s="214" t="s">
        <v>46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149</v>
      </c>
      <c r="AT98" s="217" t="s">
        <v>145</v>
      </c>
      <c r="AU98" s="217" t="s">
        <v>85</v>
      </c>
      <c r="AY98" s="19" t="s">
        <v>142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149</v>
      </c>
      <c r="BM98" s="217" t="s">
        <v>670</v>
      </c>
    </row>
    <row r="99" s="13" customFormat="1">
      <c r="A99" s="13"/>
      <c r="B99" s="224"/>
      <c r="C99" s="225"/>
      <c r="D99" s="219" t="s">
        <v>239</v>
      </c>
      <c r="E99" s="226" t="s">
        <v>19</v>
      </c>
      <c r="F99" s="227" t="s">
        <v>671</v>
      </c>
      <c r="G99" s="225"/>
      <c r="H99" s="228">
        <v>145.84999999999999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239</v>
      </c>
      <c r="AU99" s="234" t="s">
        <v>85</v>
      </c>
      <c r="AV99" s="13" t="s">
        <v>85</v>
      </c>
      <c r="AW99" s="13" t="s">
        <v>37</v>
      </c>
      <c r="AX99" s="13" t="s">
        <v>75</v>
      </c>
      <c r="AY99" s="234" t="s">
        <v>142</v>
      </c>
    </row>
    <row r="100" s="13" customFormat="1">
      <c r="A100" s="13"/>
      <c r="B100" s="224"/>
      <c r="C100" s="225"/>
      <c r="D100" s="219" t="s">
        <v>239</v>
      </c>
      <c r="E100" s="226" t="s">
        <v>19</v>
      </c>
      <c r="F100" s="227" t="s">
        <v>672</v>
      </c>
      <c r="G100" s="225"/>
      <c r="H100" s="228">
        <v>59.850000000000001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239</v>
      </c>
      <c r="AU100" s="234" t="s">
        <v>85</v>
      </c>
      <c r="AV100" s="13" t="s">
        <v>85</v>
      </c>
      <c r="AW100" s="13" t="s">
        <v>37</v>
      </c>
      <c r="AX100" s="13" t="s">
        <v>75</v>
      </c>
      <c r="AY100" s="234" t="s">
        <v>142</v>
      </c>
    </row>
    <row r="101" s="16" customFormat="1">
      <c r="A101" s="16"/>
      <c r="B101" s="264"/>
      <c r="C101" s="265"/>
      <c r="D101" s="219" t="s">
        <v>239</v>
      </c>
      <c r="E101" s="266" t="s">
        <v>19</v>
      </c>
      <c r="F101" s="267" t="s">
        <v>419</v>
      </c>
      <c r="G101" s="265"/>
      <c r="H101" s="268">
        <v>205.69999999999999</v>
      </c>
      <c r="I101" s="269"/>
      <c r="J101" s="265"/>
      <c r="K101" s="265"/>
      <c r="L101" s="270"/>
      <c r="M101" s="271"/>
      <c r="N101" s="272"/>
      <c r="O101" s="272"/>
      <c r="P101" s="272"/>
      <c r="Q101" s="272"/>
      <c r="R101" s="272"/>
      <c r="S101" s="272"/>
      <c r="T101" s="273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74" t="s">
        <v>239</v>
      </c>
      <c r="AU101" s="274" t="s">
        <v>85</v>
      </c>
      <c r="AV101" s="16" t="s">
        <v>149</v>
      </c>
      <c r="AW101" s="16" t="s">
        <v>37</v>
      </c>
      <c r="AX101" s="16" t="s">
        <v>83</v>
      </c>
      <c r="AY101" s="274" t="s">
        <v>142</v>
      </c>
    </row>
    <row r="102" s="2" customFormat="1">
      <c r="A102" s="40"/>
      <c r="B102" s="41"/>
      <c r="C102" s="206" t="s">
        <v>160</v>
      </c>
      <c r="D102" s="206" t="s">
        <v>145</v>
      </c>
      <c r="E102" s="207" t="s">
        <v>437</v>
      </c>
      <c r="F102" s="208" t="s">
        <v>438</v>
      </c>
      <c r="G102" s="209" t="s">
        <v>278</v>
      </c>
      <c r="H102" s="210">
        <v>205.69999999999999</v>
      </c>
      <c r="I102" s="211"/>
      <c r="J102" s="212">
        <f>ROUND(I102*H102,2)</f>
        <v>0</v>
      </c>
      <c r="K102" s="208" t="s">
        <v>390</v>
      </c>
      <c r="L102" s="46"/>
      <c r="M102" s="213" t="s">
        <v>19</v>
      </c>
      <c r="N102" s="214" t="s">
        <v>46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149</v>
      </c>
      <c r="AT102" s="217" t="s">
        <v>145</v>
      </c>
      <c r="AU102" s="217" t="s">
        <v>85</v>
      </c>
      <c r="AY102" s="19" t="s">
        <v>142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149</v>
      </c>
      <c r="BM102" s="217" t="s">
        <v>673</v>
      </c>
    </row>
    <row r="103" s="13" customFormat="1">
      <c r="A103" s="13"/>
      <c r="B103" s="224"/>
      <c r="C103" s="225"/>
      <c r="D103" s="219" t="s">
        <v>239</v>
      </c>
      <c r="E103" s="226" t="s">
        <v>19</v>
      </c>
      <c r="F103" s="227" t="s">
        <v>671</v>
      </c>
      <c r="G103" s="225"/>
      <c r="H103" s="228">
        <v>145.84999999999999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239</v>
      </c>
      <c r="AU103" s="234" t="s">
        <v>85</v>
      </c>
      <c r="AV103" s="13" t="s">
        <v>85</v>
      </c>
      <c r="AW103" s="13" t="s">
        <v>37</v>
      </c>
      <c r="AX103" s="13" t="s">
        <v>75</v>
      </c>
      <c r="AY103" s="234" t="s">
        <v>142</v>
      </c>
    </row>
    <row r="104" s="13" customFormat="1">
      <c r="A104" s="13"/>
      <c r="B104" s="224"/>
      <c r="C104" s="225"/>
      <c r="D104" s="219" t="s">
        <v>239</v>
      </c>
      <c r="E104" s="226" t="s">
        <v>19</v>
      </c>
      <c r="F104" s="227" t="s">
        <v>672</v>
      </c>
      <c r="G104" s="225"/>
      <c r="H104" s="228">
        <v>59.850000000000001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239</v>
      </c>
      <c r="AU104" s="234" t="s">
        <v>85</v>
      </c>
      <c r="AV104" s="13" t="s">
        <v>85</v>
      </c>
      <c r="AW104" s="13" t="s">
        <v>37</v>
      </c>
      <c r="AX104" s="13" t="s">
        <v>75</v>
      </c>
      <c r="AY104" s="234" t="s">
        <v>142</v>
      </c>
    </row>
    <row r="105" s="16" customFormat="1">
      <c r="A105" s="16"/>
      <c r="B105" s="264"/>
      <c r="C105" s="265"/>
      <c r="D105" s="219" t="s">
        <v>239</v>
      </c>
      <c r="E105" s="266" t="s">
        <v>19</v>
      </c>
      <c r="F105" s="267" t="s">
        <v>419</v>
      </c>
      <c r="G105" s="265"/>
      <c r="H105" s="268">
        <v>205.69999999999999</v>
      </c>
      <c r="I105" s="269"/>
      <c r="J105" s="265"/>
      <c r="K105" s="265"/>
      <c r="L105" s="270"/>
      <c r="M105" s="271"/>
      <c r="N105" s="272"/>
      <c r="O105" s="272"/>
      <c r="P105" s="272"/>
      <c r="Q105" s="272"/>
      <c r="R105" s="272"/>
      <c r="S105" s="272"/>
      <c r="T105" s="273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74" t="s">
        <v>239</v>
      </c>
      <c r="AU105" s="274" t="s">
        <v>85</v>
      </c>
      <c r="AV105" s="16" t="s">
        <v>149</v>
      </c>
      <c r="AW105" s="16" t="s">
        <v>37</v>
      </c>
      <c r="AX105" s="16" t="s">
        <v>83</v>
      </c>
      <c r="AY105" s="274" t="s">
        <v>142</v>
      </c>
    </row>
    <row r="106" s="2" customFormat="1">
      <c r="A106" s="40"/>
      <c r="B106" s="41"/>
      <c r="C106" s="206" t="s">
        <v>149</v>
      </c>
      <c r="D106" s="206" t="s">
        <v>145</v>
      </c>
      <c r="E106" s="207" t="s">
        <v>440</v>
      </c>
      <c r="F106" s="208" t="s">
        <v>441</v>
      </c>
      <c r="G106" s="209" t="s">
        <v>442</v>
      </c>
      <c r="H106" s="210">
        <v>370.25999999999999</v>
      </c>
      <c r="I106" s="211"/>
      <c r="J106" s="212">
        <f>ROUND(I106*H106,2)</f>
        <v>0</v>
      </c>
      <c r="K106" s="208" t="s">
        <v>390</v>
      </c>
      <c r="L106" s="46"/>
      <c r="M106" s="213" t="s">
        <v>19</v>
      </c>
      <c r="N106" s="214" t="s">
        <v>46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149</v>
      </c>
      <c r="AT106" s="217" t="s">
        <v>145</v>
      </c>
      <c r="AU106" s="217" t="s">
        <v>85</v>
      </c>
      <c r="AY106" s="19" t="s">
        <v>142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83</v>
      </c>
      <c r="BK106" s="218">
        <f>ROUND(I106*H106,2)</f>
        <v>0</v>
      </c>
      <c r="BL106" s="19" t="s">
        <v>149</v>
      </c>
      <c r="BM106" s="217" t="s">
        <v>674</v>
      </c>
    </row>
    <row r="107" s="13" customFormat="1">
      <c r="A107" s="13"/>
      <c r="B107" s="224"/>
      <c r="C107" s="225"/>
      <c r="D107" s="219" t="s">
        <v>239</v>
      </c>
      <c r="E107" s="226" t="s">
        <v>19</v>
      </c>
      <c r="F107" s="227" t="s">
        <v>675</v>
      </c>
      <c r="G107" s="225"/>
      <c r="H107" s="228">
        <v>262.52999999999997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239</v>
      </c>
      <c r="AU107" s="234" t="s">
        <v>85</v>
      </c>
      <c r="AV107" s="13" t="s">
        <v>85</v>
      </c>
      <c r="AW107" s="13" t="s">
        <v>37</v>
      </c>
      <c r="AX107" s="13" t="s">
        <v>75</v>
      </c>
      <c r="AY107" s="234" t="s">
        <v>142</v>
      </c>
    </row>
    <row r="108" s="13" customFormat="1">
      <c r="A108" s="13"/>
      <c r="B108" s="224"/>
      <c r="C108" s="225"/>
      <c r="D108" s="219" t="s">
        <v>239</v>
      </c>
      <c r="E108" s="226" t="s">
        <v>19</v>
      </c>
      <c r="F108" s="227" t="s">
        <v>676</v>
      </c>
      <c r="G108" s="225"/>
      <c r="H108" s="228">
        <v>107.73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239</v>
      </c>
      <c r="AU108" s="234" t="s">
        <v>85</v>
      </c>
      <c r="AV108" s="13" t="s">
        <v>85</v>
      </c>
      <c r="AW108" s="13" t="s">
        <v>37</v>
      </c>
      <c r="AX108" s="13" t="s">
        <v>75</v>
      </c>
      <c r="AY108" s="234" t="s">
        <v>142</v>
      </c>
    </row>
    <row r="109" s="16" customFormat="1">
      <c r="A109" s="16"/>
      <c r="B109" s="264"/>
      <c r="C109" s="265"/>
      <c r="D109" s="219" t="s">
        <v>239</v>
      </c>
      <c r="E109" s="266" t="s">
        <v>19</v>
      </c>
      <c r="F109" s="267" t="s">
        <v>419</v>
      </c>
      <c r="G109" s="265"/>
      <c r="H109" s="268">
        <v>370.25999999999999</v>
      </c>
      <c r="I109" s="269"/>
      <c r="J109" s="265"/>
      <c r="K109" s="265"/>
      <c r="L109" s="270"/>
      <c r="M109" s="271"/>
      <c r="N109" s="272"/>
      <c r="O109" s="272"/>
      <c r="P109" s="272"/>
      <c r="Q109" s="272"/>
      <c r="R109" s="272"/>
      <c r="S109" s="272"/>
      <c r="T109" s="273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74" t="s">
        <v>239</v>
      </c>
      <c r="AU109" s="274" t="s">
        <v>85</v>
      </c>
      <c r="AV109" s="16" t="s">
        <v>149</v>
      </c>
      <c r="AW109" s="16" t="s">
        <v>37</v>
      </c>
      <c r="AX109" s="16" t="s">
        <v>83</v>
      </c>
      <c r="AY109" s="274" t="s">
        <v>142</v>
      </c>
    </row>
    <row r="110" s="2" customFormat="1">
      <c r="A110" s="40"/>
      <c r="B110" s="41"/>
      <c r="C110" s="206" t="s">
        <v>172</v>
      </c>
      <c r="D110" s="206" t="s">
        <v>145</v>
      </c>
      <c r="E110" s="207" t="s">
        <v>446</v>
      </c>
      <c r="F110" s="208" t="s">
        <v>447</v>
      </c>
      <c r="G110" s="209" t="s">
        <v>389</v>
      </c>
      <c r="H110" s="210">
        <v>110</v>
      </c>
      <c r="I110" s="211"/>
      <c r="J110" s="212">
        <f>ROUND(I110*H110,2)</f>
        <v>0</v>
      </c>
      <c r="K110" s="208" t="s">
        <v>390</v>
      </c>
      <c r="L110" s="46"/>
      <c r="M110" s="213" t="s">
        <v>19</v>
      </c>
      <c r="N110" s="214" t="s">
        <v>46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149</v>
      </c>
      <c r="AT110" s="217" t="s">
        <v>145</v>
      </c>
      <c r="AU110" s="217" t="s">
        <v>85</v>
      </c>
      <c r="AY110" s="19" t="s">
        <v>142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149</v>
      </c>
      <c r="BM110" s="217" t="s">
        <v>677</v>
      </c>
    </row>
    <row r="111" s="14" customFormat="1">
      <c r="A111" s="14"/>
      <c r="B111" s="243"/>
      <c r="C111" s="244"/>
      <c r="D111" s="219" t="s">
        <v>239</v>
      </c>
      <c r="E111" s="245" t="s">
        <v>19</v>
      </c>
      <c r="F111" s="246" t="s">
        <v>411</v>
      </c>
      <c r="G111" s="244"/>
      <c r="H111" s="245" t="s">
        <v>19</v>
      </c>
      <c r="I111" s="247"/>
      <c r="J111" s="244"/>
      <c r="K111" s="244"/>
      <c r="L111" s="248"/>
      <c r="M111" s="249"/>
      <c r="N111" s="250"/>
      <c r="O111" s="250"/>
      <c r="P111" s="250"/>
      <c r="Q111" s="250"/>
      <c r="R111" s="250"/>
      <c r="S111" s="250"/>
      <c r="T111" s="25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2" t="s">
        <v>239</v>
      </c>
      <c r="AU111" s="252" t="s">
        <v>85</v>
      </c>
      <c r="AV111" s="14" t="s">
        <v>83</v>
      </c>
      <c r="AW111" s="14" t="s">
        <v>37</v>
      </c>
      <c r="AX111" s="14" t="s">
        <v>75</v>
      </c>
      <c r="AY111" s="252" t="s">
        <v>142</v>
      </c>
    </row>
    <row r="112" s="13" customFormat="1">
      <c r="A112" s="13"/>
      <c r="B112" s="224"/>
      <c r="C112" s="225"/>
      <c r="D112" s="219" t="s">
        <v>239</v>
      </c>
      <c r="E112" s="226" t="s">
        <v>19</v>
      </c>
      <c r="F112" s="227" t="s">
        <v>678</v>
      </c>
      <c r="G112" s="225"/>
      <c r="H112" s="228">
        <v>110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239</v>
      </c>
      <c r="AU112" s="234" t="s">
        <v>85</v>
      </c>
      <c r="AV112" s="13" t="s">
        <v>85</v>
      </c>
      <c r="AW112" s="13" t="s">
        <v>37</v>
      </c>
      <c r="AX112" s="13" t="s">
        <v>83</v>
      </c>
      <c r="AY112" s="234" t="s">
        <v>142</v>
      </c>
    </row>
    <row r="113" s="2" customFormat="1" ht="16.5" customHeight="1">
      <c r="A113" s="40"/>
      <c r="B113" s="41"/>
      <c r="C113" s="275" t="s">
        <v>176</v>
      </c>
      <c r="D113" s="275" t="s">
        <v>451</v>
      </c>
      <c r="E113" s="276" t="s">
        <v>452</v>
      </c>
      <c r="F113" s="277" t="s">
        <v>453</v>
      </c>
      <c r="G113" s="278" t="s">
        <v>442</v>
      </c>
      <c r="H113" s="279">
        <v>29.699999999999999</v>
      </c>
      <c r="I113" s="280"/>
      <c r="J113" s="281">
        <f>ROUND(I113*H113,2)</f>
        <v>0</v>
      </c>
      <c r="K113" s="277" t="s">
        <v>390</v>
      </c>
      <c r="L113" s="282"/>
      <c r="M113" s="283" t="s">
        <v>19</v>
      </c>
      <c r="N113" s="284" t="s">
        <v>46</v>
      </c>
      <c r="O113" s="86"/>
      <c r="P113" s="215">
        <f>O113*H113</f>
        <v>0</v>
      </c>
      <c r="Q113" s="215">
        <v>1</v>
      </c>
      <c r="R113" s="215">
        <f>Q113*H113</f>
        <v>29.699999999999999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186</v>
      </c>
      <c r="AT113" s="217" t="s">
        <v>451</v>
      </c>
      <c r="AU113" s="217" t="s">
        <v>85</v>
      </c>
      <c r="AY113" s="19" t="s">
        <v>142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149</v>
      </c>
      <c r="BM113" s="217" t="s">
        <v>679</v>
      </c>
    </row>
    <row r="114" s="14" customFormat="1">
      <c r="A114" s="14"/>
      <c r="B114" s="243"/>
      <c r="C114" s="244"/>
      <c r="D114" s="219" t="s">
        <v>239</v>
      </c>
      <c r="E114" s="245" t="s">
        <v>19</v>
      </c>
      <c r="F114" s="246" t="s">
        <v>411</v>
      </c>
      <c r="G114" s="244"/>
      <c r="H114" s="245" t="s">
        <v>19</v>
      </c>
      <c r="I114" s="247"/>
      <c r="J114" s="244"/>
      <c r="K114" s="244"/>
      <c r="L114" s="248"/>
      <c r="M114" s="249"/>
      <c r="N114" s="250"/>
      <c r="O114" s="250"/>
      <c r="P114" s="250"/>
      <c r="Q114" s="250"/>
      <c r="R114" s="250"/>
      <c r="S114" s="250"/>
      <c r="T114" s="25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2" t="s">
        <v>239</v>
      </c>
      <c r="AU114" s="252" t="s">
        <v>85</v>
      </c>
      <c r="AV114" s="14" t="s">
        <v>83</v>
      </c>
      <c r="AW114" s="14" t="s">
        <v>37</v>
      </c>
      <c r="AX114" s="14" t="s">
        <v>75</v>
      </c>
      <c r="AY114" s="252" t="s">
        <v>142</v>
      </c>
    </row>
    <row r="115" s="13" customFormat="1">
      <c r="A115" s="13"/>
      <c r="B115" s="224"/>
      <c r="C115" s="225"/>
      <c r="D115" s="219" t="s">
        <v>239</v>
      </c>
      <c r="E115" s="226" t="s">
        <v>19</v>
      </c>
      <c r="F115" s="227" t="s">
        <v>680</v>
      </c>
      <c r="G115" s="225"/>
      <c r="H115" s="228">
        <v>29.699999999999999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239</v>
      </c>
      <c r="AU115" s="234" t="s">
        <v>85</v>
      </c>
      <c r="AV115" s="13" t="s">
        <v>85</v>
      </c>
      <c r="AW115" s="13" t="s">
        <v>37</v>
      </c>
      <c r="AX115" s="13" t="s">
        <v>83</v>
      </c>
      <c r="AY115" s="234" t="s">
        <v>142</v>
      </c>
    </row>
    <row r="116" s="2" customFormat="1">
      <c r="A116" s="40"/>
      <c r="B116" s="41"/>
      <c r="C116" s="206" t="s">
        <v>180</v>
      </c>
      <c r="D116" s="206" t="s">
        <v>145</v>
      </c>
      <c r="E116" s="207" t="s">
        <v>457</v>
      </c>
      <c r="F116" s="208" t="s">
        <v>458</v>
      </c>
      <c r="G116" s="209" t="s">
        <v>389</v>
      </c>
      <c r="H116" s="210">
        <v>110</v>
      </c>
      <c r="I116" s="211"/>
      <c r="J116" s="212">
        <f>ROUND(I116*H116,2)</f>
        <v>0</v>
      </c>
      <c r="K116" s="208" t="s">
        <v>390</v>
      </c>
      <c r="L116" s="46"/>
      <c r="M116" s="213" t="s">
        <v>19</v>
      </c>
      <c r="N116" s="214" t="s">
        <v>46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149</v>
      </c>
      <c r="AT116" s="217" t="s">
        <v>145</v>
      </c>
      <c r="AU116" s="217" t="s">
        <v>85</v>
      </c>
      <c r="AY116" s="19" t="s">
        <v>142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83</v>
      </c>
      <c r="BK116" s="218">
        <f>ROUND(I116*H116,2)</f>
        <v>0</v>
      </c>
      <c r="BL116" s="19" t="s">
        <v>149</v>
      </c>
      <c r="BM116" s="217" t="s">
        <v>681</v>
      </c>
    </row>
    <row r="117" s="14" customFormat="1">
      <c r="A117" s="14"/>
      <c r="B117" s="243"/>
      <c r="C117" s="244"/>
      <c r="D117" s="219" t="s">
        <v>239</v>
      </c>
      <c r="E117" s="245" t="s">
        <v>19</v>
      </c>
      <c r="F117" s="246" t="s">
        <v>411</v>
      </c>
      <c r="G117" s="244"/>
      <c r="H117" s="245" t="s">
        <v>19</v>
      </c>
      <c r="I117" s="247"/>
      <c r="J117" s="244"/>
      <c r="K117" s="244"/>
      <c r="L117" s="248"/>
      <c r="M117" s="249"/>
      <c r="N117" s="250"/>
      <c r="O117" s="250"/>
      <c r="P117" s="250"/>
      <c r="Q117" s="250"/>
      <c r="R117" s="250"/>
      <c r="S117" s="250"/>
      <c r="T117" s="25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2" t="s">
        <v>239</v>
      </c>
      <c r="AU117" s="252" t="s">
        <v>85</v>
      </c>
      <c r="AV117" s="14" t="s">
        <v>83</v>
      </c>
      <c r="AW117" s="14" t="s">
        <v>37</v>
      </c>
      <c r="AX117" s="14" t="s">
        <v>75</v>
      </c>
      <c r="AY117" s="252" t="s">
        <v>142</v>
      </c>
    </row>
    <row r="118" s="13" customFormat="1">
      <c r="A118" s="13"/>
      <c r="B118" s="224"/>
      <c r="C118" s="225"/>
      <c r="D118" s="219" t="s">
        <v>239</v>
      </c>
      <c r="E118" s="226" t="s">
        <v>19</v>
      </c>
      <c r="F118" s="227" t="s">
        <v>682</v>
      </c>
      <c r="G118" s="225"/>
      <c r="H118" s="228">
        <v>110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239</v>
      </c>
      <c r="AU118" s="234" t="s">
        <v>85</v>
      </c>
      <c r="AV118" s="13" t="s">
        <v>85</v>
      </c>
      <c r="AW118" s="13" t="s">
        <v>37</v>
      </c>
      <c r="AX118" s="13" t="s">
        <v>83</v>
      </c>
      <c r="AY118" s="234" t="s">
        <v>142</v>
      </c>
    </row>
    <row r="119" s="2" customFormat="1" ht="16.5" customHeight="1">
      <c r="A119" s="40"/>
      <c r="B119" s="41"/>
      <c r="C119" s="275" t="s">
        <v>186</v>
      </c>
      <c r="D119" s="275" t="s">
        <v>451</v>
      </c>
      <c r="E119" s="276" t="s">
        <v>461</v>
      </c>
      <c r="F119" s="277" t="s">
        <v>462</v>
      </c>
      <c r="G119" s="278" t="s">
        <v>463</v>
      </c>
      <c r="H119" s="279">
        <v>5.6100000000000003</v>
      </c>
      <c r="I119" s="280"/>
      <c r="J119" s="281">
        <f>ROUND(I119*H119,2)</f>
        <v>0</v>
      </c>
      <c r="K119" s="277" t="s">
        <v>390</v>
      </c>
      <c r="L119" s="282"/>
      <c r="M119" s="283" t="s">
        <v>19</v>
      </c>
      <c r="N119" s="284" t="s">
        <v>46</v>
      </c>
      <c r="O119" s="86"/>
      <c r="P119" s="215">
        <f>O119*H119</f>
        <v>0</v>
      </c>
      <c r="Q119" s="215">
        <v>0.001</v>
      </c>
      <c r="R119" s="215">
        <f>Q119*H119</f>
        <v>0.0056100000000000004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186</v>
      </c>
      <c r="AT119" s="217" t="s">
        <v>451</v>
      </c>
      <c r="AU119" s="217" t="s">
        <v>85</v>
      </c>
      <c r="AY119" s="19" t="s">
        <v>142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83</v>
      </c>
      <c r="BK119" s="218">
        <f>ROUND(I119*H119,2)</f>
        <v>0</v>
      </c>
      <c r="BL119" s="19" t="s">
        <v>149</v>
      </c>
      <c r="BM119" s="217" t="s">
        <v>683</v>
      </c>
    </row>
    <row r="120" s="13" customFormat="1">
      <c r="A120" s="13"/>
      <c r="B120" s="224"/>
      <c r="C120" s="225"/>
      <c r="D120" s="219" t="s">
        <v>239</v>
      </c>
      <c r="E120" s="226" t="s">
        <v>19</v>
      </c>
      <c r="F120" s="227" t="s">
        <v>684</v>
      </c>
      <c r="G120" s="225"/>
      <c r="H120" s="228">
        <v>5.6100000000000003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239</v>
      </c>
      <c r="AU120" s="234" t="s">
        <v>85</v>
      </c>
      <c r="AV120" s="13" t="s">
        <v>85</v>
      </c>
      <c r="AW120" s="13" t="s">
        <v>37</v>
      </c>
      <c r="AX120" s="13" t="s">
        <v>83</v>
      </c>
      <c r="AY120" s="234" t="s">
        <v>142</v>
      </c>
    </row>
    <row r="121" s="2" customFormat="1" ht="21.75" customHeight="1">
      <c r="A121" s="40"/>
      <c r="B121" s="41"/>
      <c r="C121" s="206" t="s">
        <v>191</v>
      </c>
      <c r="D121" s="206" t="s">
        <v>145</v>
      </c>
      <c r="E121" s="207" t="s">
        <v>474</v>
      </c>
      <c r="F121" s="208" t="s">
        <v>475</v>
      </c>
      <c r="G121" s="209" t="s">
        <v>389</v>
      </c>
      <c r="H121" s="210">
        <v>335</v>
      </c>
      <c r="I121" s="211"/>
      <c r="J121" s="212">
        <f>ROUND(I121*H121,2)</f>
        <v>0</v>
      </c>
      <c r="K121" s="208" t="s">
        <v>390</v>
      </c>
      <c r="L121" s="46"/>
      <c r="M121" s="213" t="s">
        <v>19</v>
      </c>
      <c r="N121" s="214" t="s">
        <v>46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149</v>
      </c>
      <c r="AT121" s="217" t="s">
        <v>145</v>
      </c>
      <c r="AU121" s="217" t="s">
        <v>85</v>
      </c>
      <c r="AY121" s="19" t="s">
        <v>142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149</v>
      </c>
      <c r="BM121" s="217" t="s">
        <v>685</v>
      </c>
    </row>
    <row r="122" s="14" customFormat="1">
      <c r="A122" s="14"/>
      <c r="B122" s="243"/>
      <c r="C122" s="244"/>
      <c r="D122" s="219" t="s">
        <v>239</v>
      </c>
      <c r="E122" s="245" t="s">
        <v>19</v>
      </c>
      <c r="F122" s="246" t="s">
        <v>411</v>
      </c>
      <c r="G122" s="244"/>
      <c r="H122" s="245" t="s">
        <v>19</v>
      </c>
      <c r="I122" s="247"/>
      <c r="J122" s="244"/>
      <c r="K122" s="244"/>
      <c r="L122" s="248"/>
      <c r="M122" s="249"/>
      <c r="N122" s="250"/>
      <c r="O122" s="250"/>
      <c r="P122" s="250"/>
      <c r="Q122" s="250"/>
      <c r="R122" s="250"/>
      <c r="S122" s="250"/>
      <c r="T122" s="25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2" t="s">
        <v>239</v>
      </c>
      <c r="AU122" s="252" t="s">
        <v>85</v>
      </c>
      <c r="AV122" s="14" t="s">
        <v>83</v>
      </c>
      <c r="AW122" s="14" t="s">
        <v>37</v>
      </c>
      <c r="AX122" s="14" t="s">
        <v>75</v>
      </c>
      <c r="AY122" s="252" t="s">
        <v>142</v>
      </c>
    </row>
    <row r="123" s="13" customFormat="1">
      <c r="A123" s="13"/>
      <c r="B123" s="224"/>
      <c r="C123" s="225"/>
      <c r="D123" s="219" t="s">
        <v>239</v>
      </c>
      <c r="E123" s="226" t="s">
        <v>19</v>
      </c>
      <c r="F123" s="227" t="s">
        <v>686</v>
      </c>
      <c r="G123" s="225"/>
      <c r="H123" s="228">
        <v>60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239</v>
      </c>
      <c r="AU123" s="234" t="s">
        <v>85</v>
      </c>
      <c r="AV123" s="13" t="s">
        <v>85</v>
      </c>
      <c r="AW123" s="13" t="s">
        <v>37</v>
      </c>
      <c r="AX123" s="13" t="s">
        <v>75</v>
      </c>
      <c r="AY123" s="234" t="s">
        <v>142</v>
      </c>
    </row>
    <row r="124" s="13" customFormat="1">
      <c r="A124" s="13"/>
      <c r="B124" s="224"/>
      <c r="C124" s="225"/>
      <c r="D124" s="219" t="s">
        <v>239</v>
      </c>
      <c r="E124" s="226" t="s">
        <v>19</v>
      </c>
      <c r="F124" s="227" t="s">
        <v>687</v>
      </c>
      <c r="G124" s="225"/>
      <c r="H124" s="228">
        <v>275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239</v>
      </c>
      <c r="AU124" s="234" t="s">
        <v>85</v>
      </c>
      <c r="AV124" s="13" t="s">
        <v>85</v>
      </c>
      <c r="AW124" s="13" t="s">
        <v>37</v>
      </c>
      <c r="AX124" s="13" t="s">
        <v>75</v>
      </c>
      <c r="AY124" s="234" t="s">
        <v>142</v>
      </c>
    </row>
    <row r="125" s="16" customFormat="1">
      <c r="A125" s="16"/>
      <c r="B125" s="264"/>
      <c r="C125" s="265"/>
      <c r="D125" s="219" t="s">
        <v>239</v>
      </c>
      <c r="E125" s="266" t="s">
        <v>19</v>
      </c>
      <c r="F125" s="267" t="s">
        <v>419</v>
      </c>
      <c r="G125" s="265"/>
      <c r="H125" s="268">
        <v>335</v>
      </c>
      <c r="I125" s="269"/>
      <c r="J125" s="265"/>
      <c r="K125" s="265"/>
      <c r="L125" s="270"/>
      <c r="M125" s="271"/>
      <c r="N125" s="272"/>
      <c r="O125" s="272"/>
      <c r="P125" s="272"/>
      <c r="Q125" s="272"/>
      <c r="R125" s="272"/>
      <c r="S125" s="272"/>
      <c r="T125" s="273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4" t="s">
        <v>239</v>
      </c>
      <c r="AU125" s="274" t="s">
        <v>85</v>
      </c>
      <c r="AV125" s="16" t="s">
        <v>149</v>
      </c>
      <c r="AW125" s="16" t="s">
        <v>37</v>
      </c>
      <c r="AX125" s="16" t="s">
        <v>83</v>
      </c>
      <c r="AY125" s="274" t="s">
        <v>142</v>
      </c>
    </row>
    <row r="126" s="12" customFormat="1" ht="22.8" customHeight="1">
      <c r="A126" s="12"/>
      <c r="B126" s="190"/>
      <c r="C126" s="191"/>
      <c r="D126" s="192" t="s">
        <v>74</v>
      </c>
      <c r="E126" s="204" t="s">
        <v>172</v>
      </c>
      <c r="F126" s="204" t="s">
        <v>479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SUM(P127:P176)</f>
        <v>0</v>
      </c>
      <c r="Q126" s="198"/>
      <c r="R126" s="199">
        <f>SUM(R127:R176)</f>
        <v>76.352750000000015</v>
      </c>
      <c r="S126" s="198"/>
      <c r="T126" s="200">
        <f>SUM(T127:T176)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83</v>
      </c>
      <c r="AT126" s="202" t="s">
        <v>74</v>
      </c>
      <c r="AU126" s="202" t="s">
        <v>83</v>
      </c>
      <c r="AY126" s="201" t="s">
        <v>142</v>
      </c>
      <c r="BK126" s="203">
        <f>SUM(BK127:BK176)</f>
        <v>0</v>
      </c>
    </row>
    <row r="127" s="2" customFormat="1" ht="16.5" customHeight="1">
      <c r="A127" s="40"/>
      <c r="B127" s="41"/>
      <c r="C127" s="206" t="s">
        <v>195</v>
      </c>
      <c r="D127" s="206" t="s">
        <v>145</v>
      </c>
      <c r="E127" s="207" t="s">
        <v>480</v>
      </c>
      <c r="F127" s="208" t="s">
        <v>481</v>
      </c>
      <c r="G127" s="209" t="s">
        <v>389</v>
      </c>
      <c r="H127" s="210">
        <v>124</v>
      </c>
      <c r="I127" s="211"/>
      <c r="J127" s="212">
        <f>ROUND(I127*H127,2)</f>
        <v>0</v>
      </c>
      <c r="K127" s="208" t="s">
        <v>390</v>
      </c>
      <c r="L127" s="46"/>
      <c r="M127" s="213" t="s">
        <v>19</v>
      </c>
      <c r="N127" s="214" t="s">
        <v>46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149</v>
      </c>
      <c r="AT127" s="217" t="s">
        <v>145</v>
      </c>
      <c r="AU127" s="217" t="s">
        <v>85</v>
      </c>
      <c r="AY127" s="19" t="s">
        <v>142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83</v>
      </c>
      <c r="BK127" s="218">
        <f>ROUND(I127*H127,2)</f>
        <v>0</v>
      </c>
      <c r="BL127" s="19" t="s">
        <v>149</v>
      </c>
      <c r="BM127" s="217" t="s">
        <v>688</v>
      </c>
    </row>
    <row r="128" s="14" customFormat="1">
      <c r="A128" s="14"/>
      <c r="B128" s="243"/>
      <c r="C128" s="244"/>
      <c r="D128" s="219" t="s">
        <v>239</v>
      </c>
      <c r="E128" s="245" t="s">
        <v>19</v>
      </c>
      <c r="F128" s="246" t="s">
        <v>411</v>
      </c>
      <c r="G128" s="244"/>
      <c r="H128" s="245" t="s">
        <v>19</v>
      </c>
      <c r="I128" s="247"/>
      <c r="J128" s="244"/>
      <c r="K128" s="244"/>
      <c r="L128" s="248"/>
      <c r="M128" s="249"/>
      <c r="N128" s="250"/>
      <c r="O128" s="250"/>
      <c r="P128" s="250"/>
      <c r="Q128" s="250"/>
      <c r="R128" s="250"/>
      <c r="S128" s="250"/>
      <c r="T128" s="25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2" t="s">
        <v>239</v>
      </c>
      <c r="AU128" s="252" t="s">
        <v>85</v>
      </c>
      <c r="AV128" s="14" t="s">
        <v>83</v>
      </c>
      <c r="AW128" s="14" t="s">
        <v>37</v>
      </c>
      <c r="AX128" s="14" t="s">
        <v>75</v>
      </c>
      <c r="AY128" s="252" t="s">
        <v>142</v>
      </c>
    </row>
    <row r="129" s="13" customFormat="1">
      <c r="A129" s="13"/>
      <c r="B129" s="224"/>
      <c r="C129" s="225"/>
      <c r="D129" s="219" t="s">
        <v>239</v>
      </c>
      <c r="E129" s="226" t="s">
        <v>19</v>
      </c>
      <c r="F129" s="227" t="s">
        <v>689</v>
      </c>
      <c r="G129" s="225"/>
      <c r="H129" s="228">
        <v>120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239</v>
      </c>
      <c r="AU129" s="234" t="s">
        <v>85</v>
      </c>
      <c r="AV129" s="13" t="s">
        <v>85</v>
      </c>
      <c r="AW129" s="13" t="s">
        <v>37</v>
      </c>
      <c r="AX129" s="13" t="s">
        <v>75</v>
      </c>
      <c r="AY129" s="234" t="s">
        <v>142</v>
      </c>
    </row>
    <row r="130" s="13" customFormat="1">
      <c r="A130" s="13"/>
      <c r="B130" s="224"/>
      <c r="C130" s="225"/>
      <c r="D130" s="219" t="s">
        <v>239</v>
      </c>
      <c r="E130" s="226" t="s">
        <v>19</v>
      </c>
      <c r="F130" s="227" t="s">
        <v>690</v>
      </c>
      <c r="G130" s="225"/>
      <c r="H130" s="228">
        <v>4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239</v>
      </c>
      <c r="AU130" s="234" t="s">
        <v>85</v>
      </c>
      <c r="AV130" s="13" t="s">
        <v>85</v>
      </c>
      <c r="AW130" s="13" t="s">
        <v>37</v>
      </c>
      <c r="AX130" s="13" t="s">
        <v>75</v>
      </c>
      <c r="AY130" s="234" t="s">
        <v>142</v>
      </c>
    </row>
    <row r="131" s="16" customFormat="1">
      <c r="A131" s="16"/>
      <c r="B131" s="264"/>
      <c r="C131" s="265"/>
      <c r="D131" s="219" t="s">
        <v>239</v>
      </c>
      <c r="E131" s="266" t="s">
        <v>19</v>
      </c>
      <c r="F131" s="267" t="s">
        <v>419</v>
      </c>
      <c r="G131" s="265"/>
      <c r="H131" s="268">
        <v>124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4" t="s">
        <v>239</v>
      </c>
      <c r="AU131" s="274" t="s">
        <v>85</v>
      </c>
      <c r="AV131" s="16" t="s">
        <v>149</v>
      </c>
      <c r="AW131" s="16" t="s">
        <v>37</v>
      </c>
      <c r="AX131" s="16" t="s">
        <v>83</v>
      </c>
      <c r="AY131" s="274" t="s">
        <v>142</v>
      </c>
    </row>
    <row r="132" s="2" customFormat="1" ht="16.5" customHeight="1">
      <c r="A132" s="40"/>
      <c r="B132" s="41"/>
      <c r="C132" s="206" t="s">
        <v>199</v>
      </c>
      <c r="D132" s="206" t="s">
        <v>145</v>
      </c>
      <c r="E132" s="207" t="s">
        <v>485</v>
      </c>
      <c r="F132" s="208" t="s">
        <v>486</v>
      </c>
      <c r="G132" s="209" t="s">
        <v>389</v>
      </c>
      <c r="H132" s="210">
        <v>275</v>
      </c>
      <c r="I132" s="211"/>
      <c r="J132" s="212">
        <f>ROUND(I132*H132,2)</f>
        <v>0</v>
      </c>
      <c r="K132" s="208" t="s">
        <v>390</v>
      </c>
      <c r="L132" s="46"/>
      <c r="M132" s="213" t="s">
        <v>19</v>
      </c>
      <c r="N132" s="214" t="s">
        <v>46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149</v>
      </c>
      <c r="AT132" s="217" t="s">
        <v>145</v>
      </c>
      <c r="AU132" s="217" t="s">
        <v>85</v>
      </c>
      <c r="AY132" s="19" t="s">
        <v>142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83</v>
      </c>
      <c r="BK132" s="218">
        <f>ROUND(I132*H132,2)</f>
        <v>0</v>
      </c>
      <c r="BL132" s="19" t="s">
        <v>149</v>
      </c>
      <c r="BM132" s="217" t="s">
        <v>691</v>
      </c>
    </row>
    <row r="133" s="14" customFormat="1">
      <c r="A133" s="14"/>
      <c r="B133" s="243"/>
      <c r="C133" s="244"/>
      <c r="D133" s="219" t="s">
        <v>239</v>
      </c>
      <c r="E133" s="245" t="s">
        <v>19</v>
      </c>
      <c r="F133" s="246" t="s">
        <v>411</v>
      </c>
      <c r="G133" s="244"/>
      <c r="H133" s="245" t="s">
        <v>19</v>
      </c>
      <c r="I133" s="247"/>
      <c r="J133" s="244"/>
      <c r="K133" s="244"/>
      <c r="L133" s="248"/>
      <c r="M133" s="249"/>
      <c r="N133" s="250"/>
      <c r="O133" s="250"/>
      <c r="P133" s="250"/>
      <c r="Q133" s="250"/>
      <c r="R133" s="250"/>
      <c r="S133" s="250"/>
      <c r="T133" s="25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2" t="s">
        <v>239</v>
      </c>
      <c r="AU133" s="252" t="s">
        <v>85</v>
      </c>
      <c r="AV133" s="14" t="s">
        <v>83</v>
      </c>
      <c r="AW133" s="14" t="s">
        <v>37</v>
      </c>
      <c r="AX133" s="14" t="s">
        <v>75</v>
      </c>
      <c r="AY133" s="252" t="s">
        <v>142</v>
      </c>
    </row>
    <row r="134" s="13" customFormat="1">
      <c r="A134" s="13"/>
      <c r="B134" s="224"/>
      <c r="C134" s="225"/>
      <c r="D134" s="219" t="s">
        <v>239</v>
      </c>
      <c r="E134" s="226" t="s">
        <v>19</v>
      </c>
      <c r="F134" s="227" t="s">
        <v>692</v>
      </c>
      <c r="G134" s="225"/>
      <c r="H134" s="228">
        <v>270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239</v>
      </c>
      <c r="AU134" s="234" t="s">
        <v>85</v>
      </c>
      <c r="AV134" s="13" t="s">
        <v>85</v>
      </c>
      <c r="AW134" s="13" t="s">
        <v>37</v>
      </c>
      <c r="AX134" s="13" t="s">
        <v>75</v>
      </c>
      <c r="AY134" s="234" t="s">
        <v>142</v>
      </c>
    </row>
    <row r="135" s="13" customFormat="1">
      <c r="A135" s="13"/>
      <c r="B135" s="224"/>
      <c r="C135" s="225"/>
      <c r="D135" s="219" t="s">
        <v>239</v>
      </c>
      <c r="E135" s="226" t="s">
        <v>19</v>
      </c>
      <c r="F135" s="227" t="s">
        <v>693</v>
      </c>
      <c r="G135" s="225"/>
      <c r="H135" s="228">
        <v>5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239</v>
      </c>
      <c r="AU135" s="234" t="s">
        <v>85</v>
      </c>
      <c r="AV135" s="13" t="s">
        <v>85</v>
      </c>
      <c r="AW135" s="13" t="s">
        <v>37</v>
      </c>
      <c r="AX135" s="13" t="s">
        <v>75</v>
      </c>
      <c r="AY135" s="234" t="s">
        <v>142</v>
      </c>
    </row>
    <row r="136" s="16" customFormat="1">
      <c r="A136" s="16"/>
      <c r="B136" s="264"/>
      <c r="C136" s="265"/>
      <c r="D136" s="219" t="s">
        <v>239</v>
      </c>
      <c r="E136" s="266" t="s">
        <v>19</v>
      </c>
      <c r="F136" s="267" t="s">
        <v>419</v>
      </c>
      <c r="G136" s="265"/>
      <c r="H136" s="268">
        <v>275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4" t="s">
        <v>239</v>
      </c>
      <c r="AU136" s="274" t="s">
        <v>85</v>
      </c>
      <c r="AV136" s="16" t="s">
        <v>149</v>
      </c>
      <c r="AW136" s="16" t="s">
        <v>37</v>
      </c>
      <c r="AX136" s="16" t="s">
        <v>83</v>
      </c>
      <c r="AY136" s="274" t="s">
        <v>142</v>
      </c>
    </row>
    <row r="137" s="2" customFormat="1">
      <c r="A137" s="40"/>
      <c r="B137" s="41"/>
      <c r="C137" s="206" t="s">
        <v>205</v>
      </c>
      <c r="D137" s="206" t="s">
        <v>145</v>
      </c>
      <c r="E137" s="207" t="s">
        <v>495</v>
      </c>
      <c r="F137" s="208" t="s">
        <v>496</v>
      </c>
      <c r="G137" s="209" t="s">
        <v>389</v>
      </c>
      <c r="H137" s="210">
        <v>337</v>
      </c>
      <c r="I137" s="211"/>
      <c r="J137" s="212">
        <f>ROUND(I137*H137,2)</f>
        <v>0</v>
      </c>
      <c r="K137" s="208" t="s">
        <v>390</v>
      </c>
      <c r="L137" s="46"/>
      <c r="M137" s="213" t="s">
        <v>19</v>
      </c>
      <c r="N137" s="214" t="s">
        <v>46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149</v>
      </c>
      <c r="AT137" s="217" t="s">
        <v>145</v>
      </c>
      <c r="AU137" s="217" t="s">
        <v>85</v>
      </c>
      <c r="AY137" s="19" t="s">
        <v>142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83</v>
      </c>
      <c r="BK137" s="218">
        <f>ROUND(I137*H137,2)</f>
        <v>0</v>
      </c>
      <c r="BL137" s="19" t="s">
        <v>149</v>
      </c>
      <c r="BM137" s="217" t="s">
        <v>694</v>
      </c>
    </row>
    <row r="138" s="14" customFormat="1">
      <c r="A138" s="14"/>
      <c r="B138" s="243"/>
      <c r="C138" s="244"/>
      <c r="D138" s="219" t="s">
        <v>239</v>
      </c>
      <c r="E138" s="245" t="s">
        <v>19</v>
      </c>
      <c r="F138" s="246" t="s">
        <v>498</v>
      </c>
      <c r="G138" s="244"/>
      <c r="H138" s="245" t="s">
        <v>19</v>
      </c>
      <c r="I138" s="247"/>
      <c r="J138" s="244"/>
      <c r="K138" s="244"/>
      <c r="L138" s="248"/>
      <c r="M138" s="249"/>
      <c r="N138" s="250"/>
      <c r="O138" s="250"/>
      <c r="P138" s="250"/>
      <c r="Q138" s="250"/>
      <c r="R138" s="250"/>
      <c r="S138" s="250"/>
      <c r="T138" s="25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2" t="s">
        <v>239</v>
      </c>
      <c r="AU138" s="252" t="s">
        <v>85</v>
      </c>
      <c r="AV138" s="14" t="s">
        <v>83</v>
      </c>
      <c r="AW138" s="14" t="s">
        <v>37</v>
      </c>
      <c r="AX138" s="14" t="s">
        <v>75</v>
      </c>
      <c r="AY138" s="252" t="s">
        <v>142</v>
      </c>
    </row>
    <row r="139" s="14" customFormat="1">
      <c r="A139" s="14"/>
      <c r="B139" s="243"/>
      <c r="C139" s="244"/>
      <c r="D139" s="219" t="s">
        <v>239</v>
      </c>
      <c r="E139" s="245" t="s">
        <v>19</v>
      </c>
      <c r="F139" s="246" t="s">
        <v>411</v>
      </c>
      <c r="G139" s="244"/>
      <c r="H139" s="245" t="s">
        <v>19</v>
      </c>
      <c r="I139" s="247"/>
      <c r="J139" s="244"/>
      <c r="K139" s="244"/>
      <c r="L139" s="248"/>
      <c r="M139" s="249"/>
      <c r="N139" s="250"/>
      <c r="O139" s="250"/>
      <c r="P139" s="250"/>
      <c r="Q139" s="250"/>
      <c r="R139" s="250"/>
      <c r="S139" s="250"/>
      <c r="T139" s="25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2" t="s">
        <v>239</v>
      </c>
      <c r="AU139" s="252" t="s">
        <v>85</v>
      </c>
      <c r="AV139" s="14" t="s">
        <v>83</v>
      </c>
      <c r="AW139" s="14" t="s">
        <v>37</v>
      </c>
      <c r="AX139" s="14" t="s">
        <v>75</v>
      </c>
      <c r="AY139" s="252" t="s">
        <v>142</v>
      </c>
    </row>
    <row r="140" s="13" customFormat="1">
      <c r="A140" s="13"/>
      <c r="B140" s="224"/>
      <c r="C140" s="225"/>
      <c r="D140" s="219" t="s">
        <v>239</v>
      </c>
      <c r="E140" s="226" t="s">
        <v>19</v>
      </c>
      <c r="F140" s="227" t="s">
        <v>686</v>
      </c>
      <c r="G140" s="225"/>
      <c r="H140" s="228">
        <v>60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239</v>
      </c>
      <c r="AU140" s="234" t="s">
        <v>85</v>
      </c>
      <c r="AV140" s="13" t="s">
        <v>85</v>
      </c>
      <c r="AW140" s="13" t="s">
        <v>37</v>
      </c>
      <c r="AX140" s="13" t="s">
        <v>75</v>
      </c>
      <c r="AY140" s="234" t="s">
        <v>142</v>
      </c>
    </row>
    <row r="141" s="13" customFormat="1">
      <c r="A141" s="13"/>
      <c r="B141" s="224"/>
      <c r="C141" s="225"/>
      <c r="D141" s="219" t="s">
        <v>239</v>
      </c>
      <c r="E141" s="226" t="s">
        <v>19</v>
      </c>
      <c r="F141" s="227" t="s">
        <v>695</v>
      </c>
      <c r="G141" s="225"/>
      <c r="H141" s="228">
        <v>270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239</v>
      </c>
      <c r="AU141" s="234" t="s">
        <v>85</v>
      </c>
      <c r="AV141" s="13" t="s">
        <v>85</v>
      </c>
      <c r="AW141" s="13" t="s">
        <v>37</v>
      </c>
      <c r="AX141" s="13" t="s">
        <v>75</v>
      </c>
      <c r="AY141" s="234" t="s">
        <v>142</v>
      </c>
    </row>
    <row r="142" s="13" customFormat="1">
      <c r="A142" s="13"/>
      <c r="B142" s="224"/>
      <c r="C142" s="225"/>
      <c r="D142" s="219" t="s">
        <v>239</v>
      </c>
      <c r="E142" s="226" t="s">
        <v>19</v>
      </c>
      <c r="F142" s="227" t="s">
        <v>693</v>
      </c>
      <c r="G142" s="225"/>
      <c r="H142" s="228">
        <v>5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239</v>
      </c>
      <c r="AU142" s="234" t="s">
        <v>85</v>
      </c>
      <c r="AV142" s="13" t="s">
        <v>85</v>
      </c>
      <c r="AW142" s="13" t="s">
        <v>37</v>
      </c>
      <c r="AX142" s="13" t="s">
        <v>75</v>
      </c>
      <c r="AY142" s="234" t="s">
        <v>142</v>
      </c>
    </row>
    <row r="143" s="13" customFormat="1">
      <c r="A143" s="13"/>
      <c r="B143" s="224"/>
      <c r="C143" s="225"/>
      <c r="D143" s="219" t="s">
        <v>239</v>
      </c>
      <c r="E143" s="226" t="s">
        <v>19</v>
      </c>
      <c r="F143" s="227" t="s">
        <v>696</v>
      </c>
      <c r="G143" s="225"/>
      <c r="H143" s="228">
        <v>2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239</v>
      </c>
      <c r="AU143" s="234" t="s">
        <v>85</v>
      </c>
      <c r="AV143" s="13" t="s">
        <v>85</v>
      </c>
      <c r="AW143" s="13" t="s">
        <v>37</v>
      </c>
      <c r="AX143" s="13" t="s">
        <v>75</v>
      </c>
      <c r="AY143" s="234" t="s">
        <v>142</v>
      </c>
    </row>
    <row r="144" s="16" customFormat="1">
      <c r="A144" s="16"/>
      <c r="B144" s="264"/>
      <c r="C144" s="265"/>
      <c r="D144" s="219" t="s">
        <v>239</v>
      </c>
      <c r="E144" s="266" t="s">
        <v>19</v>
      </c>
      <c r="F144" s="267" t="s">
        <v>419</v>
      </c>
      <c r="G144" s="265"/>
      <c r="H144" s="268">
        <v>337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4" t="s">
        <v>239</v>
      </c>
      <c r="AU144" s="274" t="s">
        <v>85</v>
      </c>
      <c r="AV144" s="16" t="s">
        <v>149</v>
      </c>
      <c r="AW144" s="16" t="s">
        <v>37</v>
      </c>
      <c r="AX144" s="16" t="s">
        <v>83</v>
      </c>
      <c r="AY144" s="274" t="s">
        <v>142</v>
      </c>
    </row>
    <row r="145" s="2" customFormat="1">
      <c r="A145" s="40"/>
      <c r="B145" s="41"/>
      <c r="C145" s="206" t="s">
        <v>211</v>
      </c>
      <c r="D145" s="206" t="s">
        <v>145</v>
      </c>
      <c r="E145" s="207" t="s">
        <v>697</v>
      </c>
      <c r="F145" s="208" t="s">
        <v>698</v>
      </c>
      <c r="G145" s="209" t="s">
        <v>389</v>
      </c>
      <c r="H145" s="210">
        <v>275</v>
      </c>
      <c r="I145" s="211"/>
      <c r="J145" s="212">
        <f>ROUND(I145*H145,2)</f>
        <v>0</v>
      </c>
      <c r="K145" s="208" t="s">
        <v>390</v>
      </c>
      <c r="L145" s="46"/>
      <c r="M145" s="213" t="s">
        <v>19</v>
      </c>
      <c r="N145" s="214" t="s">
        <v>46</v>
      </c>
      <c r="O145" s="86"/>
      <c r="P145" s="215">
        <f>O145*H145</f>
        <v>0</v>
      </c>
      <c r="Q145" s="215">
        <v>0.084250000000000005</v>
      </c>
      <c r="R145" s="215">
        <f>Q145*H145</f>
        <v>23.168750000000003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149</v>
      </c>
      <c r="AT145" s="217" t="s">
        <v>145</v>
      </c>
      <c r="AU145" s="217" t="s">
        <v>85</v>
      </c>
      <c r="AY145" s="19" t="s">
        <v>142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83</v>
      </c>
      <c r="BK145" s="218">
        <f>ROUND(I145*H145,2)</f>
        <v>0</v>
      </c>
      <c r="BL145" s="19" t="s">
        <v>149</v>
      </c>
      <c r="BM145" s="217" t="s">
        <v>699</v>
      </c>
    </row>
    <row r="146" s="14" customFormat="1">
      <c r="A146" s="14"/>
      <c r="B146" s="243"/>
      <c r="C146" s="244"/>
      <c r="D146" s="219" t="s">
        <v>239</v>
      </c>
      <c r="E146" s="245" t="s">
        <v>19</v>
      </c>
      <c r="F146" s="246" t="s">
        <v>411</v>
      </c>
      <c r="G146" s="244"/>
      <c r="H146" s="245" t="s">
        <v>19</v>
      </c>
      <c r="I146" s="247"/>
      <c r="J146" s="244"/>
      <c r="K146" s="244"/>
      <c r="L146" s="248"/>
      <c r="M146" s="249"/>
      <c r="N146" s="250"/>
      <c r="O146" s="250"/>
      <c r="P146" s="250"/>
      <c r="Q146" s="250"/>
      <c r="R146" s="250"/>
      <c r="S146" s="250"/>
      <c r="T146" s="25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2" t="s">
        <v>239</v>
      </c>
      <c r="AU146" s="252" t="s">
        <v>85</v>
      </c>
      <c r="AV146" s="14" t="s">
        <v>83</v>
      </c>
      <c r="AW146" s="14" t="s">
        <v>37</v>
      </c>
      <c r="AX146" s="14" t="s">
        <v>75</v>
      </c>
      <c r="AY146" s="252" t="s">
        <v>142</v>
      </c>
    </row>
    <row r="147" s="13" customFormat="1">
      <c r="A147" s="13"/>
      <c r="B147" s="224"/>
      <c r="C147" s="225"/>
      <c r="D147" s="219" t="s">
        <v>239</v>
      </c>
      <c r="E147" s="226" t="s">
        <v>19</v>
      </c>
      <c r="F147" s="227" t="s">
        <v>695</v>
      </c>
      <c r="G147" s="225"/>
      <c r="H147" s="228">
        <v>270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239</v>
      </c>
      <c r="AU147" s="234" t="s">
        <v>85</v>
      </c>
      <c r="AV147" s="13" t="s">
        <v>85</v>
      </c>
      <c r="AW147" s="13" t="s">
        <v>37</v>
      </c>
      <c r="AX147" s="13" t="s">
        <v>75</v>
      </c>
      <c r="AY147" s="234" t="s">
        <v>142</v>
      </c>
    </row>
    <row r="148" s="13" customFormat="1">
      <c r="A148" s="13"/>
      <c r="B148" s="224"/>
      <c r="C148" s="225"/>
      <c r="D148" s="219" t="s">
        <v>239</v>
      </c>
      <c r="E148" s="226" t="s">
        <v>19</v>
      </c>
      <c r="F148" s="227" t="s">
        <v>693</v>
      </c>
      <c r="G148" s="225"/>
      <c r="H148" s="228">
        <v>5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239</v>
      </c>
      <c r="AU148" s="234" t="s">
        <v>85</v>
      </c>
      <c r="AV148" s="13" t="s">
        <v>85</v>
      </c>
      <c r="AW148" s="13" t="s">
        <v>37</v>
      </c>
      <c r="AX148" s="13" t="s">
        <v>75</v>
      </c>
      <c r="AY148" s="234" t="s">
        <v>142</v>
      </c>
    </row>
    <row r="149" s="16" customFormat="1">
      <c r="A149" s="16"/>
      <c r="B149" s="264"/>
      <c r="C149" s="265"/>
      <c r="D149" s="219" t="s">
        <v>239</v>
      </c>
      <c r="E149" s="266" t="s">
        <v>19</v>
      </c>
      <c r="F149" s="267" t="s">
        <v>419</v>
      </c>
      <c r="G149" s="265"/>
      <c r="H149" s="268">
        <v>275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4" t="s">
        <v>239</v>
      </c>
      <c r="AU149" s="274" t="s">
        <v>85</v>
      </c>
      <c r="AV149" s="16" t="s">
        <v>149</v>
      </c>
      <c r="AW149" s="16" t="s">
        <v>37</v>
      </c>
      <c r="AX149" s="16" t="s">
        <v>83</v>
      </c>
      <c r="AY149" s="274" t="s">
        <v>142</v>
      </c>
    </row>
    <row r="150" s="2" customFormat="1" ht="16.5" customHeight="1">
      <c r="A150" s="40"/>
      <c r="B150" s="41"/>
      <c r="C150" s="275" t="s">
        <v>217</v>
      </c>
      <c r="D150" s="275" t="s">
        <v>451</v>
      </c>
      <c r="E150" s="276" t="s">
        <v>700</v>
      </c>
      <c r="F150" s="277" t="s">
        <v>701</v>
      </c>
      <c r="G150" s="278" t="s">
        <v>389</v>
      </c>
      <c r="H150" s="279">
        <v>275.39999999999998</v>
      </c>
      <c r="I150" s="280"/>
      <c r="J150" s="281">
        <f>ROUND(I150*H150,2)</f>
        <v>0</v>
      </c>
      <c r="K150" s="277" t="s">
        <v>390</v>
      </c>
      <c r="L150" s="282"/>
      <c r="M150" s="283" t="s">
        <v>19</v>
      </c>
      <c r="N150" s="284" t="s">
        <v>46</v>
      </c>
      <c r="O150" s="86"/>
      <c r="P150" s="215">
        <f>O150*H150</f>
        <v>0</v>
      </c>
      <c r="Q150" s="215">
        <v>0.13100000000000001</v>
      </c>
      <c r="R150" s="215">
        <f>Q150*H150</f>
        <v>36.077399999999997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186</v>
      </c>
      <c r="AT150" s="217" t="s">
        <v>451</v>
      </c>
      <c r="AU150" s="217" t="s">
        <v>85</v>
      </c>
      <c r="AY150" s="19" t="s">
        <v>142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149</v>
      </c>
      <c r="BM150" s="217" t="s">
        <v>702</v>
      </c>
    </row>
    <row r="151" s="2" customFormat="1">
      <c r="A151" s="40"/>
      <c r="B151" s="41"/>
      <c r="C151" s="42"/>
      <c r="D151" s="219" t="s">
        <v>151</v>
      </c>
      <c r="E151" s="42"/>
      <c r="F151" s="220" t="s">
        <v>703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151</v>
      </c>
      <c r="AU151" s="19" t="s">
        <v>85</v>
      </c>
    </row>
    <row r="152" s="14" customFormat="1">
      <c r="A152" s="14"/>
      <c r="B152" s="243"/>
      <c r="C152" s="244"/>
      <c r="D152" s="219" t="s">
        <v>239</v>
      </c>
      <c r="E152" s="245" t="s">
        <v>19</v>
      </c>
      <c r="F152" s="246" t="s">
        <v>411</v>
      </c>
      <c r="G152" s="244"/>
      <c r="H152" s="245" t="s">
        <v>19</v>
      </c>
      <c r="I152" s="247"/>
      <c r="J152" s="244"/>
      <c r="K152" s="244"/>
      <c r="L152" s="248"/>
      <c r="M152" s="249"/>
      <c r="N152" s="250"/>
      <c r="O152" s="250"/>
      <c r="P152" s="250"/>
      <c r="Q152" s="250"/>
      <c r="R152" s="250"/>
      <c r="S152" s="250"/>
      <c r="T152" s="25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2" t="s">
        <v>239</v>
      </c>
      <c r="AU152" s="252" t="s">
        <v>85</v>
      </c>
      <c r="AV152" s="14" t="s">
        <v>83</v>
      </c>
      <c r="AW152" s="14" t="s">
        <v>37</v>
      </c>
      <c r="AX152" s="14" t="s">
        <v>75</v>
      </c>
      <c r="AY152" s="252" t="s">
        <v>142</v>
      </c>
    </row>
    <row r="153" s="13" customFormat="1">
      <c r="A153" s="13"/>
      <c r="B153" s="224"/>
      <c r="C153" s="225"/>
      <c r="D153" s="219" t="s">
        <v>239</v>
      </c>
      <c r="E153" s="226" t="s">
        <v>19</v>
      </c>
      <c r="F153" s="227" t="s">
        <v>695</v>
      </c>
      <c r="G153" s="225"/>
      <c r="H153" s="228">
        <v>270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239</v>
      </c>
      <c r="AU153" s="234" t="s">
        <v>85</v>
      </c>
      <c r="AV153" s="13" t="s">
        <v>85</v>
      </c>
      <c r="AW153" s="13" t="s">
        <v>37</v>
      </c>
      <c r="AX153" s="13" t="s">
        <v>75</v>
      </c>
      <c r="AY153" s="234" t="s">
        <v>142</v>
      </c>
    </row>
    <row r="154" s="15" customFormat="1">
      <c r="A154" s="15"/>
      <c r="B154" s="253"/>
      <c r="C154" s="254"/>
      <c r="D154" s="219" t="s">
        <v>239</v>
      </c>
      <c r="E154" s="255" t="s">
        <v>19</v>
      </c>
      <c r="F154" s="256" t="s">
        <v>415</v>
      </c>
      <c r="G154" s="254"/>
      <c r="H154" s="257">
        <v>270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239</v>
      </c>
      <c r="AU154" s="263" t="s">
        <v>85</v>
      </c>
      <c r="AV154" s="15" t="s">
        <v>160</v>
      </c>
      <c r="AW154" s="15" t="s">
        <v>37</v>
      </c>
      <c r="AX154" s="15" t="s">
        <v>75</v>
      </c>
      <c r="AY154" s="263" t="s">
        <v>142</v>
      </c>
    </row>
    <row r="155" s="13" customFormat="1">
      <c r="A155" s="13"/>
      <c r="B155" s="224"/>
      <c r="C155" s="225"/>
      <c r="D155" s="219" t="s">
        <v>239</v>
      </c>
      <c r="E155" s="226" t="s">
        <v>19</v>
      </c>
      <c r="F155" s="227" t="s">
        <v>704</v>
      </c>
      <c r="G155" s="225"/>
      <c r="H155" s="228">
        <v>275.39999999999998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239</v>
      </c>
      <c r="AU155" s="234" t="s">
        <v>85</v>
      </c>
      <c r="AV155" s="13" t="s">
        <v>85</v>
      </c>
      <c r="AW155" s="13" t="s">
        <v>37</v>
      </c>
      <c r="AX155" s="13" t="s">
        <v>83</v>
      </c>
      <c r="AY155" s="234" t="s">
        <v>142</v>
      </c>
    </row>
    <row r="156" s="2" customFormat="1" ht="16.5" customHeight="1">
      <c r="A156" s="40"/>
      <c r="B156" s="41"/>
      <c r="C156" s="275" t="s">
        <v>8</v>
      </c>
      <c r="D156" s="275" t="s">
        <v>451</v>
      </c>
      <c r="E156" s="276" t="s">
        <v>705</v>
      </c>
      <c r="F156" s="277" t="s">
        <v>706</v>
      </c>
      <c r="G156" s="278" t="s">
        <v>389</v>
      </c>
      <c r="H156" s="279">
        <v>5.0999999999999996</v>
      </c>
      <c r="I156" s="280"/>
      <c r="J156" s="281">
        <f>ROUND(I156*H156,2)</f>
        <v>0</v>
      </c>
      <c r="K156" s="277" t="s">
        <v>390</v>
      </c>
      <c r="L156" s="282"/>
      <c r="M156" s="283" t="s">
        <v>19</v>
      </c>
      <c r="N156" s="284" t="s">
        <v>46</v>
      </c>
      <c r="O156" s="86"/>
      <c r="P156" s="215">
        <f>O156*H156</f>
        <v>0</v>
      </c>
      <c r="Q156" s="215">
        <v>0.13100000000000001</v>
      </c>
      <c r="R156" s="215">
        <f>Q156*H156</f>
        <v>0.66810000000000003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186</v>
      </c>
      <c r="AT156" s="217" t="s">
        <v>451</v>
      </c>
      <c r="AU156" s="217" t="s">
        <v>85</v>
      </c>
      <c r="AY156" s="19" t="s">
        <v>142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149</v>
      </c>
      <c r="BM156" s="217" t="s">
        <v>707</v>
      </c>
    </row>
    <row r="157" s="2" customFormat="1">
      <c r="A157" s="40"/>
      <c r="B157" s="41"/>
      <c r="C157" s="42"/>
      <c r="D157" s="219" t="s">
        <v>151</v>
      </c>
      <c r="E157" s="42"/>
      <c r="F157" s="220" t="s">
        <v>703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151</v>
      </c>
      <c r="AU157" s="19" t="s">
        <v>85</v>
      </c>
    </row>
    <row r="158" s="14" customFormat="1">
      <c r="A158" s="14"/>
      <c r="B158" s="243"/>
      <c r="C158" s="244"/>
      <c r="D158" s="219" t="s">
        <v>239</v>
      </c>
      <c r="E158" s="245" t="s">
        <v>19</v>
      </c>
      <c r="F158" s="246" t="s">
        <v>411</v>
      </c>
      <c r="G158" s="244"/>
      <c r="H158" s="245" t="s">
        <v>19</v>
      </c>
      <c r="I158" s="247"/>
      <c r="J158" s="244"/>
      <c r="K158" s="244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239</v>
      </c>
      <c r="AU158" s="252" t="s">
        <v>85</v>
      </c>
      <c r="AV158" s="14" t="s">
        <v>83</v>
      </c>
      <c r="AW158" s="14" t="s">
        <v>37</v>
      </c>
      <c r="AX158" s="14" t="s">
        <v>75</v>
      </c>
      <c r="AY158" s="252" t="s">
        <v>142</v>
      </c>
    </row>
    <row r="159" s="13" customFormat="1">
      <c r="A159" s="13"/>
      <c r="B159" s="224"/>
      <c r="C159" s="225"/>
      <c r="D159" s="219" t="s">
        <v>239</v>
      </c>
      <c r="E159" s="226" t="s">
        <v>19</v>
      </c>
      <c r="F159" s="227" t="s">
        <v>693</v>
      </c>
      <c r="G159" s="225"/>
      <c r="H159" s="228">
        <v>5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239</v>
      </c>
      <c r="AU159" s="234" t="s">
        <v>85</v>
      </c>
      <c r="AV159" s="13" t="s">
        <v>85</v>
      </c>
      <c r="AW159" s="13" t="s">
        <v>37</v>
      </c>
      <c r="AX159" s="13" t="s">
        <v>75</v>
      </c>
      <c r="AY159" s="234" t="s">
        <v>142</v>
      </c>
    </row>
    <row r="160" s="15" customFormat="1">
      <c r="A160" s="15"/>
      <c r="B160" s="253"/>
      <c r="C160" s="254"/>
      <c r="D160" s="219" t="s">
        <v>239</v>
      </c>
      <c r="E160" s="255" t="s">
        <v>19</v>
      </c>
      <c r="F160" s="256" t="s">
        <v>415</v>
      </c>
      <c r="G160" s="254"/>
      <c r="H160" s="257">
        <v>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3" t="s">
        <v>239</v>
      </c>
      <c r="AU160" s="263" t="s">
        <v>85</v>
      </c>
      <c r="AV160" s="15" t="s">
        <v>160</v>
      </c>
      <c r="AW160" s="15" t="s">
        <v>37</v>
      </c>
      <c r="AX160" s="15" t="s">
        <v>75</v>
      </c>
      <c r="AY160" s="263" t="s">
        <v>142</v>
      </c>
    </row>
    <row r="161" s="13" customFormat="1">
      <c r="A161" s="13"/>
      <c r="B161" s="224"/>
      <c r="C161" s="225"/>
      <c r="D161" s="219" t="s">
        <v>239</v>
      </c>
      <c r="E161" s="226" t="s">
        <v>19</v>
      </c>
      <c r="F161" s="227" t="s">
        <v>708</v>
      </c>
      <c r="G161" s="225"/>
      <c r="H161" s="228">
        <v>5.0999999999999996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239</v>
      </c>
      <c r="AU161" s="234" t="s">
        <v>85</v>
      </c>
      <c r="AV161" s="13" t="s">
        <v>85</v>
      </c>
      <c r="AW161" s="13" t="s">
        <v>37</v>
      </c>
      <c r="AX161" s="13" t="s">
        <v>83</v>
      </c>
      <c r="AY161" s="234" t="s">
        <v>142</v>
      </c>
    </row>
    <row r="162" s="2" customFormat="1">
      <c r="A162" s="40"/>
      <c r="B162" s="41"/>
      <c r="C162" s="206" t="s">
        <v>228</v>
      </c>
      <c r="D162" s="206" t="s">
        <v>145</v>
      </c>
      <c r="E162" s="207" t="s">
        <v>508</v>
      </c>
      <c r="F162" s="208" t="s">
        <v>509</v>
      </c>
      <c r="G162" s="209" t="s">
        <v>389</v>
      </c>
      <c r="H162" s="210">
        <v>62</v>
      </c>
      <c r="I162" s="211"/>
      <c r="J162" s="212">
        <f>ROUND(I162*H162,2)</f>
        <v>0</v>
      </c>
      <c r="K162" s="208" t="s">
        <v>390</v>
      </c>
      <c r="L162" s="46"/>
      <c r="M162" s="213" t="s">
        <v>19</v>
      </c>
      <c r="N162" s="214" t="s">
        <v>46</v>
      </c>
      <c r="O162" s="86"/>
      <c r="P162" s="215">
        <f>O162*H162</f>
        <v>0</v>
      </c>
      <c r="Q162" s="215">
        <v>0.085650000000000004</v>
      </c>
      <c r="R162" s="215">
        <f>Q162*H162</f>
        <v>5.3102999999999998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149</v>
      </c>
      <c r="AT162" s="217" t="s">
        <v>145</v>
      </c>
      <c r="AU162" s="217" t="s">
        <v>85</v>
      </c>
      <c r="AY162" s="19" t="s">
        <v>142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149</v>
      </c>
      <c r="BM162" s="217" t="s">
        <v>709</v>
      </c>
    </row>
    <row r="163" s="14" customFormat="1">
      <c r="A163" s="14"/>
      <c r="B163" s="243"/>
      <c r="C163" s="244"/>
      <c r="D163" s="219" t="s">
        <v>239</v>
      </c>
      <c r="E163" s="245" t="s">
        <v>19</v>
      </c>
      <c r="F163" s="246" t="s">
        <v>411</v>
      </c>
      <c r="G163" s="244"/>
      <c r="H163" s="245" t="s">
        <v>19</v>
      </c>
      <c r="I163" s="247"/>
      <c r="J163" s="244"/>
      <c r="K163" s="244"/>
      <c r="L163" s="248"/>
      <c r="M163" s="249"/>
      <c r="N163" s="250"/>
      <c r="O163" s="250"/>
      <c r="P163" s="250"/>
      <c r="Q163" s="250"/>
      <c r="R163" s="250"/>
      <c r="S163" s="250"/>
      <c r="T163" s="25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2" t="s">
        <v>239</v>
      </c>
      <c r="AU163" s="252" t="s">
        <v>85</v>
      </c>
      <c r="AV163" s="14" t="s">
        <v>83</v>
      </c>
      <c r="AW163" s="14" t="s">
        <v>37</v>
      </c>
      <c r="AX163" s="14" t="s">
        <v>75</v>
      </c>
      <c r="AY163" s="252" t="s">
        <v>142</v>
      </c>
    </row>
    <row r="164" s="13" customFormat="1">
      <c r="A164" s="13"/>
      <c r="B164" s="224"/>
      <c r="C164" s="225"/>
      <c r="D164" s="219" t="s">
        <v>239</v>
      </c>
      <c r="E164" s="226" t="s">
        <v>19</v>
      </c>
      <c r="F164" s="227" t="s">
        <v>686</v>
      </c>
      <c r="G164" s="225"/>
      <c r="H164" s="228">
        <v>60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239</v>
      </c>
      <c r="AU164" s="234" t="s">
        <v>85</v>
      </c>
      <c r="AV164" s="13" t="s">
        <v>85</v>
      </c>
      <c r="AW164" s="13" t="s">
        <v>37</v>
      </c>
      <c r="AX164" s="13" t="s">
        <v>75</v>
      </c>
      <c r="AY164" s="234" t="s">
        <v>142</v>
      </c>
    </row>
    <row r="165" s="13" customFormat="1">
      <c r="A165" s="13"/>
      <c r="B165" s="224"/>
      <c r="C165" s="225"/>
      <c r="D165" s="219" t="s">
        <v>239</v>
      </c>
      <c r="E165" s="226" t="s">
        <v>19</v>
      </c>
      <c r="F165" s="227" t="s">
        <v>696</v>
      </c>
      <c r="G165" s="225"/>
      <c r="H165" s="228">
        <v>2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239</v>
      </c>
      <c r="AU165" s="234" t="s">
        <v>85</v>
      </c>
      <c r="AV165" s="13" t="s">
        <v>85</v>
      </c>
      <c r="AW165" s="13" t="s">
        <v>37</v>
      </c>
      <c r="AX165" s="13" t="s">
        <v>75</v>
      </c>
      <c r="AY165" s="234" t="s">
        <v>142</v>
      </c>
    </row>
    <row r="166" s="16" customFormat="1">
      <c r="A166" s="16"/>
      <c r="B166" s="264"/>
      <c r="C166" s="265"/>
      <c r="D166" s="219" t="s">
        <v>239</v>
      </c>
      <c r="E166" s="266" t="s">
        <v>19</v>
      </c>
      <c r="F166" s="267" t="s">
        <v>419</v>
      </c>
      <c r="G166" s="265"/>
      <c r="H166" s="268">
        <v>62</v>
      </c>
      <c r="I166" s="269"/>
      <c r="J166" s="265"/>
      <c r="K166" s="265"/>
      <c r="L166" s="270"/>
      <c r="M166" s="271"/>
      <c r="N166" s="272"/>
      <c r="O166" s="272"/>
      <c r="P166" s="272"/>
      <c r="Q166" s="272"/>
      <c r="R166" s="272"/>
      <c r="S166" s="272"/>
      <c r="T166" s="273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4" t="s">
        <v>239</v>
      </c>
      <c r="AU166" s="274" t="s">
        <v>85</v>
      </c>
      <c r="AV166" s="16" t="s">
        <v>149</v>
      </c>
      <c r="AW166" s="16" t="s">
        <v>37</v>
      </c>
      <c r="AX166" s="16" t="s">
        <v>83</v>
      </c>
      <c r="AY166" s="274" t="s">
        <v>142</v>
      </c>
    </row>
    <row r="167" s="2" customFormat="1" ht="16.5" customHeight="1">
      <c r="A167" s="40"/>
      <c r="B167" s="41"/>
      <c r="C167" s="275" t="s">
        <v>235</v>
      </c>
      <c r="D167" s="275" t="s">
        <v>451</v>
      </c>
      <c r="E167" s="276" t="s">
        <v>710</v>
      </c>
      <c r="F167" s="277" t="s">
        <v>711</v>
      </c>
      <c r="G167" s="278" t="s">
        <v>389</v>
      </c>
      <c r="H167" s="279">
        <v>2.04</v>
      </c>
      <c r="I167" s="280"/>
      <c r="J167" s="281">
        <f>ROUND(I167*H167,2)</f>
        <v>0</v>
      </c>
      <c r="K167" s="277" t="s">
        <v>390</v>
      </c>
      <c r="L167" s="282"/>
      <c r="M167" s="283" t="s">
        <v>19</v>
      </c>
      <c r="N167" s="284" t="s">
        <v>46</v>
      </c>
      <c r="O167" s="86"/>
      <c r="P167" s="215">
        <f>O167*H167</f>
        <v>0</v>
      </c>
      <c r="Q167" s="215">
        <v>0.17499999999999999</v>
      </c>
      <c r="R167" s="215">
        <f>Q167*H167</f>
        <v>0.35699999999999998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186</v>
      </c>
      <c r="AT167" s="217" t="s">
        <v>451</v>
      </c>
      <c r="AU167" s="217" t="s">
        <v>85</v>
      </c>
      <c r="AY167" s="19" t="s">
        <v>142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83</v>
      </c>
      <c r="BK167" s="218">
        <f>ROUND(I167*H167,2)</f>
        <v>0</v>
      </c>
      <c r="BL167" s="19" t="s">
        <v>149</v>
      </c>
      <c r="BM167" s="217" t="s">
        <v>712</v>
      </c>
    </row>
    <row r="168" s="14" customFormat="1">
      <c r="A168" s="14"/>
      <c r="B168" s="243"/>
      <c r="C168" s="244"/>
      <c r="D168" s="219" t="s">
        <v>239</v>
      </c>
      <c r="E168" s="245" t="s">
        <v>19</v>
      </c>
      <c r="F168" s="246" t="s">
        <v>411</v>
      </c>
      <c r="G168" s="244"/>
      <c r="H168" s="245" t="s">
        <v>19</v>
      </c>
      <c r="I168" s="247"/>
      <c r="J168" s="244"/>
      <c r="K168" s="244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239</v>
      </c>
      <c r="AU168" s="252" t="s">
        <v>85</v>
      </c>
      <c r="AV168" s="14" t="s">
        <v>83</v>
      </c>
      <c r="AW168" s="14" t="s">
        <v>37</v>
      </c>
      <c r="AX168" s="14" t="s">
        <v>75</v>
      </c>
      <c r="AY168" s="252" t="s">
        <v>142</v>
      </c>
    </row>
    <row r="169" s="13" customFormat="1">
      <c r="A169" s="13"/>
      <c r="B169" s="224"/>
      <c r="C169" s="225"/>
      <c r="D169" s="219" t="s">
        <v>239</v>
      </c>
      <c r="E169" s="226" t="s">
        <v>19</v>
      </c>
      <c r="F169" s="227" t="s">
        <v>696</v>
      </c>
      <c r="G169" s="225"/>
      <c r="H169" s="228">
        <v>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239</v>
      </c>
      <c r="AU169" s="234" t="s">
        <v>85</v>
      </c>
      <c r="AV169" s="13" t="s">
        <v>85</v>
      </c>
      <c r="AW169" s="13" t="s">
        <v>37</v>
      </c>
      <c r="AX169" s="13" t="s">
        <v>75</v>
      </c>
      <c r="AY169" s="234" t="s">
        <v>142</v>
      </c>
    </row>
    <row r="170" s="15" customFormat="1">
      <c r="A170" s="15"/>
      <c r="B170" s="253"/>
      <c r="C170" s="254"/>
      <c r="D170" s="219" t="s">
        <v>239</v>
      </c>
      <c r="E170" s="255" t="s">
        <v>19</v>
      </c>
      <c r="F170" s="256" t="s">
        <v>415</v>
      </c>
      <c r="G170" s="254"/>
      <c r="H170" s="257">
        <v>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239</v>
      </c>
      <c r="AU170" s="263" t="s">
        <v>85</v>
      </c>
      <c r="AV170" s="15" t="s">
        <v>160</v>
      </c>
      <c r="AW170" s="15" t="s">
        <v>37</v>
      </c>
      <c r="AX170" s="15" t="s">
        <v>75</v>
      </c>
      <c r="AY170" s="263" t="s">
        <v>142</v>
      </c>
    </row>
    <row r="171" s="13" customFormat="1">
      <c r="A171" s="13"/>
      <c r="B171" s="224"/>
      <c r="C171" s="225"/>
      <c r="D171" s="219" t="s">
        <v>239</v>
      </c>
      <c r="E171" s="226" t="s">
        <v>19</v>
      </c>
      <c r="F171" s="227" t="s">
        <v>713</v>
      </c>
      <c r="G171" s="225"/>
      <c r="H171" s="228">
        <v>2.04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239</v>
      </c>
      <c r="AU171" s="234" t="s">
        <v>85</v>
      </c>
      <c r="AV171" s="13" t="s">
        <v>85</v>
      </c>
      <c r="AW171" s="13" t="s">
        <v>37</v>
      </c>
      <c r="AX171" s="13" t="s">
        <v>83</v>
      </c>
      <c r="AY171" s="234" t="s">
        <v>142</v>
      </c>
    </row>
    <row r="172" s="2" customFormat="1" ht="16.5" customHeight="1">
      <c r="A172" s="40"/>
      <c r="B172" s="41"/>
      <c r="C172" s="275" t="s">
        <v>243</v>
      </c>
      <c r="D172" s="275" t="s">
        <v>451</v>
      </c>
      <c r="E172" s="276" t="s">
        <v>511</v>
      </c>
      <c r="F172" s="277" t="s">
        <v>512</v>
      </c>
      <c r="G172" s="278" t="s">
        <v>389</v>
      </c>
      <c r="H172" s="279">
        <v>61.200000000000003</v>
      </c>
      <c r="I172" s="280"/>
      <c r="J172" s="281">
        <f>ROUND(I172*H172,2)</f>
        <v>0</v>
      </c>
      <c r="K172" s="277" t="s">
        <v>390</v>
      </c>
      <c r="L172" s="282"/>
      <c r="M172" s="283" t="s">
        <v>19</v>
      </c>
      <c r="N172" s="284" t="s">
        <v>46</v>
      </c>
      <c r="O172" s="86"/>
      <c r="P172" s="215">
        <f>O172*H172</f>
        <v>0</v>
      </c>
      <c r="Q172" s="215">
        <v>0.17599999999999999</v>
      </c>
      <c r="R172" s="215">
        <f>Q172*H172</f>
        <v>10.7712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186</v>
      </c>
      <c r="AT172" s="217" t="s">
        <v>451</v>
      </c>
      <c r="AU172" s="217" t="s">
        <v>85</v>
      </c>
      <c r="AY172" s="19" t="s">
        <v>142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83</v>
      </c>
      <c r="BK172" s="218">
        <f>ROUND(I172*H172,2)</f>
        <v>0</v>
      </c>
      <c r="BL172" s="19" t="s">
        <v>149</v>
      </c>
      <c r="BM172" s="217" t="s">
        <v>714</v>
      </c>
    </row>
    <row r="173" s="14" customFormat="1">
      <c r="A173" s="14"/>
      <c r="B173" s="243"/>
      <c r="C173" s="244"/>
      <c r="D173" s="219" t="s">
        <v>239</v>
      </c>
      <c r="E173" s="245" t="s">
        <v>19</v>
      </c>
      <c r="F173" s="246" t="s">
        <v>411</v>
      </c>
      <c r="G173" s="244"/>
      <c r="H173" s="245" t="s">
        <v>19</v>
      </c>
      <c r="I173" s="247"/>
      <c r="J173" s="244"/>
      <c r="K173" s="244"/>
      <c r="L173" s="248"/>
      <c r="M173" s="249"/>
      <c r="N173" s="250"/>
      <c r="O173" s="250"/>
      <c r="P173" s="250"/>
      <c r="Q173" s="250"/>
      <c r="R173" s="250"/>
      <c r="S173" s="250"/>
      <c r="T173" s="25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2" t="s">
        <v>239</v>
      </c>
      <c r="AU173" s="252" t="s">
        <v>85</v>
      </c>
      <c r="AV173" s="14" t="s">
        <v>83</v>
      </c>
      <c r="AW173" s="14" t="s">
        <v>37</v>
      </c>
      <c r="AX173" s="14" t="s">
        <v>75</v>
      </c>
      <c r="AY173" s="252" t="s">
        <v>142</v>
      </c>
    </row>
    <row r="174" s="13" customFormat="1">
      <c r="A174" s="13"/>
      <c r="B174" s="224"/>
      <c r="C174" s="225"/>
      <c r="D174" s="219" t="s">
        <v>239</v>
      </c>
      <c r="E174" s="226" t="s">
        <v>19</v>
      </c>
      <c r="F174" s="227" t="s">
        <v>686</v>
      </c>
      <c r="G174" s="225"/>
      <c r="H174" s="228">
        <v>60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239</v>
      </c>
      <c r="AU174" s="234" t="s">
        <v>85</v>
      </c>
      <c r="AV174" s="13" t="s">
        <v>85</v>
      </c>
      <c r="AW174" s="13" t="s">
        <v>37</v>
      </c>
      <c r="AX174" s="13" t="s">
        <v>75</v>
      </c>
      <c r="AY174" s="234" t="s">
        <v>142</v>
      </c>
    </row>
    <row r="175" s="15" customFormat="1">
      <c r="A175" s="15"/>
      <c r="B175" s="253"/>
      <c r="C175" s="254"/>
      <c r="D175" s="219" t="s">
        <v>239</v>
      </c>
      <c r="E175" s="255" t="s">
        <v>19</v>
      </c>
      <c r="F175" s="256" t="s">
        <v>415</v>
      </c>
      <c r="G175" s="254"/>
      <c r="H175" s="257">
        <v>60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239</v>
      </c>
      <c r="AU175" s="263" t="s">
        <v>85</v>
      </c>
      <c r="AV175" s="15" t="s">
        <v>160</v>
      </c>
      <c r="AW175" s="15" t="s">
        <v>37</v>
      </c>
      <c r="AX175" s="15" t="s">
        <v>75</v>
      </c>
      <c r="AY175" s="263" t="s">
        <v>142</v>
      </c>
    </row>
    <row r="176" s="13" customFormat="1">
      <c r="A176" s="13"/>
      <c r="B176" s="224"/>
      <c r="C176" s="225"/>
      <c r="D176" s="219" t="s">
        <v>239</v>
      </c>
      <c r="E176" s="226" t="s">
        <v>19</v>
      </c>
      <c r="F176" s="227" t="s">
        <v>715</v>
      </c>
      <c r="G176" s="225"/>
      <c r="H176" s="228">
        <v>61.200000000000003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239</v>
      </c>
      <c r="AU176" s="234" t="s">
        <v>85</v>
      </c>
      <c r="AV176" s="13" t="s">
        <v>85</v>
      </c>
      <c r="AW176" s="13" t="s">
        <v>37</v>
      </c>
      <c r="AX176" s="13" t="s">
        <v>83</v>
      </c>
      <c r="AY176" s="234" t="s">
        <v>142</v>
      </c>
    </row>
    <row r="177" s="12" customFormat="1" ht="22.8" customHeight="1">
      <c r="A177" s="12"/>
      <c r="B177" s="190"/>
      <c r="C177" s="191"/>
      <c r="D177" s="192" t="s">
        <v>74</v>
      </c>
      <c r="E177" s="204" t="s">
        <v>191</v>
      </c>
      <c r="F177" s="204" t="s">
        <v>560</v>
      </c>
      <c r="G177" s="191"/>
      <c r="H177" s="191"/>
      <c r="I177" s="194"/>
      <c r="J177" s="205">
        <f>BK177</f>
        <v>0</v>
      </c>
      <c r="K177" s="191"/>
      <c r="L177" s="196"/>
      <c r="M177" s="197"/>
      <c r="N177" s="198"/>
      <c r="O177" s="198"/>
      <c r="P177" s="199">
        <f>SUM(P178:P187)</f>
        <v>0</v>
      </c>
      <c r="Q177" s="198"/>
      <c r="R177" s="199">
        <f>SUM(R178:R187)</f>
        <v>47.789240719999995</v>
      </c>
      <c r="S177" s="198"/>
      <c r="T177" s="200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1" t="s">
        <v>83</v>
      </c>
      <c r="AT177" s="202" t="s">
        <v>74</v>
      </c>
      <c r="AU177" s="202" t="s">
        <v>83</v>
      </c>
      <c r="AY177" s="201" t="s">
        <v>142</v>
      </c>
      <c r="BK177" s="203">
        <f>SUM(BK178:BK187)</f>
        <v>0</v>
      </c>
    </row>
    <row r="178" s="2" customFormat="1">
      <c r="A178" s="40"/>
      <c r="B178" s="41"/>
      <c r="C178" s="206" t="s">
        <v>249</v>
      </c>
      <c r="D178" s="206" t="s">
        <v>145</v>
      </c>
      <c r="E178" s="207" t="s">
        <v>583</v>
      </c>
      <c r="F178" s="208" t="s">
        <v>584</v>
      </c>
      <c r="G178" s="209" t="s">
        <v>163</v>
      </c>
      <c r="H178" s="210">
        <v>263</v>
      </c>
      <c r="I178" s="211"/>
      <c r="J178" s="212">
        <f>ROUND(I178*H178,2)</f>
        <v>0</v>
      </c>
      <c r="K178" s="208" t="s">
        <v>390</v>
      </c>
      <c r="L178" s="46"/>
      <c r="M178" s="213" t="s">
        <v>19</v>
      </c>
      <c r="N178" s="214" t="s">
        <v>46</v>
      </c>
      <c r="O178" s="86"/>
      <c r="P178" s="215">
        <f>O178*H178</f>
        <v>0</v>
      </c>
      <c r="Q178" s="215">
        <v>0.12949959999999999</v>
      </c>
      <c r="R178" s="215">
        <f>Q178*H178</f>
        <v>34.058394799999995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149</v>
      </c>
      <c r="AT178" s="217" t="s">
        <v>145</v>
      </c>
      <c r="AU178" s="217" t="s">
        <v>85</v>
      </c>
      <c r="AY178" s="19" t="s">
        <v>142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83</v>
      </c>
      <c r="BK178" s="218">
        <f>ROUND(I178*H178,2)</f>
        <v>0</v>
      </c>
      <c r="BL178" s="19" t="s">
        <v>149</v>
      </c>
      <c r="BM178" s="217" t="s">
        <v>716</v>
      </c>
    </row>
    <row r="179" s="14" customFormat="1">
      <c r="A179" s="14"/>
      <c r="B179" s="243"/>
      <c r="C179" s="244"/>
      <c r="D179" s="219" t="s">
        <v>239</v>
      </c>
      <c r="E179" s="245" t="s">
        <v>19</v>
      </c>
      <c r="F179" s="246" t="s">
        <v>411</v>
      </c>
      <c r="G179" s="244"/>
      <c r="H179" s="245" t="s">
        <v>19</v>
      </c>
      <c r="I179" s="247"/>
      <c r="J179" s="244"/>
      <c r="K179" s="244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239</v>
      </c>
      <c r="AU179" s="252" t="s">
        <v>85</v>
      </c>
      <c r="AV179" s="14" t="s">
        <v>83</v>
      </c>
      <c r="AW179" s="14" t="s">
        <v>37</v>
      </c>
      <c r="AX179" s="14" t="s">
        <v>75</v>
      </c>
      <c r="AY179" s="252" t="s">
        <v>142</v>
      </c>
    </row>
    <row r="180" s="13" customFormat="1">
      <c r="A180" s="13"/>
      <c r="B180" s="224"/>
      <c r="C180" s="225"/>
      <c r="D180" s="219" t="s">
        <v>239</v>
      </c>
      <c r="E180" s="226" t="s">
        <v>19</v>
      </c>
      <c r="F180" s="227" t="s">
        <v>717</v>
      </c>
      <c r="G180" s="225"/>
      <c r="H180" s="228">
        <v>263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239</v>
      </c>
      <c r="AU180" s="234" t="s">
        <v>85</v>
      </c>
      <c r="AV180" s="13" t="s">
        <v>85</v>
      </c>
      <c r="AW180" s="13" t="s">
        <v>37</v>
      </c>
      <c r="AX180" s="13" t="s">
        <v>83</v>
      </c>
      <c r="AY180" s="234" t="s">
        <v>142</v>
      </c>
    </row>
    <row r="181" s="2" customFormat="1" ht="16.5" customHeight="1">
      <c r="A181" s="40"/>
      <c r="B181" s="41"/>
      <c r="C181" s="275" t="s">
        <v>255</v>
      </c>
      <c r="D181" s="275" t="s">
        <v>451</v>
      </c>
      <c r="E181" s="276" t="s">
        <v>718</v>
      </c>
      <c r="F181" s="277" t="s">
        <v>719</v>
      </c>
      <c r="G181" s="278" t="s">
        <v>163</v>
      </c>
      <c r="H181" s="279">
        <v>263</v>
      </c>
      <c r="I181" s="280"/>
      <c r="J181" s="281">
        <f>ROUND(I181*H181,2)</f>
        <v>0</v>
      </c>
      <c r="K181" s="277" t="s">
        <v>390</v>
      </c>
      <c r="L181" s="282"/>
      <c r="M181" s="283" t="s">
        <v>19</v>
      </c>
      <c r="N181" s="284" t="s">
        <v>46</v>
      </c>
      <c r="O181" s="86"/>
      <c r="P181" s="215">
        <f>O181*H181</f>
        <v>0</v>
      </c>
      <c r="Q181" s="215">
        <v>0.024</v>
      </c>
      <c r="R181" s="215">
        <f>Q181*H181</f>
        <v>6.3120000000000003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186</v>
      </c>
      <c r="AT181" s="217" t="s">
        <v>451</v>
      </c>
      <c r="AU181" s="217" t="s">
        <v>85</v>
      </c>
      <c r="AY181" s="19" t="s">
        <v>142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83</v>
      </c>
      <c r="BK181" s="218">
        <f>ROUND(I181*H181,2)</f>
        <v>0</v>
      </c>
      <c r="BL181" s="19" t="s">
        <v>149</v>
      </c>
      <c r="BM181" s="217" t="s">
        <v>720</v>
      </c>
    </row>
    <row r="182" s="14" customFormat="1">
      <c r="A182" s="14"/>
      <c r="B182" s="243"/>
      <c r="C182" s="244"/>
      <c r="D182" s="219" t="s">
        <v>239</v>
      </c>
      <c r="E182" s="245" t="s">
        <v>19</v>
      </c>
      <c r="F182" s="246" t="s">
        <v>411</v>
      </c>
      <c r="G182" s="244"/>
      <c r="H182" s="245" t="s">
        <v>19</v>
      </c>
      <c r="I182" s="247"/>
      <c r="J182" s="244"/>
      <c r="K182" s="244"/>
      <c r="L182" s="248"/>
      <c r="M182" s="249"/>
      <c r="N182" s="250"/>
      <c r="O182" s="250"/>
      <c r="P182" s="250"/>
      <c r="Q182" s="250"/>
      <c r="R182" s="250"/>
      <c r="S182" s="250"/>
      <c r="T182" s="25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2" t="s">
        <v>239</v>
      </c>
      <c r="AU182" s="252" t="s">
        <v>85</v>
      </c>
      <c r="AV182" s="14" t="s">
        <v>83</v>
      </c>
      <c r="AW182" s="14" t="s">
        <v>37</v>
      </c>
      <c r="AX182" s="14" t="s">
        <v>75</v>
      </c>
      <c r="AY182" s="252" t="s">
        <v>142</v>
      </c>
    </row>
    <row r="183" s="13" customFormat="1">
      <c r="A183" s="13"/>
      <c r="B183" s="224"/>
      <c r="C183" s="225"/>
      <c r="D183" s="219" t="s">
        <v>239</v>
      </c>
      <c r="E183" s="226" t="s">
        <v>19</v>
      </c>
      <c r="F183" s="227" t="s">
        <v>717</v>
      </c>
      <c r="G183" s="225"/>
      <c r="H183" s="228">
        <v>263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239</v>
      </c>
      <c r="AU183" s="234" t="s">
        <v>85</v>
      </c>
      <c r="AV183" s="13" t="s">
        <v>85</v>
      </c>
      <c r="AW183" s="13" t="s">
        <v>37</v>
      </c>
      <c r="AX183" s="13" t="s">
        <v>83</v>
      </c>
      <c r="AY183" s="234" t="s">
        <v>142</v>
      </c>
    </row>
    <row r="184" s="2" customFormat="1" ht="16.5" customHeight="1">
      <c r="A184" s="40"/>
      <c r="B184" s="41"/>
      <c r="C184" s="206" t="s">
        <v>7</v>
      </c>
      <c r="D184" s="206" t="s">
        <v>145</v>
      </c>
      <c r="E184" s="207" t="s">
        <v>592</v>
      </c>
      <c r="F184" s="208" t="s">
        <v>593</v>
      </c>
      <c r="G184" s="209" t="s">
        <v>278</v>
      </c>
      <c r="H184" s="210">
        <v>3.2879999999999998</v>
      </c>
      <c r="I184" s="211"/>
      <c r="J184" s="212">
        <f>ROUND(I184*H184,2)</f>
        <v>0</v>
      </c>
      <c r="K184" s="208" t="s">
        <v>390</v>
      </c>
      <c r="L184" s="46"/>
      <c r="M184" s="213" t="s">
        <v>19</v>
      </c>
      <c r="N184" s="214" t="s">
        <v>46</v>
      </c>
      <c r="O184" s="86"/>
      <c r="P184" s="215">
        <f>O184*H184</f>
        <v>0</v>
      </c>
      <c r="Q184" s="215">
        <v>2.2563399999999998</v>
      </c>
      <c r="R184" s="215">
        <f>Q184*H184</f>
        <v>7.418845919999999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149</v>
      </c>
      <c r="AT184" s="217" t="s">
        <v>145</v>
      </c>
      <c r="AU184" s="217" t="s">
        <v>85</v>
      </c>
      <c r="AY184" s="19" t="s">
        <v>142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149</v>
      </c>
      <c r="BM184" s="217" t="s">
        <v>721</v>
      </c>
    </row>
    <row r="185" s="14" customFormat="1">
      <c r="A185" s="14"/>
      <c r="B185" s="243"/>
      <c r="C185" s="244"/>
      <c r="D185" s="219" t="s">
        <v>239</v>
      </c>
      <c r="E185" s="245" t="s">
        <v>19</v>
      </c>
      <c r="F185" s="246" t="s">
        <v>595</v>
      </c>
      <c r="G185" s="244"/>
      <c r="H185" s="245" t="s">
        <v>19</v>
      </c>
      <c r="I185" s="247"/>
      <c r="J185" s="244"/>
      <c r="K185" s="244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239</v>
      </c>
      <c r="AU185" s="252" t="s">
        <v>85</v>
      </c>
      <c r="AV185" s="14" t="s">
        <v>83</v>
      </c>
      <c r="AW185" s="14" t="s">
        <v>37</v>
      </c>
      <c r="AX185" s="14" t="s">
        <v>75</v>
      </c>
      <c r="AY185" s="252" t="s">
        <v>142</v>
      </c>
    </row>
    <row r="186" s="13" customFormat="1">
      <c r="A186" s="13"/>
      <c r="B186" s="224"/>
      <c r="C186" s="225"/>
      <c r="D186" s="219" t="s">
        <v>239</v>
      </c>
      <c r="E186" s="226" t="s">
        <v>19</v>
      </c>
      <c r="F186" s="227" t="s">
        <v>722</v>
      </c>
      <c r="G186" s="225"/>
      <c r="H186" s="228">
        <v>3.2879999999999998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239</v>
      </c>
      <c r="AU186" s="234" t="s">
        <v>85</v>
      </c>
      <c r="AV186" s="13" t="s">
        <v>85</v>
      </c>
      <c r="AW186" s="13" t="s">
        <v>37</v>
      </c>
      <c r="AX186" s="13" t="s">
        <v>75</v>
      </c>
      <c r="AY186" s="234" t="s">
        <v>142</v>
      </c>
    </row>
    <row r="187" s="16" customFormat="1">
      <c r="A187" s="16"/>
      <c r="B187" s="264"/>
      <c r="C187" s="265"/>
      <c r="D187" s="219" t="s">
        <v>239</v>
      </c>
      <c r="E187" s="266" t="s">
        <v>19</v>
      </c>
      <c r="F187" s="267" t="s">
        <v>419</v>
      </c>
      <c r="G187" s="265"/>
      <c r="H187" s="268">
        <v>3.2879999999999998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74" t="s">
        <v>239</v>
      </c>
      <c r="AU187" s="274" t="s">
        <v>85</v>
      </c>
      <c r="AV187" s="16" t="s">
        <v>149</v>
      </c>
      <c r="AW187" s="16" t="s">
        <v>37</v>
      </c>
      <c r="AX187" s="16" t="s">
        <v>83</v>
      </c>
      <c r="AY187" s="274" t="s">
        <v>142</v>
      </c>
    </row>
    <row r="188" s="12" customFormat="1" ht="22.8" customHeight="1">
      <c r="A188" s="12"/>
      <c r="B188" s="190"/>
      <c r="C188" s="191"/>
      <c r="D188" s="192" t="s">
        <v>74</v>
      </c>
      <c r="E188" s="204" t="s">
        <v>658</v>
      </c>
      <c r="F188" s="204" t="s">
        <v>659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P189</f>
        <v>0</v>
      </c>
      <c r="Q188" s="198"/>
      <c r="R188" s="199">
        <f>R189</f>
        <v>0</v>
      </c>
      <c r="S188" s="198"/>
      <c r="T188" s="200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83</v>
      </c>
      <c r="AT188" s="202" t="s">
        <v>74</v>
      </c>
      <c r="AU188" s="202" t="s">
        <v>83</v>
      </c>
      <c r="AY188" s="201" t="s">
        <v>142</v>
      </c>
      <c r="BK188" s="203">
        <f>BK189</f>
        <v>0</v>
      </c>
    </row>
    <row r="189" s="2" customFormat="1">
      <c r="A189" s="40"/>
      <c r="B189" s="41"/>
      <c r="C189" s="206" t="s">
        <v>268</v>
      </c>
      <c r="D189" s="206" t="s">
        <v>145</v>
      </c>
      <c r="E189" s="207" t="s">
        <v>723</v>
      </c>
      <c r="F189" s="208" t="s">
        <v>724</v>
      </c>
      <c r="G189" s="209" t="s">
        <v>442</v>
      </c>
      <c r="H189" s="210">
        <v>153.84800000000001</v>
      </c>
      <c r="I189" s="211"/>
      <c r="J189" s="212">
        <f>ROUND(I189*H189,2)</f>
        <v>0</v>
      </c>
      <c r="K189" s="208" t="s">
        <v>390</v>
      </c>
      <c r="L189" s="46"/>
      <c r="M189" s="238" t="s">
        <v>19</v>
      </c>
      <c r="N189" s="239" t="s">
        <v>46</v>
      </c>
      <c r="O189" s="240"/>
      <c r="P189" s="241">
        <f>O189*H189</f>
        <v>0</v>
      </c>
      <c r="Q189" s="241">
        <v>0</v>
      </c>
      <c r="R189" s="241">
        <f>Q189*H189</f>
        <v>0</v>
      </c>
      <c r="S189" s="241">
        <v>0</v>
      </c>
      <c r="T189" s="242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149</v>
      </c>
      <c r="AT189" s="217" t="s">
        <v>145</v>
      </c>
      <c r="AU189" s="217" t="s">
        <v>85</v>
      </c>
      <c r="AY189" s="19" t="s">
        <v>142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83</v>
      </c>
      <c r="BK189" s="218">
        <f>ROUND(I189*H189,2)</f>
        <v>0</v>
      </c>
      <c r="BL189" s="19" t="s">
        <v>149</v>
      </c>
      <c r="BM189" s="217" t="s">
        <v>725</v>
      </c>
    </row>
    <row r="190" s="2" customFormat="1" ht="6.96" customHeight="1">
      <c r="A190" s="40"/>
      <c r="B190" s="61"/>
      <c r="C190" s="62"/>
      <c r="D190" s="62"/>
      <c r="E190" s="62"/>
      <c r="F190" s="62"/>
      <c r="G190" s="62"/>
      <c r="H190" s="62"/>
      <c r="I190" s="62"/>
      <c r="J190" s="62"/>
      <c r="K190" s="62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ARVnO9qnB1pOjD7pIQhKog4JqzxUW6tEyxVlHjwPgK1hxKS+aRpLjv3VeWWnyEDNcYMSMLL1P+dYhVaweIat6w==" hashValue="e5Kd/6T5D4rjQX7SkUixTRdLQuOcEywtm6t9BcxjOn2L7/NYCHmsJmH29lQdOjR90N+3EOoGzYZb53O67syZCQ==" algorithmName="SHA-512" password="CC35"/>
  <autoFilter ref="C83:K18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7" customFormat="1" ht="45" customHeight="1">
      <c r="B3" s="289"/>
      <c r="C3" s="290" t="s">
        <v>726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727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728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729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730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731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732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733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734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735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736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82</v>
      </c>
      <c r="F18" s="296" t="s">
        <v>737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738</v>
      </c>
      <c r="F19" s="296" t="s">
        <v>739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740</v>
      </c>
      <c r="F20" s="296" t="s">
        <v>741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742</v>
      </c>
      <c r="F21" s="296" t="s">
        <v>743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744</v>
      </c>
      <c r="F22" s="296" t="s">
        <v>745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746</v>
      </c>
      <c r="F23" s="296" t="s">
        <v>747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748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749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750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751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752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753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754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755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756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128</v>
      </c>
      <c r="F36" s="296"/>
      <c r="G36" s="296" t="s">
        <v>757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758</v>
      </c>
      <c r="F37" s="296"/>
      <c r="G37" s="296" t="s">
        <v>759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56</v>
      </c>
      <c r="F38" s="296"/>
      <c r="G38" s="296" t="s">
        <v>760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57</v>
      </c>
      <c r="F39" s="296"/>
      <c r="G39" s="296" t="s">
        <v>761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129</v>
      </c>
      <c r="F40" s="296"/>
      <c r="G40" s="296" t="s">
        <v>762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130</v>
      </c>
      <c r="F41" s="296"/>
      <c r="G41" s="296" t="s">
        <v>763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764</v>
      </c>
      <c r="F42" s="296"/>
      <c r="G42" s="296" t="s">
        <v>765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766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767</v>
      </c>
      <c r="F44" s="296"/>
      <c r="G44" s="296" t="s">
        <v>768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132</v>
      </c>
      <c r="F45" s="296"/>
      <c r="G45" s="296" t="s">
        <v>769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770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771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772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773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774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775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776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777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778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779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780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781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782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783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784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785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786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787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788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789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790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791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792</v>
      </c>
      <c r="D76" s="314"/>
      <c r="E76" s="314"/>
      <c r="F76" s="314" t="s">
        <v>793</v>
      </c>
      <c r="G76" s="315"/>
      <c r="H76" s="314" t="s">
        <v>57</v>
      </c>
      <c r="I76" s="314" t="s">
        <v>60</v>
      </c>
      <c r="J76" s="314" t="s">
        <v>794</v>
      </c>
      <c r="K76" s="313"/>
    </row>
    <row r="77" s="1" customFormat="1" ht="17.25" customHeight="1">
      <c r="B77" s="311"/>
      <c r="C77" s="316" t="s">
        <v>795</v>
      </c>
      <c r="D77" s="316"/>
      <c r="E77" s="316"/>
      <c r="F77" s="317" t="s">
        <v>796</v>
      </c>
      <c r="G77" s="318"/>
      <c r="H77" s="316"/>
      <c r="I77" s="316"/>
      <c r="J77" s="316" t="s">
        <v>797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56</v>
      </c>
      <c r="D79" s="321"/>
      <c r="E79" s="321"/>
      <c r="F79" s="322" t="s">
        <v>798</v>
      </c>
      <c r="G79" s="323"/>
      <c r="H79" s="299" t="s">
        <v>799</v>
      </c>
      <c r="I79" s="299" t="s">
        <v>800</v>
      </c>
      <c r="J79" s="299">
        <v>20</v>
      </c>
      <c r="K79" s="313"/>
    </row>
    <row r="80" s="1" customFormat="1" ht="15" customHeight="1">
      <c r="B80" s="311"/>
      <c r="C80" s="299" t="s">
        <v>801</v>
      </c>
      <c r="D80" s="299"/>
      <c r="E80" s="299"/>
      <c r="F80" s="322" t="s">
        <v>798</v>
      </c>
      <c r="G80" s="323"/>
      <c r="H80" s="299" t="s">
        <v>802</v>
      </c>
      <c r="I80" s="299" t="s">
        <v>800</v>
      </c>
      <c r="J80" s="299">
        <v>120</v>
      </c>
      <c r="K80" s="313"/>
    </row>
    <row r="81" s="1" customFormat="1" ht="15" customHeight="1">
      <c r="B81" s="324"/>
      <c r="C81" s="299" t="s">
        <v>803</v>
      </c>
      <c r="D81" s="299"/>
      <c r="E81" s="299"/>
      <c r="F81" s="322" t="s">
        <v>804</v>
      </c>
      <c r="G81" s="323"/>
      <c r="H81" s="299" t="s">
        <v>805</v>
      </c>
      <c r="I81" s="299" t="s">
        <v>800</v>
      </c>
      <c r="J81" s="299">
        <v>50</v>
      </c>
      <c r="K81" s="313"/>
    </row>
    <row r="82" s="1" customFormat="1" ht="15" customHeight="1">
      <c r="B82" s="324"/>
      <c r="C82" s="299" t="s">
        <v>806</v>
      </c>
      <c r="D82" s="299"/>
      <c r="E82" s="299"/>
      <c r="F82" s="322" t="s">
        <v>798</v>
      </c>
      <c r="G82" s="323"/>
      <c r="H82" s="299" t="s">
        <v>807</v>
      </c>
      <c r="I82" s="299" t="s">
        <v>808</v>
      </c>
      <c r="J82" s="299"/>
      <c r="K82" s="313"/>
    </row>
    <row r="83" s="1" customFormat="1" ht="15" customHeight="1">
      <c r="B83" s="324"/>
      <c r="C83" s="325" t="s">
        <v>809</v>
      </c>
      <c r="D83" s="325"/>
      <c r="E83" s="325"/>
      <c r="F83" s="326" t="s">
        <v>804</v>
      </c>
      <c r="G83" s="325"/>
      <c r="H83" s="325" t="s">
        <v>810</v>
      </c>
      <c r="I83" s="325" t="s">
        <v>800</v>
      </c>
      <c r="J83" s="325">
        <v>15</v>
      </c>
      <c r="K83" s="313"/>
    </row>
    <row r="84" s="1" customFormat="1" ht="15" customHeight="1">
      <c r="B84" s="324"/>
      <c r="C84" s="325" t="s">
        <v>811</v>
      </c>
      <c r="D84" s="325"/>
      <c r="E84" s="325"/>
      <c r="F84" s="326" t="s">
        <v>804</v>
      </c>
      <c r="G84" s="325"/>
      <c r="H84" s="325" t="s">
        <v>812</v>
      </c>
      <c r="I84" s="325" t="s">
        <v>800</v>
      </c>
      <c r="J84" s="325">
        <v>15</v>
      </c>
      <c r="K84" s="313"/>
    </row>
    <row r="85" s="1" customFormat="1" ht="15" customHeight="1">
      <c r="B85" s="324"/>
      <c r="C85" s="325" t="s">
        <v>813</v>
      </c>
      <c r="D85" s="325"/>
      <c r="E85" s="325"/>
      <c r="F85" s="326" t="s">
        <v>804</v>
      </c>
      <c r="G85" s="325"/>
      <c r="H85" s="325" t="s">
        <v>814</v>
      </c>
      <c r="I85" s="325" t="s">
        <v>800</v>
      </c>
      <c r="J85" s="325">
        <v>20</v>
      </c>
      <c r="K85" s="313"/>
    </row>
    <row r="86" s="1" customFormat="1" ht="15" customHeight="1">
      <c r="B86" s="324"/>
      <c r="C86" s="325" t="s">
        <v>815</v>
      </c>
      <c r="D86" s="325"/>
      <c r="E86" s="325"/>
      <c r="F86" s="326" t="s">
        <v>804</v>
      </c>
      <c r="G86" s="325"/>
      <c r="H86" s="325" t="s">
        <v>816</v>
      </c>
      <c r="I86" s="325" t="s">
        <v>800</v>
      </c>
      <c r="J86" s="325">
        <v>20</v>
      </c>
      <c r="K86" s="313"/>
    </row>
    <row r="87" s="1" customFormat="1" ht="15" customHeight="1">
      <c r="B87" s="324"/>
      <c r="C87" s="299" t="s">
        <v>817</v>
      </c>
      <c r="D87" s="299"/>
      <c r="E87" s="299"/>
      <c r="F87" s="322" t="s">
        <v>804</v>
      </c>
      <c r="G87" s="323"/>
      <c r="H87" s="299" t="s">
        <v>818</v>
      </c>
      <c r="I87" s="299" t="s">
        <v>800</v>
      </c>
      <c r="J87" s="299">
        <v>50</v>
      </c>
      <c r="K87" s="313"/>
    </row>
    <row r="88" s="1" customFormat="1" ht="15" customHeight="1">
      <c r="B88" s="324"/>
      <c r="C88" s="299" t="s">
        <v>819</v>
      </c>
      <c r="D88" s="299"/>
      <c r="E88" s="299"/>
      <c r="F88" s="322" t="s">
        <v>804</v>
      </c>
      <c r="G88" s="323"/>
      <c r="H88" s="299" t="s">
        <v>820</v>
      </c>
      <c r="I88" s="299" t="s">
        <v>800</v>
      </c>
      <c r="J88" s="299">
        <v>20</v>
      </c>
      <c r="K88" s="313"/>
    </row>
    <row r="89" s="1" customFormat="1" ht="15" customHeight="1">
      <c r="B89" s="324"/>
      <c r="C89" s="299" t="s">
        <v>821</v>
      </c>
      <c r="D89" s="299"/>
      <c r="E89" s="299"/>
      <c r="F89" s="322" t="s">
        <v>804</v>
      </c>
      <c r="G89" s="323"/>
      <c r="H89" s="299" t="s">
        <v>822</v>
      </c>
      <c r="I89" s="299" t="s">
        <v>800</v>
      </c>
      <c r="J89" s="299">
        <v>20</v>
      </c>
      <c r="K89" s="313"/>
    </row>
    <row r="90" s="1" customFormat="1" ht="15" customHeight="1">
      <c r="B90" s="324"/>
      <c r="C90" s="299" t="s">
        <v>823</v>
      </c>
      <c r="D90" s="299"/>
      <c r="E90" s="299"/>
      <c r="F90" s="322" t="s">
        <v>804</v>
      </c>
      <c r="G90" s="323"/>
      <c r="H90" s="299" t="s">
        <v>824</v>
      </c>
      <c r="I90" s="299" t="s">
        <v>800</v>
      </c>
      <c r="J90" s="299">
        <v>50</v>
      </c>
      <c r="K90" s="313"/>
    </row>
    <row r="91" s="1" customFormat="1" ht="15" customHeight="1">
      <c r="B91" s="324"/>
      <c r="C91" s="299" t="s">
        <v>825</v>
      </c>
      <c r="D91" s="299"/>
      <c r="E91" s="299"/>
      <c r="F91" s="322" t="s">
        <v>804</v>
      </c>
      <c r="G91" s="323"/>
      <c r="H91" s="299" t="s">
        <v>825</v>
      </c>
      <c r="I91" s="299" t="s">
        <v>800</v>
      </c>
      <c r="J91" s="299">
        <v>50</v>
      </c>
      <c r="K91" s="313"/>
    </row>
    <row r="92" s="1" customFormat="1" ht="15" customHeight="1">
      <c r="B92" s="324"/>
      <c r="C92" s="299" t="s">
        <v>826</v>
      </c>
      <c r="D92" s="299"/>
      <c r="E92" s="299"/>
      <c r="F92" s="322" t="s">
        <v>804</v>
      </c>
      <c r="G92" s="323"/>
      <c r="H92" s="299" t="s">
        <v>827</v>
      </c>
      <c r="I92" s="299" t="s">
        <v>800</v>
      </c>
      <c r="J92" s="299">
        <v>255</v>
      </c>
      <c r="K92" s="313"/>
    </row>
    <row r="93" s="1" customFormat="1" ht="15" customHeight="1">
      <c r="B93" s="324"/>
      <c r="C93" s="299" t="s">
        <v>828</v>
      </c>
      <c r="D93" s="299"/>
      <c r="E93" s="299"/>
      <c r="F93" s="322" t="s">
        <v>798</v>
      </c>
      <c r="G93" s="323"/>
      <c r="H93" s="299" t="s">
        <v>829</v>
      </c>
      <c r="I93" s="299" t="s">
        <v>830</v>
      </c>
      <c r="J93" s="299"/>
      <c r="K93" s="313"/>
    </row>
    <row r="94" s="1" customFormat="1" ht="15" customHeight="1">
      <c r="B94" s="324"/>
      <c r="C94" s="299" t="s">
        <v>831</v>
      </c>
      <c r="D94" s="299"/>
      <c r="E94" s="299"/>
      <c r="F94" s="322" t="s">
        <v>798</v>
      </c>
      <c r="G94" s="323"/>
      <c r="H94" s="299" t="s">
        <v>832</v>
      </c>
      <c r="I94" s="299" t="s">
        <v>833</v>
      </c>
      <c r="J94" s="299"/>
      <c r="K94" s="313"/>
    </row>
    <row r="95" s="1" customFormat="1" ht="15" customHeight="1">
      <c r="B95" s="324"/>
      <c r="C95" s="299" t="s">
        <v>834</v>
      </c>
      <c r="D95" s="299"/>
      <c r="E95" s="299"/>
      <c r="F95" s="322" t="s">
        <v>798</v>
      </c>
      <c r="G95" s="323"/>
      <c r="H95" s="299" t="s">
        <v>834</v>
      </c>
      <c r="I95" s="299" t="s">
        <v>833</v>
      </c>
      <c r="J95" s="299"/>
      <c r="K95" s="313"/>
    </row>
    <row r="96" s="1" customFormat="1" ht="15" customHeight="1">
      <c r="B96" s="324"/>
      <c r="C96" s="299" t="s">
        <v>41</v>
      </c>
      <c r="D96" s="299"/>
      <c r="E96" s="299"/>
      <c r="F96" s="322" t="s">
        <v>798</v>
      </c>
      <c r="G96" s="323"/>
      <c r="H96" s="299" t="s">
        <v>835</v>
      </c>
      <c r="I96" s="299" t="s">
        <v>833</v>
      </c>
      <c r="J96" s="299"/>
      <c r="K96" s="313"/>
    </row>
    <row r="97" s="1" customFormat="1" ht="15" customHeight="1">
      <c r="B97" s="324"/>
      <c r="C97" s="299" t="s">
        <v>51</v>
      </c>
      <c r="D97" s="299"/>
      <c r="E97" s="299"/>
      <c r="F97" s="322" t="s">
        <v>798</v>
      </c>
      <c r="G97" s="323"/>
      <c r="H97" s="299" t="s">
        <v>836</v>
      </c>
      <c r="I97" s="299" t="s">
        <v>833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837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792</v>
      </c>
      <c r="D103" s="314"/>
      <c r="E103" s="314"/>
      <c r="F103" s="314" t="s">
        <v>793</v>
      </c>
      <c r="G103" s="315"/>
      <c r="H103" s="314" t="s">
        <v>57</v>
      </c>
      <c r="I103" s="314" t="s">
        <v>60</v>
      </c>
      <c r="J103" s="314" t="s">
        <v>794</v>
      </c>
      <c r="K103" s="313"/>
    </row>
    <row r="104" s="1" customFormat="1" ht="17.25" customHeight="1">
      <c r="B104" s="311"/>
      <c r="C104" s="316" t="s">
        <v>795</v>
      </c>
      <c r="D104" s="316"/>
      <c r="E104" s="316"/>
      <c r="F104" s="317" t="s">
        <v>796</v>
      </c>
      <c r="G104" s="318"/>
      <c r="H104" s="316"/>
      <c r="I104" s="316"/>
      <c r="J104" s="316" t="s">
        <v>797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56</v>
      </c>
      <c r="D106" s="321"/>
      <c r="E106" s="321"/>
      <c r="F106" s="322" t="s">
        <v>798</v>
      </c>
      <c r="G106" s="299"/>
      <c r="H106" s="299" t="s">
        <v>838</v>
      </c>
      <c r="I106" s="299" t="s">
        <v>800</v>
      </c>
      <c r="J106" s="299">
        <v>20</v>
      </c>
      <c r="K106" s="313"/>
    </row>
    <row r="107" s="1" customFormat="1" ht="15" customHeight="1">
      <c r="B107" s="311"/>
      <c r="C107" s="299" t="s">
        <v>801</v>
      </c>
      <c r="D107" s="299"/>
      <c r="E107" s="299"/>
      <c r="F107" s="322" t="s">
        <v>798</v>
      </c>
      <c r="G107" s="299"/>
      <c r="H107" s="299" t="s">
        <v>838</v>
      </c>
      <c r="I107" s="299" t="s">
        <v>800</v>
      </c>
      <c r="J107" s="299">
        <v>120</v>
      </c>
      <c r="K107" s="313"/>
    </row>
    <row r="108" s="1" customFormat="1" ht="15" customHeight="1">
      <c r="B108" s="324"/>
      <c r="C108" s="299" t="s">
        <v>803</v>
      </c>
      <c r="D108" s="299"/>
      <c r="E108" s="299"/>
      <c r="F108" s="322" t="s">
        <v>804</v>
      </c>
      <c r="G108" s="299"/>
      <c r="H108" s="299" t="s">
        <v>838</v>
      </c>
      <c r="I108" s="299" t="s">
        <v>800</v>
      </c>
      <c r="J108" s="299">
        <v>50</v>
      </c>
      <c r="K108" s="313"/>
    </row>
    <row r="109" s="1" customFormat="1" ht="15" customHeight="1">
      <c r="B109" s="324"/>
      <c r="C109" s="299" t="s">
        <v>806</v>
      </c>
      <c r="D109" s="299"/>
      <c r="E109" s="299"/>
      <c r="F109" s="322" t="s">
        <v>798</v>
      </c>
      <c r="G109" s="299"/>
      <c r="H109" s="299" t="s">
        <v>838</v>
      </c>
      <c r="I109" s="299" t="s">
        <v>808</v>
      </c>
      <c r="J109" s="299"/>
      <c r="K109" s="313"/>
    </row>
    <row r="110" s="1" customFormat="1" ht="15" customHeight="1">
      <c r="B110" s="324"/>
      <c r="C110" s="299" t="s">
        <v>817</v>
      </c>
      <c r="D110" s="299"/>
      <c r="E110" s="299"/>
      <c r="F110" s="322" t="s">
        <v>804</v>
      </c>
      <c r="G110" s="299"/>
      <c r="H110" s="299" t="s">
        <v>838</v>
      </c>
      <c r="I110" s="299" t="s">
        <v>800</v>
      </c>
      <c r="J110" s="299">
        <v>50</v>
      </c>
      <c r="K110" s="313"/>
    </row>
    <row r="111" s="1" customFormat="1" ht="15" customHeight="1">
      <c r="B111" s="324"/>
      <c r="C111" s="299" t="s">
        <v>825</v>
      </c>
      <c r="D111" s="299"/>
      <c r="E111" s="299"/>
      <c r="F111" s="322" t="s">
        <v>804</v>
      </c>
      <c r="G111" s="299"/>
      <c r="H111" s="299" t="s">
        <v>838</v>
      </c>
      <c r="I111" s="299" t="s">
        <v>800</v>
      </c>
      <c r="J111" s="299">
        <v>50</v>
      </c>
      <c r="K111" s="313"/>
    </row>
    <row r="112" s="1" customFormat="1" ht="15" customHeight="1">
      <c r="B112" s="324"/>
      <c r="C112" s="299" t="s">
        <v>823</v>
      </c>
      <c r="D112" s="299"/>
      <c r="E112" s="299"/>
      <c r="F112" s="322" t="s">
        <v>804</v>
      </c>
      <c r="G112" s="299"/>
      <c r="H112" s="299" t="s">
        <v>838</v>
      </c>
      <c r="I112" s="299" t="s">
        <v>800</v>
      </c>
      <c r="J112" s="299">
        <v>50</v>
      </c>
      <c r="K112" s="313"/>
    </row>
    <row r="113" s="1" customFormat="1" ht="15" customHeight="1">
      <c r="B113" s="324"/>
      <c r="C113" s="299" t="s">
        <v>56</v>
      </c>
      <c r="D113" s="299"/>
      <c r="E113" s="299"/>
      <c r="F113" s="322" t="s">
        <v>798</v>
      </c>
      <c r="G113" s="299"/>
      <c r="H113" s="299" t="s">
        <v>839</v>
      </c>
      <c r="I113" s="299" t="s">
        <v>800</v>
      </c>
      <c r="J113" s="299">
        <v>20</v>
      </c>
      <c r="K113" s="313"/>
    </row>
    <row r="114" s="1" customFormat="1" ht="15" customHeight="1">
      <c r="B114" s="324"/>
      <c r="C114" s="299" t="s">
        <v>840</v>
      </c>
      <c r="D114" s="299"/>
      <c r="E114" s="299"/>
      <c r="F114" s="322" t="s">
        <v>798</v>
      </c>
      <c r="G114" s="299"/>
      <c r="H114" s="299" t="s">
        <v>841</v>
      </c>
      <c r="I114" s="299" t="s">
        <v>800</v>
      </c>
      <c r="J114" s="299">
        <v>120</v>
      </c>
      <c r="K114" s="313"/>
    </row>
    <row r="115" s="1" customFormat="1" ht="15" customHeight="1">
      <c r="B115" s="324"/>
      <c r="C115" s="299" t="s">
        <v>41</v>
      </c>
      <c r="D115" s="299"/>
      <c r="E115" s="299"/>
      <c r="F115" s="322" t="s">
        <v>798</v>
      </c>
      <c r="G115" s="299"/>
      <c r="H115" s="299" t="s">
        <v>842</v>
      </c>
      <c r="I115" s="299" t="s">
        <v>833</v>
      </c>
      <c r="J115" s="299"/>
      <c r="K115" s="313"/>
    </row>
    <row r="116" s="1" customFormat="1" ht="15" customHeight="1">
      <c r="B116" s="324"/>
      <c r="C116" s="299" t="s">
        <v>51</v>
      </c>
      <c r="D116" s="299"/>
      <c r="E116" s="299"/>
      <c r="F116" s="322" t="s">
        <v>798</v>
      </c>
      <c r="G116" s="299"/>
      <c r="H116" s="299" t="s">
        <v>843</v>
      </c>
      <c r="I116" s="299" t="s">
        <v>833</v>
      </c>
      <c r="J116" s="299"/>
      <c r="K116" s="313"/>
    </row>
    <row r="117" s="1" customFormat="1" ht="15" customHeight="1">
      <c r="B117" s="324"/>
      <c r="C117" s="299" t="s">
        <v>60</v>
      </c>
      <c r="D117" s="299"/>
      <c r="E117" s="299"/>
      <c r="F117" s="322" t="s">
        <v>798</v>
      </c>
      <c r="G117" s="299"/>
      <c r="H117" s="299" t="s">
        <v>844</v>
      </c>
      <c r="I117" s="299" t="s">
        <v>845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846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792</v>
      </c>
      <c r="D123" s="314"/>
      <c r="E123" s="314"/>
      <c r="F123" s="314" t="s">
        <v>793</v>
      </c>
      <c r="G123" s="315"/>
      <c r="H123" s="314" t="s">
        <v>57</v>
      </c>
      <c r="I123" s="314" t="s">
        <v>60</v>
      </c>
      <c r="J123" s="314" t="s">
        <v>794</v>
      </c>
      <c r="K123" s="343"/>
    </row>
    <row r="124" s="1" customFormat="1" ht="17.25" customHeight="1">
      <c r="B124" s="342"/>
      <c r="C124" s="316" t="s">
        <v>795</v>
      </c>
      <c r="D124" s="316"/>
      <c r="E124" s="316"/>
      <c r="F124" s="317" t="s">
        <v>796</v>
      </c>
      <c r="G124" s="318"/>
      <c r="H124" s="316"/>
      <c r="I124" s="316"/>
      <c r="J124" s="316" t="s">
        <v>797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801</v>
      </c>
      <c r="D126" s="321"/>
      <c r="E126" s="321"/>
      <c r="F126" s="322" t="s">
        <v>798</v>
      </c>
      <c r="G126" s="299"/>
      <c r="H126" s="299" t="s">
        <v>838</v>
      </c>
      <c r="I126" s="299" t="s">
        <v>800</v>
      </c>
      <c r="J126" s="299">
        <v>120</v>
      </c>
      <c r="K126" s="347"/>
    </row>
    <row r="127" s="1" customFormat="1" ht="15" customHeight="1">
      <c r="B127" s="344"/>
      <c r="C127" s="299" t="s">
        <v>847</v>
      </c>
      <c r="D127" s="299"/>
      <c r="E127" s="299"/>
      <c r="F127" s="322" t="s">
        <v>798</v>
      </c>
      <c r="G127" s="299"/>
      <c r="H127" s="299" t="s">
        <v>848</v>
      </c>
      <c r="I127" s="299" t="s">
        <v>800</v>
      </c>
      <c r="J127" s="299" t="s">
        <v>849</v>
      </c>
      <c r="K127" s="347"/>
    </row>
    <row r="128" s="1" customFormat="1" ht="15" customHeight="1">
      <c r="B128" s="344"/>
      <c r="C128" s="299" t="s">
        <v>746</v>
      </c>
      <c r="D128" s="299"/>
      <c r="E128" s="299"/>
      <c r="F128" s="322" t="s">
        <v>798</v>
      </c>
      <c r="G128" s="299"/>
      <c r="H128" s="299" t="s">
        <v>850</v>
      </c>
      <c r="I128" s="299" t="s">
        <v>800</v>
      </c>
      <c r="J128" s="299" t="s">
        <v>849</v>
      </c>
      <c r="K128" s="347"/>
    </row>
    <row r="129" s="1" customFormat="1" ht="15" customHeight="1">
      <c r="B129" s="344"/>
      <c r="C129" s="299" t="s">
        <v>809</v>
      </c>
      <c r="D129" s="299"/>
      <c r="E129" s="299"/>
      <c r="F129" s="322" t="s">
        <v>804</v>
      </c>
      <c r="G129" s="299"/>
      <c r="H129" s="299" t="s">
        <v>810</v>
      </c>
      <c r="I129" s="299" t="s">
        <v>800</v>
      </c>
      <c r="J129" s="299">
        <v>15</v>
      </c>
      <c r="K129" s="347"/>
    </row>
    <row r="130" s="1" customFormat="1" ht="15" customHeight="1">
      <c r="B130" s="344"/>
      <c r="C130" s="325" t="s">
        <v>811</v>
      </c>
      <c r="D130" s="325"/>
      <c r="E130" s="325"/>
      <c r="F130" s="326" t="s">
        <v>804</v>
      </c>
      <c r="G130" s="325"/>
      <c r="H130" s="325" t="s">
        <v>812</v>
      </c>
      <c r="I130" s="325" t="s">
        <v>800</v>
      </c>
      <c r="J130" s="325">
        <v>15</v>
      </c>
      <c r="K130" s="347"/>
    </row>
    <row r="131" s="1" customFormat="1" ht="15" customHeight="1">
      <c r="B131" s="344"/>
      <c r="C131" s="325" t="s">
        <v>813</v>
      </c>
      <c r="D131" s="325"/>
      <c r="E131" s="325"/>
      <c r="F131" s="326" t="s">
        <v>804</v>
      </c>
      <c r="G131" s="325"/>
      <c r="H131" s="325" t="s">
        <v>814</v>
      </c>
      <c r="I131" s="325" t="s">
        <v>800</v>
      </c>
      <c r="J131" s="325">
        <v>20</v>
      </c>
      <c r="K131" s="347"/>
    </row>
    <row r="132" s="1" customFormat="1" ht="15" customHeight="1">
      <c r="B132" s="344"/>
      <c r="C132" s="325" t="s">
        <v>815</v>
      </c>
      <c r="D132" s="325"/>
      <c r="E132" s="325"/>
      <c r="F132" s="326" t="s">
        <v>804</v>
      </c>
      <c r="G132" s="325"/>
      <c r="H132" s="325" t="s">
        <v>816</v>
      </c>
      <c r="I132" s="325" t="s">
        <v>800</v>
      </c>
      <c r="J132" s="325">
        <v>20</v>
      </c>
      <c r="K132" s="347"/>
    </row>
    <row r="133" s="1" customFormat="1" ht="15" customHeight="1">
      <c r="B133" s="344"/>
      <c r="C133" s="299" t="s">
        <v>803</v>
      </c>
      <c r="D133" s="299"/>
      <c r="E133" s="299"/>
      <c r="F133" s="322" t="s">
        <v>804</v>
      </c>
      <c r="G133" s="299"/>
      <c r="H133" s="299" t="s">
        <v>838</v>
      </c>
      <c r="I133" s="299" t="s">
        <v>800</v>
      </c>
      <c r="J133" s="299">
        <v>50</v>
      </c>
      <c r="K133" s="347"/>
    </row>
    <row r="134" s="1" customFormat="1" ht="15" customHeight="1">
      <c r="B134" s="344"/>
      <c r="C134" s="299" t="s">
        <v>817</v>
      </c>
      <c r="D134" s="299"/>
      <c r="E134" s="299"/>
      <c r="F134" s="322" t="s">
        <v>804</v>
      </c>
      <c r="G134" s="299"/>
      <c r="H134" s="299" t="s">
        <v>838</v>
      </c>
      <c r="I134" s="299" t="s">
        <v>800</v>
      </c>
      <c r="J134" s="299">
        <v>50</v>
      </c>
      <c r="K134" s="347"/>
    </row>
    <row r="135" s="1" customFormat="1" ht="15" customHeight="1">
      <c r="B135" s="344"/>
      <c r="C135" s="299" t="s">
        <v>823</v>
      </c>
      <c r="D135" s="299"/>
      <c r="E135" s="299"/>
      <c r="F135" s="322" t="s">
        <v>804</v>
      </c>
      <c r="G135" s="299"/>
      <c r="H135" s="299" t="s">
        <v>838</v>
      </c>
      <c r="I135" s="299" t="s">
        <v>800</v>
      </c>
      <c r="J135" s="299">
        <v>50</v>
      </c>
      <c r="K135" s="347"/>
    </row>
    <row r="136" s="1" customFormat="1" ht="15" customHeight="1">
      <c r="B136" s="344"/>
      <c r="C136" s="299" t="s">
        <v>825</v>
      </c>
      <c r="D136" s="299"/>
      <c r="E136" s="299"/>
      <c r="F136" s="322" t="s">
        <v>804</v>
      </c>
      <c r="G136" s="299"/>
      <c r="H136" s="299" t="s">
        <v>838</v>
      </c>
      <c r="I136" s="299" t="s">
        <v>800</v>
      </c>
      <c r="J136" s="299">
        <v>50</v>
      </c>
      <c r="K136" s="347"/>
    </row>
    <row r="137" s="1" customFormat="1" ht="15" customHeight="1">
      <c r="B137" s="344"/>
      <c r="C137" s="299" t="s">
        <v>826</v>
      </c>
      <c r="D137" s="299"/>
      <c r="E137" s="299"/>
      <c r="F137" s="322" t="s">
        <v>804</v>
      </c>
      <c r="G137" s="299"/>
      <c r="H137" s="299" t="s">
        <v>851</v>
      </c>
      <c r="I137" s="299" t="s">
        <v>800</v>
      </c>
      <c r="J137" s="299">
        <v>255</v>
      </c>
      <c r="K137" s="347"/>
    </row>
    <row r="138" s="1" customFormat="1" ht="15" customHeight="1">
      <c r="B138" s="344"/>
      <c r="C138" s="299" t="s">
        <v>828</v>
      </c>
      <c r="D138" s="299"/>
      <c r="E138" s="299"/>
      <c r="F138" s="322" t="s">
        <v>798</v>
      </c>
      <c r="G138" s="299"/>
      <c r="H138" s="299" t="s">
        <v>852</v>
      </c>
      <c r="I138" s="299" t="s">
        <v>830</v>
      </c>
      <c r="J138" s="299"/>
      <c r="K138" s="347"/>
    </row>
    <row r="139" s="1" customFormat="1" ht="15" customHeight="1">
      <c r="B139" s="344"/>
      <c r="C139" s="299" t="s">
        <v>831</v>
      </c>
      <c r="D139" s="299"/>
      <c r="E139" s="299"/>
      <c r="F139" s="322" t="s">
        <v>798</v>
      </c>
      <c r="G139" s="299"/>
      <c r="H139" s="299" t="s">
        <v>853</v>
      </c>
      <c r="I139" s="299" t="s">
        <v>833</v>
      </c>
      <c r="J139" s="299"/>
      <c r="K139" s="347"/>
    </row>
    <row r="140" s="1" customFormat="1" ht="15" customHeight="1">
      <c r="B140" s="344"/>
      <c r="C140" s="299" t="s">
        <v>834</v>
      </c>
      <c r="D140" s="299"/>
      <c r="E140" s="299"/>
      <c r="F140" s="322" t="s">
        <v>798</v>
      </c>
      <c r="G140" s="299"/>
      <c r="H140" s="299" t="s">
        <v>834</v>
      </c>
      <c r="I140" s="299" t="s">
        <v>833</v>
      </c>
      <c r="J140" s="299"/>
      <c r="K140" s="347"/>
    </row>
    <row r="141" s="1" customFormat="1" ht="15" customHeight="1">
      <c r="B141" s="344"/>
      <c r="C141" s="299" t="s">
        <v>41</v>
      </c>
      <c r="D141" s="299"/>
      <c r="E141" s="299"/>
      <c r="F141" s="322" t="s">
        <v>798</v>
      </c>
      <c r="G141" s="299"/>
      <c r="H141" s="299" t="s">
        <v>854</v>
      </c>
      <c r="I141" s="299" t="s">
        <v>833</v>
      </c>
      <c r="J141" s="299"/>
      <c r="K141" s="347"/>
    </row>
    <row r="142" s="1" customFormat="1" ht="15" customHeight="1">
      <c r="B142" s="344"/>
      <c r="C142" s="299" t="s">
        <v>855</v>
      </c>
      <c r="D142" s="299"/>
      <c r="E142" s="299"/>
      <c r="F142" s="322" t="s">
        <v>798</v>
      </c>
      <c r="G142" s="299"/>
      <c r="H142" s="299" t="s">
        <v>856</v>
      </c>
      <c r="I142" s="299" t="s">
        <v>833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857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792</v>
      </c>
      <c r="D148" s="314"/>
      <c r="E148" s="314"/>
      <c r="F148" s="314" t="s">
        <v>793</v>
      </c>
      <c r="G148" s="315"/>
      <c r="H148" s="314" t="s">
        <v>57</v>
      </c>
      <c r="I148" s="314" t="s">
        <v>60</v>
      </c>
      <c r="J148" s="314" t="s">
        <v>794</v>
      </c>
      <c r="K148" s="313"/>
    </row>
    <row r="149" s="1" customFormat="1" ht="17.25" customHeight="1">
      <c r="B149" s="311"/>
      <c r="C149" s="316" t="s">
        <v>795</v>
      </c>
      <c r="D149" s="316"/>
      <c r="E149" s="316"/>
      <c r="F149" s="317" t="s">
        <v>796</v>
      </c>
      <c r="G149" s="318"/>
      <c r="H149" s="316"/>
      <c r="I149" s="316"/>
      <c r="J149" s="316" t="s">
        <v>797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801</v>
      </c>
      <c r="D151" s="299"/>
      <c r="E151" s="299"/>
      <c r="F151" s="352" t="s">
        <v>798</v>
      </c>
      <c r="G151" s="299"/>
      <c r="H151" s="351" t="s">
        <v>838</v>
      </c>
      <c r="I151" s="351" t="s">
        <v>800</v>
      </c>
      <c r="J151" s="351">
        <v>120</v>
      </c>
      <c r="K151" s="347"/>
    </row>
    <row r="152" s="1" customFormat="1" ht="15" customHeight="1">
      <c r="B152" s="324"/>
      <c r="C152" s="351" t="s">
        <v>847</v>
      </c>
      <c r="D152" s="299"/>
      <c r="E152" s="299"/>
      <c r="F152" s="352" t="s">
        <v>798</v>
      </c>
      <c r="G152" s="299"/>
      <c r="H152" s="351" t="s">
        <v>858</v>
      </c>
      <c r="I152" s="351" t="s">
        <v>800</v>
      </c>
      <c r="J152" s="351" t="s">
        <v>849</v>
      </c>
      <c r="K152" s="347"/>
    </row>
    <row r="153" s="1" customFormat="1" ht="15" customHeight="1">
      <c r="B153" s="324"/>
      <c r="C153" s="351" t="s">
        <v>746</v>
      </c>
      <c r="D153" s="299"/>
      <c r="E153" s="299"/>
      <c r="F153" s="352" t="s">
        <v>798</v>
      </c>
      <c r="G153" s="299"/>
      <c r="H153" s="351" t="s">
        <v>859</v>
      </c>
      <c r="I153" s="351" t="s">
        <v>800</v>
      </c>
      <c r="J153" s="351" t="s">
        <v>849</v>
      </c>
      <c r="K153" s="347"/>
    </row>
    <row r="154" s="1" customFormat="1" ht="15" customHeight="1">
      <c r="B154" s="324"/>
      <c r="C154" s="351" t="s">
        <v>803</v>
      </c>
      <c r="D154" s="299"/>
      <c r="E154" s="299"/>
      <c r="F154" s="352" t="s">
        <v>804</v>
      </c>
      <c r="G154" s="299"/>
      <c r="H154" s="351" t="s">
        <v>838</v>
      </c>
      <c r="I154" s="351" t="s">
        <v>800</v>
      </c>
      <c r="J154" s="351">
        <v>50</v>
      </c>
      <c r="K154" s="347"/>
    </row>
    <row r="155" s="1" customFormat="1" ht="15" customHeight="1">
      <c r="B155" s="324"/>
      <c r="C155" s="351" t="s">
        <v>806</v>
      </c>
      <c r="D155" s="299"/>
      <c r="E155" s="299"/>
      <c r="F155" s="352" t="s">
        <v>798</v>
      </c>
      <c r="G155" s="299"/>
      <c r="H155" s="351" t="s">
        <v>838</v>
      </c>
      <c r="I155" s="351" t="s">
        <v>808</v>
      </c>
      <c r="J155" s="351"/>
      <c r="K155" s="347"/>
    </row>
    <row r="156" s="1" customFormat="1" ht="15" customHeight="1">
      <c r="B156" s="324"/>
      <c r="C156" s="351" t="s">
        <v>817</v>
      </c>
      <c r="D156" s="299"/>
      <c r="E156" s="299"/>
      <c r="F156" s="352" t="s">
        <v>804</v>
      </c>
      <c r="G156" s="299"/>
      <c r="H156" s="351" t="s">
        <v>838</v>
      </c>
      <c r="I156" s="351" t="s">
        <v>800</v>
      </c>
      <c r="J156" s="351">
        <v>50</v>
      </c>
      <c r="K156" s="347"/>
    </row>
    <row r="157" s="1" customFormat="1" ht="15" customHeight="1">
      <c r="B157" s="324"/>
      <c r="C157" s="351" t="s">
        <v>825</v>
      </c>
      <c r="D157" s="299"/>
      <c r="E157" s="299"/>
      <c r="F157" s="352" t="s">
        <v>804</v>
      </c>
      <c r="G157" s="299"/>
      <c r="H157" s="351" t="s">
        <v>838</v>
      </c>
      <c r="I157" s="351" t="s">
        <v>800</v>
      </c>
      <c r="J157" s="351">
        <v>50</v>
      </c>
      <c r="K157" s="347"/>
    </row>
    <row r="158" s="1" customFormat="1" ht="15" customHeight="1">
      <c r="B158" s="324"/>
      <c r="C158" s="351" t="s">
        <v>823</v>
      </c>
      <c r="D158" s="299"/>
      <c r="E158" s="299"/>
      <c r="F158" s="352" t="s">
        <v>804</v>
      </c>
      <c r="G158" s="299"/>
      <c r="H158" s="351" t="s">
        <v>838</v>
      </c>
      <c r="I158" s="351" t="s">
        <v>800</v>
      </c>
      <c r="J158" s="351">
        <v>50</v>
      </c>
      <c r="K158" s="347"/>
    </row>
    <row r="159" s="1" customFormat="1" ht="15" customHeight="1">
      <c r="B159" s="324"/>
      <c r="C159" s="351" t="s">
        <v>99</v>
      </c>
      <c r="D159" s="299"/>
      <c r="E159" s="299"/>
      <c r="F159" s="352" t="s">
        <v>798</v>
      </c>
      <c r="G159" s="299"/>
      <c r="H159" s="351" t="s">
        <v>860</v>
      </c>
      <c r="I159" s="351" t="s">
        <v>800</v>
      </c>
      <c r="J159" s="351" t="s">
        <v>861</v>
      </c>
      <c r="K159" s="347"/>
    </row>
    <row r="160" s="1" customFormat="1" ht="15" customHeight="1">
      <c r="B160" s="324"/>
      <c r="C160" s="351" t="s">
        <v>862</v>
      </c>
      <c r="D160" s="299"/>
      <c r="E160" s="299"/>
      <c r="F160" s="352" t="s">
        <v>798</v>
      </c>
      <c r="G160" s="299"/>
      <c r="H160" s="351" t="s">
        <v>863</v>
      </c>
      <c r="I160" s="351" t="s">
        <v>833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864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792</v>
      </c>
      <c r="D166" s="314"/>
      <c r="E166" s="314"/>
      <c r="F166" s="314" t="s">
        <v>793</v>
      </c>
      <c r="G166" s="356"/>
      <c r="H166" s="357" t="s">
        <v>57</v>
      </c>
      <c r="I166" s="357" t="s">
        <v>60</v>
      </c>
      <c r="J166" s="314" t="s">
        <v>794</v>
      </c>
      <c r="K166" s="291"/>
    </row>
    <row r="167" s="1" customFormat="1" ht="17.25" customHeight="1">
      <c r="B167" s="292"/>
      <c r="C167" s="316" t="s">
        <v>795</v>
      </c>
      <c r="D167" s="316"/>
      <c r="E167" s="316"/>
      <c r="F167" s="317" t="s">
        <v>796</v>
      </c>
      <c r="G167" s="358"/>
      <c r="H167" s="359"/>
      <c r="I167" s="359"/>
      <c r="J167" s="316" t="s">
        <v>797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801</v>
      </c>
      <c r="D169" s="299"/>
      <c r="E169" s="299"/>
      <c r="F169" s="322" t="s">
        <v>798</v>
      </c>
      <c r="G169" s="299"/>
      <c r="H169" s="299" t="s">
        <v>838</v>
      </c>
      <c r="I169" s="299" t="s">
        <v>800</v>
      </c>
      <c r="J169" s="299">
        <v>120</v>
      </c>
      <c r="K169" s="347"/>
    </row>
    <row r="170" s="1" customFormat="1" ht="15" customHeight="1">
      <c r="B170" s="324"/>
      <c r="C170" s="299" t="s">
        <v>847</v>
      </c>
      <c r="D170" s="299"/>
      <c r="E170" s="299"/>
      <c r="F170" s="322" t="s">
        <v>798</v>
      </c>
      <c r="G170" s="299"/>
      <c r="H170" s="299" t="s">
        <v>848</v>
      </c>
      <c r="I170" s="299" t="s">
        <v>800</v>
      </c>
      <c r="J170" s="299" t="s">
        <v>849</v>
      </c>
      <c r="K170" s="347"/>
    </row>
    <row r="171" s="1" customFormat="1" ht="15" customHeight="1">
      <c r="B171" s="324"/>
      <c r="C171" s="299" t="s">
        <v>746</v>
      </c>
      <c r="D171" s="299"/>
      <c r="E171" s="299"/>
      <c r="F171" s="322" t="s">
        <v>798</v>
      </c>
      <c r="G171" s="299"/>
      <c r="H171" s="299" t="s">
        <v>865</v>
      </c>
      <c r="I171" s="299" t="s">
        <v>800</v>
      </c>
      <c r="J171" s="299" t="s">
        <v>849</v>
      </c>
      <c r="K171" s="347"/>
    </row>
    <row r="172" s="1" customFormat="1" ht="15" customHeight="1">
      <c r="B172" s="324"/>
      <c r="C172" s="299" t="s">
        <v>803</v>
      </c>
      <c r="D172" s="299"/>
      <c r="E172" s="299"/>
      <c r="F172" s="322" t="s">
        <v>804</v>
      </c>
      <c r="G172" s="299"/>
      <c r="H172" s="299" t="s">
        <v>865</v>
      </c>
      <c r="I172" s="299" t="s">
        <v>800</v>
      </c>
      <c r="J172" s="299">
        <v>50</v>
      </c>
      <c r="K172" s="347"/>
    </row>
    <row r="173" s="1" customFormat="1" ht="15" customHeight="1">
      <c r="B173" s="324"/>
      <c r="C173" s="299" t="s">
        <v>806</v>
      </c>
      <c r="D173" s="299"/>
      <c r="E173" s="299"/>
      <c r="F173" s="322" t="s">
        <v>798</v>
      </c>
      <c r="G173" s="299"/>
      <c r="H173" s="299" t="s">
        <v>865</v>
      </c>
      <c r="I173" s="299" t="s">
        <v>808</v>
      </c>
      <c r="J173" s="299"/>
      <c r="K173" s="347"/>
    </row>
    <row r="174" s="1" customFormat="1" ht="15" customHeight="1">
      <c r="B174" s="324"/>
      <c r="C174" s="299" t="s">
        <v>817</v>
      </c>
      <c r="D174" s="299"/>
      <c r="E174" s="299"/>
      <c r="F174" s="322" t="s">
        <v>804</v>
      </c>
      <c r="G174" s="299"/>
      <c r="H174" s="299" t="s">
        <v>865</v>
      </c>
      <c r="I174" s="299" t="s">
        <v>800</v>
      </c>
      <c r="J174" s="299">
        <v>50</v>
      </c>
      <c r="K174" s="347"/>
    </row>
    <row r="175" s="1" customFormat="1" ht="15" customHeight="1">
      <c r="B175" s="324"/>
      <c r="C175" s="299" t="s">
        <v>825</v>
      </c>
      <c r="D175" s="299"/>
      <c r="E175" s="299"/>
      <c r="F175" s="322" t="s">
        <v>804</v>
      </c>
      <c r="G175" s="299"/>
      <c r="H175" s="299" t="s">
        <v>865</v>
      </c>
      <c r="I175" s="299" t="s">
        <v>800</v>
      </c>
      <c r="J175" s="299">
        <v>50</v>
      </c>
      <c r="K175" s="347"/>
    </row>
    <row r="176" s="1" customFormat="1" ht="15" customHeight="1">
      <c r="B176" s="324"/>
      <c r="C176" s="299" t="s">
        <v>823</v>
      </c>
      <c r="D176" s="299"/>
      <c r="E176" s="299"/>
      <c r="F176" s="322" t="s">
        <v>804</v>
      </c>
      <c r="G176" s="299"/>
      <c r="H176" s="299" t="s">
        <v>865</v>
      </c>
      <c r="I176" s="299" t="s">
        <v>800</v>
      </c>
      <c r="J176" s="299">
        <v>50</v>
      </c>
      <c r="K176" s="347"/>
    </row>
    <row r="177" s="1" customFormat="1" ht="15" customHeight="1">
      <c r="B177" s="324"/>
      <c r="C177" s="299" t="s">
        <v>128</v>
      </c>
      <c r="D177" s="299"/>
      <c r="E177" s="299"/>
      <c r="F177" s="322" t="s">
        <v>798</v>
      </c>
      <c r="G177" s="299"/>
      <c r="H177" s="299" t="s">
        <v>866</v>
      </c>
      <c r="I177" s="299" t="s">
        <v>867</v>
      </c>
      <c r="J177" s="299"/>
      <c r="K177" s="347"/>
    </row>
    <row r="178" s="1" customFormat="1" ht="15" customHeight="1">
      <c r="B178" s="324"/>
      <c r="C178" s="299" t="s">
        <v>60</v>
      </c>
      <c r="D178" s="299"/>
      <c r="E178" s="299"/>
      <c r="F178" s="322" t="s">
        <v>798</v>
      </c>
      <c r="G178" s="299"/>
      <c r="H178" s="299" t="s">
        <v>868</v>
      </c>
      <c r="I178" s="299" t="s">
        <v>869</v>
      </c>
      <c r="J178" s="299">
        <v>1</v>
      </c>
      <c r="K178" s="347"/>
    </row>
    <row r="179" s="1" customFormat="1" ht="15" customHeight="1">
      <c r="B179" s="324"/>
      <c r="C179" s="299" t="s">
        <v>56</v>
      </c>
      <c r="D179" s="299"/>
      <c r="E179" s="299"/>
      <c r="F179" s="322" t="s">
        <v>798</v>
      </c>
      <c r="G179" s="299"/>
      <c r="H179" s="299" t="s">
        <v>870</v>
      </c>
      <c r="I179" s="299" t="s">
        <v>800</v>
      </c>
      <c r="J179" s="299">
        <v>20</v>
      </c>
      <c r="K179" s="347"/>
    </row>
    <row r="180" s="1" customFormat="1" ht="15" customHeight="1">
      <c r="B180" s="324"/>
      <c r="C180" s="299" t="s">
        <v>57</v>
      </c>
      <c r="D180" s="299"/>
      <c r="E180" s="299"/>
      <c r="F180" s="322" t="s">
        <v>798</v>
      </c>
      <c r="G180" s="299"/>
      <c r="H180" s="299" t="s">
        <v>871</v>
      </c>
      <c r="I180" s="299" t="s">
        <v>800</v>
      </c>
      <c r="J180" s="299">
        <v>255</v>
      </c>
      <c r="K180" s="347"/>
    </row>
    <row r="181" s="1" customFormat="1" ht="15" customHeight="1">
      <c r="B181" s="324"/>
      <c r="C181" s="299" t="s">
        <v>129</v>
      </c>
      <c r="D181" s="299"/>
      <c r="E181" s="299"/>
      <c r="F181" s="322" t="s">
        <v>798</v>
      </c>
      <c r="G181" s="299"/>
      <c r="H181" s="299" t="s">
        <v>762</v>
      </c>
      <c r="I181" s="299" t="s">
        <v>800</v>
      </c>
      <c r="J181" s="299">
        <v>10</v>
      </c>
      <c r="K181" s="347"/>
    </row>
    <row r="182" s="1" customFormat="1" ht="15" customHeight="1">
      <c r="B182" s="324"/>
      <c r="C182" s="299" t="s">
        <v>130</v>
      </c>
      <c r="D182" s="299"/>
      <c r="E182" s="299"/>
      <c r="F182" s="322" t="s">
        <v>798</v>
      </c>
      <c r="G182" s="299"/>
      <c r="H182" s="299" t="s">
        <v>872</v>
      </c>
      <c r="I182" s="299" t="s">
        <v>833</v>
      </c>
      <c r="J182" s="299"/>
      <c r="K182" s="347"/>
    </row>
    <row r="183" s="1" customFormat="1" ht="15" customHeight="1">
      <c r="B183" s="324"/>
      <c r="C183" s="299" t="s">
        <v>873</v>
      </c>
      <c r="D183" s="299"/>
      <c r="E183" s="299"/>
      <c r="F183" s="322" t="s">
        <v>798</v>
      </c>
      <c r="G183" s="299"/>
      <c r="H183" s="299" t="s">
        <v>874</v>
      </c>
      <c r="I183" s="299" t="s">
        <v>833</v>
      </c>
      <c r="J183" s="299"/>
      <c r="K183" s="347"/>
    </row>
    <row r="184" s="1" customFormat="1" ht="15" customHeight="1">
      <c r="B184" s="324"/>
      <c r="C184" s="299" t="s">
        <v>862</v>
      </c>
      <c r="D184" s="299"/>
      <c r="E184" s="299"/>
      <c r="F184" s="322" t="s">
        <v>798</v>
      </c>
      <c r="G184" s="299"/>
      <c r="H184" s="299" t="s">
        <v>875</v>
      </c>
      <c r="I184" s="299" t="s">
        <v>833</v>
      </c>
      <c r="J184" s="299"/>
      <c r="K184" s="347"/>
    </row>
    <row r="185" s="1" customFormat="1" ht="15" customHeight="1">
      <c r="B185" s="324"/>
      <c r="C185" s="299" t="s">
        <v>132</v>
      </c>
      <c r="D185" s="299"/>
      <c r="E185" s="299"/>
      <c r="F185" s="322" t="s">
        <v>804</v>
      </c>
      <c r="G185" s="299"/>
      <c r="H185" s="299" t="s">
        <v>876</v>
      </c>
      <c r="I185" s="299" t="s">
        <v>800</v>
      </c>
      <c r="J185" s="299">
        <v>50</v>
      </c>
      <c r="K185" s="347"/>
    </row>
    <row r="186" s="1" customFormat="1" ht="15" customHeight="1">
      <c r="B186" s="324"/>
      <c r="C186" s="299" t="s">
        <v>877</v>
      </c>
      <c r="D186" s="299"/>
      <c r="E186" s="299"/>
      <c r="F186" s="322" t="s">
        <v>804</v>
      </c>
      <c r="G186" s="299"/>
      <c r="H186" s="299" t="s">
        <v>878</v>
      </c>
      <c r="I186" s="299" t="s">
        <v>879</v>
      </c>
      <c r="J186" s="299"/>
      <c r="K186" s="347"/>
    </row>
    <row r="187" s="1" customFormat="1" ht="15" customHeight="1">
      <c r="B187" s="324"/>
      <c r="C187" s="299" t="s">
        <v>880</v>
      </c>
      <c r="D187" s="299"/>
      <c r="E187" s="299"/>
      <c r="F187" s="322" t="s">
        <v>804</v>
      </c>
      <c r="G187" s="299"/>
      <c r="H187" s="299" t="s">
        <v>881</v>
      </c>
      <c r="I187" s="299" t="s">
        <v>879</v>
      </c>
      <c r="J187" s="299"/>
      <c r="K187" s="347"/>
    </row>
    <row r="188" s="1" customFormat="1" ht="15" customHeight="1">
      <c r="B188" s="324"/>
      <c r="C188" s="299" t="s">
        <v>882</v>
      </c>
      <c r="D188" s="299"/>
      <c r="E188" s="299"/>
      <c r="F188" s="322" t="s">
        <v>804</v>
      </c>
      <c r="G188" s="299"/>
      <c r="H188" s="299" t="s">
        <v>883</v>
      </c>
      <c r="I188" s="299" t="s">
        <v>879</v>
      </c>
      <c r="J188" s="299"/>
      <c r="K188" s="347"/>
    </row>
    <row r="189" s="1" customFormat="1" ht="15" customHeight="1">
      <c r="B189" s="324"/>
      <c r="C189" s="360" t="s">
        <v>884</v>
      </c>
      <c r="D189" s="299"/>
      <c r="E189" s="299"/>
      <c r="F189" s="322" t="s">
        <v>804</v>
      </c>
      <c r="G189" s="299"/>
      <c r="H189" s="299" t="s">
        <v>885</v>
      </c>
      <c r="I189" s="299" t="s">
        <v>886</v>
      </c>
      <c r="J189" s="361" t="s">
        <v>887</v>
      </c>
      <c r="K189" s="347"/>
    </row>
    <row r="190" s="1" customFormat="1" ht="15" customHeight="1">
      <c r="B190" s="324"/>
      <c r="C190" s="360" t="s">
        <v>45</v>
      </c>
      <c r="D190" s="299"/>
      <c r="E190" s="299"/>
      <c r="F190" s="322" t="s">
        <v>798</v>
      </c>
      <c r="G190" s="299"/>
      <c r="H190" s="296" t="s">
        <v>888</v>
      </c>
      <c r="I190" s="299" t="s">
        <v>889</v>
      </c>
      <c r="J190" s="299"/>
      <c r="K190" s="347"/>
    </row>
    <row r="191" s="1" customFormat="1" ht="15" customHeight="1">
      <c r="B191" s="324"/>
      <c r="C191" s="360" t="s">
        <v>890</v>
      </c>
      <c r="D191" s="299"/>
      <c r="E191" s="299"/>
      <c r="F191" s="322" t="s">
        <v>798</v>
      </c>
      <c r="G191" s="299"/>
      <c r="H191" s="299" t="s">
        <v>891</v>
      </c>
      <c r="I191" s="299" t="s">
        <v>833</v>
      </c>
      <c r="J191" s="299"/>
      <c r="K191" s="347"/>
    </row>
    <row r="192" s="1" customFormat="1" ht="15" customHeight="1">
      <c r="B192" s="324"/>
      <c r="C192" s="360" t="s">
        <v>892</v>
      </c>
      <c r="D192" s="299"/>
      <c r="E192" s="299"/>
      <c r="F192" s="322" t="s">
        <v>798</v>
      </c>
      <c r="G192" s="299"/>
      <c r="H192" s="299" t="s">
        <v>893</v>
      </c>
      <c r="I192" s="299" t="s">
        <v>833</v>
      </c>
      <c r="J192" s="299"/>
      <c r="K192" s="347"/>
    </row>
    <row r="193" s="1" customFormat="1" ht="15" customHeight="1">
      <c r="B193" s="324"/>
      <c r="C193" s="360" t="s">
        <v>894</v>
      </c>
      <c r="D193" s="299"/>
      <c r="E193" s="299"/>
      <c r="F193" s="322" t="s">
        <v>804</v>
      </c>
      <c r="G193" s="299"/>
      <c r="H193" s="299" t="s">
        <v>895</v>
      </c>
      <c r="I193" s="299" t="s">
        <v>833</v>
      </c>
      <c r="J193" s="299"/>
      <c r="K193" s="347"/>
    </row>
    <row r="194" s="1" customFormat="1" ht="15" customHeight="1">
      <c r="B194" s="353"/>
      <c r="C194" s="362"/>
      <c r="D194" s="333"/>
      <c r="E194" s="333"/>
      <c r="F194" s="333"/>
      <c r="G194" s="333"/>
      <c r="H194" s="333"/>
      <c r="I194" s="333"/>
      <c r="J194" s="333"/>
      <c r="K194" s="354"/>
    </row>
    <row r="195" s="1" customFormat="1" ht="18.75" customHeight="1">
      <c r="B195" s="335"/>
      <c r="C195" s="345"/>
      <c r="D195" s="345"/>
      <c r="E195" s="345"/>
      <c r="F195" s="355"/>
      <c r="G195" s="345"/>
      <c r="H195" s="345"/>
      <c r="I195" s="345"/>
      <c r="J195" s="345"/>
      <c r="K195" s="335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07"/>
      <c r="C197" s="307"/>
      <c r="D197" s="307"/>
      <c r="E197" s="307"/>
      <c r="F197" s="307"/>
      <c r="G197" s="307"/>
      <c r="H197" s="307"/>
      <c r="I197" s="307"/>
      <c r="J197" s="307"/>
      <c r="K197" s="307"/>
    </row>
    <row r="198" s="1" customFormat="1" ht="13.5">
      <c r="B198" s="286"/>
      <c r="C198" s="287"/>
      <c r="D198" s="287"/>
      <c r="E198" s="287"/>
      <c r="F198" s="287"/>
      <c r="G198" s="287"/>
      <c r="H198" s="287"/>
      <c r="I198" s="287"/>
      <c r="J198" s="287"/>
      <c r="K198" s="288"/>
    </row>
    <row r="199" s="1" customFormat="1" ht="21">
      <c r="B199" s="289"/>
      <c r="C199" s="290" t="s">
        <v>896</v>
      </c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5.5" customHeight="1">
      <c r="B200" s="289"/>
      <c r="C200" s="363" t="s">
        <v>897</v>
      </c>
      <c r="D200" s="363"/>
      <c r="E200" s="363"/>
      <c r="F200" s="363" t="s">
        <v>898</v>
      </c>
      <c r="G200" s="364"/>
      <c r="H200" s="363" t="s">
        <v>899</v>
      </c>
      <c r="I200" s="363"/>
      <c r="J200" s="363"/>
      <c r="K200" s="291"/>
    </row>
    <row r="201" s="1" customFormat="1" ht="5.25" customHeight="1">
      <c r="B201" s="324"/>
      <c r="C201" s="319"/>
      <c r="D201" s="319"/>
      <c r="E201" s="319"/>
      <c r="F201" s="319"/>
      <c r="G201" s="345"/>
      <c r="H201" s="319"/>
      <c r="I201" s="319"/>
      <c r="J201" s="319"/>
      <c r="K201" s="347"/>
    </row>
    <row r="202" s="1" customFormat="1" ht="15" customHeight="1">
      <c r="B202" s="324"/>
      <c r="C202" s="299" t="s">
        <v>889</v>
      </c>
      <c r="D202" s="299"/>
      <c r="E202" s="299"/>
      <c r="F202" s="322" t="s">
        <v>46</v>
      </c>
      <c r="G202" s="299"/>
      <c r="H202" s="299" t="s">
        <v>900</v>
      </c>
      <c r="I202" s="299"/>
      <c r="J202" s="299"/>
      <c r="K202" s="347"/>
    </row>
    <row r="203" s="1" customFormat="1" ht="15" customHeight="1">
      <c r="B203" s="324"/>
      <c r="C203" s="299"/>
      <c r="D203" s="299"/>
      <c r="E203" s="299"/>
      <c r="F203" s="322" t="s">
        <v>47</v>
      </c>
      <c r="G203" s="299"/>
      <c r="H203" s="299" t="s">
        <v>901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50</v>
      </c>
      <c r="G204" s="299"/>
      <c r="H204" s="299" t="s">
        <v>902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48</v>
      </c>
      <c r="G205" s="299"/>
      <c r="H205" s="299" t="s">
        <v>903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49</v>
      </c>
      <c r="G206" s="299"/>
      <c r="H206" s="299" t="s">
        <v>904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/>
      <c r="G207" s="299"/>
      <c r="H207" s="299"/>
      <c r="I207" s="299"/>
      <c r="J207" s="299"/>
      <c r="K207" s="347"/>
    </row>
    <row r="208" s="1" customFormat="1" ht="15" customHeight="1">
      <c r="B208" s="324"/>
      <c r="C208" s="299" t="s">
        <v>845</v>
      </c>
      <c r="D208" s="299"/>
      <c r="E208" s="299"/>
      <c r="F208" s="322" t="s">
        <v>82</v>
      </c>
      <c r="G208" s="299"/>
      <c r="H208" s="299" t="s">
        <v>905</v>
      </c>
      <c r="I208" s="299"/>
      <c r="J208" s="299"/>
      <c r="K208" s="347"/>
    </row>
    <row r="209" s="1" customFormat="1" ht="15" customHeight="1">
      <c r="B209" s="324"/>
      <c r="C209" s="299"/>
      <c r="D209" s="299"/>
      <c r="E209" s="299"/>
      <c r="F209" s="322" t="s">
        <v>740</v>
      </c>
      <c r="G209" s="299"/>
      <c r="H209" s="299" t="s">
        <v>741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738</v>
      </c>
      <c r="G210" s="299"/>
      <c r="H210" s="299" t="s">
        <v>906</v>
      </c>
      <c r="I210" s="299"/>
      <c r="J210" s="299"/>
      <c r="K210" s="347"/>
    </row>
    <row r="211" s="1" customFormat="1" ht="15" customHeight="1">
      <c r="B211" s="365"/>
      <c r="C211" s="299"/>
      <c r="D211" s="299"/>
      <c r="E211" s="299"/>
      <c r="F211" s="322" t="s">
        <v>742</v>
      </c>
      <c r="G211" s="360"/>
      <c r="H211" s="351" t="s">
        <v>743</v>
      </c>
      <c r="I211" s="351"/>
      <c r="J211" s="351"/>
      <c r="K211" s="366"/>
    </row>
    <row r="212" s="1" customFormat="1" ht="15" customHeight="1">
      <c r="B212" s="365"/>
      <c r="C212" s="299"/>
      <c r="D212" s="299"/>
      <c r="E212" s="299"/>
      <c r="F212" s="322" t="s">
        <v>744</v>
      </c>
      <c r="G212" s="360"/>
      <c r="H212" s="351" t="s">
        <v>907</v>
      </c>
      <c r="I212" s="351"/>
      <c r="J212" s="351"/>
      <c r="K212" s="366"/>
    </row>
    <row r="213" s="1" customFormat="1" ht="15" customHeight="1">
      <c r="B213" s="365"/>
      <c r="C213" s="299"/>
      <c r="D213" s="299"/>
      <c r="E213" s="299"/>
      <c r="F213" s="322"/>
      <c r="G213" s="360"/>
      <c r="H213" s="351"/>
      <c r="I213" s="351"/>
      <c r="J213" s="351"/>
      <c r="K213" s="366"/>
    </row>
    <row r="214" s="1" customFormat="1" ht="15" customHeight="1">
      <c r="B214" s="365"/>
      <c r="C214" s="299" t="s">
        <v>869</v>
      </c>
      <c r="D214" s="299"/>
      <c r="E214" s="299"/>
      <c r="F214" s="322">
        <v>1</v>
      </c>
      <c r="G214" s="360"/>
      <c r="H214" s="351" t="s">
        <v>908</v>
      </c>
      <c r="I214" s="351"/>
      <c r="J214" s="351"/>
      <c r="K214" s="366"/>
    </row>
    <row r="215" s="1" customFormat="1" ht="15" customHeight="1">
      <c r="B215" s="365"/>
      <c r="C215" s="299"/>
      <c r="D215" s="299"/>
      <c r="E215" s="299"/>
      <c r="F215" s="322">
        <v>2</v>
      </c>
      <c r="G215" s="360"/>
      <c r="H215" s="351" t="s">
        <v>909</v>
      </c>
      <c r="I215" s="351"/>
      <c r="J215" s="351"/>
      <c r="K215" s="366"/>
    </row>
    <row r="216" s="1" customFormat="1" ht="15" customHeight="1">
      <c r="B216" s="365"/>
      <c r="C216" s="299"/>
      <c r="D216" s="299"/>
      <c r="E216" s="299"/>
      <c r="F216" s="322">
        <v>3</v>
      </c>
      <c r="G216" s="360"/>
      <c r="H216" s="351" t="s">
        <v>910</v>
      </c>
      <c r="I216" s="351"/>
      <c r="J216" s="351"/>
      <c r="K216" s="366"/>
    </row>
    <row r="217" s="1" customFormat="1" ht="15" customHeight="1">
      <c r="B217" s="365"/>
      <c r="C217" s="299"/>
      <c r="D217" s="299"/>
      <c r="E217" s="299"/>
      <c r="F217" s="322">
        <v>4</v>
      </c>
      <c r="G217" s="360"/>
      <c r="H217" s="351" t="s">
        <v>911</v>
      </c>
      <c r="I217" s="351"/>
      <c r="J217" s="351"/>
      <c r="K217" s="366"/>
    </row>
    <row r="218" s="1" customFormat="1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2021-01-22T14:10:14Z</dcterms:created>
  <dcterms:modified xsi:type="dcterms:W3CDTF">2021-01-22T14:10:26Z</dcterms:modified>
</cp:coreProperties>
</file>