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2"/>
  </bookViews>
  <sheets>
    <sheet name="Rekapitulace stavby" sheetId="1" r:id="rId1"/>
    <sheet name="TO-01-1 - technologické ř..." sheetId="2" r:id="rId2"/>
    <sheet name="TO-01-2 - technologické ř..." sheetId="3" r:id="rId3"/>
  </sheets>
  <definedNames>
    <definedName name="_xlnm._FilterDatabase" localSheetId="1" hidden="1">'TO-01-1 - technologické ř...'!$C$83:$K$151</definedName>
    <definedName name="_xlnm._FilterDatabase" localSheetId="2" hidden="1">'TO-01-2 - technologické ř...'!$C$94:$K$193</definedName>
    <definedName name="_xlnm.Print_Area" localSheetId="0">'Rekapitulace stavby'!$D$4:$AO$36,'Rekapitulace stavby'!$C$42:$AQ$57</definedName>
    <definedName name="_xlnm.Print_Area" localSheetId="1">'TO-01-1 - technologické ř...'!$C$45:$J$65,'TO-01-1 - technologické ř...'!$C$71:$K$151</definedName>
    <definedName name="_xlnm.Print_Area" localSheetId="2">'TO-01-2 - technologické ř...'!$C$45:$J$76,'TO-01-2 - technologické ř...'!$C$82:$K$193</definedName>
    <definedName name="_xlnm.Print_Titles" localSheetId="0">'Rekapitulace stavby'!$52:$52</definedName>
    <definedName name="_xlnm.Print_Titles" localSheetId="1">'TO-01-1 - technologické ř...'!$83:$83</definedName>
    <definedName name="_xlnm.Print_Titles" localSheetId="2">'TO-01-2 - technologické ř...'!$94:$94</definedName>
  </definedNames>
  <calcPr calcId="152511"/>
</workbook>
</file>

<file path=xl/sharedStrings.xml><?xml version="1.0" encoding="utf-8"?>
<sst xmlns="http://schemas.openxmlformats.org/spreadsheetml/2006/main" count="1864" uniqueCount="416">
  <si>
    <t>Export Komplet</t>
  </si>
  <si>
    <t>VZ</t>
  </si>
  <si>
    <t>2.0</t>
  </si>
  <si>
    <t/>
  </si>
  <si>
    <t>False</t>
  </si>
  <si>
    <t>{f78457b8-cd8d-4bca-a91f-9641a471adb4}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</si>
  <si>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</si>
  <si>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</si>
  <si>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</si>
  <si>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</si>
  <si>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</si>
  <si>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</si>
  <si>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</si>
  <si>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</si>
  <si>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</si>
  <si>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20_06_12-1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</si>
  <si>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</si>
  <si>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</si>
  <si>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FONTÁNY BRUSEL - TO-01 technologie šachty</t>
  </si>
  <si>
    <t>KSO:</t>
  </si>
  <si>
    <t>825 59 11</t>
  </si>
  <si>
    <t>CC-CZ:</t>
  </si>
  <si>
    <t>24208</t>
  </si>
  <si>
    <t>Místo:</t>
  </si>
  <si>
    <t>HUSOVA ULICE CHRUDIM</t>
  </si>
  <si>
    <t>Datum:</t>
  </si>
  <si>
    <t>12. 6. 2020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</si>
  <si>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</si>
  <si>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</si>
  <si>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</si>
  <si>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</si>
  <si>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</si>
  <si>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</si>
  <si>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</si>
  <si>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</si>
  <si>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</si>
  <si>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45521816</t>
  </si>
  <si>
    <t>Ing. Miloslav Jelínek</t>
  </si>
  <si>
    <t>CZ45521816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</si>
  <si>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</si>
  <si>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</si>
  <si>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</si>
  <si>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</si>
  <si>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</si>
  <si>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</si>
  <si>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</si>
  <si>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</si>
  <si>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</si>
  <si>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</si>
  <si>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</si>
  <si>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</si>
  <si>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</si>
  <si>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</si>
  <si>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</si>
  <si>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</si>
  <si>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</si>
  <si>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</si>
  <si>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</si>
  <si>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</si>
  <si>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</si>
  <si>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</si>
  <si>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</si>
  <si>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</si>
  <si>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</si>
  <si>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</si>
  <si>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</si>
  <si>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</si>
  <si>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</si>
  <si>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</si>
  <si>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</si>
  <si>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</si>
  <si>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</si>
  <si>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</si>
  <si>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</si>
  <si>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</si>
  <si>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</si>
  <si>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</si>
  <si>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</si>
  <si>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</si>
  <si>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</si>
  <si>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</si>
  <si>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</si>
  <si>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TO-01-1</t>
  </si>
  <si>
    <t>technologické řešení šachty</t>
  </si>
  <si>
    <t>STA</t>
  </si>
  <si>
    <t>1</t>
  </si>
  <si>
    <t>{33305a0d-5130-4bcc-9763-c1f10c902eb4}</t>
  </si>
  <si>
    <t>2</t>
  </si>
  <si>
    <t>TO-01-2</t>
  </si>
  <si>
    <t>technologické řešení šachty - elektroinstalace šachty</t>
  </si>
  <si>
    <t>{ed746971-8f4e-4489-a50e-655ff9979306}</t>
  </si>
  <si>
    <t>KRYCÍ LIST SOUPISU PRACÍ</t>
  </si>
  <si>
    <t>Objekt:</t>
  </si>
  <si>
    <t>TO-01-1 - technologické řešení šachty</t>
  </si>
  <si>
    <t>Tomáš Řádek</t>
  </si>
  <si>
    <t>REKAPITULACE ČLENĚNÍ SOUPISU PRACÍ</t>
  </si>
  <si>
    <t>Kód dílu - Popis</t>
  </si>
  <si>
    <t>Cena celkem [CZK]</t>
  </si>
  <si>
    <t>-1</t>
  </si>
  <si>
    <t>D1 - I. Technologie úpravny vody</t>
  </si>
  <si>
    <t>D2 - II. Okruh výtrysku</t>
  </si>
  <si>
    <t>D3 - III. Zámečnické konstrukce</t>
  </si>
  <si>
    <t>D4 - IV. Technologická šachta</t>
  </si>
  <si>
    <t>D5 - V. Montáž, doprava,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</si>
  <si>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</si>
  <si>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</si>
  <si>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</si>
  <si>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</si>
  <si>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</si>
  <si>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</si>
  <si>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</si>
  <si>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</si>
  <si>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</si>
  <si>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</si>
  <si>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</si>
  <si>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</si>
  <si>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</si>
  <si>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</si>
  <si>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I. Technologie úpravny vody</t>
  </si>
  <si>
    <t>ROZPOCET</t>
  </si>
  <si>
    <t>M</t>
  </si>
  <si>
    <t>Pol1</t>
  </si>
  <si>
    <t>1.1 - Pískový jednovrství laminátový filtr; Ø500 mm, ovzduš. a vypouštěcí ventil</t>
  </si>
  <si>
    <t>ks</t>
  </si>
  <si>
    <t>8</t>
  </si>
  <si>
    <t>4</t>
  </si>
  <si>
    <t>1921117010</t>
  </si>
  <si>
    <t>PP</t>
  </si>
  <si>
    <t>Pol2</t>
  </si>
  <si>
    <t>1.2 - Ventil filtrace šesticestný G6/4" - automatický - časové řízení - horní umístění</t>
  </si>
  <si>
    <t>-1495419755</t>
  </si>
  <si>
    <t>3</t>
  </si>
  <si>
    <t>Pol3</t>
  </si>
  <si>
    <t>Písková náplň - hrubý písek, frakce 1-2mm</t>
  </si>
  <si>
    <t>kg</t>
  </si>
  <si>
    <t>-326274211</t>
  </si>
  <si>
    <t>Pol4</t>
  </si>
  <si>
    <t>Písková náplň - jemný písek, frakce 0,4-0,8mm</t>
  </si>
  <si>
    <t>-1334060613</t>
  </si>
  <si>
    <t>5</t>
  </si>
  <si>
    <t>Pol5</t>
  </si>
  <si>
    <t>1.3 - Čerpadlo filtrace horizontální s předfiltrem plast Q=4,0m³/hod, H=10m, P=0,29kW, U=230V</t>
  </si>
  <si>
    <t>1394171338</t>
  </si>
  <si>
    <t>6</t>
  </si>
  <si>
    <t>Pol6</t>
  </si>
  <si>
    <t>1.4 - UV reaktor nízkotlaký, P=0,11kW, U=230V</t>
  </si>
  <si>
    <t>-1343852037</t>
  </si>
  <si>
    <t>7</t>
  </si>
  <si>
    <t>Pol7</t>
  </si>
  <si>
    <t>1.5 - Chlorátor potrubní DN40</t>
  </si>
  <si>
    <t>-329912513</t>
  </si>
  <si>
    <t>Pol8</t>
  </si>
  <si>
    <t>1.6 - Zachycovač mechanických nečistot DN25 - manuální</t>
  </si>
  <si>
    <t>-2090027856</t>
  </si>
  <si>
    <t>9</t>
  </si>
  <si>
    <t>Pol9</t>
  </si>
  <si>
    <t>1.7 - Změkčovací stanice - kabinet</t>
  </si>
  <si>
    <t>-1303763757</t>
  </si>
  <si>
    <t>10</t>
  </si>
  <si>
    <t>Pol10</t>
  </si>
  <si>
    <t>1.8 - Ventil s el. pohonem G 1'', P=15W, U=230V</t>
  </si>
  <si>
    <t>190270750</t>
  </si>
  <si>
    <t>11</t>
  </si>
  <si>
    <t>Pol11</t>
  </si>
  <si>
    <t>1.9 - Kalové čerpadlo - kalník - Q=7,5m³/hod, H=4,2m, P=0,52kW, U=230V</t>
  </si>
  <si>
    <t>-829844834</t>
  </si>
  <si>
    <t>12</t>
  </si>
  <si>
    <t>Pol12</t>
  </si>
  <si>
    <t>1.10 - Kalové čerpadlo - AN - Q=10,2m³/hod, H=4m, P=0,7kW, U=230V</t>
  </si>
  <si>
    <t>667466898</t>
  </si>
  <si>
    <t>D2</t>
  </si>
  <si>
    <t>II. Okruh výtrysku</t>
  </si>
  <si>
    <t>13</t>
  </si>
  <si>
    <t>Pol13</t>
  </si>
  <si>
    <t>1.11 - Čerpadlo výtrysku horizontální litina Q=10,0m³/hod, H=14,2m, P=1,1kW, U=230/400V</t>
  </si>
  <si>
    <t>-1023886146</t>
  </si>
  <si>
    <t>14</t>
  </si>
  <si>
    <t>Pol14</t>
  </si>
  <si>
    <t>1.12 - Zachycovač hrubých nečistot DN80/100 - plast</t>
  </si>
  <si>
    <t>-1262689360</t>
  </si>
  <si>
    <t>Pol15</t>
  </si>
  <si>
    <t>1.13 - Tryska Ø50mm - nerez, G1"</t>
  </si>
  <si>
    <t>1310005604</t>
  </si>
  <si>
    <t>16</t>
  </si>
  <si>
    <t>Pol16</t>
  </si>
  <si>
    <t>1.14 - LED reflektor RGB - 27W vč. ovládací jednotky</t>
  </si>
  <si>
    <t>-1545346526</t>
  </si>
  <si>
    <t>D3</t>
  </si>
  <si>
    <t>III. Zámečnické konstrukce</t>
  </si>
  <si>
    <t>17</t>
  </si>
  <si>
    <t>Pol17</t>
  </si>
  <si>
    <t>1.15 - Nerezový kombiprostup výtrysku (výtlak, přeliv, vypouštění, elektro)</t>
  </si>
  <si>
    <t>1476061667</t>
  </si>
  <si>
    <t>18</t>
  </si>
  <si>
    <t>Pol18</t>
  </si>
  <si>
    <t>1.16 - Nerezový sací koš filtrace DN40</t>
  </si>
  <si>
    <t>1044575575</t>
  </si>
  <si>
    <t>19</t>
  </si>
  <si>
    <t>Pol19</t>
  </si>
  <si>
    <t>1.17 - Nerezový sací koš výtrysku DN65</t>
  </si>
  <si>
    <t>-946416960</t>
  </si>
  <si>
    <t>20</t>
  </si>
  <si>
    <t>Pol20</t>
  </si>
  <si>
    <t>1.18 - Nerezový nástavec trysky DN40/25</t>
  </si>
  <si>
    <t>650072504</t>
  </si>
  <si>
    <t>Pol21</t>
  </si>
  <si>
    <t>1.19  -Nerezový komínek odvětrání DN100</t>
  </si>
  <si>
    <t>-1948191737</t>
  </si>
  <si>
    <t>22</t>
  </si>
  <si>
    <t>Pol22</t>
  </si>
  <si>
    <t>1.20 - Nerezový box odvětrání DN100 vč. mřížky</t>
  </si>
  <si>
    <t>1356934324</t>
  </si>
  <si>
    <t>23</t>
  </si>
  <si>
    <t>Pol23</t>
  </si>
  <si>
    <t>1.21 - Pororošt kalníku - kompozit</t>
  </si>
  <si>
    <t>-1689625890</t>
  </si>
  <si>
    <t>D4</t>
  </si>
  <si>
    <t>IV. Technologická šachta</t>
  </si>
  <si>
    <t>24</t>
  </si>
  <si>
    <t>Pol24</t>
  </si>
  <si>
    <t>1.22 - Technologická šachta 3,5x2,0x2,2 - PP svařenec, desky 15mm, vnější výztuhy 2,2x0,1x0,015m, komínek 0,8x0,8m, kalník podlahový 0,5x0,5x0,5m, vevařená akumulační nádrž 2,0x1,5m s výztuhami</t>
  </si>
  <si>
    <t>-466707601</t>
  </si>
  <si>
    <t>D5</t>
  </si>
  <si>
    <t>V. Montáž, doprava, ostatní</t>
  </si>
  <si>
    <t>25</t>
  </si>
  <si>
    <t>K</t>
  </si>
  <si>
    <t>Pol25</t>
  </si>
  <si>
    <t>Montáž</t>
  </si>
  <si>
    <t>kpl</t>
  </si>
  <si>
    <t>115250269</t>
  </si>
  <si>
    <t>26</t>
  </si>
  <si>
    <t>Pol26</t>
  </si>
  <si>
    <t>Doprava</t>
  </si>
  <si>
    <t>-693962883</t>
  </si>
  <si>
    <t>27</t>
  </si>
  <si>
    <t>Pol27</t>
  </si>
  <si>
    <t>Instalační materiál</t>
  </si>
  <si>
    <t>1009994225</t>
  </si>
  <si>
    <t>28</t>
  </si>
  <si>
    <t>Pol28</t>
  </si>
  <si>
    <t>Ostatní práce (dílenská dokumentace, návody)</t>
  </si>
  <si>
    <t>1526573429</t>
  </si>
  <si>
    <t>29</t>
  </si>
  <si>
    <t>Pol29</t>
  </si>
  <si>
    <t>Komplexní a tlakové zkoušky</t>
  </si>
  <si>
    <t>456093226</t>
  </si>
  <si>
    <t>30</t>
  </si>
  <si>
    <t>Pol30</t>
  </si>
  <si>
    <t>Uvedení do provozu, provozní náplň chemie, zkušební provoz</t>
  </si>
  <si>
    <t>527826030</t>
  </si>
  <si>
    <t>31</t>
  </si>
  <si>
    <t>Pol31</t>
  </si>
  <si>
    <t>Vedlejší náklady</t>
  </si>
  <si>
    <t>-1027611273</t>
  </si>
  <si>
    <t>TO-01-2 - technologické řešení šachty - elektroinstalace šachty</t>
  </si>
  <si>
    <t xml:space="preserve"> </t>
  </si>
  <si>
    <t>Bedřich Cvrček</t>
  </si>
  <si>
    <t>D1 - I. Elektroinstalace</t>
  </si>
  <si>
    <t xml:space="preserve">    D2 - ROZVADĚČ</t>
  </si>
  <si>
    <t xml:space="preserve">    D3 - ŘADOVÉ SVORNICE RSA 4</t>
  </si>
  <si>
    <t xml:space="preserve">    D4 - SONDY k HLADINOVÉMU RELÉ</t>
  </si>
  <si>
    <t xml:space="preserve">    D5 - SPÍNACÍ HODINY</t>
  </si>
  <si>
    <t xml:space="preserve">    D6 - HLADINOVÉ RELÉ</t>
  </si>
  <si>
    <t xml:space="preserve">    D7 - STROPNÍ A NÁSTĚNNÁ SVÍTIDLA</t>
  </si>
  <si>
    <t xml:space="preserve">    D8 - SPÍNAČ, PŘEPÍNAČ, PRAKTIK IP 44 (PLAST)</t>
  </si>
  <si>
    <t xml:space="preserve">    D9 - SVORKOVNICE KRABICOVÁ</t>
  </si>
  <si>
    <t xml:space="preserve">    D10 - ŠNŮRA STŘEDNÍ PRYŽOVÁ</t>
  </si>
  <si>
    <t xml:space="preserve">    D11 - KABEL SILOVÝ,IZOLACE PVC S VODIČEM PE</t>
  </si>
  <si>
    <t xml:space="preserve">    D12 - OHEBNÁ CHRÁNIČKA KOPOFLEX</t>
  </si>
  <si>
    <t xml:space="preserve">    D13 - ZÁSUVKA NN, PRAKTIK IP 44 (PLAST)</t>
  </si>
  <si>
    <t xml:space="preserve">    D14 - ŠŇŮRA PVC (CYSY)</t>
  </si>
  <si>
    <t xml:space="preserve">    D15 - VODIČ JEDNOŽILOVÝ, IZOLACE PVC</t>
  </si>
  <si>
    <t>D16 - II.Ostatní náklady, doprava</t>
  </si>
  <si>
    <t>I. Elektroinstalace</t>
  </si>
  <si>
    <t>ROZVADĚČ</t>
  </si>
  <si>
    <t>Pol32</t>
  </si>
  <si>
    <t>Rozvodnice 600x400x210</t>
  </si>
  <si>
    <t>Pol33</t>
  </si>
  <si>
    <t>PG11------ Vývodka PG11 s maticí</t>
  </si>
  <si>
    <t>Pol34</t>
  </si>
  <si>
    <t>PG13,5---- Vývodka PG13,5 s maticí</t>
  </si>
  <si>
    <t>Pol35</t>
  </si>
  <si>
    <t>PG21------ Vývodka PG21 s maticí</t>
  </si>
  <si>
    <t>ŘADOVÉ SVORNICE RSA 4</t>
  </si>
  <si>
    <t>Pol36</t>
  </si>
  <si>
    <t>RSA4 A Řadová svornice</t>
  </si>
  <si>
    <t>SONDY k HLADINOVÉMU RELÉ</t>
  </si>
  <si>
    <t>Pol37</t>
  </si>
  <si>
    <t>SHR-2 hladinová sonda - nerezová elektroda uložená v PVC krytu</t>
  </si>
  <si>
    <t>Pol38</t>
  </si>
  <si>
    <t>B6/1 Jistič , char B, 1-pólový</t>
  </si>
  <si>
    <t>Pol39</t>
  </si>
  <si>
    <t>32-3 Páčkový spínač</t>
  </si>
  <si>
    <t>Ks</t>
  </si>
  <si>
    <t>Pol40</t>
  </si>
  <si>
    <t>B10/1 , char B, 1-pólový</t>
  </si>
  <si>
    <t>Pol41</t>
  </si>
  <si>
    <t>C16/1 , char C, 1-pólový</t>
  </si>
  <si>
    <t>Pol42</t>
  </si>
  <si>
    <t>Stykač 20A,1modul,230VAC,1Z+1R</t>
  </si>
  <si>
    <t>Pol43</t>
  </si>
  <si>
    <t>BZ326442-- Stykač v,230VAC,4Z</t>
  </si>
  <si>
    <t>Pol44</t>
  </si>
  <si>
    <t>BO618510-- Jistič s chráničem B10-003/AC</t>
  </si>
  <si>
    <t>Pol45</t>
  </si>
  <si>
    <t>PF7-25/4/003 Chránič Ir=250A, typ AC, 4-pól</t>
  </si>
  <si>
    <t>Pol46</t>
  </si>
  <si>
    <t>svodič přepětí SLP275</t>
  </si>
  <si>
    <t>SPÍNACÍ HODINY</t>
  </si>
  <si>
    <t>Pol47</t>
  </si>
  <si>
    <t>Spínací hodiny mechanické, Quarz,1TE</t>
  </si>
  <si>
    <t>32</t>
  </si>
  <si>
    <t>Pol48</t>
  </si>
  <si>
    <t>Spínač motorový s ochr.4,0-6,3A,2P</t>
  </si>
  <si>
    <t>34</t>
  </si>
  <si>
    <t>D6</t>
  </si>
  <si>
    <t>HLADINOVÉ RELÉ</t>
  </si>
  <si>
    <t>Pol49</t>
  </si>
  <si>
    <t>1/230 hlídací hladiny s 1stavovým. i 2stav. hlídáním,hlídání ve dvou nezávislých nádržíchnastav.citlivost i čas.prodleva,měřící frekv. 50Hz</t>
  </si>
  <si>
    <t>36</t>
  </si>
  <si>
    <t>D7</t>
  </si>
  <si>
    <t>STROPNÍ A NÁSTĚNNÁ SVÍTIDLA</t>
  </si>
  <si>
    <t>Pol50</t>
  </si>
  <si>
    <t>SKP-100/B KRUH IP44  bílá  230V 100W/E27</t>
  </si>
  <si>
    <t>38</t>
  </si>
  <si>
    <t>D8</t>
  </si>
  <si>
    <t>SPÍNAČ, PŘEPÍNAČ, PRAKTIK IP 44 (PLAST)</t>
  </si>
  <si>
    <t>Pol51</t>
  </si>
  <si>
    <t>3558-01929 S Spínač jednopólový IP 44; řazení 1; např. d. Praktik; b. šedá</t>
  </si>
  <si>
    <t>40</t>
  </si>
  <si>
    <t>D9</t>
  </si>
  <si>
    <t>SVORKOVNICE KRABICOVÁ</t>
  </si>
  <si>
    <t>Pol52</t>
  </si>
  <si>
    <t>273-102 4x1-2,5mm2</t>
  </si>
  <si>
    <t>42</t>
  </si>
  <si>
    <t>Pol53</t>
  </si>
  <si>
    <t>273-105 5x1-2,5mm2</t>
  </si>
  <si>
    <t>44</t>
  </si>
  <si>
    <t>D10</t>
  </si>
  <si>
    <t>ŠNŮRA STŘEDNÍ PRYŽOVÁ</t>
  </si>
  <si>
    <t>Pol54</t>
  </si>
  <si>
    <t>H07RN-F-G 5x1.5 mm2 , pevně</t>
  </si>
  <si>
    <t>m</t>
  </si>
  <si>
    <t>46</t>
  </si>
  <si>
    <t>D11</t>
  </si>
  <si>
    <t>KABEL SILOVÝ,IZOLACE PVC S VODIČEM PE</t>
  </si>
  <si>
    <t>Pol55</t>
  </si>
  <si>
    <t>CYKY-J 3x1.5 mm2 , pevně</t>
  </si>
  <si>
    <t>48</t>
  </si>
  <si>
    <t>Pol56</t>
  </si>
  <si>
    <t>CYKY-J 3x2.5 mm2 , pevně</t>
  </si>
  <si>
    <t>50</t>
  </si>
  <si>
    <t>Pol57</t>
  </si>
  <si>
    <t>CYKY-J 5x1.5 mm2 , pevně</t>
  </si>
  <si>
    <t>52</t>
  </si>
  <si>
    <t>D12</t>
  </si>
  <si>
    <t>OHEBNÁ CHRÁNIČKA KOPOFLEX</t>
  </si>
  <si>
    <t>Pol58</t>
  </si>
  <si>
    <t>KF09040 světlost 32mm</t>
  </si>
  <si>
    <t>54</t>
  </si>
  <si>
    <t>D13</t>
  </si>
  <si>
    <t>ZÁSUVKA NN, PRAKTIK IP 44 (PLAST)</t>
  </si>
  <si>
    <t>Pol59</t>
  </si>
  <si>
    <t>5518-2929 B Zásuvka jednonásobná IP 44, s ochranným kolíkem, s víčkem; např. d. Praktik; b. bílá</t>
  </si>
  <si>
    <t>56</t>
  </si>
  <si>
    <t>Pol60</t>
  </si>
  <si>
    <t>5518-2029 B Zásuvka dvojnásobná IP 44, s ochrannými kolíky, s víčky; např. d. Praktik;</t>
  </si>
  <si>
    <t>58</t>
  </si>
  <si>
    <t>Pol61</t>
  </si>
  <si>
    <t>LV 24X22 LIŠTA VKLÁDACÍ (2m v kartonu)</t>
  </si>
  <si>
    <t>60</t>
  </si>
  <si>
    <t>Pol62</t>
  </si>
  <si>
    <t>LH 40X40 LIŠTA HRANATÁ (2m v kartonu) - DVOJ. ZÁMEK</t>
  </si>
  <si>
    <t>62</t>
  </si>
  <si>
    <t>D14</t>
  </si>
  <si>
    <t>ŠŇŮRA PVC (CYSY)</t>
  </si>
  <si>
    <t>Pol63</t>
  </si>
  <si>
    <t>H05VV-F-G 5x1 mm2 , pevně</t>
  </si>
  <si>
    <t>64</t>
  </si>
  <si>
    <t>33</t>
  </si>
  <si>
    <t>Pol64</t>
  </si>
  <si>
    <t>H05VV-F-G 3x1 mm2 , pevně</t>
  </si>
  <si>
    <t>66</t>
  </si>
  <si>
    <t>D15</t>
  </si>
  <si>
    <t>VODIČ JEDNOŽILOVÝ, IZOLACE PVC</t>
  </si>
  <si>
    <t>Pol65</t>
  </si>
  <si>
    <t>CY 4 , pevně</t>
  </si>
  <si>
    <t>68</t>
  </si>
  <si>
    <t>35</t>
  </si>
  <si>
    <t>Pol66</t>
  </si>
  <si>
    <t>CY 16 , pevně</t>
  </si>
  <si>
    <t>70</t>
  </si>
  <si>
    <t>Pol67</t>
  </si>
  <si>
    <t>A11 Krabice odbočná plastová, šedá, prázdná, IP 54,12 otv.</t>
  </si>
  <si>
    <t>72</t>
  </si>
  <si>
    <t>37</t>
  </si>
  <si>
    <t>Pol68</t>
  </si>
  <si>
    <t>Podružný materiál</t>
  </si>
  <si>
    <t>74</t>
  </si>
  <si>
    <t>D16</t>
  </si>
  <si>
    <t>II.Ostatní náklady, doprava</t>
  </si>
  <si>
    <t>Pol69</t>
  </si>
  <si>
    <t>Montáže</t>
  </si>
  <si>
    <t>76</t>
  </si>
  <si>
    <t>39</t>
  </si>
  <si>
    <t>Pol70</t>
  </si>
  <si>
    <t>Kompletační práce</t>
  </si>
  <si>
    <t>78</t>
  </si>
  <si>
    <t>Pol71</t>
  </si>
  <si>
    <t>Dopravné</t>
  </si>
  <si>
    <t>80</t>
  </si>
  <si>
    <t>41</t>
  </si>
  <si>
    <t>Pol72</t>
  </si>
  <si>
    <t>VRN</t>
  </si>
  <si>
    <t>82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</si>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</sst>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64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05" t="s">
        <v>6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s="1" customFormat="1" ht="12" customHeight="1">
      <c r="B5" s="17"/>
      <c r="D5" s="21" t="s">
        <v>14</v>
      </c>
      <c r="K5" s="207" t="s">
        <v>15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17"/>
      <c r="BE5" s="213" t="s">
        <v>16</v>
      </c>
      <c r="BS5" s="14" t="s">
        <v>7</v>
      </c>
    </row>
    <row r="6" spans="2:71" s="1" customFormat="1" ht="36.95" customHeight="1">
      <c r="B6" s="17"/>
      <c r="D6" s="23" t="s">
        <v>17</v>
      </c>
      <c r="K6" s="208" t="s">
        <v>18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17"/>
      <c r="BE6" s="214"/>
      <c r="BS6" s="14" t="s">
        <v>7</v>
      </c>
    </row>
    <row r="7" spans="2:71" s="1" customFormat="1" ht="12" customHeight="1">
      <c r="B7" s="17"/>
      <c r="D7" s="24" t="s">
        <v>19</v>
      </c>
      <c r="K7" s="22" t="s">
        <v>20</v>
      </c>
      <c r="AK7" s="24" t="s">
        <v>21</v>
      </c>
      <c r="AN7" s="22" t="s">
        <v>22</v>
      </c>
      <c r="AR7" s="17"/>
      <c r="BE7" s="214"/>
      <c r="BS7" s="14" t="s">
        <v>7</v>
      </c>
    </row>
    <row r="8" spans="2:71" s="1" customFormat="1" ht="12" customHeight="1">
      <c r="B8" s="17"/>
      <c r="D8" s="24" t="s">
        <v>23</v>
      </c>
      <c r="K8" s="22" t="s">
        <v>24</v>
      </c>
      <c r="AK8" s="24" t="s">
        <v>25</v>
      </c>
      <c r="AN8" s="25" t="s">
        <v>26</v>
      </c>
      <c r="AR8" s="17"/>
      <c r="BE8" s="214"/>
      <c r="BS8" s="14" t="s">
        <v>7</v>
      </c>
    </row>
    <row r="9" spans="2:71" s="1" customFormat="1" ht="14.45" customHeight="1">
      <c r="B9" s="17"/>
      <c r="AR9" s="17"/>
      <c r="BE9" s="214"/>
      <c r="BS9" s="14" t="s">
        <v>7</v>
      </c>
    </row>
    <row r="10" spans="2:71" s="1" customFormat="1" ht="12" customHeight="1">
      <c r="B10" s="17"/>
      <c r="D10" s="24" t="s">
        <v>27</v>
      </c>
      <c r="AK10" s="24" t="s">
        <v>28</v>
      </c>
      <c r="AN10" s="22" t="s">
        <v>29</v>
      </c>
      <c r="AR10" s="17"/>
      <c r="BE10" s="214"/>
      <c r="BS10" s="14" t="s">
        <v>7</v>
      </c>
    </row>
    <row r="11" spans="2:71" s="1" customFormat="1" ht="18.4" customHeight="1">
      <c r="B11" s="17"/>
      <c r="E11" s="22" t="s">
        <v>30</v>
      </c>
      <c r="AK11" s="24" t="s">
        <v>31</v>
      </c>
      <c r="AN11" s="22" t="s">
        <v>32</v>
      </c>
      <c r="AR11" s="17"/>
      <c r="BE11" s="214"/>
      <c r="BS11" s="14" t="s">
        <v>7</v>
      </c>
    </row>
    <row r="12" spans="2:71" s="1" customFormat="1" ht="6.95" customHeight="1">
      <c r="B12" s="17"/>
      <c r="AR12" s="17"/>
      <c r="BE12" s="214"/>
      <c r="BS12" s="14" t="s">
        <v>7</v>
      </c>
    </row>
    <row r="13" spans="2:71" s="1" customFormat="1" ht="12" customHeight="1">
      <c r="B13" s="17"/>
      <c r="D13" s="24" t="s">
        <v>33</v>
      </c>
      <c r="AK13" s="24" t="s">
        <v>28</v>
      </c>
      <c r="AN13" s="26" t="s">
        <v>34</v>
      </c>
      <c r="AR13" s="17"/>
      <c r="BE13" s="214"/>
      <c r="BS13" s="14" t="s">
        <v>7</v>
      </c>
    </row>
    <row r="14" spans="2:71" ht="12.75">
      <c r="B14" s="17"/>
      <c r="E14" s="209" t="s">
        <v>34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4" t="s">
        <v>31</v>
      </c>
      <c r="AN14" s="26" t="s">
        <v>34</v>
      </c>
      <c r="AR14" s="17"/>
      <c r="BE14" s="214"/>
      <c r="BS14" s="14" t="s">
        <v>7</v>
      </c>
    </row>
    <row r="15" spans="2:71" s="1" customFormat="1" ht="6.95" customHeight="1">
      <c r="B15" s="17"/>
      <c r="AR15" s="17"/>
      <c r="BE15" s="214"/>
      <c r="BS15" s="14" t="s">
        <v>4</v>
      </c>
    </row>
    <row r="16" spans="2:71" s="1" customFormat="1" ht="12" customHeight="1">
      <c r="B16" s="17"/>
      <c r="D16" s="24" t="s">
        <v>35</v>
      </c>
      <c r="AK16" s="24" t="s">
        <v>28</v>
      </c>
      <c r="AN16" s="22" t="s">
        <v>415</v>
      </c>
      <c r="AR16" s="17"/>
      <c r="BE16" s="214"/>
      <c r="BS16" s="14" t="s">
        <v>4</v>
      </c>
    </row>
    <row r="17" spans="2:71" s="1" customFormat="1" ht="18.4" customHeight="1">
      <c r="B17" s="17"/>
      <c r="E17" s="22" t="s">
        <v>415</v>
      </c>
      <c r="AK17" s="24" t="s">
        <v>31</v>
      </c>
      <c r="AN17" s="22" t="s">
        <v>415</v>
      </c>
      <c r="AR17" s="17"/>
      <c r="BE17" s="214"/>
      <c r="BS17" s="14" t="s">
        <v>39</v>
      </c>
    </row>
    <row r="18" spans="2:71" s="1" customFormat="1" ht="6.95" customHeight="1">
      <c r="B18" s="17"/>
      <c r="AR18" s="17"/>
      <c r="BE18" s="214"/>
      <c r="BS18" s="14" t="s">
        <v>7</v>
      </c>
    </row>
    <row r="19" spans="2:71" s="1" customFormat="1" ht="12" customHeight="1">
      <c r="B19" s="17"/>
      <c r="D19" s="24" t="s">
        <v>40</v>
      </c>
      <c r="AK19" s="24" t="s">
        <v>28</v>
      </c>
      <c r="AN19" s="22" t="s">
        <v>415</v>
      </c>
      <c r="AR19" s="17"/>
      <c r="BE19" s="214"/>
      <c r="BS19" s="14" t="s">
        <v>7</v>
      </c>
    </row>
    <row r="20" spans="2:71" s="1" customFormat="1" ht="18.4" customHeight="1">
      <c r="B20" s="17"/>
      <c r="E20" s="22" t="s">
        <v>415</v>
      </c>
      <c r="AK20" s="24" t="s">
        <v>31</v>
      </c>
      <c r="AN20" s="22" t="s">
        <v>415</v>
      </c>
      <c r="AR20" s="17"/>
      <c r="BE20" s="214"/>
      <c r="BS20" s="14" t="s">
        <v>39</v>
      </c>
    </row>
    <row r="21" spans="2:57" s="1" customFormat="1" ht="6.95" customHeight="1">
      <c r="B21" s="17"/>
      <c r="AR21" s="17"/>
      <c r="BE21" s="214"/>
    </row>
    <row r="22" spans="2:57" s="1" customFormat="1" ht="12" customHeight="1">
      <c r="B22" s="17"/>
      <c r="D22" s="24" t="s">
        <v>41</v>
      </c>
      <c r="AR22" s="17"/>
      <c r="BE22" s="214"/>
    </row>
    <row r="23" spans="2:57" s="1" customFormat="1" ht="51" customHeight="1">
      <c r="B23" s="17"/>
      <c r="E23" s="211" t="s">
        <v>42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7"/>
      <c r="BE23" s="214"/>
    </row>
    <row r="24" spans="2:57" s="1" customFormat="1" ht="6.95" customHeight="1">
      <c r="B24" s="17"/>
      <c r="AR24" s="17"/>
      <c r="BE24" s="214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4"/>
    </row>
    <row r="26" spans="1:57" s="2" customFormat="1" ht="25.9" customHeight="1">
      <c r="A26" s="29"/>
      <c r="B26" s="30"/>
      <c r="C26" s="29"/>
      <c r="D26" s="31" t="s">
        <v>43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6">
        <f>ROUND(AG54,2)</f>
        <v>0</v>
      </c>
      <c r="AL26" s="217"/>
      <c r="AM26" s="217"/>
      <c r="AN26" s="217"/>
      <c r="AO26" s="217"/>
      <c r="AP26" s="29"/>
      <c r="AQ26" s="29"/>
      <c r="AR26" s="30"/>
      <c r="BE26" s="214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4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2" t="s">
        <v>44</v>
      </c>
      <c r="M28" s="212"/>
      <c r="N28" s="212"/>
      <c r="O28" s="212"/>
      <c r="P28" s="212"/>
      <c r="Q28" s="29"/>
      <c r="R28" s="29"/>
      <c r="S28" s="29"/>
      <c r="T28" s="29"/>
      <c r="U28" s="29"/>
      <c r="V28" s="29"/>
      <c r="W28" s="212" t="s">
        <v>45</v>
      </c>
      <c r="X28" s="212"/>
      <c r="Y28" s="212"/>
      <c r="Z28" s="212"/>
      <c r="AA28" s="212"/>
      <c r="AB28" s="212"/>
      <c r="AC28" s="212"/>
      <c r="AD28" s="212"/>
      <c r="AE28" s="212"/>
      <c r="AF28" s="29"/>
      <c r="AG28" s="29"/>
      <c r="AH28" s="29"/>
      <c r="AI28" s="29"/>
      <c r="AJ28" s="29"/>
      <c r="AK28" s="212" t="s">
        <v>46</v>
      </c>
      <c r="AL28" s="212"/>
      <c r="AM28" s="212"/>
      <c r="AN28" s="212"/>
      <c r="AO28" s="212"/>
      <c r="AP28" s="29"/>
      <c r="AQ28" s="29"/>
      <c r="AR28" s="30"/>
      <c r="BE28" s="214"/>
    </row>
    <row r="29" spans="2:57" s="3" customFormat="1" ht="14.45" customHeight="1">
      <c r="B29" s="34"/>
      <c r="D29" s="24" t="s">
        <v>47</v>
      </c>
      <c r="F29" s="24" t="s">
        <v>48</v>
      </c>
      <c r="L29" s="185">
        <v>0.21</v>
      </c>
      <c r="M29" s="186"/>
      <c r="N29" s="186"/>
      <c r="O29" s="186"/>
      <c r="P29" s="186"/>
      <c r="W29" s="200">
        <f>ROUND(AZ54,2)</f>
        <v>0</v>
      </c>
      <c r="X29" s="186"/>
      <c r="Y29" s="186"/>
      <c r="Z29" s="186"/>
      <c r="AA29" s="186"/>
      <c r="AB29" s="186"/>
      <c r="AC29" s="186"/>
      <c r="AD29" s="186"/>
      <c r="AE29" s="186"/>
      <c r="AK29" s="200">
        <f>ROUND(AV54,2)</f>
        <v>0</v>
      </c>
      <c r="AL29" s="186"/>
      <c r="AM29" s="186"/>
      <c r="AN29" s="186"/>
      <c r="AO29" s="186"/>
      <c r="AR29" s="34"/>
      <c r="BE29" s="215"/>
    </row>
    <row r="30" spans="2:57" s="3" customFormat="1" ht="14.45" customHeight="1">
      <c r="B30" s="34"/>
      <c r="F30" s="24" t="s">
        <v>49</v>
      </c>
      <c r="L30" s="185">
        <v>0.15</v>
      </c>
      <c r="M30" s="186"/>
      <c r="N30" s="186"/>
      <c r="O30" s="186"/>
      <c r="P30" s="186"/>
      <c r="W30" s="200">
        <f>ROUND(BA54,2)</f>
        <v>0</v>
      </c>
      <c r="X30" s="186"/>
      <c r="Y30" s="186"/>
      <c r="Z30" s="186"/>
      <c r="AA30" s="186"/>
      <c r="AB30" s="186"/>
      <c r="AC30" s="186"/>
      <c r="AD30" s="186"/>
      <c r="AE30" s="186"/>
      <c r="AK30" s="200">
        <f>ROUND(AW54,2)</f>
        <v>0</v>
      </c>
      <c r="AL30" s="186"/>
      <c r="AM30" s="186"/>
      <c r="AN30" s="186"/>
      <c r="AO30" s="186"/>
      <c r="AR30" s="34"/>
      <c r="BE30" s="215"/>
    </row>
    <row r="31" spans="2:57" s="3" customFormat="1" ht="14.45" customHeight="1" hidden="1">
      <c r="B31" s="34"/>
      <c r="F31" s="24" t="s">
        <v>50</v>
      </c>
      <c r="L31" s="185">
        <v>0.21</v>
      </c>
      <c r="M31" s="186"/>
      <c r="N31" s="186"/>
      <c r="O31" s="186"/>
      <c r="P31" s="186"/>
      <c r="W31" s="200">
        <f>ROUND(BB54,2)</f>
        <v>0</v>
      </c>
      <c r="X31" s="186"/>
      <c r="Y31" s="186"/>
      <c r="Z31" s="186"/>
      <c r="AA31" s="186"/>
      <c r="AB31" s="186"/>
      <c r="AC31" s="186"/>
      <c r="AD31" s="186"/>
      <c r="AE31" s="186"/>
      <c r="AK31" s="200">
        <v>0</v>
      </c>
      <c r="AL31" s="186"/>
      <c r="AM31" s="186"/>
      <c r="AN31" s="186"/>
      <c r="AO31" s="186"/>
      <c r="AR31" s="34"/>
      <c r="BE31" s="215"/>
    </row>
    <row r="32" spans="2:57" s="3" customFormat="1" ht="14.45" customHeight="1" hidden="1">
      <c r="B32" s="34"/>
      <c r="F32" s="24" t="s">
        <v>51</v>
      </c>
      <c r="L32" s="185">
        <v>0.15</v>
      </c>
      <c r="M32" s="186"/>
      <c r="N32" s="186"/>
      <c r="O32" s="186"/>
      <c r="P32" s="186"/>
      <c r="W32" s="200">
        <f>ROUND(BC54,2)</f>
        <v>0</v>
      </c>
      <c r="X32" s="186"/>
      <c r="Y32" s="186"/>
      <c r="Z32" s="186"/>
      <c r="AA32" s="186"/>
      <c r="AB32" s="186"/>
      <c r="AC32" s="186"/>
      <c r="AD32" s="186"/>
      <c r="AE32" s="186"/>
      <c r="AK32" s="200">
        <v>0</v>
      </c>
      <c r="AL32" s="186"/>
      <c r="AM32" s="186"/>
      <c r="AN32" s="186"/>
      <c r="AO32" s="186"/>
      <c r="AR32" s="34"/>
      <c r="BE32" s="215"/>
    </row>
    <row r="33" spans="2:44" s="3" customFormat="1" ht="14.45" customHeight="1" hidden="1">
      <c r="B33" s="34"/>
      <c r="F33" s="24" t="s">
        <v>52</v>
      </c>
      <c r="L33" s="185">
        <v>0</v>
      </c>
      <c r="M33" s="186"/>
      <c r="N33" s="186"/>
      <c r="O33" s="186"/>
      <c r="P33" s="186"/>
      <c r="W33" s="200">
        <f>ROUND(BD54,2)</f>
        <v>0</v>
      </c>
      <c r="X33" s="186"/>
      <c r="Y33" s="186"/>
      <c r="Z33" s="186"/>
      <c r="AA33" s="186"/>
      <c r="AB33" s="186"/>
      <c r="AC33" s="186"/>
      <c r="AD33" s="186"/>
      <c r="AE33" s="186"/>
      <c r="AK33" s="200">
        <v>0</v>
      </c>
      <c r="AL33" s="186"/>
      <c r="AM33" s="186"/>
      <c r="AN33" s="186"/>
      <c r="AO33" s="186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53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54</v>
      </c>
      <c r="U35" s="37"/>
      <c r="V35" s="37"/>
      <c r="W35" s="37"/>
      <c r="X35" s="201" t="s">
        <v>55</v>
      </c>
      <c r="Y35" s="202"/>
      <c r="Z35" s="202"/>
      <c r="AA35" s="202"/>
      <c r="AB35" s="202"/>
      <c r="AC35" s="37"/>
      <c r="AD35" s="37"/>
      <c r="AE35" s="37"/>
      <c r="AF35" s="37"/>
      <c r="AG35" s="37"/>
      <c r="AH35" s="37"/>
      <c r="AI35" s="37"/>
      <c r="AJ35" s="37"/>
      <c r="AK35" s="203">
        <f>SUM(AK26:AK33)</f>
        <v>0</v>
      </c>
      <c r="AL35" s="202"/>
      <c r="AM35" s="202"/>
      <c r="AN35" s="202"/>
      <c r="AO35" s="20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6.95" customHeight="1">
      <c r="A37" s="2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  <c r="BE37" s="29"/>
    </row>
    <row r="41" spans="1:57" s="2" customFormat="1" ht="6.95" customHeight="1">
      <c r="A41" s="2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  <c r="BE41" s="29"/>
    </row>
    <row r="42" spans="1:57" s="2" customFormat="1" ht="24.95" customHeight="1">
      <c r="A42" s="29"/>
      <c r="B42" s="30"/>
      <c r="C42" s="18" t="s">
        <v>56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E42" s="29"/>
    </row>
    <row r="43" spans="1:57" s="2" customFormat="1" ht="6.95" customHeight="1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BE43" s="29"/>
    </row>
    <row r="44" spans="2:44" s="4" customFormat="1" ht="12" customHeight="1">
      <c r="B44" s="43"/>
      <c r="C44" s="24" t="s">
        <v>14</v>
      </c>
      <c r="L44" s="4" t="str">
        <f>K5</f>
        <v>20_06_12-1</v>
      </c>
      <c r="AR44" s="43"/>
    </row>
    <row r="45" spans="2:44" s="5" customFormat="1" ht="36.95" customHeight="1">
      <c r="B45" s="44"/>
      <c r="C45" s="45" t="s">
        <v>17</v>
      </c>
      <c r="L45" s="197" t="str">
        <f>K6</f>
        <v>STAVEBNÍ ÚPRAVY FONTÁNY BRUSEL - TO-01 technologie šachty</v>
      </c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R45" s="44"/>
    </row>
    <row r="46" spans="1:57" s="2" customFormat="1" ht="6.95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BE46" s="29"/>
    </row>
    <row r="47" spans="1:57" s="2" customFormat="1" ht="12" customHeight="1">
      <c r="A47" s="29"/>
      <c r="B47" s="30"/>
      <c r="C47" s="24" t="s">
        <v>23</v>
      </c>
      <c r="D47" s="29"/>
      <c r="E47" s="29"/>
      <c r="F47" s="29"/>
      <c r="G47" s="29"/>
      <c r="H47" s="29"/>
      <c r="I47" s="29"/>
      <c r="J47" s="29"/>
      <c r="K47" s="29"/>
      <c r="L47" s="46" t="str">
        <f>IF(K8="","",K8)</f>
        <v>HUSOVA ULICE CHRUDIM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4" t="s">
        <v>25</v>
      </c>
      <c r="AJ47" s="29"/>
      <c r="AK47" s="29"/>
      <c r="AL47" s="29"/>
      <c r="AM47" s="199" t="str">
        <f>IF(AN8="","",AN8)</f>
        <v>12. 6. 2020</v>
      </c>
      <c r="AN47" s="199"/>
      <c r="AO47" s="29"/>
      <c r="AP47" s="29"/>
      <c r="AQ47" s="29"/>
      <c r="AR47" s="30"/>
      <c r="BE47" s="29"/>
    </row>
    <row r="48" spans="1:57" s="2" customFormat="1" ht="6.95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BE48" s="29"/>
    </row>
    <row r="49" spans="1:57" s="2" customFormat="1" ht="15.2" customHeight="1">
      <c r="A49" s="29"/>
      <c r="B49" s="30"/>
      <c r="C49" s="24" t="s">
        <v>27</v>
      </c>
      <c r="D49" s="29"/>
      <c r="E49" s="29"/>
      <c r="F49" s="29"/>
      <c r="G49" s="29"/>
      <c r="H49" s="29"/>
      <c r="I49" s="29"/>
      <c r="J49" s="29"/>
      <c r="K49" s="29"/>
      <c r="L49" s="4" t="str">
        <f>IF(E11="","",E11)</f>
        <v>MĚSTO CHRUDIM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4" t="s">
        <v>35</v>
      </c>
      <c r="AJ49" s="29"/>
      <c r="AK49" s="29"/>
      <c r="AL49" s="29"/>
      <c r="AM49" s="195" t="str">
        <f>IF(E17="","",E17)</f>
        <v>XXX</v>
      </c>
      <c r="AN49" s="196"/>
      <c r="AO49" s="196"/>
      <c r="AP49" s="196"/>
      <c r="AQ49" s="29"/>
      <c r="AR49" s="30"/>
      <c r="AS49" s="191" t="s">
        <v>57</v>
      </c>
      <c r="AT49" s="192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29"/>
    </row>
    <row r="50" spans="1:57" s="2" customFormat="1" ht="15.2" customHeight="1">
      <c r="A50" s="29"/>
      <c r="B50" s="30"/>
      <c r="C50" s="24" t="s">
        <v>33</v>
      </c>
      <c r="D50" s="29"/>
      <c r="E50" s="29"/>
      <c r="F50" s="29"/>
      <c r="G50" s="29"/>
      <c r="H50" s="29"/>
      <c r="I50" s="29"/>
      <c r="J50" s="29"/>
      <c r="K50" s="29"/>
      <c r="L50" s="4" t="str">
        <f>IF(E14="Vyplň údaj","",E14)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4" t="s">
        <v>40</v>
      </c>
      <c r="AJ50" s="29"/>
      <c r="AK50" s="29"/>
      <c r="AL50" s="29"/>
      <c r="AM50" s="195" t="str">
        <f>IF(E20="","",E20)</f>
        <v>XXX</v>
      </c>
      <c r="AN50" s="196"/>
      <c r="AO50" s="196"/>
      <c r="AP50" s="196"/>
      <c r="AQ50" s="29"/>
      <c r="AR50" s="30"/>
      <c r="AS50" s="193"/>
      <c r="AT50" s="194"/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29"/>
    </row>
    <row r="51" spans="1:57" s="2" customFormat="1" ht="10.9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193"/>
      <c r="AT51" s="194"/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29"/>
    </row>
    <row r="52" spans="1:57" s="2" customFormat="1" ht="29.25" customHeight="1">
      <c r="A52" s="29"/>
      <c r="B52" s="30"/>
      <c r="C52" s="187" t="s">
        <v>58</v>
      </c>
      <c r="D52" s="188"/>
      <c r="E52" s="188"/>
      <c r="F52" s="188"/>
      <c r="G52" s="188"/>
      <c r="H52" s="52"/>
      <c r="I52" s="189" t="s">
        <v>59</v>
      </c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90" t="s">
        <v>60</v>
      </c>
      <c r="AH52" s="188"/>
      <c r="AI52" s="188"/>
      <c r="AJ52" s="188"/>
      <c r="AK52" s="188"/>
      <c r="AL52" s="188"/>
      <c r="AM52" s="188"/>
      <c r="AN52" s="189" t="s">
        <v>61</v>
      </c>
      <c r="AO52" s="188"/>
      <c r="AP52" s="188"/>
      <c r="AQ52" s="53" t="s">
        <v>62</v>
      </c>
      <c r="AR52" s="30"/>
      <c r="AS52" s="54" t="s">
        <v>63</v>
      </c>
      <c r="AT52" s="55" t="s">
        <v>64</v>
      </c>
      <c r="AU52" s="55" t="s">
        <v>65</v>
      </c>
      <c r="AV52" s="55" t="s">
        <v>66</v>
      </c>
      <c r="AW52" s="55" t="s">
        <v>67</v>
      </c>
      <c r="AX52" s="55" t="s">
        <v>68</v>
      </c>
      <c r="AY52" s="55" t="s">
        <v>69</v>
      </c>
      <c r="AZ52" s="55" t="s">
        <v>70</v>
      </c>
      <c r="BA52" s="55" t="s">
        <v>71</v>
      </c>
      <c r="BB52" s="55" t="s">
        <v>72</v>
      </c>
      <c r="BC52" s="55" t="s">
        <v>73</v>
      </c>
      <c r="BD52" s="56" t="s">
        <v>74</v>
      </c>
      <c r="BE52" s="29"/>
    </row>
    <row r="53" spans="1:57" s="2" customFormat="1" ht="10.9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7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  <c r="BE53" s="29"/>
    </row>
    <row r="54" spans="2:90" s="6" customFormat="1" ht="32.45" customHeight="1">
      <c r="B54" s="60"/>
      <c r="C54" s="61" t="s">
        <v>75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180">
        <f>ROUND(SUM(AG55:AG56),2)</f>
        <v>0</v>
      </c>
      <c r="AH54" s="180"/>
      <c r="AI54" s="180"/>
      <c r="AJ54" s="180"/>
      <c r="AK54" s="180"/>
      <c r="AL54" s="180"/>
      <c r="AM54" s="180"/>
      <c r="AN54" s="181">
        <f>SUM(AG54,AT54)</f>
        <v>0</v>
      </c>
      <c r="AO54" s="181"/>
      <c r="AP54" s="181"/>
      <c r="AQ54" s="64" t="s">
        <v>3</v>
      </c>
      <c r="AR54" s="60"/>
      <c r="AS54" s="65">
        <f>ROUND(SUM(AS55:AS56),2)</f>
        <v>0</v>
      </c>
      <c r="AT54" s="66">
        <f>ROUND(SUM(AV54:AW54),2)</f>
        <v>0</v>
      </c>
      <c r="AU54" s="67">
        <f>ROUND(SUM(AU55:AU56),5)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ROUND(SUM(AZ55:AZ56),2)</f>
        <v>0</v>
      </c>
      <c r="BA54" s="66">
        <f>ROUND(SUM(BA55:BA56),2)</f>
        <v>0</v>
      </c>
      <c r="BB54" s="66">
        <f>ROUND(SUM(BB55:BB56),2)</f>
        <v>0</v>
      </c>
      <c r="BC54" s="66">
        <f>ROUND(SUM(BC55:BC56),2)</f>
        <v>0</v>
      </c>
      <c r="BD54" s="68">
        <f>ROUND(SUM(BD55:BD56),2)</f>
        <v>0</v>
      </c>
      <c r="BS54" s="69" t="s">
        <v>76</v>
      </c>
      <c r="BT54" s="69" t="s">
        <v>77</v>
      </c>
      <c r="BU54" s="70" t="s">
        <v>78</v>
      </c>
      <c r="BV54" s="69" t="s">
        <v>79</v>
      </c>
      <c r="BW54" s="69" t="s">
        <v>5</v>
      </c>
      <c r="BX54" s="69" t="s">
        <v>80</v>
      </c>
      <c r="CL54" s="69" t="s">
        <v>20</v>
      </c>
    </row>
    <row r="55" spans="1:91" s="7" customFormat="1" ht="16.5" customHeight="1">
      <c r="A55" s="71" t="s">
        <v>81</v>
      </c>
      <c r="B55" s="72"/>
      <c r="C55" s="73"/>
      <c r="D55" s="184" t="s">
        <v>82</v>
      </c>
      <c r="E55" s="184"/>
      <c r="F55" s="184"/>
      <c r="G55" s="184"/>
      <c r="H55" s="184"/>
      <c r="I55" s="74"/>
      <c r="J55" s="184" t="s">
        <v>83</v>
      </c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2">
        <f>'TO-01-1 - technologické ř...'!J30</f>
        <v>0</v>
      </c>
      <c r="AH55" s="183"/>
      <c r="AI55" s="183"/>
      <c r="AJ55" s="183"/>
      <c r="AK55" s="183"/>
      <c r="AL55" s="183"/>
      <c r="AM55" s="183"/>
      <c r="AN55" s="182">
        <f>SUM(AG55,AT55)</f>
        <v>0</v>
      </c>
      <c r="AO55" s="183"/>
      <c r="AP55" s="183"/>
      <c r="AQ55" s="75" t="s">
        <v>84</v>
      </c>
      <c r="AR55" s="72"/>
      <c r="AS55" s="76">
        <v>0</v>
      </c>
      <c r="AT55" s="77">
        <f>ROUND(SUM(AV55:AW55),2)</f>
        <v>0</v>
      </c>
      <c r="AU55" s="78">
        <f>'TO-01-1 - technologické ř...'!P84</f>
        <v>0</v>
      </c>
      <c r="AV55" s="77">
        <f>'TO-01-1 - technologické ř...'!J33</f>
        <v>0</v>
      </c>
      <c r="AW55" s="77">
        <f>'TO-01-1 - technologické ř...'!J34</f>
        <v>0</v>
      </c>
      <c r="AX55" s="77">
        <f>'TO-01-1 - technologické ř...'!J35</f>
        <v>0</v>
      </c>
      <c r="AY55" s="77">
        <f>'TO-01-1 - technologické ř...'!J36</f>
        <v>0</v>
      </c>
      <c r="AZ55" s="77">
        <f>'TO-01-1 - technologické ř...'!F33</f>
        <v>0</v>
      </c>
      <c r="BA55" s="77">
        <f>'TO-01-1 - technologické ř...'!F34</f>
        <v>0</v>
      </c>
      <c r="BB55" s="77">
        <f>'TO-01-1 - technologické ř...'!F35</f>
        <v>0</v>
      </c>
      <c r="BC55" s="77">
        <f>'TO-01-1 - technologické ř...'!F36</f>
        <v>0</v>
      </c>
      <c r="BD55" s="79">
        <f>'TO-01-1 - technologické ř...'!F37</f>
        <v>0</v>
      </c>
      <c r="BT55" s="80" t="s">
        <v>85</v>
      </c>
      <c r="BV55" s="80" t="s">
        <v>79</v>
      </c>
      <c r="BW55" s="80" t="s">
        <v>86</v>
      </c>
      <c r="BX55" s="80" t="s">
        <v>5</v>
      </c>
      <c r="CL55" s="80" t="s">
        <v>20</v>
      </c>
      <c r="CM55" s="80" t="s">
        <v>87</v>
      </c>
    </row>
    <row r="56" spans="1:91" s="7" customFormat="1" ht="27" customHeight="1">
      <c r="A56" s="71" t="s">
        <v>81</v>
      </c>
      <c r="B56" s="72"/>
      <c r="C56" s="73"/>
      <c r="D56" s="184" t="s">
        <v>88</v>
      </c>
      <c r="E56" s="184"/>
      <c r="F56" s="184"/>
      <c r="G56" s="184"/>
      <c r="H56" s="184"/>
      <c r="I56" s="74"/>
      <c r="J56" s="184" t="s">
        <v>89</v>
      </c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2">
        <f>'TO-01-2 - technologické ř...'!J30</f>
        <v>0</v>
      </c>
      <c r="AH56" s="183"/>
      <c r="AI56" s="183"/>
      <c r="AJ56" s="183"/>
      <c r="AK56" s="183"/>
      <c r="AL56" s="183"/>
      <c r="AM56" s="183"/>
      <c r="AN56" s="182">
        <f>SUM(AG56,AT56)</f>
        <v>0</v>
      </c>
      <c r="AO56" s="183"/>
      <c r="AP56" s="183"/>
      <c r="AQ56" s="75" t="s">
        <v>84</v>
      </c>
      <c r="AR56" s="72"/>
      <c r="AS56" s="81">
        <v>0</v>
      </c>
      <c r="AT56" s="82">
        <f>ROUND(SUM(AV56:AW56),2)</f>
        <v>0</v>
      </c>
      <c r="AU56" s="83">
        <f>'TO-01-2 - technologické ř...'!P95</f>
        <v>0</v>
      </c>
      <c r="AV56" s="82">
        <f>'TO-01-2 - technologické ř...'!J33</f>
        <v>0</v>
      </c>
      <c r="AW56" s="82">
        <f>'TO-01-2 - technologické ř...'!J34</f>
        <v>0</v>
      </c>
      <c r="AX56" s="82">
        <f>'TO-01-2 - technologické ř...'!J35</f>
        <v>0</v>
      </c>
      <c r="AY56" s="82">
        <f>'TO-01-2 - technologické ř...'!J36</f>
        <v>0</v>
      </c>
      <c r="AZ56" s="82">
        <f>'TO-01-2 - technologické ř...'!F33</f>
        <v>0</v>
      </c>
      <c r="BA56" s="82">
        <f>'TO-01-2 - technologické ř...'!F34</f>
        <v>0</v>
      </c>
      <c r="BB56" s="82">
        <f>'TO-01-2 - technologické ř...'!F35</f>
        <v>0</v>
      </c>
      <c r="BC56" s="82">
        <f>'TO-01-2 - technologické ř...'!F36</f>
        <v>0</v>
      </c>
      <c r="BD56" s="84">
        <f>'TO-01-2 - technologické ř...'!F37</f>
        <v>0</v>
      </c>
      <c r="BT56" s="80" t="s">
        <v>85</v>
      </c>
      <c r="BV56" s="80" t="s">
        <v>79</v>
      </c>
      <c r="BW56" s="80" t="s">
        <v>90</v>
      </c>
      <c r="BX56" s="80" t="s">
        <v>5</v>
      </c>
      <c r="CL56" s="80" t="s">
        <v>3</v>
      </c>
      <c r="CM56" s="80" t="s">
        <v>87</v>
      </c>
    </row>
    <row r="57" spans="1:57" s="2" customFormat="1" ht="30" customHeight="1">
      <c r="A57" s="29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30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s="2" customFormat="1" ht="6.95" customHeight="1">
      <c r="A58" s="2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30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</sheetData>
  <mergeCells count="46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W33:AE33"/>
    <mergeCell ref="AK33:AO33"/>
    <mergeCell ref="X35:AB35"/>
    <mergeCell ref="AK35:AO35"/>
    <mergeCell ref="AG54:AM54"/>
    <mergeCell ref="AN54:AP54"/>
    <mergeCell ref="AN55:AP55"/>
    <mergeCell ref="AG55:AM55"/>
    <mergeCell ref="D55:H55"/>
    <mergeCell ref="J55:AF55"/>
  </mergeCells>
  <hyperlinks>
    <hyperlink ref="A55" location="'TO-01-1 - technologické ř...'!C2" display="/"/>
    <hyperlink ref="A56" location="'TO-01-2 - technologické ř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07">
      <selection activeCell="Y73" sqref="Y7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5"/>
      <c r="L2" s="205" t="s">
        <v>6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86</v>
      </c>
    </row>
    <row r="3" spans="2:46" s="1" customFormat="1" ht="6.95" customHeight="1" hidden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87</v>
      </c>
    </row>
    <row r="4" spans="2:46" s="1" customFormat="1" ht="24.95" customHeight="1" hidden="1">
      <c r="B4" s="17"/>
      <c r="D4" s="18" t="s">
        <v>91</v>
      </c>
      <c r="I4" s="85"/>
      <c r="L4" s="17"/>
      <c r="M4" s="87" t="s">
        <v>11</v>
      </c>
      <c r="AT4" s="14" t="s">
        <v>4</v>
      </c>
    </row>
    <row r="5" spans="2:12" s="1" customFormat="1" ht="6.95" customHeight="1" hidden="1">
      <c r="B5" s="17"/>
      <c r="I5" s="85"/>
      <c r="L5" s="17"/>
    </row>
    <row r="6" spans="2:12" s="1" customFormat="1" ht="12" customHeight="1" hidden="1">
      <c r="B6" s="17"/>
      <c r="D6" s="24" t="s">
        <v>17</v>
      </c>
      <c r="I6" s="85"/>
      <c r="L6" s="17"/>
    </row>
    <row r="7" spans="2:12" s="1" customFormat="1" ht="16.5" customHeight="1" hidden="1">
      <c r="B7" s="17"/>
      <c r="E7" s="219" t="str">
        <f>'Rekapitulace stavby'!K6</f>
        <v>STAVEBNÍ ÚPRAVY FONTÁNY BRUSEL - TO-01 technologie šachty</v>
      </c>
      <c r="F7" s="220"/>
      <c r="G7" s="220"/>
      <c r="H7" s="220"/>
      <c r="I7" s="85"/>
      <c r="L7" s="17"/>
    </row>
    <row r="8" spans="1:31" s="2" customFormat="1" ht="12" customHeight="1" hidden="1">
      <c r="A8" s="29"/>
      <c r="B8" s="30"/>
      <c r="C8" s="29"/>
      <c r="D8" s="24" t="s">
        <v>92</v>
      </c>
      <c r="E8" s="29"/>
      <c r="F8" s="29"/>
      <c r="G8" s="29"/>
      <c r="H8" s="29"/>
      <c r="I8" s="88"/>
      <c r="J8" s="29"/>
      <c r="K8" s="29"/>
      <c r="L8" s="8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 hidden="1">
      <c r="A9" s="29"/>
      <c r="B9" s="30"/>
      <c r="C9" s="29"/>
      <c r="D9" s="29"/>
      <c r="E9" s="197" t="s">
        <v>93</v>
      </c>
      <c r="F9" s="218"/>
      <c r="G9" s="218"/>
      <c r="H9" s="218"/>
      <c r="I9" s="88"/>
      <c r="J9" s="29"/>
      <c r="K9" s="29"/>
      <c r="L9" s="8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hidden="1">
      <c r="A10" s="29"/>
      <c r="B10" s="30"/>
      <c r="C10" s="29"/>
      <c r="D10" s="29"/>
      <c r="E10" s="29"/>
      <c r="F10" s="29"/>
      <c r="G10" s="29"/>
      <c r="H10" s="29"/>
      <c r="I10" s="88"/>
      <c r="J10" s="29"/>
      <c r="K10" s="29"/>
      <c r="L10" s="8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 hidden="1">
      <c r="A11" s="29"/>
      <c r="B11" s="30"/>
      <c r="C11" s="29"/>
      <c r="D11" s="24" t="s">
        <v>19</v>
      </c>
      <c r="E11" s="29"/>
      <c r="F11" s="22" t="s">
        <v>20</v>
      </c>
      <c r="G11" s="29"/>
      <c r="H11" s="29"/>
      <c r="I11" s="90" t="s">
        <v>21</v>
      </c>
      <c r="J11" s="22" t="s">
        <v>3</v>
      </c>
      <c r="K11" s="29"/>
      <c r="L11" s="8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 hidden="1">
      <c r="A12" s="29"/>
      <c r="B12" s="30"/>
      <c r="C12" s="29"/>
      <c r="D12" s="24" t="s">
        <v>23</v>
      </c>
      <c r="E12" s="29"/>
      <c r="F12" s="22" t="s">
        <v>24</v>
      </c>
      <c r="G12" s="29"/>
      <c r="H12" s="29"/>
      <c r="I12" s="90" t="s">
        <v>25</v>
      </c>
      <c r="J12" s="47" t="str">
        <f>'Rekapitulace stavby'!AN8</f>
        <v>12. 6. 2020</v>
      </c>
      <c r="K12" s="29"/>
      <c r="L12" s="8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 hidden="1">
      <c r="A13" s="29"/>
      <c r="B13" s="30"/>
      <c r="C13" s="29"/>
      <c r="D13" s="29"/>
      <c r="E13" s="29"/>
      <c r="F13" s="29"/>
      <c r="G13" s="29"/>
      <c r="H13" s="29"/>
      <c r="I13" s="88"/>
      <c r="J13" s="29"/>
      <c r="K13" s="29"/>
      <c r="L13" s="8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 hidden="1">
      <c r="A14" s="29"/>
      <c r="B14" s="30"/>
      <c r="C14" s="29"/>
      <c r="D14" s="24" t="s">
        <v>27</v>
      </c>
      <c r="E14" s="29"/>
      <c r="F14" s="29"/>
      <c r="G14" s="29"/>
      <c r="H14" s="29"/>
      <c r="I14" s="90" t="s">
        <v>28</v>
      </c>
      <c r="J14" s="22" t="s">
        <v>29</v>
      </c>
      <c r="K14" s="29"/>
      <c r="L14" s="8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 hidden="1">
      <c r="A15" s="29"/>
      <c r="B15" s="30"/>
      <c r="C15" s="29"/>
      <c r="D15" s="29"/>
      <c r="E15" s="22" t="s">
        <v>30</v>
      </c>
      <c r="F15" s="29"/>
      <c r="G15" s="29"/>
      <c r="H15" s="29"/>
      <c r="I15" s="90" t="s">
        <v>31</v>
      </c>
      <c r="J15" s="22" t="s">
        <v>32</v>
      </c>
      <c r="K15" s="29"/>
      <c r="L15" s="8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 hidden="1">
      <c r="A16" s="29"/>
      <c r="B16" s="30"/>
      <c r="C16" s="29"/>
      <c r="D16" s="29"/>
      <c r="E16" s="29"/>
      <c r="F16" s="29"/>
      <c r="G16" s="29"/>
      <c r="H16" s="29"/>
      <c r="I16" s="88"/>
      <c r="J16" s="29"/>
      <c r="K16" s="29"/>
      <c r="L16" s="8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hidden="1">
      <c r="A17" s="29"/>
      <c r="B17" s="30"/>
      <c r="C17" s="29"/>
      <c r="D17" s="24" t="s">
        <v>33</v>
      </c>
      <c r="E17" s="29"/>
      <c r="F17" s="29"/>
      <c r="G17" s="29"/>
      <c r="H17" s="29"/>
      <c r="I17" s="90" t="s">
        <v>28</v>
      </c>
      <c r="J17" s="25" t="str">
        <f>'Rekapitulace stavby'!AN13</f>
        <v>Vyplň údaj</v>
      </c>
      <c r="K17" s="29"/>
      <c r="L17" s="8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hidden="1">
      <c r="A18" s="29"/>
      <c r="B18" s="30"/>
      <c r="C18" s="29"/>
      <c r="D18" s="29"/>
      <c r="E18" s="221" t="str">
        <f>'Rekapitulace stavby'!E14</f>
        <v>Vyplň údaj</v>
      </c>
      <c r="F18" s="207"/>
      <c r="G18" s="207"/>
      <c r="H18" s="207"/>
      <c r="I18" s="90" t="s">
        <v>31</v>
      </c>
      <c r="J18" s="25" t="str">
        <f>'Rekapitulace stavby'!AN14</f>
        <v>Vyplň údaj</v>
      </c>
      <c r="K18" s="29"/>
      <c r="L18" s="8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hidden="1">
      <c r="A19" s="29"/>
      <c r="B19" s="30"/>
      <c r="C19" s="29"/>
      <c r="D19" s="29"/>
      <c r="E19" s="29"/>
      <c r="F19" s="29"/>
      <c r="G19" s="29"/>
      <c r="H19" s="29"/>
      <c r="I19" s="88"/>
      <c r="J19" s="29"/>
      <c r="K19" s="29"/>
      <c r="L19" s="8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hidden="1">
      <c r="A20" s="29"/>
      <c r="B20" s="30"/>
      <c r="C20" s="29"/>
      <c r="D20" s="24" t="s">
        <v>35</v>
      </c>
      <c r="E20" s="29"/>
      <c r="F20" s="29"/>
      <c r="G20" s="29"/>
      <c r="H20" s="29"/>
      <c r="I20" s="90" t="s">
        <v>28</v>
      </c>
      <c r="J20" s="22" t="s">
        <v>36</v>
      </c>
      <c r="K20" s="29"/>
      <c r="L20" s="8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hidden="1">
      <c r="A21" s="29"/>
      <c r="B21" s="30"/>
      <c r="C21" s="29"/>
      <c r="D21" s="29"/>
      <c r="E21" s="22" t="s">
        <v>37</v>
      </c>
      <c r="F21" s="29"/>
      <c r="G21" s="29"/>
      <c r="H21" s="29"/>
      <c r="I21" s="90" t="s">
        <v>31</v>
      </c>
      <c r="J21" s="22" t="s">
        <v>38</v>
      </c>
      <c r="K21" s="29"/>
      <c r="L21" s="8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hidden="1">
      <c r="A22" s="29"/>
      <c r="B22" s="30"/>
      <c r="C22" s="29"/>
      <c r="D22" s="29"/>
      <c r="E22" s="29"/>
      <c r="F22" s="29"/>
      <c r="G22" s="29"/>
      <c r="H22" s="29"/>
      <c r="I22" s="88"/>
      <c r="J22" s="29"/>
      <c r="K22" s="29"/>
      <c r="L22" s="8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hidden="1">
      <c r="A23" s="29"/>
      <c r="B23" s="30"/>
      <c r="C23" s="29"/>
      <c r="D23" s="24" t="s">
        <v>40</v>
      </c>
      <c r="E23" s="29"/>
      <c r="F23" s="29"/>
      <c r="G23" s="29"/>
      <c r="H23" s="29"/>
      <c r="I23" s="90" t="s">
        <v>28</v>
      </c>
      <c r="J23" s="22" t="s">
        <v>3</v>
      </c>
      <c r="K23" s="29"/>
      <c r="L23" s="8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hidden="1">
      <c r="A24" s="29"/>
      <c r="B24" s="30"/>
      <c r="C24" s="29"/>
      <c r="D24" s="29"/>
      <c r="E24" s="22" t="s">
        <v>94</v>
      </c>
      <c r="F24" s="29"/>
      <c r="G24" s="29"/>
      <c r="H24" s="29"/>
      <c r="I24" s="90" t="s">
        <v>31</v>
      </c>
      <c r="J24" s="22" t="s">
        <v>3</v>
      </c>
      <c r="K24" s="29"/>
      <c r="L24" s="8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hidden="1">
      <c r="A25" s="29"/>
      <c r="B25" s="30"/>
      <c r="C25" s="29"/>
      <c r="D25" s="29"/>
      <c r="E25" s="29"/>
      <c r="F25" s="29"/>
      <c r="G25" s="29"/>
      <c r="H25" s="29"/>
      <c r="I25" s="88"/>
      <c r="J25" s="29"/>
      <c r="K25" s="29"/>
      <c r="L25" s="8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hidden="1">
      <c r="A26" s="29"/>
      <c r="B26" s="30"/>
      <c r="C26" s="29"/>
      <c r="D26" s="24" t="s">
        <v>41</v>
      </c>
      <c r="E26" s="29"/>
      <c r="F26" s="29"/>
      <c r="G26" s="29"/>
      <c r="H26" s="29"/>
      <c r="I26" s="88"/>
      <c r="J26" s="29"/>
      <c r="K26" s="29"/>
      <c r="L26" s="8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hidden="1">
      <c r="A27" s="91"/>
      <c r="B27" s="92"/>
      <c r="C27" s="91"/>
      <c r="D27" s="91"/>
      <c r="E27" s="211" t="s">
        <v>3</v>
      </c>
      <c r="F27" s="211"/>
      <c r="G27" s="211"/>
      <c r="H27" s="211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9"/>
      <c r="B28" s="30"/>
      <c r="C28" s="29"/>
      <c r="D28" s="29"/>
      <c r="E28" s="29"/>
      <c r="F28" s="29"/>
      <c r="G28" s="29"/>
      <c r="H28" s="29"/>
      <c r="I28" s="88"/>
      <c r="J28" s="29"/>
      <c r="K28" s="29"/>
      <c r="L28" s="8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hidden="1">
      <c r="A29" s="29"/>
      <c r="B29" s="30"/>
      <c r="C29" s="29"/>
      <c r="D29" s="58"/>
      <c r="E29" s="58"/>
      <c r="F29" s="58"/>
      <c r="G29" s="58"/>
      <c r="H29" s="58"/>
      <c r="I29" s="95"/>
      <c r="J29" s="58"/>
      <c r="K29" s="58"/>
      <c r="L29" s="8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hidden="1">
      <c r="A30" s="29"/>
      <c r="B30" s="30"/>
      <c r="C30" s="29"/>
      <c r="D30" s="96" t="s">
        <v>43</v>
      </c>
      <c r="E30" s="29"/>
      <c r="F30" s="29"/>
      <c r="G30" s="29"/>
      <c r="H30" s="29"/>
      <c r="I30" s="88"/>
      <c r="J30" s="63">
        <f>ROUND(J84,2)</f>
        <v>0</v>
      </c>
      <c r="K30" s="29"/>
      <c r="L30" s="8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hidden="1">
      <c r="A31" s="29"/>
      <c r="B31" s="30"/>
      <c r="C31" s="29"/>
      <c r="D31" s="58"/>
      <c r="E31" s="58"/>
      <c r="F31" s="58"/>
      <c r="G31" s="58"/>
      <c r="H31" s="58"/>
      <c r="I31" s="95"/>
      <c r="J31" s="58"/>
      <c r="K31" s="58"/>
      <c r="L31" s="8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hidden="1">
      <c r="A32" s="29"/>
      <c r="B32" s="30"/>
      <c r="C32" s="29"/>
      <c r="D32" s="29"/>
      <c r="E32" s="29"/>
      <c r="F32" s="33" t="s">
        <v>45</v>
      </c>
      <c r="G32" s="29"/>
      <c r="H32" s="29"/>
      <c r="I32" s="97" t="s">
        <v>44</v>
      </c>
      <c r="J32" s="33" t="s">
        <v>46</v>
      </c>
      <c r="K32" s="29"/>
      <c r="L32" s="8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98" t="s">
        <v>47</v>
      </c>
      <c r="E33" s="24" t="s">
        <v>48</v>
      </c>
      <c r="F33" s="99">
        <f>ROUND((SUM(BE84:BE151)),2)</f>
        <v>0</v>
      </c>
      <c r="G33" s="29"/>
      <c r="H33" s="29"/>
      <c r="I33" s="100">
        <v>0.21</v>
      </c>
      <c r="J33" s="99">
        <f>ROUND(((SUM(BE84:BE151))*I33),2)</f>
        <v>0</v>
      </c>
      <c r="K33" s="29"/>
      <c r="L33" s="8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49</v>
      </c>
      <c r="F34" s="99">
        <f>ROUND((SUM(BF84:BF151)),2)</f>
        <v>0</v>
      </c>
      <c r="G34" s="29"/>
      <c r="H34" s="29"/>
      <c r="I34" s="100">
        <v>0.15</v>
      </c>
      <c r="J34" s="99">
        <f>ROUND(((SUM(BF84:BF151))*I34),2)</f>
        <v>0</v>
      </c>
      <c r="K34" s="29"/>
      <c r="L34" s="8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50</v>
      </c>
      <c r="F35" s="99">
        <f>ROUND((SUM(BG84:BG151)),2)</f>
        <v>0</v>
      </c>
      <c r="G35" s="29"/>
      <c r="H35" s="29"/>
      <c r="I35" s="100">
        <v>0.21</v>
      </c>
      <c r="J35" s="99">
        <f>0</f>
        <v>0</v>
      </c>
      <c r="K35" s="29"/>
      <c r="L35" s="8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51</v>
      </c>
      <c r="F36" s="99">
        <f>ROUND((SUM(BH84:BH151)),2)</f>
        <v>0</v>
      </c>
      <c r="G36" s="29"/>
      <c r="H36" s="29"/>
      <c r="I36" s="100">
        <v>0.15</v>
      </c>
      <c r="J36" s="99">
        <f>0</f>
        <v>0</v>
      </c>
      <c r="K36" s="29"/>
      <c r="L36" s="8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52</v>
      </c>
      <c r="F37" s="99">
        <f>ROUND((SUM(BI84:BI151)),2)</f>
        <v>0</v>
      </c>
      <c r="G37" s="29"/>
      <c r="H37" s="29"/>
      <c r="I37" s="100">
        <v>0</v>
      </c>
      <c r="J37" s="99">
        <f>0</f>
        <v>0</v>
      </c>
      <c r="K37" s="29"/>
      <c r="L37" s="8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hidden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8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hidden="1">
      <c r="A39" s="29"/>
      <c r="B39" s="30"/>
      <c r="C39" s="101"/>
      <c r="D39" s="102" t="s">
        <v>53</v>
      </c>
      <c r="E39" s="52"/>
      <c r="F39" s="52"/>
      <c r="G39" s="103" t="s">
        <v>54</v>
      </c>
      <c r="H39" s="104" t="s">
        <v>55</v>
      </c>
      <c r="I39" s="105"/>
      <c r="J39" s="106">
        <f>SUM(J30:J37)</f>
        <v>0</v>
      </c>
      <c r="K39" s="107"/>
      <c r="L39" s="8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hidden="1">
      <c r="A40" s="29"/>
      <c r="B40" s="39"/>
      <c r="C40" s="40"/>
      <c r="D40" s="40"/>
      <c r="E40" s="40"/>
      <c r="F40" s="40"/>
      <c r="G40" s="40"/>
      <c r="H40" s="40"/>
      <c r="I40" s="108"/>
      <c r="J40" s="40"/>
      <c r="K40" s="40"/>
      <c r="L40" s="8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ht="12" hidden="1"/>
    <row r="42" ht="12" hidden="1"/>
    <row r="43" ht="12" hidden="1"/>
    <row r="44" spans="1:31" s="2" customFormat="1" ht="6.95" customHeight="1">
      <c r="A44" s="29"/>
      <c r="B44" s="41"/>
      <c r="C44" s="42"/>
      <c r="D44" s="42"/>
      <c r="E44" s="42"/>
      <c r="F44" s="42"/>
      <c r="G44" s="42"/>
      <c r="H44" s="42"/>
      <c r="I44" s="109"/>
      <c r="J44" s="42"/>
      <c r="K44" s="42"/>
      <c r="L44" s="8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4.95" customHeight="1">
      <c r="A45" s="29"/>
      <c r="B45" s="30"/>
      <c r="C45" s="18" t="s">
        <v>95</v>
      </c>
      <c r="D45" s="29"/>
      <c r="E45" s="29"/>
      <c r="F45" s="29"/>
      <c r="G45" s="29"/>
      <c r="H45" s="29"/>
      <c r="I45" s="88"/>
      <c r="J45" s="29"/>
      <c r="K45" s="29"/>
      <c r="L45" s="8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6.95" customHeight="1">
      <c r="A46" s="29"/>
      <c r="B46" s="30"/>
      <c r="C46" s="29"/>
      <c r="D46" s="29"/>
      <c r="E46" s="29"/>
      <c r="F46" s="29"/>
      <c r="G46" s="29"/>
      <c r="H46" s="29"/>
      <c r="I46" s="88"/>
      <c r="J46" s="29"/>
      <c r="K46" s="29"/>
      <c r="L46" s="8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4" t="s">
        <v>17</v>
      </c>
      <c r="D47" s="29"/>
      <c r="E47" s="29"/>
      <c r="F47" s="29"/>
      <c r="G47" s="29"/>
      <c r="H47" s="29"/>
      <c r="I47" s="88"/>
      <c r="J47" s="29"/>
      <c r="K47" s="29"/>
      <c r="L47" s="8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219" t="str">
        <f>E7</f>
        <v>STAVEBNÍ ÚPRAVY FONTÁNY BRUSEL - TO-01 technologie šachty</v>
      </c>
      <c r="F48" s="220"/>
      <c r="G48" s="220"/>
      <c r="H48" s="220"/>
      <c r="I48" s="88"/>
      <c r="J48" s="29"/>
      <c r="K48" s="29"/>
      <c r="L48" s="8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" customFormat="1" ht="12" customHeight="1">
      <c r="A49" s="29"/>
      <c r="B49" s="30"/>
      <c r="C49" s="24" t="s">
        <v>92</v>
      </c>
      <c r="D49" s="29"/>
      <c r="E49" s="29"/>
      <c r="F49" s="29"/>
      <c r="G49" s="29"/>
      <c r="H49" s="29"/>
      <c r="I49" s="88"/>
      <c r="J49" s="29"/>
      <c r="K49" s="29"/>
      <c r="L49" s="8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6.5" customHeight="1">
      <c r="A50" s="29"/>
      <c r="B50" s="30"/>
      <c r="C50" s="29"/>
      <c r="D50" s="29"/>
      <c r="E50" s="197" t="str">
        <f>E9</f>
        <v>TO-01-1 - technologické řešení šachty</v>
      </c>
      <c r="F50" s="218"/>
      <c r="G50" s="218"/>
      <c r="H50" s="218"/>
      <c r="I50" s="88"/>
      <c r="J50" s="29"/>
      <c r="K50" s="29"/>
      <c r="L50" s="8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" customFormat="1" ht="6.95" customHeight="1">
      <c r="A51" s="29"/>
      <c r="B51" s="30"/>
      <c r="C51" s="29"/>
      <c r="D51" s="29"/>
      <c r="E51" s="29"/>
      <c r="F51" s="29"/>
      <c r="G51" s="29"/>
      <c r="H51" s="29"/>
      <c r="I51" s="88"/>
      <c r="J51" s="29"/>
      <c r="K51" s="29"/>
      <c r="L51" s="8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2" customHeight="1">
      <c r="A52" s="29"/>
      <c r="B52" s="30"/>
      <c r="C52" s="24" t="s">
        <v>23</v>
      </c>
      <c r="D52" s="29"/>
      <c r="E52" s="29"/>
      <c r="F52" s="22" t="str">
        <f>F12</f>
        <v>HUSOVA ULICE CHRUDIM</v>
      </c>
      <c r="G52" s="29"/>
      <c r="H52" s="29"/>
      <c r="I52" s="90" t="s">
        <v>25</v>
      </c>
      <c r="J52" s="47" t="str">
        <f>IF(J12="","",J12)</f>
        <v>12. 6. 2020</v>
      </c>
      <c r="K52" s="29"/>
      <c r="L52" s="8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" customFormat="1" ht="6.95" customHeight="1">
      <c r="A53" s="29"/>
      <c r="B53" s="30"/>
      <c r="C53" s="29"/>
      <c r="D53" s="29"/>
      <c r="E53" s="29"/>
      <c r="F53" s="29"/>
      <c r="G53" s="29"/>
      <c r="H53" s="29"/>
      <c r="I53" s="88"/>
      <c r="J53" s="29"/>
      <c r="K53" s="29"/>
      <c r="L53" s="8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2" customHeight="1">
      <c r="A54" s="29"/>
      <c r="B54" s="30"/>
      <c r="C54" s="24" t="s">
        <v>27</v>
      </c>
      <c r="D54" s="29"/>
      <c r="E54" s="29"/>
      <c r="F54" s="22" t="str">
        <f>E15</f>
        <v>MĚSTO CHRUDIM</v>
      </c>
      <c r="G54" s="29"/>
      <c r="H54" s="29"/>
      <c r="I54" s="90" t="s">
        <v>35</v>
      </c>
      <c r="J54" s="27" t="s">
        <v>415</v>
      </c>
      <c r="K54" s="29"/>
      <c r="L54" s="8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" customFormat="1" ht="15.2" customHeight="1">
      <c r="A55" s="29"/>
      <c r="B55" s="30"/>
      <c r="C55" s="24" t="s">
        <v>33</v>
      </c>
      <c r="D55" s="29"/>
      <c r="E55" s="29"/>
      <c r="F55" s="22" t="str">
        <f>IF(E18="","",E18)</f>
        <v>Vyplň údaj</v>
      </c>
      <c r="G55" s="29"/>
      <c r="H55" s="29"/>
      <c r="I55" s="90" t="s">
        <v>40</v>
      </c>
      <c r="J55" s="27" t="s">
        <v>415</v>
      </c>
      <c r="K55" s="29"/>
      <c r="L55" s="8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0.35" customHeight="1">
      <c r="A56" s="29"/>
      <c r="B56" s="30"/>
      <c r="C56" s="29"/>
      <c r="D56" s="29"/>
      <c r="E56" s="29"/>
      <c r="F56" s="29"/>
      <c r="G56" s="29"/>
      <c r="H56" s="29"/>
      <c r="I56" s="88"/>
      <c r="J56" s="29"/>
      <c r="K56" s="29"/>
      <c r="L56" s="8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" customFormat="1" ht="29.25" customHeight="1">
      <c r="A57" s="29"/>
      <c r="B57" s="30"/>
      <c r="C57" s="110" t="s">
        <v>96</v>
      </c>
      <c r="D57" s="101"/>
      <c r="E57" s="101"/>
      <c r="F57" s="101"/>
      <c r="G57" s="101"/>
      <c r="H57" s="101"/>
      <c r="I57" s="111"/>
      <c r="J57" s="112" t="s">
        <v>97</v>
      </c>
      <c r="K57" s="101"/>
      <c r="L57" s="8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0.35" customHeight="1">
      <c r="A58" s="29"/>
      <c r="B58" s="30"/>
      <c r="C58" s="29"/>
      <c r="D58" s="29"/>
      <c r="E58" s="29"/>
      <c r="F58" s="29"/>
      <c r="G58" s="29"/>
      <c r="H58" s="29"/>
      <c r="I58" s="88"/>
      <c r="J58" s="29"/>
      <c r="K58" s="29"/>
      <c r="L58" s="8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" customHeight="1">
      <c r="A59" s="29"/>
      <c r="B59" s="30"/>
      <c r="C59" s="113" t="s">
        <v>75</v>
      </c>
      <c r="D59" s="29"/>
      <c r="E59" s="29"/>
      <c r="F59" s="29"/>
      <c r="G59" s="29"/>
      <c r="H59" s="29"/>
      <c r="I59" s="88"/>
      <c r="J59" s="63">
        <f>J84</f>
        <v>0</v>
      </c>
      <c r="K59" s="29"/>
      <c r="L59" s="8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4" t="s">
        <v>98</v>
      </c>
    </row>
    <row r="60" spans="2:12" s="9" customFormat="1" ht="24.95" customHeight="1">
      <c r="B60" s="114"/>
      <c r="D60" s="115" t="s">
        <v>99</v>
      </c>
      <c r="E60" s="116"/>
      <c r="F60" s="116"/>
      <c r="G60" s="116"/>
      <c r="H60" s="116"/>
      <c r="I60" s="117"/>
      <c r="J60" s="118">
        <f>J85</f>
        <v>0</v>
      </c>
      <c r="L60" s="114"/>
    </row>
    <row r="61" spans="2:12" s="9" customFormat="1" ht="24.95" customHeight="1">
      <c r="B61" s="114"/>
      <c r="D61" s="115" t="s">
        <v>100</v>
      </c>
      <c r="E61" s="116"/>
      <c r="F61" s="116"/>
      <c r="G61" s="116"/>
      <c r="H61" s="116"/>
      <c r="I61" s="117"/>
      <c r="J61" s="118">
        <f>J110</f>
        <v>0</v>
      </c>
      <c r="L61" s="114"/>
    </row>
    <row r="62" spans="2:12" s="9" customFormat="1" ht="24.95" customHeight="1">
      <c r="B62" s="114"/>
      <c r="D62" s="115" t="s">
        <v>101</v>
      </c>
      <c r="E62" s="116"/>
      <c r="F62" s="116"/>
      <c r="G62" s="116"/>
      <c r="H62" s="116"/>
      <c r="I62" s="117"/>
      <c r="J62" s="118">
        <f>J119</f>
        <v>0</v>
      </c>
      <c r="L62" s="114"/>
    </row>
    <row r="63" spans="2:12" s="9" customFormat="1" ht="24.95" customHeight="1">
      <c r="B63" s="114"/>
      <c r="D63" s="115" t="s">
        <v>102</v>
      </c>
      <c r="E63" s="116"/>
      <c r="F63" s="116"/>
      <c r="G63" s="116"/>
      <c r="H63" s="116"/>
      <c r="I63" s="117"/>
      <c r="J63" s="118">
        <f>J134</f>
        <v>0</v>
      </c>
      <c r="L63" s="114"/>
    </row>
    <row r="64" spans="2:12" s="9" customFormat="1" ht="24.95" customHeight="1">
      <c r="B64" s="114"/>
      <c r="D64" s="115" t="s">
        <v>103</v>
      </c>
      <c r="E64" s="116"/>
      <c r="F64" s="116"/>
      <c r="G64" s="116"/>
      <c r="H64" s="116"/>
      <c r="I64" s="117"/>
      <c r="J64" s="118">
        <f>J137</f>
        <v>0</v>
      </c>
      <c r="L64" s="114"/>
    </row>
    <row r="65" spans="1:31" s="2" customFormat="1" ht="21.75" customHeight="1">
      <c r="A65" s="29"/>
      <c r="B65" s="30"/>
      <c r="C65" s="29"/>
      <c r="D65" s="29"/>
      <c r="E65" s="29"/>
      <c r="F65" s="29"/>
      <c r="G65" s="29"/>
      <c r="H65" s="29"/>
      <c r="I65" s="88"/>
      <c r="J65" s="29"/>
      <c r="K65" s="29"/>
      <c r="L65" s="8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s="2" customFormat="1" ht="6.95" customHeight="1">
      <c r="A66" s="29"/>
      <c r="B66" s="39"/>
      <c r="C66" s="40"/>
      <c r="D66" s="40"/>
      <c r="E66" s="40"/>
      <c r="F66" s="40"/>
      <c r="G66" s="40"/>
      <c r="H66" s="40"/>
      <c r="I66" s="108"/>
      <c r="J66" s="40"/>
      <c r="K66" s="40"/>
      <c r="L66" s="8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70" spans="1:31" s="2" customFormat="1" ht="6.95" customHeight="1">
      <c r="A70" s="29"/>
      <c r="B70" s="41"/>
      <c r="C70" s="42"/>
      <c r="D70" s="42"/>
      <c r="E70" s="42"/>
      <c r="F70" s="42"/>
      <c r="G70" s="42"/>
      <c r="H70" s="42"/>
      <c r="I70" s="109"/>
      <c r="J70" s="42"/>
      <c r="K70" s="42"/>
      <c r="L70" s="8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" customFormat="1" ht="24.95" customHeight="1">
      <c r="A71" s="29"/>
      <c r="B71" s="30"/>
      <c r="C71" s="18" t="s">
        <v>104</v>
      </c>
      <c r="D71" s="29"/>
      <c r="E71" s="29"/>
      <c r="F71" s="29"/>
      <c r="G71" s="29"/>
      <c r="H71" s="29"/>
      <c r="I71" s="88"/>
      <c r="J71" s="29"/>
      <c r="K71" s="29"/>
      <c r="L71" s="8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6.95" customHeight="1">
      <c r="A72" s="29"/>
      <c r="B72" s="30"/>
      <c r="C72" s="29"/>
      <c r="D72" s="29"/>
      <c r="E72" s="29"/>
      <c r="F72" s="29"/>
      <c r="G72" s="29"/>
      <c r="H72" s="29"/>
      <c r="I72" s="88"/>
      <c r="J72" s="29"/>
      <c r="K72" s="29"/>
      <c r="L72" s="8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12" customHeight="1">
      <c r="A73" s="29"/>
      <c r="B73" s="30"/>
      <c r="C73" s="24" t="s">
        <v>17</v>
      </c>
      <c r="D73" s="29"/>
      <c r="E73" s="29"/>
      <c r="F73" s="29"/>
      <c r="G73" s="29"/>
      <c r="H73" s="29"/>
      <c r="I73" s="88"/>
      <c r="J73" s="29"/>
      <c r="K73" s="29"/>
      <c r="L73" s="8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16.5" customHeight="1">
      <c r="A74" s="29"/>
      <c r="B74" s="30"/>
      <c r="C74" s="29"/>
      <c r="D74" s="29"/>
      <c r="E74" s="219" t="str">
        <f>E7</f>
        <v>STAVEBNÍ ÚPRAVY FONTÁNY BRUSEL - TO-01 technologie šachty</v>
      </c>
      <c r="F74" s="220"/>
      <c r="G74" s="220"/>
      <c r="H74" s="220"/>
      <c r="I74" s="88"/>
      <c r="J74" s="29"/>
      <c r="K74" s="29"/>
      <c r="L74" s="8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12" customHeight="1">
      <c r="A75" s="29"/>
      <c r="B75" s="30"/>
      <c r="C75" s="24" t="s">
        <v>92</v>
      </c>
      <c r="D75" s="29"/>
      <c r="E75" s="29"/>
      <c r="F75" s="29"/>
      <c r="G75" s="29"/>
      <c r="H75" s="29"/>
      <c r="I75" s="88"/>
      <c r="J75" s="29"/>
      <c r="K75" s="29"/>
      <c r="L75" s="8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16.5" customHeight="1">
      <c r="A76" s="29"/>
      <c r="B76" s="30"/>
      <c r="C76" s="29"/>
      <c r="D76" s="29"/>
      <c r="E76" s="197" t="str">
        <f>E9</f>
        <v>TO-01-1 - technologické řešení šachty</v>
      </c>
      <c r="F76" s="218"/>
      <c r="G76" s="218"/>
      <c r="H76" s="218"/>
      <c r="I76" s="88"/>
      <c r="J76" s="29"/>
      <c r="K76" s="29"/>
      <c r="L76" s="8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6.95" customHeight="1">
      <c r="A77" s="29"/>
      <c r="B77" s="30"/>
      <c r="C77" s="29"/>
      <c r="D77" s="29"/>
      <c r="E77" s="29"/>
      <c r="F77" s="29"/>
      <c r="G77" s="29"/>
      <c r="H77" s="29"/>
      <c r="I77" s="88"/>
      <c r="J77" s="29"/>
      <c r="K77" s="29"/>
      <c r="L77" s="8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12" customHeight="1">
      <c r="A78" s="29"/>
      <c r="B78" s="30"/>
      <c r="C78" s="24" t="s">
        <v>23</v>
      </c>
      <c r="D78" s="29"/>
      <c r="E78" s="29"/>
      <c r="F78" s="22" t="str">
        <f>F12</f>
        <v>HUSOVA ULICE CHRUDIM</v>
      </c>
      <c r="G78" s="29"/>
      <c r="H78" s="29"/>
      <c r="I78" s="90" t="s">
        <v>25</v>
      </c>
      <c r="J78" s="47" t="str">
        <f>IF(J12="","",J12)</f>
        <v>12. 6. 2020</v>
      </c>
      <c r="K78" s="29"/>
      <c r="L78" s="8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6.95" customHeight="1">
      <c r="A79" s="29"/>
      <c r="B79" s="30"/>
      <c r="C79" s="29"/>
      <c r="D79" s="29"/>
      <c r="E79" s="29"/>
      <c r="F79" s="29"/>
      <c r="G79" s="29"/>
      <c r="H79" s="29"/>
      <c r="I79" s="88"/>
      <c r="J79" s="29"/>
      <c r="K79" s="29"/>
      <c r="L79" s="8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5.2" customHeight="1">
      <c r="A80" s="29"/>
      <c r="B80" s="30"/>
      <c r="C80" s="24" t="s">
        <v>27</v>
      </c>
      <c r="D80" s="29"/>
      <c r="E80" s="29"/>
      <c r="F80" s="22" t="str">
        <f>E15</f>
        <v>MĚSTO CHRUDIM</v>
      </c>
      <c r="G80" s="29"/>
      <c r="H80" s="29"/>
      <c r="I80" s="90" t="s">
        <v>35</v>
      </c>
      <c r="J80" s="27" t="s">
        <v>415</v>
      </c>
      <c r="K80" s="29"/>
      <c r="L80" s="8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1" s="2" customFormat="1" ht="15.2" customHeight="1">
      <c r="A81" s="29"/>
      <c r="B81" s="30"/>
      <c r="C81" s="24" t="s">
        <v>33</v>
      </c>
      <c r="D81" s="29"/>
      <c r="E81" s="29"/>
      <c r="F81" s="22" t="str">
        <f>IF(E18="","",E18)</f>
        <v>Vyplň údaj</v>
      </c>
      <c r="G81" s="29"/>
      <c r="H81" s="29"/>
      <c r="I81" s="90" t="s">
        <v>40</v>
      </c>
      <c r="J81" s="27" t="s">
        <v>415</v>
      </c>
      <c r="K81" s="29"/>
      <c r="L81" s="8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10.35" customHeight="1">
      <c r="A82" s="29"/>
      <c r="B82" s="30"/>
      <c r="C82" s="29"/>
      <c r="D82" s="29"/>
      <c r="E82" s="29"/>
      <c r="F82" s="29"/>
      <c r="G82" s="29"/>
      <c r="H82" s="29"/>
      <c r="I82" s="88"/>
      <c r="J82" s="29"/>
      <c r="K82" s="29"/>
      <c r="L82" s="8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10" customFormat="1" ht="29.25" customHeight="1">
      <c r="A83" s="119"/>
      <c r="B83" s="120"/>
      <c r="C83" s="121" t="s">
        <v>105</v>
      </c>
      <c r="D83" s="122" t="s">
        <v>62</v>
      </c>
      <c r="E83" s="122" t="s">
        <v>58</v>
      </c>
      <c r="F83" s="122" t="s">
        <v>59</v>
      </c>
      <c r="G83" s="122" t="s">
        <v>106</v>
      </c>
      <c r="H83" s="122" t="s">
        <v>107</v>
      </c>
      <c r="I83" s="123" t="s">
        <v>108</v>
      </c>
      <c r="J83" s="122" t="s">
        <v>97</v>
      </c>
      <c r="K83" s="124" t="s">
        <v>109</v>
      </c>
      <c r="L83" s="125"/>
      <c r="M83" s="54" t="s">
        <v>3</v>
      </c>
      <c r="N83" s="55" t="s">
        <v>47</v>
      </c>
      <c r="O83" s="55" t="s">
        <v>110</v>
      </c>
      <c r="P83" s="55" t="s">
        <v>111</v>
      </c>
      <c r="Q83" s="55" t="s">
        <v>112</v>
      </c>
      <c r="R83" s="55" t="s">
        <v>113</v>
      </c>
      <c r="S83" s="55" t="s">
        <v>114</v>
      </c>
      <c r="T83" s="56" t="s">
        <v>115</v>
      </c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</row>
    <row r="84" spans="1:63" s="2" customFormat="1" ht="22.9" customHeight="1">
      <c r="A84" s="29"/>
      <c r="B84" s="30"/>
      <c r="C84" s="61" t="s">
        <v>116</v>
      </c>
      <c r="D84" s="29"/>
      <c r="E84" s="29"/>
      <c r="F84" s="29"/>
      <c r="G84" s="29"/>
      <c r="H84" s="29"/>
      <c r="I84" s="88"/>
      <c r="J84" s="126">
        <f>BK84</f>
        <v>0</v>
      </c>
      <c r="K84" s="29"/>
      <c r="L84" s="30"/>
      <c r="M84" s="57"/>
      <c r="N84" s="48"/>
      <c r="O84" s="58"/>
      <c r="P84" s="127">
        <f>P85+P110+P119+P134+P137</f>
        <v>0</v>
      </c>
      <c r="Q84" s="58"/>
      <c r="R84" s="127">
        <f>R85+R110+R119+R134+R137</f>
        <v>0</v>
      </c>
      <c r="S84" s="58"/>
      <c r="T84" s="128">
        <f>T85+T110+T119+T134+T137</f>
        <v>0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T84" s="14" t="s">
        <v>76</v>
      </c>
      <c r="AU84" s="14" t="s">
        <v>98</v>
      </c>
      <c r="BK84" s="129">
        <f>BK85+BK110+BK119+BK134+BK137</f>
        <v>0</v>
      </c>
    </row>
    <row r="85" spans="2:63" s="11" customFormat="1" ht="25.9" customHeight="1">
      <c r="B85" s="130"/>
      <c r="D85" s="131" t="s">
        <v>76</v>
      </c>
      <c r="E85" s="132" t="s">
        <v>117</v>
      </c>
      <c r="F85" s="132" t="s">
        <v>118</v>
      </c>
      <c r="I85" s="133"/>
      <c r="J85" s="134">
        <f>BK85</f>
        <v>0</v>
      </c>
      <c r="L85" s="130"/>
      <c r="M85" s="135"/>
      <c r="N85" s="136"/>
      <c r="O85" s="136"/>
      <c r="P85" s="137">
        <f>SUM(P86:P109)</f>
        <v>0</v>
      </c>
      <c r="Q85" s="136"/>
      <c r="R85" s="137">
        <f>SUM(R86:R109)</f>
        <v>0</v>
      </c>
      <c r="S85" s="136"/>
      <c r="T85" s="138">
        <f>SUM(T86:T109)</f>
        <v>0</v>
      </c>
      <c r="AR85" s="131" t="s">
        <v>85</v>
      </c>
      <c r="AT85" s="139" t="s">
        <v>76</v>
      </c>
      <c r="AU85" s="139" t="s">
        <v>77</v>
      </c>
      <c r="AY85" s="131" t="s">
        <v>119</v>
      </c>
      <c r="BK85" s="140">
        <f>SUM(BK86:BK109)</f>
        <v>0</v>
      </c>
    </row>
    <row r="86" spans="1:65" s="2" customFormat="1" ht="24" customHeight="1">
      <c r="A86" s="29"/>
      <c r="B86" s="141"/>
      <c r="C86" s="142" t="s">
        <v>85</v>
      </c>
      <c r="D86" s="142" t="s">
        <v>120</v>
      </c>
      <c r="E86" s="143" t="s">
        <v>121</v>
      </c>
      <c r="F86" s="144" t="s">
        <v>122</v>
      </c>
      <c r="G86" s="145" t="s">
        <v>123</v>
      </c>
      <c r="H86" s="146">
        <v>1</v>
      </c>
      <c r="I86" s="147"/>
      <c r="J86" s="148">
        <f>ROUND(I86*H86,2)</f>
        <v>0</v>
      </c>
      <c r="K86" s="144" t="s">
        <v>3</v>
      </c>
      <c r="L86" s="149"/>
      <c r="M86" s="150" t="s">
        <v>3</v>
      </c>
      <c r="N86" s="151" t="s">
        <v>48</v>
      </c>
      <c r="O86" s="50"/>
      <c r="P86" s="152">
        <f>O86*H86</f>
        <v>0</v>
      </c>
      <c r="Q86" s="152">
        <v>0</v>
      </c>
      <c r="R86" s="152">
        <f>Q86*H86</f>
        <v>0</v>
      </c>
      <c r="S86" s="152">
        <v>0</v>
      </c>
      <c r="T86" s="153">
        <f>S86*H86</f>
        <v>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R86" s="154" t="s">
        <v>124</v>
      </c>
      <c r="AT86" s="154" t="s">
        <v>120</v>
      </c>
      <c r="AU86" s="154" t="s">
        <v>85</v>
      </c>
      <c r="AY86" s="14" t="s">
        <v>119</v>
      </c>
      <c r="BE86" s="155">
        <f>IF(N86="základní",J86,0)</f>
        <v>0</v>
      </c>
      <c r="BF86" s="155">
        <f>IF(N86="snížená",J86,0)</f>
        <v>0</v>
      </c>
      <c r="BG86" s="155">
        <f>IF(N86="zákl. přenesená",J86,0)</f>
        <v>0</v>
      </c>
      <c r="BH86" s="155">
        <f>IF(N86="sníž. přenesená",J86,0)</f>
        <v>0</v>
      </c>
      <c r="BI86" s="155">
        <f>IF(N86="nulová",J86,0)</f>
        <v>0</v>
      </c>
      <c r="BJ86" s="14" t="s">
        <v>85</v>
      </c>
      <c r="BK86" s="155">
        <f>ROUND(I86*H86,2)</f>
        <v>0</v>
      </c>
      <c r="BL86" s="14" t="s">
        <v>125</v>
      </c>
      <c r="BM86" s="154" t="s">
        <v>126</v>
      </c>
    </row>
    <row r="87" spans="1:47" s="2" customFormat="1" ht="19.5">
      <c r="A87" s="29"/>
      <c r="B87" s="30"/>
      <c r="C87" s="29"/>
      <c r="D87" s="156" t="s">
        <v>127</v>
      </c>
      <c r="E87" s="29"/>
      <c r="F87" s="157" t="s">
        <v>122</v>
      </c>
      <c r="G87" s="29"/>
      <c r="H87" s="29"/>
      <c r="I87" s="88"/>
      <c r="J87" s="29"/>
      <c r="K87" s="29"/>
      <c r="L87" s="30"/>
      <c r="M87" s="158"/>
      <c r="N87" s="159"/>
      <c r="O87" s="50"/>
      <c r="P87" s="50"/>
      <c r="Q87" s="50"/>
      <c r="R87" s="50"/>
      <c r="S87" s="50"/>
      <c r="T87" s="51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T87" s="14" t="s">
        <v>127</v>
      </c>
      <c r="AU87" s="14" t="s">
        <v>85</v>
      </c>
    </row>
    <row r="88" spans="1:65" s="2" customFormat="1" ht="24" customHeight="1">
      <c r="A88" s="29"/>
      <c r="B88" s="141"/>
      <c r="C88" s="142" t="s">
        <v>87</v>
      </c>
      <c r="D88" s="142" t="s">
        <v>120</v>
      </c>
      <c r="E88" s="143" t="s">
        <v>128</v>
      </c>
      <c r="F88" s="144" t="s">
        <v>129</v>
      </c>
      <c r="G88" s="145" t="s">
        <v>123</v>
      </c>
      <c r="H88" s="146">
        <v>1</v>
      </c>
      <c r="I88" s="147"/>
      <c r="J88" s="148">
        <f>ROUND(I88*H88,2)</f>
        <v>0</v>
      </c>
      <c r="K88" s="144" t="s">
        <v>3</v>
      </c>
      <c r="L88" s="149"/>
      <c r="M88" s="150" t="s">
        <v>3</v>
      </c>
      <c r="N88" s="151" t="s">
        <v>48</v>
      </c>
      <c r="O88" s="50"/>
      <c r="P88" s="152">
        <f>O88*H88</f>
        <v>0</v>
      </c>
      <c r="Q88" s="152">
        <v>0</v>
      </c>
      <c r="R88" s="152">
        <f>Q88*H88</f>
        <v>0</v>
      </c>
      <c r="S88" s="152">
        <v>0</v>
      </c>
      <c r="T88" s="153">
        <f>S88*H88</f>
        <v>0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R88" s="154" t="s">
        <v>124</v>
      </c>
      <c r="AT88" s="154" t="s">
        <v>120</v>
      </c>
      <c r="AU88" s="154" t="s">
        <v>85</v>
      </c>
      <c r="AY88" s="14" t="s">
        <v>119</v>
      </c>
      <c r="BE88" s="155">
        <f>IF(N88="základní",J88,0)</f>
        <v>0</v>
      </c>
      <c r="BF88" s="155">
        <f>IF(N88="snížená",J88,0)</f>
        <v>0</v>
      </c>
      <c r="BG88" s="155">
        <f>IF(N88="zákl. přenesená",J88,0)</f>
        <v>0</v>
      </c>
      <c r="BH88" s="155">
        <f>IF(N88="sníž. přenesená",J88,0)</f>
        <v>0</v>
      </c>
      <c r="BI88" s="155">
        <f>IF(N88="nulová",J88,0)</f>
        <v>0</v>
      </c>
      <c r="BJ88" s="14" t="s">
        <v>85</v>
      </c>
      <c r="BK88" s="155">
        <f>ROUND(I88*H88,2)</f>
        <v>0</v>
      </c>
      <c r="BL88" s="14" t="s">
        <v>125</v>
      </c>
      <c r="BM88" s="154" t="s">
        <v>130</v>
      </c>
    </row>
    <row r="89" spans="1:47" s="2" customFormat="1" ht="19.5">
      <c r="A89" s="29"/>
      <c r="B89" s="30"/>
      <c r="C89" s="29"/>
      <c r="D89" s="156" t="s">
        <v>127</v>
      </c>
      <c r="E89" s="29"/>
      <c r="F89" s="157" t="s">
        <v>129</v>
      </c>
      <c r="G89" s="29"/>
      <c r="H89" s="29"/>
      <c r="I89" s="88"/>
      <c r="J89" s="29"/>
      <c r="K89" s="29"/>
      <c r="L89" s="30"/>
      <c r="M89" s="158"/>
      <c r="N89" s="159"/>
      <c r="O89" s="50"/>
      <c r="P89" s="50"/>
      <c r="Q89" s="50"/>
      <c r="R89" s="50"/>
      <c r="S89" s="50"/>
      <c r="T89" s="51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T89" s="14" t="s">
        <v>127</v>
      </c>
      <c r="AU89" s="14" t="s">
        <v>85</v>
      </c>
    </row>
    <row r="90" spans="1:65" s="2" customFormat="1" ht="16.5" customHeight="1">
      <c r="A90" s="29"/>
      <c r="B90" s="141"/>
      <c r="C90" s="142" t="s">
        <v>131</v>
      </c>
      <c r="D90" s="142" t="s">
        <v>120</v>
      </c>
      <c r="E90" s="143" t="s">
        <v>132</v>
      </c>
      <c r="F90" s="144" t="s">
        <v>133</v>
      </c>
      <c r="G90" s="145" t="s">
        <v>134</v>
      </c>
      <c r="H90" s="146">
        <v>25</v>
      </c>
      <c r="I90" s="147"/>
      <c r="J90" s="148">
        <f>ROUND(I90*H90,2)</f>
        <v>0</v>
      </c>
      <c r="K90" s="144" t="s">
        <v>3</v>
      </c>
      <c r="L90" s="149"/>
      <c r="M90" s="150" t="s">
        <v>3</v>
      </c>
      <c r="N90" s="151" t="s">
        <v>48</v>
      </c>
      <c r="O90" s="50"/>
      <c r="P90" s="152">
        <f>O90*H90</f>
        <v>0</v>
      </c>
      <c r="Q90" s="152">
        <v>0</v>
      </c>
      <c r="R90" s="152">
        <f>Q90*H90</f>
        <v>0</v>
      </c>
      <c r="S90" s="152">
        <v>0</v>
      </c>
      <c r="T90" s="153">
        <f>S90*H90</f>
        <v>0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R90" s="154" t="s">
        <v>124</v>
      </c>
      <c r="AT90" s="154" t="s">
        <v>120</v>
      </c>
      <c r="AU90" s="154" t="s">
        <v>85</v>
      </c>
      <c r="AY90" s="14" t="s">
        <v>119</v>
      </c>
      <c r="BE90" s="155">
        <f>IF(N90="základní",J90,0)</f>
        <v>0</v>
      </c>
      <c r="BF90" s="155">
        <f>IF(N90="snížená",J90,0)</f>
        <v>0</v>
      </c>
      <c r="BG90" s="155">
        <f>IF(N90="zákl. přenesená",J90,0)</f>
        <v>0</v>
      </c>
      <c r="BH90" s="155">
        <f>IF(N90="sníž. přenesená",J90,0)</f>
        <v>0</v>
      </c>
      <c r="BI90" s="155">
        <f>IF(N90="nulová",J90,0)</f>
        <v>0</v>
      </c>
      <c r="BJ90" s="14" t="s">
        <v>85</v>
      </c>
      <c r="BK90" s="155">
        <f>ROUND(I90*H90,2)</f>
        <v>0</v>
      </c>
      <c r="BL90" s="14" t="s">
        <v>125</v>
      </c>
      <c r="BM90" s="154" t="s">
        <v>135</v>
      </c>
    </row>
    <row r="91" spans="1:47" s="2" customFormat="1" ht="12">
      <c r="A91" s="29"/>
      <c r="B91" s="30"/>
      <c r="C91" s="29"/>
      <c r="D91" s="156" t="s">
        <v>127</v>
      </c>
      <c r="E91" s="29"/>
      <c r="F91" s="157" t="s">
        <v>133</v>
      </c>
      <c r="G91" s="29"/>
      <c r="H91" s="29"/>
      <c r="I91" s="88"/>
      <c r="J91" s="29"/>
      <c r="K91" s="29"/>
      <c r="L91" s="30"/>
      <c r="M91" s="158"/>
      <c r="N91" s="159"/>
      <c r="O91" s="50"/>
      <c r="P91" s="50"/>
      <c r="Q91" s="50"/>
      <c r="R91" s="50"/>
      <c r="S91" s="50"/>
      <c r="T91" s="51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T91" s="14" t="s">
        <v>127</v>
      </c>
      <c r="AU91" s="14" t="s">
        <v>85</v>
      </c>
    </row>
    <row r="92" spans="1:65" s="2" customFormat="1" ht="16.5" customHeight="1">
      <c r="A92" s="29"/>
      <c r="B92" s="141"/>
      <c r="C92" s="142" t="s">
        <v>125</v>
      </c>
      <c r="D92" s="142" t="s">
        <v>120</v>
      </c>
      <c r="E92" s="143" t="s">
        <v>136</v>
      </c>
      <c r="F92" s="144" t="s">
        <v>137</v>
      </c>
      <c r="G92" s="145" t="s">
        <v>134</v>
      </c>
      <c r="H92" s="146">
        <v>50</v>
      </c>
      <c r="I92" s="147"/>
      <c r="J92" s="148">
        <f>ROUND(I92*H92,2)</f>
        <v>0</v>
      </c>
      <c r="K92" s="144" t="s">
        <v>3</v>
      </c>
      <c r="L92" s="149"/>
      <c r="M92" s="150" t="s">
        <v>3</v>
      </c>
      <c r="N92" s="151" t="s">
        <v>48</v>
      </c>
      <c r="O92" s="50"/>
      <c r="P92" s="152">
        <f>O92*H92</f>
        <v>0</v>
      </c>
      <c r="Q92" s="152">
        <v>0</v>
      </c>
      <c r="R92" s="152">
        <f>Q92*H92</f>
        <v>0</v>
      </c>
      <c r="S92" s="152">
        <v>0</v>
      </c>
      <c r="T92" s="153">
        <f>S92*H92</f>
        <v>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R92" s="154" t="s">
        <v>124</v>
      </c>
      <c r="AT92" s="154" t="s">
        <v>120</v>
      </c>
      <c r="AU92" s="154" t="s">
        <v>85</v>
      </c>
      <c r="AY92" s="14" t="s">
        <v>119</v>
      </c>
      <c r="BE92" s="155">
        <f>IF(N92="základní",J92,0)</f>
        <v>0</v>
      </c>
      <c r="BF92" s="155">
        <f>IF(N92="snížená",J92,0)</f>
        <v>0</v>
      </c>
      <c r="BG92" s="155">
        <f>IF(N92="zákl. přenesená",J92,0)</f>
        <v>0</v>
      </c>
      <c r="BH92" s="155">
        <f>IF(N92="sníž. přenesená",J92,0)</f>
        <v>0</v>
      </c>
      <c r="BI92" s="155">
        <f>IF(N92="nulová",J92,0)</f>
        <v>0</v>
      </c>
      <c r="BJ92" s="14" t="s">
        <v>85</v>
      </c>
      <c r="BK92" s="155">
        <f>ROUND(I92*H92,2)</f>
        <v>0</v>
      </c>
      <c r="BL92" s="14" t="s">
        <v>125</v>
      </c>
      <c r="BM92" s="154" t="s">
        <v>138</v>
      </c>
    </row>
    <row r="93" spans="1:47" s="2" customFormat="1" ht="12">
      <c r="A93" s="29"/>
      <c r="B93" s="30"/>
      <c r="C93" s="29"/>
      <c r="D93" s="156" t="s">
        <v>127</v>
      </c>
      <c r="E93" s="29"/>
      <c r="F93" s="157" t="s">
        <v>137</v>
      </c>
      <c r="G93" s="29"/>
      <c r="H93" s="29"/>
      <c r="I93" s="88"/>
      <c r="J93" s="29"/>
      <c r="K93" s="29"/>
      <c r="L93" s="30"/>
      <c r="M93" s="158"/>
      <c r="N93" s="159"/>
      <c r="O93" s="50"/>
      <c r="P93" s="50"/>
      <c r="Q93" s="50"/>
      <c r="R93" s="50"/>
      <c r="S93" s="50"/>
      <c r="T93" s="51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T93" s="14" t="s">
        <v>127</v>
      </c>
      <c r="AU93" s="14" t="s">
        <v>85</v>
      </c>
    </row>
    <row r="94" spans="1:65" s="2" customFormat="1" ht="24" customHeight="1">
      <c r="A94" s="29"/>
      <c r="B94" s="141"/>
      <c r="C94" s="142" t="s">
        <v>139</v>
      </c>
      <c r="D94" s="142" t="s">
        <v>120</v>
      </c>
      <c r="E94" s="143" t="s">
        <v>140</v>
      </c>
      <c r="F94" s="144" t="s">
        <v>141</v>
      </c>
      <c r="G94" s="145" t="s">
        <v>123</v>
      </c>
      <c r="H94" s="146">
        <v>1</v>
      </c>
      <c r="I94" s="147"/>
      <c r="J94" s="148">
        <f>ROUND(I94*H94,2)</f>
        <v>0</v>
      </c>
      <c r="K94" s="144" t="s">
        <v>3</v>
      </c>
      <c r="L94" s="149"/>
      <c r="M94" s="150" t="s">
        <v>3</v>
      </c>
      <c r="N94" s="151" t="s">
        <v>48</v>
      </c>
      <c r="O94" s="50"/>
      <c r="P94" s="152">
        <f>O94*H94</f>
        <v>0</v>
      </c>
      <c r="Q94" s="152">
        <v>0</v>
      </c>
      <c r="R94" s="152">
        <f>Q94*H94</f>
        <v>0</v>
      </c>
      <c r="S94" s="152">
        <v>0</v>
      </c>
      <c r="T94" s="153">
        <f>S94*H94</f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R94" s="154" t="s">
        <v>124</v>
      </c>
      <c r="AT94" s="154" t="s">
        <v>120</v>
      </c>
      <c r="AU94" s="154" t="s">
        <v>85</v>
      </c>
      <c r="AY94" s="14" t="s">
        <v>119</v>
      </c>
      <c r="BE94" s="155">
        <f>IF(N94="základní",J94,0)</f>
        <v>0</v>
      </c>
      <c r="BF94" s="155">
        <f>IF(N94="snížená",J94,0)</f>
        <v>0</v>
      </c>
      <c r="BG94" s="155">
        <f>IF(N94="zákl. přenesená",J94,0)</f>
        <v>0</v>
      </c>
      <c r="BH94" s="155">
        <f>IF(N94="sníž. přenesená",J94,0)</f>
        <v>0</v>
      </c>
      <c r="BI94" s="155">
        <f>IF(N94="nulová",J94,0)</f>
        <v>0</v>
      </c>
      <c r="BJ94" s="14" t="s">
        <v>85</v>
      </c>
      <c r="BK94" s="155">
        <f>ROUND(I94*H94,2)</f>
        <v>0</v>
      </c>
      <c r="BL94" s="14" t="s">
        <v>125</v>
      </c>
      <c r="BM94" s="154" t="s">
        <v>142</v>
      </c>
    </row>
    <row r="95" spans="1:47" s="2" customFormat="1" ht="19.5">
      <c r="A95" s="29"/>
      <c r="B95" s="30"/>
      <c r="C95" s="29"/>
      <c r="D95" s="156" t="s">
        <v>127</v>
      </c>
      <c r="E95" s="29"/>
      <c r="F95" s="157" t="s">
        <v>141</v>
      </c>
      <c r="G95" s="29"/>
      <c r="H95" s="29"/>
      <c r="I95" s="88"/>
      <c r="J95" s="29"/>
      <c r="K95" s="29"/>
      <c r="L95" s="30"/>
      <c r="M95" s="158"/>
      <c r="N95" s="159"/>
      <c r="O95" s="50"/>
      <c r="P95" s="50"/>
      <c r="Q95" s="50"/>
      <c r="R95" s="50"/>
      <c r="S95" s="50"/>
      <c r="T95" s="51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T95" s="14" t="s">
        <v>127</v>
      </c>
      <c r="AU95" s="14" t="s">
        <v>85</v>
      </c>
    </row>
    <row r="96" spans="1:65" s="2" customFormat="1" ht="16.5" customHeight="1">
      <c r="A96" s="29"/>
      <c r="B96" s="141"/>
      <c r="C96" s="142" t="s">
        <v>143</v>
      </c>
      <c r="D96" s="142" t="s">
        <v>120</v>
      </c>
      <c r="E96" s="143" t="s">
        <v>144</v>
      </c>
      <c r="F96" s="144" t="s">
        <v>145</v>
      </c>
      <c r="G96" s="145" t="s">
        <v>123</v>
      </c>
      <c r="H96" s="146">
        <v>1</v>
      </c>
      <c r="I96" s="147"/>
      <c r="J96" s="148">
        <f>ROUND(I96*H96,2)</f>
        <v>0</v>
      </c>
      <c r="K96" s="144" t="s">
        <v>3</v>
      </c>
      <c r="L96" s="149"/>
      <c r="M96" s="150" t="s">
        <v>3</v>
      </c>
      <c r="N96" s="151" t="s">
        <v>48</v>
      </c>
      <c r="O96" s="50"/>
      <c r="P96" s="152">
        <f>O96*H96</f>
        <v>0</v>
      </c>
      <c r="Q96" s="152">
        <v>0</v>
      </c>
      <c r="R96" s="152">
        <f>Q96*H96</f>
        <v>0</v>
      </c>
      <c r="S96" s="152">
        <v>0</v>
      </c>
      <c r="T96" s="153">
        <f>S96*H96</f>
        <v>0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R96" s="154" t="s">
        <v>124</v>
      </c>
      <c r="AT96" s="154" t="s">
        <v>120</v>
      </c>
      <c r="AU96" s="154" t="s">
        <v>85</v>
      </c>
      <c r="AY96" s="14" t="s">
        <v>119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4" t="s">
        <v>85</v>
      </c>
      <c r="BK96" s="155">
        <f>ROUND(I96*H96,2)</f>
        <v>0</v>
      </c>
      <c r="BL96" s="14" t="s">
        <v>125</v>
      </c>
      <c r="BM96" s="154" t="s">
        <v>146</v>
      </c>
    </row>
    <row r="97" spans="1:47" s="2" customFormat="1" ht="12">
      <c r="A97" s="29"/>
      <c r="B97" s="30"/>
      <c r="C97" s="29"/>
      <c r="D97" s="156" t="s">
        <v>127</v>
      </c>
      <c r="E97" s="29"/>
      <c r="F97" s="157" t="s">
        <v>145</v>
      </c>
      <c r="G97" s="29"/>
      <c r="H97" s="29"/>
      <c r="I97" s="88"/>
      <c r="J97" s="29"/>
      <c r="K97" s="29"/>
      <c r="L97" s="30"/>
      <c r="M97" s="158"/>
      <c r="N97" s="159"/>
      <c r="O97" s="50"/>
      <c r="P97" s="50"/>
      <c r="Q97" s="50"/>
      <c r="R97" s="50"/>
      <c r="S97" s="50"/>
      <c r="T97" s="51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T97" s="14" t="s">
        <v>127</v>
      </c>
      <c r="AU97" s="14" t="s">
        <v>85</v>
      </c>
    </row>
    <row r="98" spans="1:65" s="2" customFormat="1" ht="16.5" customHeight="1">
      <c r="A98" s="29"/>
      <c r="B98" s="141"/>
      <c r="C98" s="142" t="s">
        <v>147</v>
      </c>
      <c r="D98" s="142" t="s">
        <v>120</v>
      </c>
      <c r="E98" s="143" t="s">
        <v>148</v>
      </c>
      <c r="F98" s="144" t="s">
        <v>149</v>
      </c>
      <c r="G98" s="145" t="s">
        <v>123</v>
      </c>
      <c r="H98" s="146">
        <v>1</v>
      </c>
      <c r="I98" s="147"/>
      <c r="J98" s="148">
        <f>ROUND(I98*H98,2)</f>
        <v>0</v>
      </c>
      <c r="K98" s="144" t="s">
        <v>3</v>
      </c>
      <c r="L98" s="149"/>
      <c r="M98" s="150" t="s">
        <v>3</v>
      </c>
      <c r="N98" s="151" t="s">
        <v>48</v>
      </c>
      <c r="O98" s="50"/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54" t="s">
        <v>124</v>
      </c>
      <c r="AT98" s="154" t="s">
        <v>120</v>
      </c>
      <c r="AU98" s="154" t="s">
        <v>85</v>
      </c>
      <c r="AY98" s="14" t="s">
        <v>119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4" t="s">
        <v>85</v>
      </c>
      <c r="BK98" s="155">
        <f>ROUND(I98*H98,2)</f>
        <v>0</v>
      </c>
      <c r="BL98" s="14" t="s">
        <v>125</v>
      </c>
      <c r="BM98" s="154" t="s">
        <v>150</v>
      </c>
    </row>
    <row r="99" spans="1:47" s="2" customFormat="1" ht="12">
      <c r="A99" s="29"/>
      <c r="B99" s="30"/>
      <c r="C99" s="29"/>
      <c r="D99" s="156" t="s">
        <v>127</v>
      </c>
      <c r="E99" s="29"/>
      <c r="F99" s="157" t="s">
        <v>149</v>
      </c>
      <c r="G99" s="29"/>
      <c r="H99" s="29"/>
      <c r="I99" s="88"/>
      <c r="J99" s="29"/>
      <c r="K99" s="29"/>
      <c r="L99" s="30"/>
      <c r="M99" s="158"/>
      <c r="N99" s="159"/>
      <c r="O99" s="50"/>
      <c r="P99" s="50"/>
      <c r="Q99" s="50"/>
      <c r="R99" s="50"/>
      <c r="S99" s="50"/>
      <c r="T99" s="51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T99" s="14" t="s">
        <v>127</v>
      </c>
      <c r="AU99" s="14" t="s">
        <v>85</v>
      </c>
    </row>
    <row r="100" spans="1:65" s="2" customFormat="1" ht="24" customHeight="1">
      <c r="A100" s="29"/>
      <c r="B100" s="141"/>
      <c r="C100" s="142" t="s">
        <v>124</v>
      </c>
      <c r="D100" s="142" t="s">
        <v>120</v>
      </c>
      <c r="E100" s="143" t="s">
        <v>151</v>
      </c>
      <c r="F100" s="144" t="s">
        <v>152</v>
      </c>
      <c r="G100" s="145" t="s">
        <v>123</v>
      </c>
      <c r="H100" s="146">
        <v>1</v>
      </c>
      <c r="I100" s="147"/>
      <c r="J100" s="148">
        <f>ROUND(I100*H100,2)</f>
        <v>0</v>
      </c>
      <c r="K100" s="144" t="s">
        <v>3</v>
      </c>
      <c r="L100" s="149"/>
      <c r="M100" s="150" t="s">
        <v>3</v>
      </c>
      <c r="N100" s="151" t="s">
        <v>48</v>
      </c>
      <c r="O100" s="50"/>
      <c r="P100" s="152">
        <f>O100*H100</f>
        <v>0</v>
      </c>
      <c r="Q100" s="152">
        <v>0</v>
      </c>
      <c r="R100" s="152">
        <f>Q100*H100</f>
        <v>0</v>
      </c>
      <c r="S100" s="152">
        <v>0</v>
      </c>
      <c r="T100" s="153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54" t="s">
        <v>124</v>
      </c>
      <c r="AT100" s="154" t="s">
        <v>120</v>
      </c>
      <c r="AU100" s="154" t="s">
        <v>85</v>
      </c>
      <c r="AY100" s="14" t="s">
        <v>119</v>
      </c>
      <c r="BE100" s="155">
        <f>IF(N100="základní",J100,0)</f>
        <v>0</v>
      </c>
      <c r="BF100" s="155">
        <f>IF(N100="snížená",J100,0)</f>
        <v>0</v>
      </c>
      <c r="BG100" s="155">
        <f>IF(N100="zákl. přenesená",J100,0)</f>
        <v>0</v>
      </c>
      <c r="BH100" s="155">
        <f>IF(N100="sníž. přenesená",J100,0)</f>
        <v>0</v>
      </c>
      <c r="BI100" s="155">
        <f>IF(N100="nulová",J100,0)</f>
        <v>0</v>
      </c>
      <c r="BJ100" s="14" t="s">
        <v>85</v>
      </c>
      <c r="BK100" s="155">
        <f>ROUND(I100*H100,2)</f>
        <v>0</v>
      </c>
      <c r="BL100" s="14" t="s">
        <v>125</v>
      </c>
      <c r="BM100" s="154" t="s">
        <v>153</v>
      </c>
    </row>
    <row r="101" spans="1:47" s="2" customFormat="1" ht="12">
      <c r="A101" s="29"/>
      <c r="B101" s="30"/>
      <c r="C101" s="29"/>
      <c r="D101" s="156" t="s">
        <v>127</v>
      </c>
      <c r="E101" s="29"/>
      <c r="F101" s="157" t="s">
        <v>152</v>
      </c>
      <c r="G101" s="29"/>
      <c r="H101" s="29"/>
      <c r="I101" s="88"/>
      <c r="J101" s="29"/>
      <c r="K101" s="29"/>
      <c r="L101" s="30"/>
      <c r="M101" s="158"/>
      <c r="N101" s="159"/>
      <c r="O101" s="50"/>
      <c r="P101" s="50"/>
      <c r="Q101" s="50"/>
      <c r="R101" s="50"/>
      <c r="S101" s="50"/>
      <c r="T101" s="51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T101" s="14" t="s">
        <v>127</v>
      </c>
      <c r="AU101" s="14" t="s">
        <v>85</v>
      </c>
    </row>
    <row r="102" spans="1:65" s="2" customFormat="1" ht="16.5" customHeight="1">
      <c r="A102" s="29"/>
      <c r="B102" s="141"/>
      <c r="C102" s="142" t="s">
        <v>154</v>
      </c>
      <c r="D102" s="142" t="s">
        <v>120</v>
      </c>
      <c r="E102" s="143" t="s">
        <v>155</v>
      </c>
      <c r="F102" s="144" t="s">
        <v>156</v>
      </c>
      <c r="G102" s="145" t="s">
        <v>123</v>
      </c>
      <c r="H102" s="146">
        <v>1</v>
      </c>
      <c r="I102" s="147"/>
      <c r="J102" s="148">
        <f>ROUND(I102*H102,2)</f>
        <v>0</v>
      </c>
      <c r="K102" s="144" t="s">
        <v>3</v>
      </c>
      <c r="L102" s="149"/>
      <c r="M102" s="150" t="s">
        <v>3</v>
      </c>
      <c r="N102" s="151" t="s">
        <v>48</v>
      </c>
      <c r="O102" s="50"/>
      <c r="P102" s="152">
        <f>O102*H102</f>
        <v>0</v>
      </c>
      <c r="Q102" s="152">
        <v>0</v>
      </c>
      <c r="R102" s="152">
        <f>Q102*H102</f>
        <v>0</v>
      </c>
      <c r="S102" s="152">
        <v>0</v>
      </c>
      <c r="T102" s="153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54" t="s">
        <v>124</v>
      </c>
      <c r="AT102" s="154" t="s">
        <v>120</v>
      </c>
      <c r="AU102" s="154" t="s">
        <v>85</v>
      </c>
      <c r="AY102" s="14" t="s">
        <v>119</v>
      </c>
      <c r="BE102" s="155">
        <f>IF(N102="základní",J102,0)</f>
        <v>0</v>
      </c>
      <c r="BF102" s="155">
        <f>IF(N102="snížená",J102,0)</f>
        <v>0</v>
      </c>
      <c r="BG102" s="155">
        <f>IF(N102="zákl. přenesená",J102,0)</f>
        <v>0</v>
      </c>
      <c r="BH102" s="155">
        <f>IF(N102="sníž. přenesená",J102,0)</f>
        <v>0</v>
      </c>
      <c r="BI102" s="155">
        <f>IF(N102="nulová",J102,0)</f>
        <v>0</v>
      </c>
      <c r="BJ102" s="14" t="s">
        <v>85</v>
      </c>
      <c r="BK102" s="155">
        <f>ROUND(I102*H102,2)</f>
        <v>0</v>
      </c>
      <c r="BL102" s="14" t="s">
        <v>125</v>
      </c>
      <c r="BM102" s="154" t="s">
        <v>157</v>
      </c>
    </row>
    <row r="103" spans="1:47" s="2" customFormat="1" ht="12">
      <c r="A103" s="29"/>
      <c r="B103" s="30"/>
      <c r="C103" s="29"/>
      <c r="D103" s="156" t="s">
        <v>127</v>
      </c>
      <c r="E103" s="29"/>
      <c r="F103" s="157" t="s">
        <v>156</v>
      </c>
      <c r="G103" s="29"/>
      <c r="H103" s="29"/>
      <c r="I103" s="88"/>
      <c r="J103" s="29"/>
      <c r="K103" s="29"/>
      <c r="L103" s="30"/>
      <c r="M103" s="158"/>
      <c r="N103" s="159"/>
      <c r="O103" s="50"/>
      <c r="P103" s="50"/>
      <c r="Q103" s="50"/>
      <c r="R103" s="50"/>
      <c r="S103" s="50"/>
      <c r="T103" s="51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T103" s="14" t="s">
        <v>127</v>
      </c>
      <c r="AU103" s="14" t="s">
        <v>85</v>
      </c>
    </row>
    <row r="104" spans="1:65" s="2" customFormat="1" ht="16.5" customHeight="1">
      <c r="A104" s="29"/>
      <c r="B104" s="141"/>
      <c r="C104" s="142" t="s">
        <v>158</v>
      </c>
      <c r="D104" s="142" t="s">
        <v>120</v>
      </c>
      <c r="E104" s="143" t="s">
        <v>159</v>
      </c>
      <c r="F104" s="144" t="s">
        <v>160</v>
      </c>
      <c r="G104" s="145" t="s">
        <v>123</v>
      </c>
      <c r="H104" s="146">
        <v>1</v>
      </c>
      <c r="I104" s="147"/>
      <c r="J104" s="148">
        <f>ROUND(I104*H104,2)</f>
        <v>0</v>
      </c>
      <c r="K104" s="144" t="s">
        <v>3</v>
      </c>
      <c r="L104" s="149"/>
      <c r="M104" s="150" t="s">
        <v>3</v>
      </c>
      <c r="N104" s="151" t="s">
        <v>48</v>
      </c>
      <c r="O104" s="50"/>
      <c r="P104" s="152">
        <f>O104*H104</f>
        <v>0</v>
      </c>
      <c r="Q104" s="152">
        <v>0</v>
      </c>
      <c r="R104" s="152">
        <f>Q104*H104</f>
        <v>0</v>
      </c>
      <c r="S104" s="152">
        <v>0</v>
      </c>
      <c r="T104" s="153">
        <f>S104*H104</f>
        <v>0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54" t="s">
        <v>124</v>
      </c>
      <c r="AT104" s="154" t="s">
        <v>120</v>
      </c>
      <c r="AU104" s="154" t="s">
        <v>85</v>
      </c>
      <c r="AY104" s="14" t="s">
        <v>119</v>
      </c>
      <c r="BE104" s="155">
        <f>IF(N104="základní",J104,0)</f>
        <v>0</v>
      </c>
      <c r="BF104" s="155">
        <f>IF(N104="snížená",J104,0)</f>
        <v>0</v>
      </c>
      <c r="BG104" s="155">
        <f>IF(N104="zákl. přenesená",J104,0)</f>
        <v>0</v>
      </c>
      <c r="BH104" s="155">
        <f>IF(N104="sníž. přenesená",J104,0)</f>
        <v>0</v>
      </c>
      <c r="BI104" s="155">
        <f>IF(N104="nulová",J104,0)</f>
        <v>0</v>
      </c>
      <c r="BJ104" s="14" t="s">
        <v>85</v>
      </c>
      <c r="BK104" s="155">
        <f>ROUND(I104*H104,2)</f>
        <v>0</v>
      </c>
      <c r="BL104" s="14" t="s">
        <v>125</v>
      </c>
      <c r="BM104" s="154" t="s">
        <v>161</v>
      </c>
    </row>
    <row r="105" spans="1:47" s="2" customFormat="1" ht="12">
      <c r="A105" s="29"/>
      <c r="B105" s="30"/>
      <c r="C105" s="29"/>
      <c r="D105" s="156" t="s">
        <v>127</v>
      </c>
      <c r="E105" s="29"/>
      <c r="F105" s="157" t="s">
        <v>160</v>
      </c>
      <c r="G105" s="29"/>
      <c r="H105" s="29"/>
      <c r="I105" s="88"/>
      <c r="J105" s="29"/>
      <c r="K105" s="29"/>
      <c r="L105" s="30"/>
      <c r="M105" s="158"/>
      <c r="N105" s="159"/>
      <c r="O105" s="50"/>
      <c r="P105" s="50"/>
      <c r="Q105" s="50"/>
      <c r="R105" s="50"/>
      <c r="S105" s="50"/>
      <c r="T105" s="51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T105" s="14" t="s">
        <v>127</v>
      </c>
      <c r="AU105" s="14" t="s">
        <v>85</v>
      </c>
    </row>
    <row r="106" spans="1:65" s="2" customFormat="1" ht="24" customHeight="1">
      <c r="A106" s="29"/>
      <c r="B106" s="141"/>
      <c r="C106" s="142" t="s">
        <v>162</v>
      </c>
      <c r="D106" s="142" t="s">
        <v>120</v>
      </c>
      <c r="E106" s="143" t="s">
        <v>163</v>
      </c>
      <c r="F106" s="144" t="s">
        <v>164</v>
      </c>
      <c r="G106" s="145" t="s">
        <v>123</v>
      </c>
      <c r="H106" s="146">
        <v>1</v>
      </c>
      <c r="I106" s="147"/>
      <c r="J106" s="148">
        <f>ROUND(I106*H106,2)</f>
        <v>0</v>
      </c>
      <c r="K106" s="144" t="s">
        <v>3</v>
      </c>
      <c r="L106" s="149"/>
      <c r="M106" s="150" t="s">
        <v>3</v>
      </c>
      <c r="N106" s="151" t="s">
        <v>48</v>
      </c>
      <c r="O106" s="50"/>
      <c r="P106" s="152">
        <f>O106*H106</f>
        <v>0</v>
      </c>
      <c r="Q106" s="152">
        <v>0</v>
      </c>
      <c r="R106" s="152">
        <f>Q106*H106</f>
        <v>0</v>
      </c>
      <c r="S106" s="152">
        <v>0</v>
      </c>
      <c r="T106" s="153">
        <f>S106*H106</f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54" t="s">
        <v>124</v>
      </c>
      <c r="AT106" s="154" t="s">
        <v>120</v>
      </c>
      <c r="AU106" s="154" t="s">
        <v>85</v>
      </c>
      <c r="AY106" s="14" t="s">
        <v>119</v>
      </c>
      <c r="BE106" s="155">
        <f>IF(N106="základní",J106,0)</f>
        <v>0</v>
      </c>
      <c r="BF106" s="155">
        <f>IF(N106="snížená",J106,0)</f>
        <v>0</v>
      </c>
      <c r="BG106" s="155">
        <f>IF(N106="zákl. přenesená",J106,0)</f>
        <v>0</v>
      </c>
      <c r="BH106" s="155">
        <f>IF(N106="sníž. přenesená",J106,0)</f>
        <v>0</v>
      </c>
      <c r="BI106" s="155">
        <f>IF(N106="nulová",J106,0)</f>
        <v>0</v>
      </c>
      <c r="BJ106" s="14" t="s">
        <v>85</v>
      </c>
      <c r="BK106" s="155">
        <f>ROUND(I106*H106,2)</f>
        <v>0</v>
      </c>
      <c r="BL106" s="14" t="s">
        <v>125</v>
      </c>
      <c r="BM106" s="154" t="s">
        <v>165</v>
      </c>
    </row>
    <row r="107" spans="1:47" s="2" customFormat="1" ht="19.5">
      <c r="A107" s="29"/>
      <c r="B107" s="30"/>
      <c r="C107" s="29"/>
      <c r="D107" s="156" t="s">
        <v>127</v>
      </c>
      <c r="E107" s="29"/>
      <c r="F107" s="157" t="s">
        <v>164</v>
      </c>
      <c r="G107" s="29"/>
      <c r="H107" s="29"/>
      <c r="I107" s="88"/>
      <c r="J107" s="29"/>
      <c r="K107" s="29"/>
      <c r="L107" s="30"/>
      <c r="M107" s="158"/>
      <c r="N107" s="159"/>
      <c r="O107" s="50"/>
      <c r="P107" s="50"/>
      <c r="Q107" s="50"/>
      <c r="R107" s="50"/>
      <c r="S107" s="50"/>
      <c r="T107" s="51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T107" s="14" t="s">
        <v>127</v>
      </c>
      <c r="AU107" s="14" t="s">
        <v>85</v>
      </c>
    </row>
    <row r="108" spans="1:65" s="2" customFormat="1" ht="24" customHeight="1">
      <c r="A108" s="29"/>
      <c r="B108" s="141"/>
      <c r="C108" s="142" t="s">
        <v>166</v>
      </c>
      <c r="D108" s="142" t="s">
        <v>120</v>
      </c>
      <c r="E108" s="143" t="s">
        <v>167</v>
      </c>
      <c r="F108" s="144" t="s">
        <v>168</v>
      </c>
      <c r="G108" s="145" t="s">
        <v>123</v>
      </c>
      <c r="H108" s="146">
        <v>1</v>
      </c>
      <c r="I108" s="147"/>
      <c r="J108" s="148">
        <f>ROUND(I108*H108,2)</f>
        <v>0</v>
      </c>
      <c r="K108" s="144" t="s">
        <v>3</v>
      </c>
      <c r="L108" s="149"/>
      <c r="M108" s="150" t="s">
        <v>3</v>
      </c>
      <c r="N108" s="151" t="s">
        <v>48</v>
      </c>
      <c r="O108" s="50"/>
      <c r="P108" s="152">
        <f>O108*H108</f>
        <v>0</v>
      </c>
      <c r="Q108" s="152">
        <v>0</v>
      </c>
      <c r="R108" s="152">
        <f>Q108*H108</f>
        <v>0</v>
      </c>
      <c r="S108" s="152">
        <v>0</v>
      </c>
      <c r="T108" s="153">
        <f>S108*H108</f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54" t="s">
        <v>124</v>
      </c>
      <c r="AT108" s="154" t="s">
        <v>120</v>
      </c>
      <c r="AU108" s="154" t="s">
        <v>85</v>
      </c>
      <c r="AY108" s="14" t="s">
        <v>119</v>
      </c>
      <c r="BE108" s="155">
        <f>IF(N108="základní",J108,0)</f>
        <v>0</v>
      </c>
      <c r="BF108" s="155">
        <f>IF(N108="snížená",J108,0)</f>
        <v>0</v>
      </c>
      <c r="BG108" s="155">
        <f>IF(N108="zákl. přenesená",J108,0)</f>
        <v>0</v>
      </c>
      <c r="BH108" s="155">
        <f>IF(N108="sníž. přenesená",J108,0)</f>
        <v>0</v>
      </c>
      <c r="BI108" s="155">
        <f>IF(N108="nulová",J108,0)</f>
        <v>0</v>
      </c>
      <c r="BJ108" s="14" t="s">
        <v>85</v>
      </c>
      <c r="BK108" s="155">
        <f>ROUND(I108*H108,2)</f>
        <v>0</v>
      </c>
      <c r="BL108" s="14" t="s">
        <v>125</v>
      </c>
      <c r="BM108" s="154" t="s">
        <v>169</v>
      </c>
    </row>
    <row r="109" spans="1:47" s="2" customFormat="1" ht="19.5">
      <c r="A109" s="29"/>
      <c r="B109" s="30"/>
      <c r="C109" s="29"/>
      <c r="D109" s="156" t="s">
        <v>127</v>
      </c>
      <c r="E109" s="29"/>
      <c r="F109" s="157" t="s">
        <v>168</v>
      </c>
      <c r="G109" s="29"/>
      <c r="H109" s="29"/>
      <c r="I109" s="88"/>
      <c r="J109" s="29"/>
      <c r="K109" s="29"/>
      <c r="L109" s="30"/>
      <c r="M109" s="158"/>
      <c r="N109" s="159"/>
      <c r="O109" s="50"/>
      <c r="P109" s="50"/>
      <c r="Q109" s="50"/>
      <c r="R109" s="50"/>
      <c r="S109" s="50"/>
      <c r="T109" s="51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T109" s="14" t="s">
        <v>127</v>
      </c>
      <c r="AU109" s="14" t="s">
        <v>85</v>
      </c>
    </row>
    <row r="110" spans="2:63" s="11" customFormat="1" ht="25.9" customHeight="1">
      <c r="B110" s="130"/>
      <c r="D110" s="131" t="s">
        <v>76</v>
      </c>
      <c r="E110" s="132" t="s">
        <v>170</v>
      </c>
      <c r="F110" s="132" t="s">
        <v>171</v>
      </c>
      <c r="I110" s="133"/>
      <c r="J110" s="134">
        <f>BK110</f>
        <v>0</v>
      </c>
      <c r="L110" s="130"/>
      <c r="M110" s="135"/>
      <c r="N110" s="136"/>
      <c r="O110" s="136"/>
      <c r="P110" s="137">
        <f>SUM(P111:P118)</f>
        <v>0</v>
      </c>
      <c r="Q110" s="136"/>
      <c r="R110" s="137">
        <f>SUM(R111:R118)</f>
        <v>0</v>
      </c>
      <c r="S110" s="136"/>
      <c r="T110" s="138">
        <f>SUM(T111:T118)</f>
        <v>0</v>
      </c>
      <c r="AR110" s="131" t="s">
        <v>85</v>
      </c>
      <c r="AT110" s="139" t="s">
        <v>76</v>
      </c>
      <c r="AU110" s="139" t="s">
        <v>77</v>
      </c>
      <c r="AY110" s="131" t="s">
        <v>119</v>
      </c>
      <c r="BK110" s="140">
        <f>SUM(BK111:BK118)</f>
        <v>0</v>
      </c>
    </row>
    <row r="111" spans="1:65" s="2" customFormat="1" ht="24" customHeight="1">
      <c r="A111" s="29"/>
      <c r="B111" s="141"/>
      <c r="C111" s="142" t="s">
        <v>172</v>
      </c>
      <c r="D111" s="142" t="s">
        <v>120</v>
      </c>
      <c r="E111" s="143" t="s">
        <v>173</v>
      </c>
      <c r="F111" s="144" t="s">
        <v>174</v>
      </c>
      <c r="G111" s="145" t="s">
        <v>123</v>
      </c>
      <c r="H111" s="146">
        <v>1</v>
      </c>
      <c r="I111" s="147"/>
      <c r="J111" s="148">
        <f>ROUND(I111*H111,2)</f>
        <v>0</v>
      </c>
      <c r="K111" s="144" t="s">
        <v>3</v>
      </c>
      <c r="L111" s="149"/>
      <c r="M111" s="150" t="s">
        <v>3</v>
      </c>
      <c r="N111" s="151" t="s">
        <v>48</v>
      </c>
      <c r="O111" s="50"/>
      <c r="P111" s="152">
        <f>O111*H111</f>
        <v>0</v>
      </c>
      <c r="Q111" s="152">
        <v>0</v>
      </c>
      <c r="R111" s="152">
        <f>Q111*H111</f>
        <v>0</v>
      </c>
      <c r="S111" s="152">
        <v>0</v>
      </c>
      <c r="T111" s="153">
        <f>S111*H111</f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54" t="s">
        <v>124</v>
      </c>
      <c r="AT111" s="154" t="s">
        <v>120</v>
      </c>
      <c r="AU111" s="154" t="s">
        <v>85</v>
      </c>
      <c r="AY111" s="14" t="s">
        <v>119</v>
      </c>
      <c r="BE111" s="155">
        <f>IF(N111="základní",J111,0)</f>
        <v>0</v>
      </c>
      <c r="BF111" s="155">
        <f>IF(N111="snížená",J111,0)</f>
        <v>0</v>
      </c>
      <c r="BG111" s="155">
        <f>IF(N111="zákl. přenesená",J111,0)</f>
        <v>0</v>
      </c>
      <c r="BH111" s="155">
        <f>IF(N111="sníž. přenesená",J111,0)</f>
        <v>0</v>
      </c>
      <c r="BI111" s="155">
        <f>IF(N111="nulová",J111,0)</f>
        <v>0</v>
      </c>
      <c r="BJ111" s="14" t="s">
        <v>85</v>
      </c>
      <c r="BK111" s="155">
        <f>ROUND(I111*H111,2)</f>
        <v>0</v>
      </c>
      <c r="BL111" s="14" t="s">
        <v>125</v>
      </c>
      <c r="BM111" s="154" t="s">
        <v>175</v>
      </c>
    </row>
    <row r="112" spans="1:47" s="2" customFormat="1" ht="19.5">
      <c r="A112" s="29"/>
      <c r="B112" s="30"/>
      <c r="C112" s="29"/>
      <c r="D112" s="156" t="s">
        <v>127</v>
      </c>
      <c r="E112" s="29"/>
      <c r="F112" s="157" t="s">
        <v>174</v>
      </c>
      <c r="G112" s="29"/>
      <c r="H112" s="29"/>
      <c r="I112" s="88"/>
      <c r="J112" s="29"/>
      <c r="K112" s="29"/>
      <c r="L112" s="30"/>
      <c r="M112" s="158"/>
      <c r="N112" s="159"/>
      <c r="O112" s="50"/>
      <c r="P112" s="50"/>
      <c r="Q112" s="50"/>
      <c r="R112" s="50"/>
      <c r="S112" s="50"/>
      <c r="T112" s="51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T112" s="14" t="s">
        <v>127</v>
      </c>
      <c r="AU112" s="14" t="s">
        <v>85</v>
      </c>
    </row>
    <row r="113" spans="1:65" s="2" customFormat="1" ht="16.5" customHeight="1">
      <c r="A113" s="29"/>
      <c r="B113" s="141"/>
      <c r="C113" s="142" t="s">
        <v>176</v>
      </c>
      <c r="D113" s="142" t="s">
        <v>120</v>
      </c>
      <c r="E113" s="143" t="s">
        <v>177</v>
      </c>
      <c r="F113" s="144" t="s">
        <v>178</v>
      </c>
      <c r="G113" s="145" t="s">
        <v>123</v>
      </c>
      <c r="H113" s="146">
        <v>1</v>
      </c>
      <c r="I113" s="147"/>
      <c r="J113" s="148">
        <f>ROUND(I113*H113,2)</f>
        <v>0</v>
      </c>
      <c r="K113" s="144" t="s">
        <v>3</v>
      </c>
      <c r="L113" s="149"/>
      <c r="M113" s="150" t="s">
        <v>3</v>
      </c>
      <c r="N113" s="151" t="s">
        <v>48</v>
      </c>
      <c r="O113" s="50"/>
      <c r="P113" s="152">
        <f>O113*H113</f>
        <v>0</v>
      </c>
      <c r="Q113" s="152">
        <v>0</v>
      </c>
      <c r="R113" s="152">
        <f>Q113*H113</f>
        <v>0</v>
      </c>
      <c r="S113" s="152">
        <v>0</v>
      </c>
      <c r="T113" s="153">
        <f>S113*H113</f>
        <v>0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R113" s="154" t="s">
        <v>124</v>
      </c>
      <c r="AT113" s="154" t="s">
        <v>120</v>
      </c>
      <c r="AU113" s="154" t="s">
        <v>85</v>
      </c>
      <c r="AY113" s="14" t="s">
        <v>119</v>
      </c>
      <c r="BE113" s="155">
        <f>IF(N113="základní",J113,0)</f>
        <v>0</v>
      </c>
      <c r="BF113" s="155">
        <f>IF(N113="snížená",J113,0)</f>
        <v>0</v>
      </c>
      <c r="BG113" s="155">
        <f>IF(N113="zákl. přenesená",J113,0)</f>
        <v>0</v>
      </c>
      <c r="BH113" s="155">
        <f>IF(N113="sníž. přenesená",J113,0)</f>
        <v>0</v>
      </c>
      <c r="BI113" s="155">
        <f>IF(N113="nulová",J113,0)</f>
        <v>0</v>
      </c>
      <c r="BJ113" s="14" t="s">
        <v>85</v>
      </c>
      <c r="BK113" s="155">
        <f>ROUND(I113*H113,2)</f>
        <v>0</v>
      </c>
      <c r="BL113" s="14" t="s">
        <v>125</v>
      </c>
      <c r="BM113" s="154" t="s">
        <v>179</v>
      </c>
    </row>
    <row r="114" spans="1:47" s="2" customFormat="1" ht="12">
      <c r="A114" s="29"/>
      <c r="B114" s="30"/>
      <c r="C114" s="29"/>
      <c r="D114" s="156" t="s">
        <v>127</v>
      </c>
      <c r="E114" s="29"/>
      <c r="F114" s="157" t="s">
        <v>178</v>
      </c>
      <c r="G114" s="29"/>
      <c r="H114" s="29"/>
      <c r="I114" s="88"/>
      <c r="J114" s="29"/>
      <c r="K114" s="29"/>
      <c r="L114" s="30"/>
      <c r="M114" s="158"/>
      <c r="N114" s="159"/>
      <c r="O114" s="50"/>
      <c r="P114" s="50"/>
      <c r="Q114" s="50"/>
      <c r="R114" s="50"/>
      <c r="S114" s="50"/>
      <c r="T114" s="51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T114" s="14" t="s">
        <v>127</v>
      </c>
      <c r="AU114" s="14" t="s">
        <v>85</v>
      </c>
    </row>
    <row r="115" spans="1:65" s="2" customFormat="1" ht="16.5" customHeight="1">
      <c r="A115" s="29"/>
      <c r="B115" s="141"/>
      <c r="C115" s="142" t="s">
        <v>9</v>
      </c>
      <c r="D115" s="142" t="s">
        <v>120</v>
      </c>
      <c r="E115" s="143" t="s">
        <v>180</v>
      </c>
      <c r="F115" s="144" t="s">
        <v>181</v>
      </c>
      <c r="G115" s="145" t="s">
        <v>123</v>
      </c>
      <c r="H115" s="146">
        <v>1</v>
      </c>
      <c r="I115" s="147"/>
      <c r="J115" s="148">
        <f>ROUND(I115*H115,2)</f>
        <v>0</v>
      </c>
      <c r="K115" s="144" t="s">
        <v>3</v>
      </c>
      <c r="L115" s="149"/>
      <c r="M115" s="150" t="s">
        <v>3</v>
      </c>
      <c r="N115" s="151" t="s">
        <v>48</v>
      </c>
      <c r="O115" s="50"/>
      <c r="P115" s="152">
        <f>O115*H115</f>
        <v>0</v>
      </c>
      <c r="Q115" s="152">
        <v>0</v>
      </c>
      <c r="R115" s="152">
        <f>Q115*H115</f>
        <v>0</v>
      </c>
      <c r="S115" s="152">
        <v>0</v>
      </c>
      <c r="T115" s="153">
        <f>S115*H115</f>
        <v>0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R115" s="154" t="s">
        <v>124</v>
      </c>
      <c r="AT115" s="154" t="s">
        <v>120</v>
      </c>
      <c r="AU115" s="154" t="s">
        <v>85</v>
      </c>
      <c r="AY115" s="14" t="s">
        <v>119</v>
      </c>
      <c r="BE115" s="155">
        <f>IF(N115="základní",J115,0)</f>
        <v>0</v>
      </c>
      <c r="BF115" s="155">
        <f>IF(N115="snížená",J115,0)</f>
        <v>0</v>
      </c>
      <c r="BG115" s="155">
        <f>IF(N115="zákl. přenesená",J115,0)</f>
        <v>0</v>
      </c>
      <c r="BH115" s="155">
        <f>IF(N115="sníž. přenesená",J115,0)</f>
        <v>0</v>
      </c>
      <c r="BI115" s="155">
        <f>IF(N115="nulová",J115,0)</f>
        <v>0</v>
      </c>
      <c r="BJ115" s="14" t="s">
        <v>85</v>
      </c>
      <c r="BK115" s="155">
        <f>ROUND(I115*H115,2)</f>
        <v>0</v>
      </c>
      <c r="BL115" s="14" t="s">
        <v>125</v>
      </c>
      <c r="BM115" s="154" t="s">
        <v>182</v>
      </c>
    </row>
    <row r="116" spans="1:47" s="2" customFormat="1" ht="12">
      <c r="A116" s="29"/>
      <c r="B116" s="30"/>
      <c r="C116" s="29"/>
      <c r="D116" s="156" t="s">
        <v>127</v>
      </c>
      <c r="E116" s="29"/>
      <c r="F116" s="157" t="s">
        <v>181</v>
      </c>
      <c r="G116" s="29"/>
      <c r="H116" s="29"/>
      <c r="I116" s="88"/>
      <c r="J116" s="29"/>
      <c r="K116" s="29"/>
      <c r="L116" s="30"/>
      <c r="M116" s="158"/>
      <c r="N116" s="159"/>
      <c r="O116" s="50"/>
      <c r="P116" s="50"/>
      <c r="Q116" s="50"/>
      <c r="R116" s="50"/>
      <c r="S116" s="50"/>
      <c r="T116" s="51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127</v>
      </c>
      <c r="AU116" s="14" t="s">
        <v>85</v>
      </c>
    </row>
    <row r="117" spans="1:65" s="2" customFormat="1" ht="16.5" customHeight="1">
      <c r="A117" s="29"/>
      <c r="B117" s="141"/>
      <c r="C117" s="142" t="s">
        <v>183</v>
      </c>
      <c r="D117" s="142" t="s">
        <v>120</v>
      </c>
      <c r="E117" s="143" t="s">
        <v>184</v>
      </c>
      <c r="F117" s="144" t="s">
        <v>185</v>
      </c>
      <c r="G117" s="145" t="s">
        <v>123</v>
      </c>
      <c r="H117" s="146">
        <v>1</v>
      </c>
      <c r="I117" s="147"/>
      <c r="J117" s="148">
        <f>ROUND(I117*H117,2)</f>
        <v>0</v>
      </c>
      <c r="K117" s="144" t="s">
        <v>3</v>
      </c>
      <c r="L117" s="149"/>
      <c r="M117" s="150" t="s">
        <v>3</v>
      </c>
      <c r="N117" s="151" t="s">
        <v>48</v>
      </c>
      <c r="O117" s="50"/>
      <c r="P117" s="152">
        <f>O117*H117</f>
        <v>0</v>
      </c>
      <c r="Q117" s="152">
        <v>0</v>
      </c>
      <c r="R117" s="152">
        <f>Q117*H117</f>
        <v>0</v>
      </c>
      <c r="S117" s="152">
        <v>0</v>
      </c>
      <c r="T117" s="153">
        <f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54" t="s">
        <v>124</v>
      </c>
      <c r="AT117" s="154" t="s">
        <v>120</v>
      </c>
      <c r="AU117" s="154" t="s">
        <v>85</v>
      </c>
      <c r="AY117" s="14" t="s">
        <v>119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4" t="s">
        <v>85</v>
      </c>
      <c r="BK117" s="155">
        <f>ROUND(I117*H117,2)</f>
        <v>0</v>
      </c>
      <c r="BL117" s="14" t="s">
        <v>125</v>
      </c>
      <c r="BM117" s="154" t="s">
        <v>186</v>
      </c>
    </row>
    <row r="118" spans="1:47" s="2" customFormat="1" ht="12">
      <c r="A118" s="29"/>
      <c r="B118" s="30"/>
      <c r="C118" s="29"/>
      <c r="D118" s="156" t="s">
        <v>127</v>
      </c>
      <c r="E118" s="29"/>
      <c r="F118" s="157" t="s">
        <v>185</v>
      </c>
      <c r="G118" s="29"/>
      <c r="H118" s="29"/>
      <c r="I118" s="88"/>
      <c r="J118" s="29"/>
      <c r="K118" s="29"/>
      <c r="L118" s="30"/>
      <c r="M118" s="158"/>
      <c r="N118" s="159"/>
      <c r="O118" s="50"/>
      <c r="P118" s="50"/>
      <c r="Q118" s="50"/>
      <c r="R118" s="50"/>
      <c r="S118" s="50"/>
      <c r="T118" s="51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127</v>
      </c>
      <c r="AU118" s="14" t="s">
        <v>85</v>
      </c>
    </row>
    <row r="119" spans="2:63" s="11" customFormat="1" ht="25.9" customHeight="1">
      <c r="B119" s="130"/>
      <c r="D119" s="131" t="s">
        <v>76</v>
      </c>
      <c r="E119" s="132" t="s">
        <v>187</v>
      </c>
      <c r="F119" s="132" t="s">
        <v>188</v>
      </c>
      <c r="I119" s="133"/>
      <c r="J119" s="134">
        <f>BK119</f>
        <v>0</v>
      </c>
      <c r="L119" s="130"/>
      <c r="M119" s="135"/>
      <c r="N119" s="136"/>
      <c r="O119" s="136"/>
      <c r="P119" s="137">
        <f>SUM(P120:P133)</f>
        <v>0</v>
      </c>
      <c r="Q119" s="136"/>
      <c r="R119" s="137">
        <f>SUM(R120:R133)</f>
        <v>0</v>
      </c>
      <c r="S119" s="136"/>
      <c r="T119" s="138">
        <f>SUM(T120:T133)</f>
        <v>0</v>
      </c>
      <c r="AR119" s="131" t="s">
        <v>85</v>
      </c>
      <c r="AT119" s="139" t="s">
        <v>76</v>
      </c>
      <c r="AU119" s="139" t="s">
        <v>77</v>
      </c>
      <c r="AY119" s="131" t="s">
        <v>119</v>
      </c>
      <c r="BK119" s="140">
        <f>SUM(BK120:BK133)</f>
        <v>0</v>
      </c>
    </row>
    <row r="120" spans="1:65" s="2" customFormat="1" ht="24" customHeight="1">
      <c r="A120" s="29"/>
      <c r="B120" s="141"/>
      <c r="C120" s="142" t="s">
        <v>189</v>
      </c>
      <c r="D120" s="142" t="s">
        <v>120</v>
      </c>
      <c r="E120" s="143" t="s">
        <v>190</v>
      </c>
      <c r="F120" s="144" t="s">
        <v>191</v>
      </c>
      <c r="G120" s="145" t="s">
        <v>123</v>
      </c>
      <c r="H120" s="146">
        <v>1</v>
      </c>
      <c r="I120" s="147"/>
      <c r="J120" s="148">
        <f>ROUND(I120*H120,2)</f>
        <v>0</v>
      </c>
      <c r="K120" s="144" t="s">
        <v>3</v>
      </c>
      <c r="L120" s="149"/>
      <c r="M120" s="150" t="s">
        <v>3</v>
      </c>
      <c r="N120" s="151" t="s">
        <v>48</v>
      </c>
      <c r="O120" s="50"/>
      <c r="P120" s="152">
        <f>O120*H120</f>
        <v>0</v>
      </c>
      <c r="Q120" s="152">
        <v>0</v>
      </c>
      <c r="R120" s="152">
        <f>Q120*H120</f>
        <v>0</v>
      </c>
      <c r="S120" s="152">
        <v>0</v>
      </c>
      <c r="T120" s="153">
        <f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54" t="s">
        <v>124</v>
      </c>
      <c r="AT120" s="154" t="s">
        <v>120</v>
      </c>
      <c r="AU120" s="154" t="s">
        <v>85</v>
      </c>
      <c r="AY120" s="14" t="s">
        <v>119</v>
      </c>
      <c r="BE120" s="155">
        <f>IF(N120="základní",J120,0)</f>
        <v>0</v>
      </c>
      <c r="BF120" s="155">
        <f>IF(N120="snížená",J120,0)</f>
        <v>0</v>
      </c>
      <c r="BG120" s="155">
        <f>IF(N120="zákl. přenesená",J120,0)</f>
        <v>0</v>
      </c>
      <c r="BH120" s="155">
        <f>IF(N120="sníž. přenesená",J120,0)</f>
        <v>0</v>
      </c>
      <c r="BI120" s="155">
        <f>IF(N120="nulová",J120,0)</f>
        <v>0</v>
      </c>
      <c r="BJ120" s="14" t="s">
        <v>85</v>
      </c>
      <c r="BK120" s="155">
        <f>ROUND(I120*H120,2)</f>
        <v>0</v>
      </c>
      <c r="BL120" s="14" t="s">
        <v>125</v>
      </c>
      <c r="BM120" s="154" t="s">
        <v>192</v>
      </c>
    </row>
    <row r="121" spans="1:47" s="2" customFormat="1" ht="19.5">
      <c r="A121" s="29"/>
      <c r="B121" s="30"/>
      <c r="C121" s="29"/>
      <c r="D121" s="156" t="s">
        <v>127</v>
      </c>
      <c r="E121" s="29"/>
      <c r="F121" s="157" t="s">
        <v>191</v>
      </c>
      <c r="G121" s="29"/>
      <c r="H121" s="29"/>
      <c r="I121" s="88"/>
      <c r="J121" s="29"/>
      <c r="K121" s="29"/>
      <c r="L121" s="30"/>
      <c r="M121" s="158"/>
      <c r="N121" s="159"/>
      <c r="O121" s="50"/>
      <c r="P121" s="50"/>
      <c r="Q121" s="50"/>
      <c r="R121" s="50"/>
      <c r="S121" s="50"/>
      <c r="T121" s="51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127</v>
      </c>
      <c r="AU121" s="14" t="s">
        <v>85</v>
      </c>
    </row>
    <row r="122" spans="1:65" s="2" customFormat="1" ht="16.5" customHeight="1">
      <c r="A122" s="29"/>
      <c r="B122" s="141"/>
      <c r="C122" s="142" t="s">
        <v>193</v>
      </c>
      <c r="D122" s="142" t="s">
        <v>120</v>
      </c>
      <c r="E122" s="143" t="s">
        <v>194</v>
      </c>
      <c r="F122" s="144" t="s">
        <v>195</v>
      </c>
      <c r="G122" s="145" t="s">
        <v>123</v>
      </c>
      <c r="H122" s="146">
        <v>1</v>
      </c>
      <c r="I122" s="147"/>
      <c r="J122" s="148">
        <f>ROUND(I122*H122,2)</f>
        <v>0</v>
      </c>
      <c r="K122" s="144" t="s">
        <v>3</v>
      </c>
      <c r="L122" s="149"/>
      <c r="M122" s="150" t="s">
        <v>3</v>
      </c>
      <c r="N122" s="151" t="s">
        <v>48</v>
      </c>
      <c r="O122" s="50"/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4" t="s">
        <v>124</v>
      </c>
      <c r="AT122" s="154" t="s">
        <v>120</v>
      </c>
      <c r="AU122" s="154" t="s">
        <v>85</v>
      </c>
      <c r="AY122" s="14" t="s">
        <v>119</v>
      </c>
      <c r="BE122" s="155">
        <f>IF(N122="základní",J122,0)</f>
        <v>0</v>
      </c>
      <c r="BF122" s="155">
        <f>IF(N122="snížená",J122,0)</f>
        <v>0</v>
      </c>
      <c r="BG122" s="155">
        <f>IF(N122="zákl. přenesená",J122,0)</f>
        <v>0</v>
      </c>
      <c r="BH122" s="155">
        <f>IF(N122="sníž. přenesená",J122,0)</f>
        <v>0</v>
      </c>
      <c r="BI122" s="155">
        <f>IF(N122="nulová",J122,0)</f>
        <v>0</v>
      </c>
      <c r="BJ122" s="14" t="s">
        <v>85</v>
      </c>
      <c r="BK122" s="155">
        <f>ROUND(I122*H122,2)</f>
        <v>0</v>
      </c>
      <c r="BL122" s="14" t="s">
        <v>125</v>
      </c>
      <c r="BM122" s="154" t="s">
        <v>196</v>
      </c>
    </row>
    <row r="123" spans="1:47" s="2" customFormat="1" ht="12">
      <c r="A123" s="29"/>
      <c r="B123" s="30"/>
      <c r="C123" s="29"/>
      <c r="D123" s="156" t="s">
        <v>127</v>
      </c>
      <c r="E123" s="29"/>
      <c r="F123" s="157" t="s">
        <v>195</v>
      </c>
      <c r="G123" s="29"/>
      <c r="H123" s="29"/>
      <c r="I123" s="88"/>
      <c r="J123" s="29"/>
      <c r="K123" s="29"/>
      <c r="L123" s="30"/>
      <c r="M123" s="158"/>
      <c r="N123" s="159"/>
      <c r="O123" s="50"/>
      <c r="P123" s="50"/>
      <c r="Q123" s="50"/>
      <c r="R123" s="50"/>
      <c r="S123" s="50"/>
      <c r="T123" s="51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127</v>
      </c>
      <c r="AU123" s="14" t="s">
        <v>85</v>
      </c>
    </row>
    <row r="124" spans="1:65" s="2" customFormat="1" ht="16.5" customHeight="1">
      <c r="A124" s="29"/>
      <c r="B124" s="141"/>
      <c r="C124" s="142" t="s">
        <v>197</v>
      </c>
      <c r="D124" s="142" t="s">
        <v>120</v>
      </c>
      <c r="E124" s="143" t="s">
        <v>198</v>
      </c>
      <c r="F124" s="144" t="s">
        <v>199</v>
      </c>
      <c r="G124" s="145" t="s">
        <v>123</v>
      </c>
      <c r="H124" s="146">
        <v>1</v>
      </c>
      <c r="I124" s="147"/>
      <c r="J124" s="148">
        <f>ROUND(I124*H124,2)</f>
        <v>0</v>
      </c>
      <c r="K124" s="144" t="s">
        <v>3</v>
      </c>
      <c r="L124" s="149"/>
      <c r="M124" s="150" t="s">
        <v>3</v>
      </c>
      <c r="N124" s="151" t="s">
        <v>48</v>
      </c>
      <c r="O124" s="50"/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124</v>
      </c>
      <c r="AT124" s="154" t="s">
        <v>120</v>
      </c>
      <c r="AU124" s="154" t="s">
        <v>85</v>
      </c>
      <c r="AY124" s="14" t="s">
        <v>119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4" t="s">
        <v>85</v>
      </c>
      <c r="BK124" s="155">
        <f>ROUND(I124*H124,2)</f>
        <v>0</v>
      </c>
      <c r="BL124" s="14" t="s">
        <v>125</v>
      </c>
      <c r="BM124" s="154" t="s">
        <v>200</v>
      </c>
    </row>
    <row r="125" spans="1:47" s="2" customFormat="1" ht="12">
      <c r="A125" s="29"/>
      <c r="B125" s="30"/>
      <c r="C125" s="29"/>
      <c r="D125" s="156" t="s">
        <v>127</v>
      </c>
      <c r="E125" s="29"/>
      <c r="F125" s="157" t="s">
        <v>199</v>
      </c>
      <c r="G125" s="29"/>
      <c r="H125" s="29"/>
      <c r="I125" s="88"/>
      <c r="J125" s="29"/>
      <c r="K125" s="29"/>
      <c r="L125" s="30"/>
      <c r="M125" s="158"/>
      <c r="N125" s="159"/>
      <c r="O125" s="50"/>
      <c r="P125" s="50"/>
      <c r="Q125" s="50"/>
      <c r="R125" s="50"/>
      <c r="S125" s="50"/>
      <c r="T125" s="51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127</v>
      </c>
      <c r="AU125" s="14" t="s">
        <v>85</v>
      </c>
    </row>
    <row r="126" spans="1:65" s="2" customFormat="1" ht="16.5" customHeight="1">
      <c r="A126" s="29"/>
      <c r="B126" s="141"/>
      <c r="C126" s="142" t="s">
        <v>201</v>
      </c>
      <c r="D126" s="142" t="s">
        <v>120</v>
      </c>
      <c r="E126" s="143" t="s">
        <v>202</v>
      </c>
      <c r="F126" s="144" t="s">
        <v>203</v>
      </c>
      <c r="G126" s="145" t="s">
        <v>123</v>
      </c>
      <c r="H126" s="146">
        <v>1</v>
      </c>
      <c r="I126" s="147"/>
      <c r="J126" s="148">
        <f>ROUND(I126*H126,2)</f>
        <v>0</v>
      </c>
      <c r="K126" s="144" t="s">
        <v>3</v>
      </c>
      <c r="L126" s="149"/>
      <c r="M126" s="150" t="s">
        <v>3</v>
      </c>
      <c r="N126" s="151" t="s">
        <v>48</v>
      </c>
      <c r="O126" s="50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124</v>
      </c>
      <c r="AT126" s="154" t="s">
        <v>120</v>
      </c>
      <c r="AU126" s="154" t="s">
        <v>85</v>
      </c>
      <c r="AY126" s="14" t="s">
        <v>119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4" t="s">
        <v>85</v>
      </c>
      <c r="BK126" s="155">
        <f>ROUND(I126*H126,2)</f>
        <v>0</v>
      </c>
      <c r="BL126" s="14" t="s">
        <v>125</v>
      </c>
      <c r="BM126" s="154" t="s">
        <v>204</v>
      </c>
    </row>
    <row r="127" spans="1:47" s="2" customFormat="1" ht="12">
      <c r="A127" s="29"/>
      <c r="B127" s="30"/>
      <c r="C127" s="29"/>
      <c r="D127" s="156" t="s">
        <v>127</v>
      </c>
      <c r="E127" s="29"/>
      <c r="F127" s="157" t="s">
        <v>203</v>
      </c>
      <c r="G127" s="29"/>
      <c r="H127" s="29"/>
      <c r="I127" s="88"/>
      <c r="J127" s="29"/>
      <c r="K127" s="29"/>
      <c r="L127" s="30"/>
      <c r="M127" s="158"/>
      <c r="N127" s="159"/>
      <c r="O127" s="50"/>
      <c r="P127" s="50"/>
      <c r="Q127" s="50"/>
      <c r="R127" s="50"/>
      <c r="S127" s="50"/>
      <c r="T127" s="51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127</v>
      </c>
      <c r="AU127" s="14" t="s">
        <v>85</v>
      </c>
    </row>
    <row r="128" spans="1:65" s="2" customFormat="1" ht="16.5" customHeight="1">
      <c r="A128" s="29"/>
      <c r="B128" s="141"/>
      <c r="C128" s="142" t="s">
        <v>8</v>
      </c>
      <c r="D128" s="142" t="s">
        <v>120</v>
      </c>
      <c r="E128" s="143" t="s">
        <v>205</v>
      </c>
      <c r="F128" s="144" t="s">
        <v>206</v>
      </c>
      <c r="G128" s="145" t="s">
        <v>123</v>
      </c>
      <c r="H128" s="146">
        <v>1</v>
      </c>
      <c r="I128" s="147"/>
      <c r="J128" s="148">
        <f>ROUND(I128*H128,2)</f>
        <v>0</v>
      </c>
      <c r="K128" s="144" t="s">
        <v>3</v>
      </c>
      <c r="L128" s="149"/>
      <c r="M128" s="150" t="s">
        <v>3</v>
      </c>
      <c r="N128" s="151" t="s">
        <v>48</v>
      </c>
      <c r="O128" s="50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124</v>
      </c>
      <c r="AT128" s="154" t="s">
        <v>120</v>
      </c>
      <c r="AU128" s="154" t="s">
        <v>85</v>
      </c>
      <c r="AY128" s="14" t="s">
        <v>119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4" t="s">
        <v>85</v>
      </c>
      <c r="BK128" s="155">
        <f>ROUND(I128*H128,2)</f>
        <v>0</v>
      </c>
      <c r="BL128" s="14" t="s">
        <v>125</v>
      </c>
      <c r="BM128" s="154" t="s">
        <v>207</v>
      </c>
    </row>
    <row r="129" spans="1:47" s="2" customFormat="1" ht="12">
      <c r="A129" s="29"/>
      <c r="B129" s="30"/>
      <c r="C129" s="29"/>
      <c r="D129" s="156" t="s">
        <v>127</v>
      </c>
      <c r="E129" s="29"/>
      <c r="F129" s="157" t="s">
        <v>206</v>
      </c>
      <c r="G129" s="29"/>
      <c r="H129" s="29"/>
      <c r="I129" s="88"/>
      <c r="J129" s="29"/>
      <c r="K129" s="29"/>
      <c r="L129" s="30"/>
      <c r="M129" s="158"/>
      <c r="N129" s="159"/>
      <c r="O129" s="50"/>
      <c r="P129" s="50"/>
      <c r="Q129" s="50"/>
      <c r="R129" s="50"/>
      <c r="S129" s="50"/>
      <c r="T129" s="51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127</v>
      </c>
      <c r="AU129" s="14" t="s">
        <v>85</v>
      </c>
    </row>
    <row r="130" spans="1:65" s="2" customFormat="1" ht="16.5" customHeight="1">
      <c r="A130" s="29"/>
      <c r="B130" s="141"/>
      <c r="C130" s="142" t="s">
        <v>208</v>
      </c>
      <c r="D130" s="142" t="s">
        <v>120</v>
      </c>
      <c r="E130" s="143" t="s">
        <v>209</v>
      </c>
      <c r="F130" s="144" t="s">
        <v>210</v>
      </c>
      <c r="G130" s="145" t="s">
        <v>123</v>
      </c>
      <c r="H130" s="146">
        <v>1</v>
      </c>
      <c r="I130" s="147"/>
      <c r="J130" s="148">
        <f>ROUND(I130*H130,2)</f>
        <v>0</v>
      </c>
      <c r="K130" s="144" t="s">
        <v>3</v>
      </c>
      <c r="L130" s="149"/>
      <c r="M130" s="150" t="s">
        <v>3</v>
      </c>
      <c r="N130" s="151" t="s">
        <v>48</v>
      </c>
      <c r="O130" s="50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124</v>
      </c>
      <c r="AT130" s="154" t="s">
        <v>120</v>
      </c>
      <c r="AU130" s="154" t="s">
        <v>85</v>
      </c>
      <c r="AY130" s="14" t="s">
        <v>119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4" t="s">
        <v>85</v>
      </c>
      <c r="BK130" s="155">
        <f>ROUND(I130*H130,2)</f>
        <v>0</v>
      </c>
      <c r="BL130" s="14" t="s">
        <v>125</v>
      </c>
      <c r="BM130" s="154" t="s">
        <v>211</v>
      </c>
    </row>
    <row r="131" spans="1:47" s="2" customFormat="1" ht="12">
      <c r="A131" s="29"/>
      <c r="B131" s="30"/>
      <c r="C131" s="29"/>
      <c r="D131" s="156" t="s">
        <v>127</v>
      </c>
      <c r="E131" s="29"/>
      <c r="F131" s="157" t="s">
        <v>210</v>
      </c>
      <c r="G131" s="29"/>
      <c r="H131" s="29"/>
      <c r="I131" s="88"/>
      <c r="J131" s="29"/>
      <c r="K131" s="29"/>
      <c r="L131" s="30"/>
      <c r="M131" s="158"/>
      <c r="N131" s="159"/>
      <c r="O131" s="50"/>
      <c r="P131" s="50"/>
      <c r="Q131" s="50"/>
      <c r="R131" s="50"/>
      <c r="S131" s="50"/>
      <c r="T131" s="51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127</v>
      </c>
      <c r="AU131" s="14" t="s">
        <v>85</v>
      </c>
    </row>
    <row r="132" spans="1:65" s="2" customFormat="1" ht="16.5" customHeight="1">
      <c r="A132" s="29"/>
      <c r="B132" s="141"/>
      <c r="C132" s="142" t="s">
        <v>212</v>
      </c>
      <c r="D132" s="142" t="s">
        <v>120</v>
      </c>
      <c r="E132" s="143" t="s">
        <v>213</v>
      </c>
      <c r="F132" s="144" t="s">
        <v>214</v>
      </c>
      <c r="G132" s="145" t="s">
        <v>123</v>
      </c>
      <c r="H132" s="146">
        <v>1</v>
      </c>
      <c r="I132" s="147"/>
      <c r="J132" s="148">
        <f>ROUND(I132*H132,2)</f>
        <v>0</v>
      </c>
      <c r="K132" s="144" t="s">
        <v>3</v>
      </c>
      <c r="L132" s="149"/>
      <c r="M132" s="150" t="s">
        <v>3</v>
      </c>
      <c r="N132" s="151" t="s">
        <v>48</v>
      </c>
      <c r="O132" s="50"/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124</v>
      </c>
      <c r="AT132" s="154" t="s">
        <v>120</v>
      </c>
      <c r="AU132" s="154" t="s">
        <v>85</v>
      </c>
      <c r="AY132" s="14" t="s">
        <v>119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4" t="s">
        <v>85</v>
      </c>
      <c r="BK132" s="155">
        <f>ROUND(I132*H132,2)</f>
        <v>0</v>
      </c>
      <c r="BL132" s="14" t="s">
        <v>125</v>
      </c>
      <c r="BM132" s="154" t="s">
        <v>215</v>
      </c>
    </row>
    <row r="133" spans="1:47" s="2" customFormat="1" ht="12">
      <c r="A133" s="29"/>
      <c r="B133" s="30"/>
      <c r="C133" s="29"/>
      <c r="D133" s="156" t="s">
        <v>127</v>
      </c>
      <c r="E133" s="29"/>
      <c r="F133" s="157" t="s">
        <v>214</v>
      </c>
      <c r="G133" s="29"/>
      <c r="H133" s="29"/>
      <c r="I133" s="88"/>
      <c r="J133" s="29"/>
      <c r="K133" s="29"/>
      <c r="L133" s="30"/>
      <c r="M133" s="158"/>
      <c r="N133" s="159"/>
      <c r="O133" s="50"/>
      <c r="P133" s="50"/>
      <c r="Q133" s="50"/>
      <c r="R133" s="50"/>
      <c r="S133" s="50"/>
      <c r="T133" s="51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127</v>
      </c>
      <c r="AU133" s="14" t="s">
        <v>85</v>
      </c>
    </row>
    <row r="134" spans="2:63" s="11" customFormat="1" ht="25.9" customHeight="1">
      <c r="B134" s="130"/>
      <c r="D134" s="131" t="s">
        <v>76</v>
      </c>
      <c r="E134" s="132" t="s">
        <v>216</v>
      </c>
      <c r="F134" s="132" t="s">
        <v>217</v>
      </c>
      <c r="I134" s="133"/>
      <c r="J134" s="134">
        <f>BK134</f>
        <v>0</v>
      </c>
      <c r="L134" s="130"/>
      <c r="M134" s="135"/>
      <c r="N134" s="136"/>
      <c r="O134" s="136"/>
      <c r="P134" s="137">
        <f>SUM(P135:P136)</f>
        <v>0</v>
      </c>
      <c r="Q134" s="136"/>
      <c r="R134" s="137">
        <f>SUM(R135:R136)</f>
        <v>0</v>
      </c>
      <c r="S134" s="136"/>
      <c r="T134" s="138">
        <f>SUM(T135:T136)</f>
        <v>0</v>
      </c>
      <c r="AR134" s="131" t="s">
        <v>85</v>
      </c>
      <c r="AT134" s="139" t="s">
        <v>76</v>
      </c>
      <c r="AU134" s="139" t="s">
        <v>77</v>
      </c>
      <c r="AY134" s="131" t="s">
        <v>119</v>
      </c>
      <c r="BK134" s="140">
        <f>SUM(BK135:BK136)</f>
        <v>0</v>
      </c>
    </row>
    <row r="135" spans="1:65" s="2" customFormat="1" ht="48" customHeight="1">
      <c r="A135" s="29"/>
      <c r="B135" s="141"/>
      <c r="C135" s="142" t="s">
        <v>218</v>
      </c>
      <c r="D135" s="142" t="s">
        <v>120</v>
      </c>
      <c r="E135" s="143" t="s">
        <v>219</v>
      </c>
      <c r="F135" s="144" t="s">
        <v>220</v>
      </c>
      <c r="G135" s="145" t="s">
        <v>123</v>
      </c>
      <c r="H135" s="146">
        <v>1</v>
      </c>
      <c r="I135" s="147"/>
      <c r="J135" s="148">
        <f>ROUND(I135*H135,2)</f>
        <v>0</v>
      </c>
      <c r="K135" s="144" t="s">
        <v>3</v>
      </c>
      <c r="L135" s="149"/>
      <c r="M135" s="150" t="s">
        <v>3</v>
      </c>
      <c r="N135" s="151" t="s">
        <v>48</v>
      </c>
      <c r="O135" s="50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124</v>
      </c>
      <c r="AT135" s="154" t="s">
        <v>120</v>
      </c>
      <c r="AU135" s="154" t="s">
        <v>85</v>
      </c>
      <c r="AY135" s="14" t="s">
        <v>119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4" t="s">
        <v>85</v>
      </c>
      <c r="BK135" s="155">
        <f>ROUND(I135*H135,2)</f>
        <v>0</v>
      </c>
      <c r="BL135" s="14" t="s">
        <v>125</v>
      </c>
      <c r="BM135" s="154" t="s">
        <v>221</v>
      </c>
    </row>
    <row r="136" spans="1:47" s="2" customFormat="1" ht="39">
      <c r="A136" s="29"/>
      <c r="B136" s="30"/>
      <c r="C136" s="29"/>
      <c r="D136" s="156" t="s">
        <v>127</v>
      </c>
      <c r="E136" s="29"/>
      <c r="F136" s="157" t="s">
        <v>220</v>
      </c>
      <c r="G136" s="29"/>
      <c r="H136" s="29"/>
      <c r="I136" s="88"/>
      <c r="J136" s="29"/>
      <c r="K136" s="29"/>
      <c r="L136" s="30"/>
      <c r="M136" s="158"/>
      <c r="N136" s="159"/>
      <c r="O136" s="50"/>
      <c r="P136" s="50"/>
      <c r="Q136" s="50"/>
      <c r="R136" s="50"/>
      <c r="S136" s="50"/>
      <c r="T136" s="51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127</v>
      </c>
      <c r="AU136" s="14" t="s">
        <v>85</v>
      </c>
    </row>
    <row r="137" spans="2:63" s="11" customFormat="1" ht="25.9" customHeight="1">
      <c r="B137" s="130"/>
      <c r="D137" s="131" t="s">
        <v>76</v>
      </c>
      <c r="E137" s="132" t="s">
        <v>222</v>
      </c>
      <c r="F137" s="132" t="s">
        <v>223</v>
      </c>
      <c r="I137" s="133"/>
      <c r="J137" s="134">
        <f>BK137</f>
        <v>0</v>
      </c>
      <c r="L137" s="130"/>
      <c r="M137" s="135"/>
      <c r="N137" s="136"/>
      <c r="O137" s="136"/>
      <c r="P137" s="137">
        <f>SUM(P138:P151)</f>
        <v>0</v>
      </c>
      <c r="Q137" s="136"/>
      <c r="R137" s="137">
        <f>SUM(R138:R151)</f>
        <v>0</v>
      </c>
      <c r="S137" s="136"/>
      <c r="T137" s="138">
        <f>SUM(T138:T151)</f>
        <v>0</v>
      </c>
      <c r="AR137" s="131" t="s">
        <v>85</v>
      </c>
      <c r="AT137" s="139" t="s">
        <v>76</v>
      </c>
      <c r="AU137" s="139" t="s">
        <v>77</v>
      </c>
      <c r="AY137" s="131" t="s">
        <v>119</v>
      </c>
      <c r="BK137" s="140">
        <f>SUM(BK138:BK151)</f>
        <v>0</v>
      </c>
    </row>
    <row r="138" spans="1:65" s="2" customFormat="1" ht="16.5" customHeight="1">
      <c r="A138" s="29"/>
      <c r="B138" s="141"/>
      <c r="C138" s="160" t="s">
        <v>224</v>
      </c>
      <c r="D138" s="160" t="s">
        <v>225</v>
      </c>
      <c r="E138" s="161" t="s">
        <v>226</v>
      </c>
      <c r="F138" s="162" t="s">
        <v>227</v>
      </c>
      <c r="G138" s="163" t="s">
        <v>228</v>
      </c>
      <c r="H138" s="164">
        <v>1</v>
      </c>
      <c r="I138" s="165"/>
      <c r="J138" s="166">
        <f>ROUND(I138*H138,2)</f>
        <v>0</v>
      </c>
      <c r="K138" s="162" t="s">
        <v>3</v>
      </c>
      <c r="L138" s="30"/>
      <c r="M138" s="167" t="s">
        <v>3</v>
      </c>
      <c r="N138" s="168" t="s">
        <v>48</v>
      </c>
      <c r="O138" s="50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125</v>
      </c>
      <c r="AT138" s="154" t="s">
        <v>225</v>
      </c>
      <c r="AU138" s="154" t="s">
        <v>85</v>
      </c>
      <c r="AY138" s="14" t="s">
        <v>119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4" t="s">
        <v>85</v>
      </c>
      <c r="BK138" s="155">
        <f>ROUND(I138*H138,2)</f>
        <v>0</v>
      </c>
      <c r="BL138" s="14" t="s">
        <v>125</v>
      </c>
      <c r="BM138" s="154" t="s">
        <v>229</v>
      </c>
    </row>
    <row r="139" spans="1:47" s="2" customFormat="1" ht="12">
      <c r="A139" s="29"/>
      <c r="B139" s="30"/>
      <c r="C139" s="29"/>
      <c r="D139" s="156" t="s">
        <v>127</v>
      </c>
      <c r="E139" s="29"/>
      <c r="F139" s="157" t="s">
        <v>227</v>
      </c>
      <c r="G139" s="29"/>
      <c r="H139" s="29"/>
      <c r="I139" s="88"/>
      <c r="J139" s="29"/>
      <c r="K139" s="29"/>
      <c r="L139" s="30"/>
      <c r="M139" s="158"/>
      <c r="N139" s="159"/>
      <c r="O139" s="50"/>
      <c r="P139" s="50"/>
      <c r="Q139" s="50"/>
      <c r="R139" s="50"/>
      <c r="S139" s="50"/>
      <c r="T139" s="51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4" t="s">
        <v>127</v>
      </c>
      <c r="AU139" s="14" t="s">
        <v>85</v>
      </c>
    </row>
    <row r="140" spans="1:65" s="2" customFormat="1" ht="16.5" customHeight="1">
      <c r="A140" s="29"/>
      <c r="B140" s="141"/>
      <c r="C140" s="160" t="s">
        <v>230</v>
      </c>
      <c r="D140" s="160" t="s">
        <v>225</v>
      </c>
      <c r="E140" s="161" t="s">
        <v>231</v>
      </c>
      <c r="F140" s="162" t="s">
        <v>232</v>
      </c>
      <c r="G140" s="163" t="s">
        <v>228</v>
      </c>
      <c r="H140" s="164">
        <v>1</v>
      </c>
      <c r="I140" s="165"/>
      <c r="J140" s="166">
        <f>ROUND(I140*H140,2)</f>
        <v>0</v>
      </c>
      <c r="K140" s="162" t="s">
        <v>3</v>
      </c>
      <c r="L140" s="30"/>
      <c r="M140" s="167" t="s">
        <v>3</v>
      </c>
      <c r="N140" s="168" t="s">
        <v>48</v>
      </c>
      <c r="O140" s="50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125</v>
      </c>
      <c r="AT140" s="154" t="s">
        <v>225</v>
      </c>
      <c r="AU140" s="154" t="s">
        <v>85</v>
      </c>
      <c r="AY140" s="14" t="s">
        <v>119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4" t="s">
        <v>85</v>
      </c>
      <c r="BK140" s="155">
        <f>ROUND(I140*H140,2)</f>
        <v>0</v>
      </c>
      <c r="BL140" s="14" t="s">
        <v>125</v>
      </c>
      <c r="BM140" s="154" t="s">
        <v>233</v>
      </c>
    </row>
    <row r="141" spans="1:47" s="2" customFormat="1" ht="12">
      <c r="A141" s="29"/>
      <c r="B141" s="30"/>
      <c r="C141" s="29"/>
      <c r="D141" s="156" t="s">
        <v>127</v>
      </c>
      <c r="E141" s="29"/>
      <c r="F141" s="157" t="s">
        <v>232</v>
      </c>
      <c r="G141" s="29"/>
      <c r="H141" s="29"/>
      <c r="I141" s="88"/>
      <c r="J141" s="29"/>
      <c r="K141" s="29"/>
      <c r="L141" s="30"/>
      <c r="M141" s="158"/>
      <c r="N141" s="159"/>
      <c r="O141" s="50"/>
      <c r="P141" s="50"/>
      <c r="Q141" s="50"/>
      <c r="R141" s="50"/>
      <c r="S141" s="50"/>
      <c r="T141" s="51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127</v>
      </c>
      <c r="AU141" s="14" t="s">
        <v>85</v>
      </c>
    </row>
    <row r="142" spans="1:65" s="2" customFormat="1" ht="16.5" customHeight="1">
      <c r="A142" s="29"/>
      <c r="B142" s="141"/>
      <c r="C142" s="160" t="s">
        <v>234</v>
      </c>
      <c r="D142" s="160" t="s">
        <v>225</v>
      </c>
      <c r="E142" s="161" t="s">
        <v>235</v>
      </c>
      <c r="F142" s="162" t="s">
        <v>236</v>
      </c>
      <c r="G142" s="163" t="s">
        <v>228</v>
      </c>
      <c r="H142" s="164">
        <v>1</v>
      </c>
      <c r="I142" s="165"/>
      <c r="J142" s="166">
        <f>ROUND(I142*H142,2)</f>
        <v>0</v>
      </c>
      <c r="K142" s="162" t="s">
        <v>3</v>
      </c>
      <c r="L142" s="30"/>
      <c r="M142" s="167" t="s">
        <v>3</v>
      </c>
      <c r="N142" s="168" t="s">
        <v>48</v>
      </c>
      <c r="O142" s="50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125</v>
      </c>
      <c r="AT142" s="154" t="s">
        <v>225</v>
      </c>
      <c r="AU142" s="154" t="s">
        <v>85</v>
      </c>
      <c r="AY142" s="14" t="s">
        <v>119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4" t="s">
        <v>85</v>
      </c>
      <c r="BK142" s="155">
        <f>ROUND(I142*H142,2)</f>
        <v>0</v>
      </c>
      <c r="BL142" s="14" t="s">
        <v>125</v>
      </c>
      <c r="BM142" s="154" t="s">
        <v>237</v>
      </c>
    </row>
    <row r="143" spans="1:47" s="2" customFormat="1" ht="12">
      <c r="A143" s="29"/>
      <c r="B143" s="30"/>
      <c r="C143" s="29"/>
      <c r="D143" s="156" t="s">
        <v>127</v>
      </c>
      <c r="E143" s="29"/>
      <c r="F143" s="157" t="s">
        <v>236</v>
      </c>
      <c r="G143" s="29"/>
      <c r="H143" s="29"/>
      <c r="I143" s="88"/>
      <c r="J143" s="29"/>
      <c r="K143" s="29"/>
      <c r="L143" s="30"/>
      <c r="M143" s="158"/>
      <c r="N143" s="159"/>
      <c r="O143" s="50"/>
      <c r="P143" s="50"/>
      <c r="Q143" s="50"/>
      <c r="R143" s="50"/>
      <c r="S143" s="50"/>
      <c r="T143" s="51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4" t="s">
        <v>127</v>
      </c>
      <c r="AU143" s="14" t="s">
        <v>85</v>
      </c>
    </row>
    <row r="144" spans="1:65" s="2" customFormat="1" ht="16.5" customHeight="1">
      <c r="A144" s="29"/>
      <c r="B144" s="141"/>
      <c r="C144" s="160" t="s">
        <v>238</v>
      </c>
      <c r="D144" s="160" t="s">
        <v>225</v>
      </c>
      <c r="E144" s="161" t="s">
        <v>239</v>
      </c>
      <c r="F144" s="162" t="s">
        <v>240</v>
      </c>
      <c r="G144" s="163" t="s">
        <v>228</v>
      </c>
      <c r="H144" s="164">
        <v>1</v>
      </c>
      <c r="I144" s="165"/>
      <c r="J144" s="166">
        <f>ROUND(I144*H144,2)</f>
        <v>0</v>
      </c>
      <c r="K144" s="162" t="s">
        <v>3</v>
      </c>
      <c r="L144" s="30"/>
      <c r="M144" s="167" t="s">
        <v>3</v>
      </c>
      <c r="N144" s="168" t="s">
        <v>48</v>
      </c>
      <c r="O144" s="50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125</v>
      </c>
      <c r="AT144" s="154" t="s">
        <v>225</v>
      </c>
      <c r="AU144" s="154" t="s">
        <v>85</v>
      </c>
      <c r="AY144" s="14" t="s">
        <v>119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4" t="s">
        <v>85</v>
      </c>
      <c r="BK144" s="155">
        <f>ROUND(I144*H144,2)</f>
        <v>0</v>
      </c>
      <c r="BL144" s="14" t="s">
        <v>125</v>
      </c>
      <c r="BM144" s="154" t="s">
        <v>241</v>
      </c>
    </row>
    <row r="145" spans="1:47" s="2" customFormat="1" ht="12">
      <c r="A145" s="29"/>
      <c r="B145" s="30"/>
      <c r="C145" s="29"/>
      <c r="D145" s="156" t="s">
        <v>127</v>
      </c>
      <c r="E145" s="29"/>
      <c r="F145" s="157" t="s">
        <v>240</v>
      </c>
      <c r="G145" s="29"/>
      <c r="H145" s="29"/>
      <c r="I145" s="88"/>
      <c r="J145" s="29"/>
      <c r="K145" s="29"/>
      <c r="L145" s="30"/>
      <c r="M145" s="158"/>
      <c r="N145" s="159"/>
      <c r="O145" s="50"/>
      <c r="P145" s="50"/>
      <c r="Q145" s="50"/>
      <c r="R145" s="50"/>
      <c r="S145" s="50"/>
      <c r="T145" s="51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127</v>
      </c>
      <c r="AU145" s="14" t="s">
        <v>85</v>
      </c>
    </row>
    <row r="146" spans="1:65" s="2" customFormat="1" ht="16.5" customHeight="1">
      <c r="A146" s="29"/>
      <c r="B146" s="141"/>
      <c r="C146" s="160" t="s">
        <v>242</v>
      </c>
      <c r="D146" s="160" t="s">
        <v>225</v>
      </c>
      <c r="E146" s="161" t="s">
        <v>243</v>
      </c>
      <c r="F146" s="162" t="s">
        <v>244</v>
      </c>
      <c r="G146" s="163" t="s">
        <v>228</v>
      </c>
      <c r="H146" s="164">
        <v>1</v>
      </c>
      <c r="I146" s="165"/>
      <c r="J146" s="166">
        <f>ROUND(I146*H146,2)</f>
        <v>0</v>
      </c>
      <c r="K146" s="162" t="s">
        <v>3</v>
      </c>
      <c r="L146" s="30"/>
      <c r="M146" s="167" t="s">
        <v>3</v>
      </c>
      <c r="N146" s="168" t="s">
        <v>48</v>
      </c>
      <c r="O146" s="50"/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125</v>
      </c>
      <c r="AT146" s="154" t="s">
        <v>225</v>
      </c>
      <c r="AU146" s="154" t="s">
        <v>85</v>
      </c>
      <c r="AY146" s="14" t="s">
        <v>119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4" t="s">
        <v>85</v>
      </c>
      <c r="BK146" s="155">
        <f>ROUND(I146*H146,2)</f>
        <v>0</v>
      </c>
      <c r="BL146" s="14" t="s">
        <v>125</v>
      </c>
      <c r="BM146" s="154" t="s">
        <v>245</v>
      </c>
    </row>
    <row r="147" spans="1:47" s="2" customFormat="1" ht="12">
      <c r="A147" s="29"/>
      <c r="B147" s="30"/>
      <c r="C147" s="29"/>
      <c r="D147" s="156" t="s">
        <v>127</v>
      </c>
      <c r="E147" s="29"/>
      <c r="F147" s="157" t="s">
        <v>244</v>
      </c>
      <c r="G147" s="29"/>
      <c r="H147" s="29"/>
      <c r="I147" s="88"/>
      <c r="J147" s="29"/>
      <c r="K147" s="29"/>
      <c r="L147" s="30"/>
      <c r="M147" s="158"/>
      <c r="N147" s="159"/>
      <c r="O147" s="50"/>
      <c r="P147" s="50"/>
      <c r="Q147" s="50"/>
      <c r="R147" s="50"/>
      <c r="S147" s="50"/>
      <c r="T147" s="51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127</v>
      </c>
      <c r="AU147" s="14" t="s">
        <v>85</v>
      </c>
    </row>
    <row r="148" spans="1:65" s="2" customFormat="1" ht="24" customHeight="1">
      <c r="A148" s="29"/>
      <c r="B148" s="141"/>
      <c r="C148" s="160" t="s">
        <v>246</v>
      </c>
      <c r="D148" s="160" t="s">
        <v>225</v>
      </c>
      <c r="E148" s="161" t="s">
        <v>247</v>
      </c>
      <c r="F148" s="162" t="s">
        <v>248</v>
      </c>
      <c r="G148" s="163" t="s">
        <v>228</v>
      </c>
      <c r="H148" s="164">
        <v>1</v>
      </c>
      <c r="I148" s="165"/>
      <c r="J148" s="166">
        <f>ROUND(I148*H148,2)</f>
        <v>0</v>
      </c>
      <c r="K148" s="162" t="s">
        <v>3</v>
      </c>
      <c r="L148" s="30"/>
      <c r="M148" s="167" t="s">
        <v>3</v>
      </c>
      <c r="N148" s="168" t="s">
        <v>48</v>
      </c>
      <c r="O148" s="50"/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125</v>
      </c>
      <c r="AT148" s="154" t="s">
        <v>225</v>
      </c>
      <c r="AU148" s="154" t="s">
        <v>85</v>
      </c>
      <c r="AY148" s="14" t="s">
        <v>119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4" t="s">
        <v>85</v>
      </c>
      <c r="BK148" s="155">
        <f>ROUND(I148*H148,2)</f>
        <v>0</v>
      </c>
      <c r="BL148" s="14" t="s">
        <v>125</v>
      </c>
      <c r="BM148" s="154" t="s">
        <v>249</v>
      </c>
    </row>
    <row r="149" spans="1:47" s="2" customFormat="1" ht="12">
      <c r="A149" s="29"/>
      <c r="B149" s="30"/>
      <c r="C149" s="29"/>
      <c r="D149" s="156" t="s">
        <v>127</v>
      </c>
      <c r="E149" s="29"/>
      <c r="F149" s="157" t="s">
        <v>248</v>
      </c>
      <c r="G149" s="29"/>
      <c r="H149" s="29"/>
      <c r="I149" s="88"/>
      <c r="J149" s="29"/>
      <c r="K149" s="29"/>
      <c r="L149" s="30"/>
      <c r="M149" s="158"/>
      <c r="N149" s="159"/>
      <c r="O149" s="50"/>
      <c r="P149" s="50"/>
      <c r="Q149" s="50"/>
      <c r="R149" s="50"/>
      <c r="S149" s="50"/>
      <c r="T149" s="51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127</v>
      </c>
      <c r="AU149" s="14" t="s">
        <v>85</v>
      </c>
    </row>
    <row r="150" spans="1:65" s="2" customFormat="1" ht="16.5" customHeight="1">
      <c r="A150" s="29"/>
      <c r="B150" s="141"/>
      <c r="C150" s="160" t="s">
        <v>250</v>
      </c>
      <c r="D150" s="160" t="s">
        <v>225</v>
      </c>
      <c r="E150" s="161" t="s">
        <v>251</v>
      </c>
      <c r="F150" s="162" t="s">
        <v>252</v>
      </c>
      <c r="G150" s="163" t="s">
        <v>228</v>
      </c>
      <c r="H150" s="164">
        <v>1</v>
      </c>
      <c r="I150" s="165"/>
      <c r="J150" s="166">
        <f>ROUND(I150*H150,2)</f>
        <v>0</v>
      </c>
      <c r="K150" s="162" t="s">
        <v>3</v>
      </c>
      <c r="L150" s="30"/>
      <c r="M150" s="167" t="s">
        <v>3</v>
      </c>
      <c r="N150" s="168" t="s">
        <v>48</v>
      </c>
      <c r="O150" s="50"/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125</v>
      </c>
      <c r="AT150" s="154" t="s">
        <v>225</v>
      </c>
      <c r="AU150" s="154" t="s">
        <v>85</v>
      </c>
      <c r="AY150" s="14" t="s">
        <v>119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4" t="s">
        <v>85</v>
      </c>
      <c r="BK150" s="155">
        <f>ROUND(I150*H150,2)</f>
        <v>0</v>
      </c>
      <c r="BL150" s="14" t="s">
        <v>125</v>
      </c>
      <c r="BM150" s="154" t="s">
        <v>253</v>
      </c>
    </row>
    <row r="151" spans="1:47" s="2" customFormat="1" ht="12">
      <c r="A151" s="29"/>
      <c r="B151" s="30"/>
      <c r="C151" s="29"/>
      <c r="D151" s="156" t="s">
        <v>127</v>
      </c>
      <c r="E151" s="29"/>
      <c r="F151" s="157" t="s">
        <v>252</v>
      </c>
      <c r="G151" s="29"/>
      <c r="H151" s="29"/>
      <c r="I151" s="88"/>
      <c r="J151" s="29"/>
      <c r="K151" s="29"/>
      <c r="L151" s="30"/>
      <c r="M151" s="169"/>
      <c r="N151" s="170"/>
      <c r="O151" s="171"/>
      <c r="P151" s="171"/>
      <c r="Q151" s="171"/>
      <c r="R151" s="171"/>
      <c r="S151" s="171"/>
      <c r="T151" s="172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4" t="s">
        <v>127</v>
      </c>
      <c r="AU151" s="14" t="s">
        <v>85</v>
      </c>
    </row>
    <row r="152" spans="1:31" s="2" customFormat="1" ht="6.95" customHeight="1">
      <c r="A152" s="29"/>
      <c r="B152" s="39"/>
      <c r="C152" s="40"/>
      <c r="D152" s="40"/>
      <c r="E152" s="40"/>
      <c r="F152" s="40"/>
      <c r="G152" s="40"/>
      <c r="H152" s="40"/>
      <c r="I152" s="108"/>
      <c r="J152" s="40"/>
      <c r="K152" s="40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83:K15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tabSelected="1" workbookViewId="0" topLeftCell="A182">
      <selection activeCell="V94" sqref="V94:V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5"/>
      <c r="L2" s="205" t="s">
        <v>6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90</v>
      </c>
    </row>
    <row r="3" spans="2:46" s="1" customFormat="1" ht="6.95" customHeight="1" hidden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87</v>
      </c>
    </row>
    <row r="4" spans="2:46" s="1" customFormat="1" ht="24.95" customHeight="1" hidden="1">
      <c r="B4" s="17"/>
      <c r="D4" s="18" t="s">
        <v>91</v>
      </c>
      <c r="I4" s="85"/>
      <c r="L4" s="17"/>
      <c r="M4" s="87" t="s">
        <v>11</v>
      </c>
      <c r="AT4" s="14" t="s">
        <v>4</v>
      </c>
    </row>
    <row r="5" spans="2:12" s="1" customFormat="1" ht="6.95" customHeight="1" hidden="1">
      <c r="B5" s="17"/>
      <c r="I5" s="85"/>
      <c r="L5" s="17"/>
    </row>
    <row r="6" spans="2:12" s="1" customFormat="1" ht="12" customHeight="1" hidden="1">
      <c r="B6" s="17"/>
      <c r="D6" s="24" t="s">
        <v>17</v>
      </c>
      <c r="I6" s="85"/>
      <c r="L6" s="17"/>
    </row>
    <row r="7" spans="2:12" s="1" customFormat="1" ht="16.5" customHeight="1" hidden="1">
      <c r="B7" s="17"/>
      <c r="E7" s="219" t="str">
        <f>'Rekapitulace stavby'!K6</f>
        <v>STAVEBNÍ ÚPRAVY FONTÁNY BRUSEL - TO-01 technologie šachty</v>
      </c>
      <c r="F7" s="220"/>
      <c r="G7" s="220"/>
      <c r="H7" s="220"/>
      <c r="I7" s="85"/>
      <c r="L7" s="17"/>
    </row>
    <row r="8" spans="1:31" s="2" customFormat="1" ht="12" customHeight="1" hidden="1">
      <c r="A8" s="29"/>
      <c r="B8" s="30"/>
      <c r="C8" s="29"/>
      <c r="D8" s="24" t="s">
        <v>92</v>
      </c>
      <c r="E8" s="29"/>
      <c r="F8" s="29"/>
      <c r="G8" s="29"/>
      <c r="H8" s="29"/>
      <c r="I8" s="88"/>
      <c r="J8" s="29"/>
      <c r="K8" s="29"/>
      <c r="L8" s="8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 hidden="1">
      <c r="A9" s="29"/>
      <c r="B9" s="30"/>
      <c r="C9" s="29"/>
      <c r="D9" s="29"/>
      <c r="E9" s="197" t="s">
        <v>254</v>
      </c>
      <c r="F9" s="218"/>
      <c r="G9" s="218"/>
      <c r="H9" s="218"/>
      <c r="I9" s="88"/>
      <c r="J9" s="29"/>
      <c r="K9" s="29"/>
      <c r="L9" s="8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hidden="1">
      <c r="A10" s="29"/>
      <c r="B10" s="30"/>
      <c r="C10" s="29"/>
      <c r="D10" s="29"/>
      <c r="E10" s="29"/>
      <c r="F10" s="29"/>
      <c r="G10" s="29"/>
      <c r="H10" s="29"/>
      <c r="I10" s="88"/>
      <c r="J10" s="29"/>
      <c r="K10" s="29"/>
      <c r="L10" s="8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 hidden="1">
      <c r="A11" s="29"/>
      <c r="B11" s="30"/>
      <c r="C11" s="29"/>
      <c r="D11" s="24" t="s">
        <v>19</v>
      </c>
      <c r="E11" s="29"/>
      <c r="F11" s="22" t="s">
        <v>3</v>
      </c>
      <c r="G11" s="29"/>
      <c r="H11" s="29"/>
      <c r="I11" s="90" t="s">
        <v>21</v>
      </c>
      <c r="J11" s="22" t="s">
        <v>3</v>
      </c>
      <c r="K11" s="29"/>
      <c r="L11" s="8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 hidden="1">
      <c r="A12" s="29"/>
      <c r="B12" s="30"/>
      <c r="C12" s="29"/>
      <c r="D12" s="24" t="s">
        <v>23</v>
      </c>
      <c r="E12" s="29"/>
      <c r="F12" s="22" t="s">
        <v>255</v>
      </c>
      <c r="G12" s="29"/>
      <c r="H12" s="29"/>
      <c r="I12" s="90" t="s">
        <v>25</v>
      </c>
      <c r="J12" s="47" t="str">
        <f>'Rekapitulace stavby'!AN8</f>
        <v>12. 6. 2020</v>
      </c>
      <c r="K12" s="29"/>
      <c r="L12" s="8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 hidden="1">
      <c r="A13" s="29"/>
      <c r="B13" s="30"/>
      <c r="C13" s="29"/>
      <c r="D13" s="29"/>
      <c r="E13" s="29"/>
      <c r="F13" s="29"/>
      <c r="G13" s="29"/>
      <c r="H13" s="29"/>
      <c r="I13" s="88"/>
      <c r="J13" s="29"/>
      <c r="K13" s="29"/>
      <c r="L13" s="8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 hidden="1">
      <c r="A14" s="29"/>
      <c r="B14" s="30"/>
      <c r="C14" s="29"/>
      <c r="D14" s="24" t="s">
        <v>27</v>
      </c>
      <c r="E14" s="29"/>
      <c r="F14" s="29"/>
      <c r="G14" s="29"/>
      <c r="H14" s="29"/>
      <c r="I14" s="90" t="s">
        <v>28</v>
      </c>
      <c r="J14" s="22" t="str">
        <f>IF('Rekapitulace stavby'!AN10="","",'Rekapitulace stavby'!AN10)</f>
        <v>00270211</v>
      </c>
      <c r="K14" s="29"/>
      <c r="L14" s="8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 hidden="1">
      <c r="A15" s="29"/>
      <c r="B15" s="30"/>
      <c r="C15" s="29"/>
      <c r="D15" s="29"/>
      <c r="E15" s="22" t="str">
        <f>IF('Rekapitulace stavby'!E11="","",'Rekapitulace stavby'!E11)</f>
        <v>MĚSTO CHRUDIM</v>
      </c>
      <c r="F15" s="29"/>
      <c r="G15" s="29"/>
      <c r="H15" s="29"/>
      <c r="I15" s="90" t="s">
        <v>31</v>
      </c>
      <c r="J15" s="22" t="str">
        <f>IF('Rekapitulace stavby'!AN11="","",'Rekapitulace stavby'!AN11)</f>
        <v>CZ00270211</v>
      </c>
      <c r="K15" s="29"/>
      <c r="L15" s="8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 hidden="1">
      <c r="A16" s="29"/>
      <c r="B16" s="30"/>
      <c r="C16" s="29"/>
      <c r="D16" s="29"/>
      <c r="E16" s="29"/>
      <c r="F16" s="29"/>
      <c r="G16" s="29"/>
      <c r="H16" s="29"/>
      <c r="I16" s="88"/>
      <c r="J16" s="29"/>
      <c r="K16" s="29"/>
      <c r="L16" s="8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hidden="1">
      <c r="A17" s="29"/>
      <c r="B17" s="30"/>
      <c r="C17" s="29"/>
      <c r="D17" s="24" t="s">
        <v>33</v>
      </c>
      <c r="E17" s="29"/>
      <c r="F17" s="29"/>
      <c r="G17" s="29"/>
      <c r="H17" s="29"/>
      <c r="I17" s="90" t="s">
        <v>28</v>
      </c>
      <c r="J17" s="25" t="str">
        <f>'Rekapitulace stavby'!AN13</f>
        <v>Vyplň údaj</v>
      </c>
      <c r="K17" s="29"/>
      <c r="L17" s="8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hidden="1">
      <c r="A18" s="29"/>
      <c r="B18" s="30"/>
      <c r="C18" s="29"/>
      <c r="D18" s="29"/>
      <c r="E18" s="221" t="str">
        <f>'Rekapitulace stavby'!E14</f>
        <v>Vyplň údaj</v>
      </c>
      <c r="F18" s="207"/>
      <c r="G18" s="207"/>
      <c r="H18" s="207"/>
      <c r="I18" s="90" t="s">
        <v>31</v>
      </c>
      <c r="J18" s="25" t="str">
        <f>'Rekapitulace stavby'!AN14</f>
        <v>Vyplň údaj</v>
      </c>
      <c r="K18" s="29"/>
      <c r="L18" s="8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hidden="1">
      <c r="A19" s="29"/>
      <c r="B19" s="30"/>
      <c r="C19" s="29"/>
      <c r="D19" s="29"/>
      <c r="E19" s="29"/>
      <c r="F19" s="29"/>
      <c r="G19" s="29"/>
      <c r="H19" s="29"/>
      <c r="I19" s="88"/>
      <c r="J19" s="29"/>
      <c r="K19" s="29"/>
      <c r="L19" s="8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hidden="1">
      <c r="A20" s="29"/>
      <c r="B20" s="30"/>
      <c r="C20" s="29"/>
      <c r="D20" s="24" t="s">
        <v>35</v>
      </c>
      <c r="E20" s="29"/>
      <c r="F20" s="29"/>
      <c r="G20" s="29"/>
      <c r="H20" s="29"/>
      <c r="I20" s="90" t="s">
        <v>28</v>
      </c>
      <c r="J20" s="22" t="str">
        <f>IF('Rekapitulace stavby'!AN16="","",'Rekapitulace stavby'!AN16)</f>
        <v>XXX</v>
      </c>
      <c r="K20" s="29"/>
      <c r="L20" s="8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hidden="1">
      <c r="A21" s="29"/>
      <c r="B21" s="30"/>
      <c r="C21" s="29"/>
      <c r="D21" s="29"/>
      <c r="E21" s="22" t="str">
        <f>IF('Rekapitulace stavby'!E17="","",'Rekapitulace stavby'!E17)</f>
        <v>XXX</v>
      </c>
      <c r="F21" s="29"/>
      <c r="G21" s="29"/>
      <c r="H21" s="29"/>
      <c r="I21" s="90" t="s">
        <v>31</v>
      </c>
      <c r="J21" s="22" t="str">
        <f>IF('Rekapitulace stavby'!AN17="","",'Rekapitulace stavby'!AN17)</f>
        <v>XXX</v>
      </c>
      <c r="K21" s="29"/>
      <c r="L21" s="8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hidden="1">
      <c r="A22" s="29"/>
      <c r="B22" s="30"/>
      <c r="C22" s="29"/>
      <c r="D22" s="29"/>
      <c r="E22" s="29"/>
      <c r="F22" s="29"/>
      <c r="G22" s="29"/>
      <c r="H22" s="29"/>
      <c r="I22" s="88"/>
      <c r="J22" s="29"/>
      <c r="K22" s="29"/>
      <c r="L22" s="8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hidden="1">
      <c r="A23" s="29"/>
      <c r="B23" s="30"/>
      <c r="C23" s="29"/>
      <c r="D23" s="24" t="s">
        <v>40</v>
      </c>
      <c r="E23" s="29"/>
      <c r="F23" s="29"/>
      <c r="G23" s="29"/>
      <c r="H23" s="29"/>
      <c r="I23" s="90" t="s">
        <v>28</v>
      </c>
      <c r="J23" s="22" t="s">
        <v>3</v>
      </c>
      <c r="K23" s="29"/>
      <c r="L23" s="8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hidden="1">
      <c r="A24" s="29"/>
      <c r="B24" s="30"/>
      <c r="C24" s="29"/>
      <c r="D24" s="29"/>
      <c r="E24" s="22" t="s">
        <v>256</v>
      </c>
      <c r="F24" s="29"/>
      <c r="G24" s="29"/>
      <c r="H24" s="29"/>
      <c r="I24" s="90" t="s">
        <v>31</v>
      </c>
      <c r="J24" s="22" t="s">
        <v>3</v>
      </c>
      <c r="K24" s="29"/>
      <c r="L24" s="8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hidden="1">
      <c r="A25" s="29"/>
      <c r="B25" s="30"/>
      <c r="C25" s="29"/>
      <c r="D25" s="29"/>
      <c r="E25" s="29"/>
      <c r="F25" s="29"/>
      <c r="G25" s="29"/>
      <c r="H25" s="29"/>
      <c r="I25" s="88"/>
      <c r="J25" s="29"/>
      <c r="K25" s="29"/>
      <c r="L25" s="8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hidden="1">
      <c r="A26" s="29"/>
      <c r="B26" s="30"/>
      <c r="C26" s="29"/>
      <c r="D26" s="24" t="s">
        <v>41</v>
      </c>
      <c r="E26" s="29"/>
      <c r="F26" s="29"/>
      <c r="G26" s="29"/>
      <c r="H26" s="29"/>
      <c r="I26" s="88"/>
      <c r="J26" s="29"/>
      <c r="K26" s="29"/>
      <c r="L26" s="8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hidden="1">
      <c r="A27" s="91"/>
      <c r="B27" s="92"/>
      <c r="C27" s="91"/>
      <c r="D27" s="91"/>
      <c r="E27" s="211" t="s">
        <v>3</v>
      </c>
      <c r="F27" s="211"/>
      <c r="G27" s="211"/>
      <c r="H27" s="211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9"/>
      <c r="B28" s="30"/>
      <c r="C28" s="29"/>
      <c r="D28" s="29"/>
      <c r="E28" s="29"/>
      <c r="F28" s="29"/>
      <c r="G28" s="29"/>
      <c r="H28" s="29"/>
      <c r="I28" s="88"/>
      <c r="J28" s="29"/>
      <c r="K28" s="29"/>
      <c r="L28" s="8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hidden="1">
      <c r="A29" s="29"/>
      <c r="B29" s="30"/>
      <c r="C29" s="29"/>
      <c r="D29" s="58"/>
      <c r="E29" s="58"/>
      <c r="F29" s="58"/>
      <c r="G29" s="58"/>
      <c r="H29" s="58"/>
      <c r="I29" s="95"/>
      <c r="J29" s="58"/>
      <c r="K29" s="58"/>
      <c r="L29" s="8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hidden="1">
      <c r="A30" s="29"/>
      <c r="B30" s="30"/>
      <c r="C30" s="29"/>
      <c r="D30" s="96" t="s">
        <v>43</v>
      </c>
      <c r="E30" s="29"/>
      <c r="F30" s="29"/>
      <c r="G30" s="29"/>
      <c r="H30" s="29"/>
      <c r="I30" s="88"/>
      <c r="J30" s="63">
        <f>ROUND(J95,2)</f>
        <v>0</v>
      </c>
      <c r="K30" s="29"/>
      <c r="L30" s="8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hidden="1">
      <c r="A31" s="29"/>
      <c r="B31" s="30"/>
      <c r="C31" s="29"/>
      <c r="D31" s="58"/>
      <c r="E31" s="58"/>
      <c r="F31" s="58"/>
      <c r="G31" s="58"/>
      <c r="H31" s="58"/>
      <c r="I31" s="95"/>
      <c r="J31" s="58"/>
      <c r="K31" s="58"/>
      <c r="L31" s="8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hidden="1">
      <c r="A32" s="29"/>
      <c r="B32" s="30"/>
      <c r="C32" s="29"/>
      <c r="D32" s="29"/>
      <c r="E32" s="29"/>
      <c r="F32" s="33" t="s">
        <v>45</v>
      </c>
      <c r="G32" s="29"/>
      <c r="H32" s="29"/>
      <c r="I32" s="97" t="s">
        <v>44</v>
      </c>
      <c r="J32" s="33" t="s">
        <v>46</v>
      </c>
      <c r="K32" s="29"/>
      <c r="L32" s="8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98" t="s">
        <v>47</v>
      </c>
      <c r="E33" s="24" t="s">
        <v>48</v>
      </c>
      <c r="F33" s="99">
        <f>ROUND((SUM(BE95:BE193)),2)</f>
        <v>0</v>
      </c>
      <c r="G33" s="29"/>
      <c r="H33" s="29"/>
      <c r="I33" s="100">
        <v>0.21</v>
      </c>
      <c r="J33" s="99">
        <f>ROUND(((SUM(BE95:BE193))*I33),2)</f>
        <v>0</v>
      </c>
      <c r="K33" s="29"/>
      <c r="L33" s="8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49</v>
      </c>
      <c r="F34" s="99">
        <f>ROUND((SUM(BF95:BF193)),2)</f>
        <v>0</v>
      </c>
      <c r="G34" s="29"/>
      <c r="H34" s="29"/>
      <c r="I34" s="100">
        <v>0.15</v>
      </c>
      <c r="J34" s="99">
        <f>ROUND(((SUM(BF95:BF193))*I34),2)</f>
        <v>0</v>
      </c>
      <c r="K34" s="29"/>
      <c r="L34" s="8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50</v>
      </c>
      <c r="F35" s="99">
        <f>ROUND((SUM(BG95:BG193)),2)</f>
        <v>0</v>
      </c>
      <c r="G35" s="29"/>
      <c r="H35" s="29"/>
      <c r="I35" s="100">
        <v>0.21</v>
      </c>
      <c r="J35" s="99">
        <f>0</f>
        <v>0</v>
      </c>
      <c r="K35" s="29"/>
      <c r="L35" s="8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51</v>
      </c>
      <c r="F36" s="99">
        <f>ROUND((SUM(BH95:BH193)),2)</f>
        <v>0</v>
      </c>
      <c r="G36" s="29"/>
      <c r="H36" s="29"/>
      <c r="I36" s="100">
        <v>0.15</v>
      </c>
      <c r="J36" s="99">
        <f>0</f>
        <v>0</v>
      </c>
      <c r="K36" s="29"/>
      <c r="L36" s="8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52</v>
      </c>
      <c r="F37" s="99">
        <f>ROUND((SUM(BI95:BI193)),2)</f>
        <v>0</v>
      </c>
      <c r="G37" s="29"/>
      <c r="H37" s="29"/>
      <c r="I37" s="100">
        <v>0</v>
      </c>
      <c r="J37" s="99">
        <f>0</f>
        <v>0</v>
      </c>
      <c r="K37" s="29"/>
      <c r="L37" s="8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hidden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8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hidden="1">
      <c r="A39" s="29"/>
      <c r="B39" s="30"/>
      <c r="C39" s="101"/>
      <c r="D39" s="102" t="s">
        <v>53</v>
      </c>
      <c r="E39" s="52"/>
      <c r="F39" s="52"/>
      <c r="G39" s="103" t="s">
        <v>54</v>
      </c>
      <c r="H39" s="104" t="s">
        <v>55</v>
      </c>
      <c r="I39" s="105"/>
      <c r="J39" s="106">
        <f>SUM(J30:J37)</f>
        <v>0</v>
      </c>
      <c r="K39" s="107"/>
      <c r="L39" s="8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hidden="1">
      <c r="A40" s="29"/>
      <c r="B40" s="39"/>
      <c r="C40" s="40"/>
      <c r="D40" s="40"/>
      <c r="E40" s="40"/>
      <c r="F40" s="40"/>
      <c r="G40" s="40"/>
      <c r="H40" s="40"/>
      <c r="I40" s="108"/>
      <c r="J40" s="40"/>
      <c r="K40" s="40"/>
      <c r="L40" s="8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ht="12" hidden="1"/>
    <row r="42" ht="12" hidden="1"/>
    <row r="43" ht="12" hidden="1"/>
    <row r="44" spans="1:31" s="2" customFormat="1" ht="6.95" customHeight="1">
      <c r="A44" s="29"/>
      <c r="B44" s="41"/>
      <c r="C44" s="42"/>
      <c r="D44" s="42"/>
      <c r="E44" s="42"/>
      <c r="F44" s="42"/>
      <c r="G44" s="42"/>
      <c r="H44" s="42"/>
      <c r="I44" s="109"/>
      <c r="J44" s="42"/>
      <c r="K44" s="42"/>
      <c r="L44" s="8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4.95" customHeight="1">
      <c r="A45" s="29"/>
      <c r="B45" s="30"/>
      <c r="C45" s="18" t="s">
        <v>95</v>
      </c>
      <c r="D45" s="29"/>
      <c r="E45" s="29"/>
      <c r="F45" s="29"/>
      <c r="G45" s="29"/>
      <c r="H45" s="29"/>
      <c r="I45" s="88"/>
      <c r="J45" s="29"/>
      <c r="K45" s="29"/>
      <c r="L45" s="8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6.95" customHeight="1">
      <c r="A46" s="29"/>
      <c r="B46" s="30"/>
      <c r="C46" s="29"/>
      <c r="D46" s="29"/>
      <c r="E46" s="29"/>
      <c r="F46" s="29"/>
      <c r="G46" s="29"/>
      <c r="H46" s="29"/>
      <c r="I46" s="88"/>
      <c r="J46" s="29"/>
      <c r="K46" s="29"/>
      <c r="L46" s="8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4" t="s">
        <v>17</v>
      </c>
      <c r="D47" s="29"/>
      <c r="E47" s="29"/>
      <c r="F47" s="29"/>
      <c r="G47" s="29"/>
      <c r="H47" s="29"/>
      <c r="I47" s="88"/>
      <c r="J47" s="29"/>
      <c r="K47" s="29"/>
      <c r="L47" s="8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219" t="str">
        <f>E7</f>
        <v>STAVEBNÍ ÚPRAVY FONTÁNY BRUSEL - TO-01 technologie šachty</v>
      </c>
      <c r="F48" s="220"/>
      <c r="G48" s="220"/>
      <c r="H48" s="220"/>
      <c r="I48" s="88"/>
      <c r="J48" s="29"/>
      <c r="K48" s="29"/>
      <c r="L48" s="8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" customFormat="1" ht="12" customHeight="1">
      <c r="A49" s="29"/>
      <c r="B49" s="30"/>
      <c r="C49" s="24" t="s">
        <v>92</v>
      </c>
      <c r="D49" s="29"/>
      <c r="E49" s="29"/>
      <c r="F49" s="29"/>
      <c r="G49" s="29"/>
      <c r="H49" s="29"/>
      <c r="I49" s="88"/>
      <c r="J49" s="29"/>
      <c r="K49" s="29"/>
      <c r="L49" s="8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6.5" customHeight="1">
      <c r="A50" s="29"/>
      <c r="B50" s="30"/>
      <c r="C50" s="29"/>
      <c r="D50" s="29"/>
      <c r="E50" s="197" t="str">
        <f>E9</f>
        <v>TO-01-2 - technologické řešení šachty - elektroinstalace šachty</v>
      </c>
      <c r="F50" s="218"/>
      <c r="G50" s="218"/>
      <c r="H50" s="218"/>
      <c r="I50" s="88"/>
      <c r="J50" s="29"/>
      <c r="K50" s="29"/>
      <c r="L50" s="8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" customFormat="1" ht="6.95" customHeight="1">
      <c r="A51" s="29"/>
      <c r="B51" s="30"/>
      <c r="C51" s="29"/>
      <c r="D51" s="29"/>
      <c r="E51" s="29"/>
      <c r="F51" s="29"/>
      <c r="G51" s="29"/>
      <c r="H51" s="29"/>
      <c r="I51" s="88"/>
      <c r="J51" s="29"/>
      <c r="K51" s="29"/>
      <c r="L51" s="8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2" customHeight="1">
      <c r="A52" s="29"/>
      <c r="B52" s="30"/>
      <c r="C52" s="24" t="s">
        <v>23</v>
      </c>
      <c r="D52" s="29"/>
      <c r="E52" s="29"/>
      <c r="F52" s="22" t="str">
        <f>F12</f>
        <v xml:space="preserve"> </v>
      </c>
      <c r="G52" s="29"/>
      <c r="H52" s="29"/>
      <c r="I52" s="90" t="s">
        <v>25</v>
      </c>
      <c r="J52" s="47" t="str">
        <f>IF(J12="","",J12)</f>
        <v>12. 6. 2020</v>
      </c>
      <c r="K52" s="29"/>
      <c r="L52" s="8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" customFormat="1" ht="6.95" customHeight="1">
      <c r="A53" s="29"/>
      <c r="B53" s="30"/>
      <c r="C53" s="29"/>
      <c r="D53" s="29"/>
      <c r="E53" s="29"/>
      <c r="F53" s="29"/>
      <c r="G53" s="29"/>
      <c r="H53" s="29"/>
      <c r="I53" s="88"/>
      <c r="J53" s="29"/>
      <c r="K53" s="29"/>
      <c r="L53" s="8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2" customHeight="1">
      <c r="A54" s="29"/>
      <c r="B54" s="30"/>
      <c r="C54" s="24" t="s">
        <v>27</v>
      </c>
      <c r="D54" s="29"/>
      <c r="E54" s="29"/>
      <c r="F54" s="22" t="str">
        <f>E15</f>
        <v>MĚSTO CHRUDIM</v>
      </c>
      <c r="G54" s="29"/>
      <c r="H54" s="29"/>
      <c r="I54" s="90" t="s">
        <v>35</v>
      </c>
      <c r="J54" s="27" t="str">
        <f>E21</f>
        <v>XXX</v>
      </c>
      <c r="K54" s="29"/>
      <c r="L54" s="8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" customFormat="1" ht="15.2" customHeight="1">
      <c r="A55" s="29"/>
      <c r="B55" s="30"/>
      <c r="C55" s="24" t="s">
        <v>33</v>
      </c>
      <c r="D55" s="29"/>
      <c r="E55" s="29"/>
      <c r="F55" s="22" t="str">
        <f>IF(E18="","",E18)</f>
        <v>Vyplň údaj</v>
      </c>
      <c r="G55" s="29"/>
      <c r="H55" s="29"/>
      <c r="I55" s="90" t="s">
        <v>40</v>
      </c>
      <c r="J55" s="27" t="s">
        <v>415</v>
      </c>
      <c r="K55" s="29"/>
      <c r="L55" s="8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0.35" customHeight="1">
      <c r="A56" s="29"/>
      <c r="B56" s="30"/>
      <c r="C56" s="29"/>
      <c r="D56" s="29"/>
      <c r="E56" s="29"/>
      <c r="F56" s="29"/>
      <c r="G56" s="29"/>
      <c r="H56" s="29"/>
      <c r="I56" s="88"/>
      <c r="J56" s="29"/>
      <c r="K56" s="29"/>
      <c r="L56" s="8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" customFormat="1" ht="29.25" customHeight="1">
      <c r="A57" s="29"/>
      <c r="B57" s="30"/>
      <c r="C57" s="110" t="s">
        <v>96</v>
      </c>
      <c r="D57" s="101"/>
      <c r="E57" s="101"/>
      <c r="F57" s="101"/>
      <c r="G57" s="101"/>
      <c r="H57" s="101"/>
      <c r="I57" s="111"/>
      <c r="J57" s="112" t="s">
        <v>97</v>
      </c>
      <c r="K57" s="101"/>
      <c r="L57" s="8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0.35" customHeight="1">
      <c r="A58" s="29"/>
      <c r="B58" s="30"/>
      <c r="C58" s="29"/>
      <c r="D58" s="29"/>
      <c r="E58" s="29"/>
      <c r="F58" s="29"/>
      <c r="G58" s="29"/>
      <c r="H58" s="29"/>
      <c r="I58" s="88"/>
      <c r="J58" s="29"/>
      <c r="K58" s="29"/>
      <c r="L58" s="8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" customHeight="1">
      <c r="A59" s="29"/>
      <c r="B59" s="30"/>
      <c r="C59" s="113" t="s">
        <v>75</v>
      </c>
      <c r="D59" s="29"/>
      <c r="E59" s="29"/>
      <c r="F59" s="29"/>
      <c r="G59" s="29"/>
      <c r="H59" s="29"/>
      <c r="I59" s="88"/>
      <c r="J59" s="63">
        <f>J95</f>
        <v>0</v>
      </c>
      <c r="K59" s="29"/>
      <c r="L59" s="8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4" t="s">
        <v>98</v>
      </c>
    </row>
    <row r="60" spans="2:12" s="9" customFormat="1" ht="24.95" customHeight="1">
      <c r="B60" s="114"/>
      <c r="D60" s="115" t="s">
        <v>257</v>
      </c>
      <c r="E60" s="116"/>
      <c r="F60" s="116"/>
      <c r="G60" s="116"/>
      <c r="H60" s="116"/>
      <c r="I60" s="117"/>
      <c r="J60" s="118">
        <f>J96</f>
        <v>0</v>
      </c>
      <c r="L60" s="114"/>
    </row>
    <row r="61" spans="2:12" s="12" customFormat="1" ht="19.9" customHeight="1">
      <c r="B61" s="173"/>
      <c r="D61" s="174" t="s">
        <v>258</v>
      </c>
      <c r="E61" s="175"/>
      <c r="F61" s="175"/>
      <c r="G61" s="175"/>
      <c r="H61" s="175"/>
      <c r="I61" s="176"/>
      <c r="J61" s="177">
        <f>J97</f>
        <v>0</v>
      </c>
      <c r="L61" s="173"/>
    </row>
    <row r="62" spans="2:12" s="12" customFormat="1" ht="19.9" customHeight="1">
      <c r="B62" s="173"/>
      <c r="D62" s="174" t="s">
        <v>259</v>
      </c>
      <c r="E62" s="175"/>
      <c r="F62" s="175"/>
      <c r="G62" s="175"/>
      <c r="H62" s="175"/>
      <c r="I62" s="176"/>
      <c r="J62" s="177">
        <f>J106</f>
        <v>0</v>
      </c>
      <c r="L62" s="173"/>
    </row>
    <row r="63" spans="2:12" s="12" customFormat="1" ht="19.9" customHeight="1">
      <c r="B63" s="173"/>
      <c r="D63" s="174" t="s">
        <v>260</v>
      </c>
      <c r="E63" s="175"/>
      <c r="F63" s="175"/>
      <c r="G63" s="175"/>
      <c r="H63" s="175"/>
      <c r="I63" s="176"/>
      <c r="J63" s="177">
        <f>J109</f>
        <v>0</v>
      </c>
      <c r="L63" s="173"/>
    </row>
    <row r="64" spans="2:12" s="12" customFormat="1" ht="19.9" customHeight="1">
      <c r="B64" s="173"/>
      <c r="D64" s="174" t="s">
        <v>261</v>
      </c>
      <c r="E64" s="175"/>
      <c r="F64" s="175"/>
      <c r="G64" s="175"/>
      <c r="H64" s="175"/>
      <c r="I64" s="176"/>
      <c r="J64" s="177">
        <f>J130</f>
        <v>0</v>
      </c>
      <c r="L64" s="173"/>
    </row>
    <row r="65" spans="2:12" s="12" customFormat="1" ht="19.9" customHeight="1">
      <c r="B65" s="173"/>
      <c r="D65" s="174" t="s">
        <v>262</v>
      </c>
      <c r="E65" s="175"/>
      <c r="F65" s="175"/>
      <c r="G65" s="175"/>
      <c r="H65" s="175"/>
      <c r="I65" s="176"/>
      <c r="J65" s="177">
        <f>J135</f>
        <v>0</v>
      </c>
      <c r="L65" s="173"/>
    </row>
    <row r="66" spans="2:12" s="12" customFormat="1" ht="19.9" customHeight="1">
      <c r="B66" s="173"/>
      <c r="D66" s="174" t="s">
        <v>263</v>
      </c>
      <c r="E66" s="175"/>
      <c r="F66" s="175"/>
      <c r="G66" s="175"/>
      <c r="H66" s="175"/>
      <c r="I66" s="176"/>
      <c r="J66" s="177">
        <f>J138</f>
        <v>0</v>
      </c>
      <c r="L66" s="173"/>
    </row>
    <row r="67" spans="2:12" s="12" customFormat="1" ht="19.9" customHeight="1">
      <c r="B67" s="173"/>
      <c r="D67" s="174" t="s">
        <v>264</v>
      </c>
      <c r="E67" s="175"/>
      <c r="F67" s="175"/>
      <c r="G67" s="175"/>
      <c r="H67" s="175"/>
      <c r="I67" s="176"/>
      <c r="J67" s="177">
        <f>J141</f>
        <v>0</v>
      </c>
      <c r="L67" s="173"/>
    </row>
    <row r="68" spans="2:12" s="12" customFormat="1" ht="19.9" customHeight="1">
      <c r="B68" s="173"/>
      <c r="D68" s="174" t="s">
        <v>265</v>
      </c>
      <c r="E68" s="175"/>
      <c r="F68" s="175"/>
      <c r="G68" s="175"/>
      <c r="H68" s="175"/>
      <c r="I68" s="176"/>
      <c r="J68" s="177">
        <f>J144</f>
        <v>0</v>
      </c>
      <c r="L68" s="173"/>
    </row>
    <row r="69" spans="2:12" s="12" customFormat="1" ht="19.9" customHeight="1">
      <c r="B69" s="173"/>
      <c r="D69" s="174" t="s">
        <v>266</v>
      </c>
      <c r="E69" s="175"/>
      <c r="F69" s="175"/>
      <c r="G69" s="175"/>
      <c r="H69" s="175"/>
      <c r="I69" s="176"/>
      <c r="J69" s="177">
        <f>J149</f>
        <v>0</v>
      </c>
      <c r="L69" s="173"/>
    </row>
    <row r="70" spans="2:12" s="12" customFormat="1" ht="19.9" customHeight="1">
      <c r="B70" s="173"/>
      <c r="D70" s="174" t="s">
        <v>267</v>
      </c>
      <c r="E70" s="175"/>
      <c r="F70" s="175"/>
      <c r="G70" s="175"/>
      <c r="H70" s="175"/>
      <c r="I70" s="176"/>
      <c r="J70" s="177">
        <f>J152</f>
        <v>0</v>
      </c>
      <c r="L70" s="173"/>
    </row>
    <row r="71" spans="2:12" s="12" customFormat="1" ht="19.9" customHeight="1">
      <c r="B71" s="173"/>
      <c r="D71" s="174" t="s">
        <v>268</v>
      </c>
      <c r="E71" s="175"/>
      <c r="F71" s="175"/>
      <c r="G71" s="175"/>
      <c r="H71" s="175"/>
      <c r="I71" s="176"/>
      <c r="J71" s="177">
        <f>J159</f>
        <v>0</v>
      </c>
      <c r="L71" s="173"/>
    </row>
    <row r="72" spans="2:12" s="12" customFormat="1" ht="19.9" customHeight="1">
      <c r="B72" s="173"/>
      <c r="D72" s="174" t="s">
        <v>269</v>
      </c>
      <c r="E72" s="175"/>
      <c r="F72" s="175"/>
      <c r="G72" s="175"/>
      <c r="H72" s="175"/>
      <c r="I72" s="176"/>
      <c r="J72" s="177">
        <f>J162</f>
        <v>0</v>
      </c>
      <c r="L72" s="173"/>
    </row>
    <row r="73" spans="2:12" s="12" customFormat="1" ht="19.9" customHeight="1">
      <c r="B73" s="173"/>
      <c r="D73" s="174" t="s">
        <v>270</v>
      </c>
      <c r="E73" s="175"/>
      <c r="F73" s="175"/>
      <c r="G73" s="175"/>
      <c r="H73" s="175"/>
      <c r="I73" s="176"/>
      <c r="J73" s="177">
        <f>J171</f>
        <v>0</v>
      </c>
      <c r="L73" s="173"/>
    </row>
    <row r="74" spans="2:12" s="12" customFormat="1" ht="19.9" customHeight="1">
      <c r="B74" s="173"/>
      <c r="D74" s="174" t="s">
        <v>271</v>
      </c>
      <c r="E74" s="175"/>
      <c r="F74" s="175"/>
      <c r="G74" s="175"/>
      <c r="H74" s="175"/>
      <c r="I74" s="176"/>
      <c r="J74" s="177">
        <f>J176</f>
        <v>0</v>
      </c>
      <c r="L74" s="173"/>
    </row>
    <row r="75" spans="2:12" s="9" customFormat="1" ht="24.95" customHeight="1">
      <c r="B75" s="114"/>
      <c r="D75" s="115" t="s">
        <v>272</v>
      </c>
      <c r="E75" s="116"/>
      <c r="F75" s="116"/>
      <c r="G75" s="116"/>
      <c r="H75" s="116"/>
      <c r="I75" s="117"/>
      <c r="J75" s="118">
        <f>J185</f>
        <v>0</v>
      </c>
      <c r="L75" s="114"/>
    </row>
    <row r="76" spans="1:31" s="2" customFormat="1" ht="21.75" customHeight="1">
      <c r="A76" s="29"/>
      <c r="B76" s="30"/>
      <c r="C76" s="29"/>
      <c r="D76" s="29"/>
      <c r="E76" s="29"/>
      <c r="F76" s="29"/>
      <c r="G76" s="29"/>
      <c r="H76" s="29"/>
      <c r="I76" s="88"/>
      <c r="J76" s="29"/>
      <c r="K76" s="29"/>
      <c r="L76" s="8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6.95" customHeight="1">
      <c r="A77" s="29"/>
      <c r="B77" s="39"/>
      <c r="C77" s="40"/>
      <c r="D77" s="40"/>
      <c r="E77" s="40"/>
      <c r="F77" s="40"/>
      <c r="G77" s="40"/>
      <c r="H77" s="40"/>
      <c r="I77" s="108"/>
      <c r="J77" s="40"/>
      <c r="K77" s="40"/>
      <c r="L77" s="8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1"/>
      <c r="C81" s="42"/>
      <c r="D81" s="42"/>
      <c r="E81" s="42"/>
      <c r="F81" s="42"/>
      <c r="G81" s="42"/>
      <c r="H81" s="42"/>
      <c r="I81" s="109"/>
      <c r="J81" s="42"/>
      <c r="K81" s="42"/>
      <c r="L81" s="8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88"/>
      <c r="J82" s="29"/>
      <c r="K82" s="29"/>
      <c r="L82" s="8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8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17</v>
      </c>
      <c r="D84" s="29"/>
      <c r="E84" s="29"/>
      <c r="F84" s="29"/>
      <c r="G84" s="29"/>
      <c r="H84" s="29"/>
      <c r="I84" s="88"/>
      <c r="J84" s="29"/>
      <c r="K84" s="29"/>
      <c r="L84" s="8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9" t="str">
        <f>E7</f>
        <v>STAVEBNÍ ÚPRAVY FONTÁNY BRUSEL - TO-01 technologie šachty</v>
      </c>
      <c r="F85" s="220"/>
      <c r="G85" s="220"/>
      <c r="H85" s="220"/>
      <c r="I85" s="88"/>
      <c r="J85" s="29"/>
      <c r="K85" s="29"/>
      <c r="L85" s="8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92</v>
      </c>
      <c r="D86" s="29"/>
      <c r="E86" s="29"/>
      <c r="F86" s="29"/>
      <c r="G86" s="29"/>
      <c r="H86" s="29"/>
      <c r="I86" s="88"/>
      <c r="J86" s="29"/>
      <c r="K86" s="29"/>
      <c r="L86" s="8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197" t="str">
        <f>E9</f>
        <v>TO-01-2 - technologické řešení šachty - elektroinstalace šachty</v>
      </c>
      <c r="F87" s="218"/>
      <c r="G87" s="218"/>
      <c r="H87" s="218"/>
      <c r="I87" s="88"/>
      <c r="J87" s="29"/>
      <c r="K87" s="29"/>
      <c r="L87" s="8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8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23</v>
      </c>
      <c r="D89" s="29"/>
      <c r="E89" s="29"/>
      <c r="F89" s="22" t="str">
        <f>F12</f>
        <v xml:space="preserve"> </v>
      </c>
      <c r="G89" s="29"/>
      <c r="H89" s="29"/>
      <c r="I89" s="90" t="s">
        <v>25</v>
      </c>
      <c r="J89" s="47" t="str">
        <f>IF(J12="","",J12)</f>
        <v>12. 6. 2020</v>
      </c>
      <c r="K89" s="29"/>
      <c r="L89" s="8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8"/>
      <c r="J90" s="29"/>
      <c r="K90" s="29"/>
      <c r="L90" s="8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27</v>
      </c>
      <c r="D91" s="29"/>
      <c r="E91" s="29"/>
      <c r="F91" s="22" t="str">
        <f>E15</f>
        <v>MĚSTO CHRUDIM</v>
      </c>
      <c r="G91" s="29"/>
      <c r="H91" s="29"/>
      <c r="I91" s="90" t="s">
        <v>35</v>
      </c>
      <c r="J91" s="27" t="str">
        <f>E21</f>
        <v>XXX</v>
      </c>
      <c r="K91" s="29"/>
      <c r="L91" s="8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33</v>
      </c>
      <c r="D92" s="29"/>
      <c r="E92" s="29"/>
      <c r="F92" s="22" t="str">
        <f>IF(E18="","",E18)</f>
        <v>Vyplň údaj</v>
      </c>
      <c r="G92" s="29"/>
      <c r="H92" s="29"/>
      <c r="I92" s="90" t="s">
        <v>40</v>
      </c>
      <c r="J92" s="27" t="s">
        <v>415</v>
      </c>
      <c r="K92" s="29"/>
      <c r="L92" s="8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8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10" customFormat="1" ht="29.25" customHeight="1">
      <c r="A94" s="119"/>
      <c r="B94" s="120"/>
      <c r="C94" s="121" t="s">
        <v>105</v>
      </c>
      <c r="D94" s="122" t="s">
        <v>62</v>
      </c>
      <c r="E94" s="122" t="s">
        <v>58</v>
      </c>
      <c r="F94" s="122" t="s">
        <v>59</v>
      </c>
      <c r="G94" s="122" t="s">
        <v>106</v>
      </c>
      <c r="H94" s="122" t="s">
        <v>107</v>
      </c>
      <c r="I94" s="123" t="s">
        <v>108</v>
      </c>
      <c r="J94" s="122" t="s">
        <v>97</v>
      </c>
      <c r="K94" s="124" t="s">
        <v>109</v>
      </c>
      <c r="L94" s="125"/>
      <c r="M94" s="54" t="s">
        <v>3</v>
      </c>
      <c r="N94" s="55" t="s">
        <v>47</v>
      </c>
      <c r="O94" s="55" t="s">
        <v>110</v>
      </c>
      <c r="P94" s="55" t="s">
        <v>111</v>
      </c>
      <c r="Q94" s="55" t="s">
        <v>112</v>
      </c>
      <c r="R94" s="55" t="s">
        <v>113</v>
      </c>
      <c r="S94" s="55" t="s">
        <v>114</v>
      </c>
      <c r="T94" s="56" t="s">
        <v>115</v>
      </c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</row>
    <row r="95" spans="1:63" s="2" customFormat="1" ht="22.9" customHeight="1">
      <c r="A95" s="29"/>
      <c r="B95" s="30"/>
      <c r="C95" s="61" t="s">
        <v>116</v>
      </c>
      <c r="D95" s="29"/>
      <c r="E95" s="29"/>
      <c r="F95" s="29"/>
      <c r="G95" s="29"/>
      <c r="H95" s="29"/>
      <c r="I95" s="88"/>
      <c r="J95" s="126">
        <f>BK95</f>
        <v>0</v>
      </c>
      <c r="K95" s="29"/>
      <c r="L95" s="30"/>
      <c r="M95" s="57"/>
      <c r="N95" s="48"/>
      <c r="O95" s="58"/>
      <c r="P95" s="127">
        <f>P96+P185</f>
        <v>0</v>
      </c>
      <c r="Q95" s="58"/>
      <c r="R95" s="127">
        <f>R96+R185</f>
        <v>0</v>
      </c>
      <c r="S95" s="58"/>
      <c r="T95" s="128">
        <f>T96+T185</f>
        <v>0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T95" s="14" t="s">
        <v>76</v>
      </c>
      <c r="AU95" s="14" t="s">
        <v>98</v>
      </c>
      <c r="BK95" s="129">
        <f>BK96+BK185</f>
        <v>0</v>
      </c>
    </row>
    <row r="96" spans="2:63" s="11" customFormat="1" ht="25.9" customHeight="1">
      <c r="B96" s="130"/>
      <c r="D96" s="131" t="s">
        <v>76</v>
      </c>
      <c r="E96" s="132" t="s">
        <v>117</v>
      </c>
      <c r="F96" s="132" t="s">
        <v>273</v>
      </c>
      <c r="I96" s="133"/>
      <c r="J96" s="134">
        <f>BK96</f>
        <v>0</v>
      </c>
      <c r="L96" s="130"/>
      <c r="M96" s="135"/>
      <c r="N96" s="136"/>
      <c r="O96" s="136"/>
      <c r="P96" s="137">
        <f>P97+P106+P109+P130+P135+P138+P141+P144+P149+P152+P159+P162+P171+P176</f>
        <v>0</v>
      </c>
      <c r="Q96" s="136"/>
      <c r="R96" s="137">
        <f>R97+R106+R109+R130+R135+R138+R141+R144+R149+R152+R159+R162+R171+R176</f>
        <v>0</v>
      </c>
      <c r="S96" s="136"/>
      <c r="T96" s="138">
        <f>T97+T106+T109+T130+T135+T138+T141+T144+T149+T152+T159+T162+T171+T176</f>
        <v>0</v>
      </c>
      <c r="AR96" s="131" t="s">
        <v>85</v>
      </c>
      <c r="AT96" s="139" t="s">
        <v>76</v>
      </c>
      <c r="AU96" s="139" t="s">
        <v>77</v>
      </c>
      <c r="AY96" s="131" t="s">
        <v>119</v>
      </c>
      <c r="BK96" s="140">
        <f>BK97+BK106+BK109+BK130+BK135+BK138+BK141+BK144+BK149+BK152+BK159+BK162+BK171+BK176</f>
        <v>0</v>
      </c>
    </row>
    <row r="97" spans="2:63" s="11" customFormat="1" ht="22.9" customHeight="1">
      <c r="B97" s="130"/>
      <c r="D97" s="131" t="s">
        <v>76</v>
      </c>
      <c r="E97" s="178" t="s">
        <v>170</v>
      </c>
      <c r="F97" s="178" t="s">
        <v>274</v>
      </c>
      <c r="I97" s="133"/>
      <c r="J97" s="179">
        <f>BK97</f>
        <v>0</v>
      </c>
      <c r="L97" s="130"/>
      <c r="M97" s="135"/>
      <c r="N97" s="136"/>
      <c r="O97" s="136"/>
      <c r="P97" s="137">
        <f>SUM(P98:P105)</f>
        <v>0</v>
      </c>
      <c r="Q97" s="136"/>
      <c r="R97" s="137">
        <f>SUM(R98:R105)</f>
        <v>0</v>
      </c>
      <c r="S97" s="136"/>
      <c r="T97" s="138">
        <f>SUM(T98:T105)</f>
        <v>0</v>
      </c>
      <c r="AR97" s="131" t="s">
        <v>85</v>
      </c>
      <c r="AT97" s="139" t="s">
        <v>76</v>
      </c>
      <c r="AU97" s="139" t="s">
        <v>85</v>
      </c>
      <c r="AY97" s="131" t="s">
        <v>119</v>
      </c>
      <c r="BK97" s="140">
        <f>SUM(BK98:BK105)</f>
        <v>0</v>
      </c>
    </row>
    <row r="98" spans="1:65" s="2" customFormat="1" ht="16.5" customHeight="1">
      <c r="A98" s="29"/>
      <c r="B98" s="141"/>
      <c r="C98" s="142" t="s">
        <v>85</v>
      </c>
      <c r="D98" s="142" t="s">
        <v>120</v>
      </c>
      <c r="E98" s="143" t="s">
        <v>275</v>
      </c>
      <c r="F98" s="144" t="s">
        <v>276</v>
      </c>
      <c r="G98" s="145" t="s">
        <v>123</v>
      </c>
      <c r="H98" s="146">
        <v>1</v>
      </c>
      <c r="I98" s="147"/>
      <c r="J98" s="148">
        <f>ROUND(I98*H98,2)</f>
        <v>0</v>
      </c>
      <c r="K98" s="144" t="s">
        <v>3</v>
      </c>
      <c r="L98" s="149"/>
      <c r="M98" s="150" t="s">
        <v>3</v>
      </c>
      <c r="N98" s="151" t="s">
        <v>48</v>
      </c>
      <c r="O98" s="50"/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54" t="s">
        <v>124</v>
      </c>
      <c r="AT98" s="154" t="s">
        <v>120</v>
      </c>
      <c r="AU98" s="154" t="s">
        <v>87</v>
      </c>
      <c r="AY98" s="14" t="s">
        <v>119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4" t="s">
        <v>85</v>
      </c>
      <c r="BK98" s="155">
        <f>ROUND(I98*H98,2)</f>
        <v>0</v>
      </c>
      <c r="BL98" s="14" t="s">
        <v>125</v>
      </c>
      <c r="BM98" s="154" t="s">
        <v>87</v>
      </c>
    </row>
    <row r="99" spans="1:47" s="2" customFormat="1" ht="12">
      <c r="A99" s="29"/>
      <c r="B99" s="30"/>
      <c r="C99" s="29"/>
      <c r="D99" s="156" t="s">
        <v>127</v>
      </c>
      <c r="E99" s="29"/>
      <c r="F99" s="157" t="s">
        <v>276</v>
      </c>
      <c r="G99" s="29"/>
      <c r="H99" s="29"/>
      <c r="I99" s="88"/>
      <c r="J99" s="29"/>
      <c r="K99" s="29"/>
      <c r="L99" s="30"/>
      <c r="M99" s="158"/>
      <c r="N99" s="159"/>
      <c r="O99" s="50"/>
      <c r="P99" s="50"/>
      <c r="Q99" s="50"/>
      <c r="R99" s="50"/>
      <c r="S99" s="50"/>
      <c r="T99" s="51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T99" s="14" t="s">
        <v>127</v>
      </c>
      <c r="AU99" s="14" t="s">
        <v>87</v>
      </c>
    </row>
    <row r="100" spans="1:65" s="2" customFormat="1" ht="16.5" customHeight="1">
      <c r="A100" s="29"/>
      <c r="B100" s="141"/>
      <c r="C100" s="142" t="s">
        <v>87</v>
      </c>
      <c r="D100" s="142" t="s">
        <v>120</v>
      </c>
      <c r="E100" s="143" t="s">
        <v>277</v>
      </c>
      <c r="F100" s="144" t="s">
        <v>278</v>
      </c>
      <c r="G100" s="145" t="s">
        <v>123</v>
      </c>
      <c r="H100" s="146">
        <v>1</v>
      </c>
      <c r="I100" s="147"/>
      <c r="J100" s="148">
        <f>ROUND(I100*H100,2)</f>
        <v>0</v>
      </c>
      <c r="K100" s="144" t="s">
        <v>3</v>
      </c>
      <c r="L100" s="149"/>
      <c r="M100" s="150" t="s">
        <v>3</v>
      </c>
      <c r="N100" s="151" t="s">
        <v>48</v>
      </c>
      <c r="O100" s="50"/>
      <c r="P100" s="152">
        <f>O100*H100</f>
        <v>0</v>
      </c>
      <c r="Q100" s="152">
        <v>0</v>
      </c>
      <c r="R100" s="152">
        <f>Q100*H100</f>
        <v>0</v>
      </c>
      <c r="S100" s="152">
        <v>0</v>
      </c>
      <c r="T100" s="153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54" t="s">
        <v>124</v>
      </c>
      <c r="AT100" s="154" t="s">
        <v>120</v>
      </c>
      <c r="AU100" s="154" t="s">
        <v>87</v>
      </c>
      <c r="AY100" s="14" t="s">
        <v>119</v>
      </c>
      <c r="BE100" s="155">
        <f>IF(N100="základní",J100,0)</f>
        <v>0</v>
      </c>
      <c r="BF100" s="155">
        <f>IF(N100="snížená",J100,0)</f>
        <v>0</v>
      </c>
      <c r="BG100" s="155">
        <f>IF(N100="zákl. přenesená",J100,0)</f>
        <v>0</v>
      </c>
      <c r="BH100" s="155">
        <f>IF(N100="sníž. přenesená",J100,0)</f>
        <v>0</v>
      </c>
      <c r="BI100" s="155">
        <f>IF(N100="nulová",J100,0)</f>
        <v>0</v>
      </c>
      <c r="BJ100" s="14" t="s">
        <v>85</v>
      </c>
      <c r="BK100" s="155">
        <f>ROUND(I100*H100,2)</f>
        <v>0</v>
      </c>
      <c r="BL100" s="14" t="s">
        <v>125</v>
      </c>
      <c r="BM100" s="154" t="s">
        <v>125</v>
      </c>
    </row>
    <row r="101" spans="1:47" s="2" customFormat="1" ht="12">
      <c r="A101" s="29"/>
      <c r="B101" s="30"/>
      <c r="C101" s="29"/>
      <c r="D101" s="156" t="s">
        <v>127</v>
      </c>
      <c r="E101" s="29"/>
      <c r="F101" s="157" t="s">
        <v>278</v>
      </c>
      <c r="G101" s="29"/>
      <c r="H101" s="29"/>
      <c r="I101" s="88"/>
      <c r="J101" s="29"/>
      <c r="K101" s="29"/>
      <c r="L101" s="30"/>
      <c r="M101" s="158"/>
      <c r="N101" s="159"/>
      <c r="O101" s="50"/>
      <c r="P101" s="50"/>
      <c r="Q101" s="50"/>
      <c r="R101" s="50"/>
      <c r="S101" s="50"/>
      <c r="T101" s="51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T101" s="14" t="s">
        <v>127</v>
      </c>
      <c r="AU101" s="14" t="s">
        <v>87</v>
      </c>
    </row>
    <row r="102" spans="1:65" s="2" customFormat="1" ht="16.5" customHeight="1">
      <c r="A102" s="29"/>
      <c r="B102" s="141"/>
      <c r="C102" s="142" t="s">
        <v>131</v>
      </c>
      <c r="D102" s="142" t="s">
        <v>120</v>
      </c>
      <c r="E102" s="143" t="s">
        <v>279</v>
      </c>
      <c r="F102" s="144" t="s">
        <v>280</v>
      </c>
      <c r="G102" s="145" t="s">
        <v>123</v>
      </c>
      <c r="H102" s="146">
        <v>10</v>
      </c>
      <c r="I102" s="147"/>
      <c r="J102" s="148">
        <f>ROUND(I102*H102,2)</f>
        <v>0</v>
      </c>
      <c r="K102" s="144" t="s">
        <v>3</v>
      </c>
      <c r="L102" s="149"/>
      <c r="M102" s="150" t="s">
        <v>3</v>
      </c>
      <c r="N102" s="151" t="s">
        <v>48</v>
      </c>
      <c r="O102" s="50"/>
      <c r="P102" s="152">
        <f>O102*H102</f>
        <v>0</v>
      </c>
      <c r="Q102" s="152">
        <v>0</v>
      </c>
      <c r="R102" s="152">
        <f>Q102*H102</f>
        <v>0</v>
      </c>
      <c r="S102" s="152">
        <v>0</v>
      </c>
      <c r="T102" s="153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54" t="s">
        <v>124</v>
      </c>
      <c r="AT102" s="154" t="s">
        <v>120</v>
      </c>
      <c r="AU102" s="154" t="s">
        <v>87</v>
      </c>
      <c r="AY102" s="14" t="s">
        <v>119</v>
      </c>
      <c r="BE102" s="155">
        <f>IF(N102="základní",J102,0)</f>
        <v>0</v>
      </c>
      <c r="BF102" s="155">
        <f>IF(N102="snížená",J102,0)</f>
        <v>0</v>
      </c>
      <c r="BG102" s="155">
        <f>IF(N102="zákl. přenesená",J102,0)</f>
        <v>0</v>
      </c>
      <c r="BH102" s="155">
        <f>IF(N102="sníž. přenesená",J102,0)</f>
        <v>0</v>
      </c>
      <c r="BI102" s="155">
        <f>IF(N102="nulová",J102,0)</f>
        <v>0</v>
      </c>
      <c r="BJ102" s="14" t="s">
        <v>85</v>
      </c>
      <c r="BK102" s="155">
        <f>ROUND(I102*H102,2)</f>
        <v>0</v>
      </c>
      <c r="BL102" s="14" t="s">
        <v>125</v>
      </c>
      <c r="BM102" s="154" t="s">
        <v>143</v>
      </c>
    </row>
    <row r="103" spans="1:47" s="2" customFormat="1" ht="12">
      <c r="A103" s="29"/>
      <c r="B103" s="30"/>
      <c r="C103" s="29"/>
      <c r="D103" s="156" t="s">
        <v>127</v>
      </c>
      <c r="E103" s="29"/>
      <c r="F103" s="157" t="s">
        <v>280</v>
      </c>
      <c r="G103" s="29"/>
      <c r="H103" s="29"/>
      <c r="I103" s="88"/>
      <c r="J103" s="29"/>
      <c r="K103" s="29"/>
      <c r="L103" s="30"/>
      <c r="M103" s="158"/>
      <c r="N103" s="159"/>
      <c r="O103" s="50"/>
      <c r="P103" s="50"/>
      <c r="Q103" s="50"/>
      <c r="R103" s="50"/>
      <c r="S103" s="50"/>
      <c r="T103" s="51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T103" s="14" t="s">
        <v>127</v>
      </c>
      <c r="AU103" s="14" t="s">
        <v>87</v>
      </c>
    </row>
    <row r="104" spans="1:65" s="2" customFormat="1" ht="16.5" customHeight="1">
      <c r="A104" s="29"/>
      <c r="B104" s="141"/>
      <c r="C104" s="142" t="s">
        <v>125</v>
      </c>
      <c r="D104" s="142" t="s">
        <v>120</v>
      </c>
      <c r="E104" s="143" t="s">
        <v>281</v>
      </c>
      <c r="F104" s="144" t="s">
        <v>282</v>
      </c>
      <c r="G104" s="145" t="s">
        <v>123</v>
      </c>
      <c r="H104" s="146">
        <v>1</v>
      </c>
      <c r="I104" s="147"/>
      <c r="J104" s="148">
        <f>ROUND(I104*H104,2)</f>
        <v>0</v>
      </c>
      <c r="K104" s="144" t="s">
        <v>3</v>
      </c>
      <c r="L104" s="149"/>
      <c r="M104" s="150" t="s">
        <v>3</v>
      </c>
      <c r="N104" s="151" t="s">
        <v>48</v>
      </c>
      <c r="O104" s="50"/>
      <c r="P104" s="152">
        <f>O104*H104</f>
        <v>0</v>
      </c>
      <c r="Q104" s="152">
        <v>0</v>
      </c>
      <c r="R104" s="152">
        <f>Q104*H104</f>
        <v>0</v>
      </c>
      <c r="S104" s="152">
        <v>0</v>
      </c>
      <c r="T104" s="153">
        <f>S104*H104</f>
        <v>0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54" t="s">
        <v>124</v>
      </c>
      <c r="AT104" s="154" t="s">
        <v>120</v>
      </c>
      <c r="AU104" s="154" t="s">
        <v>87</v>
      </c>
      <c r="AY104" s="14" t="s">
        <v>119</v>
      </c>
      <c r="BE104" s="155">
        <f>IF(N104="základní",J104,0)</f>
        <v>0</v>
      </c>
      <c r="BF104" s="155">
        <f>IF(N104="snížená",J104,0)</f>
        <v>0</v>
      </c>
      <c r="BG104" s="155">
        <f>IF(N104="zákl. přenesená",J104,0)</f>
        <v>0</v>
      </c>
      <c r="BH104" s="155">
        <f>IF(N104="sníž. přenesená",J104,0)</f>
        <v>0</v>
      </c>
      <c r="BI104" s="155">
        <f>IF(N104="nulová",J104,0)</f>
        <v>0</v>
      </c>
      <c r="BJ104" s="14" t="s">
        <v>85</v>
      </c>
      <c r="BK104" s="155">
        <f>ROUND(I104*H104,2)</f>
        <v>0</v>
      </c>
      <c r="BL104" s="14" t="s">
        <v>125</v>
      </c>
      <c r="BM104" s="154" t="s">
        <v>124</v>
      </c>
    </row>
    <row r="105" spans="1:47" s="2" customFormat="1" ht="12">
      <c r="A105" s="29"/>
      <c r="B105" s="30"/>
      <c r="C105" s="29"/>
      <c r="D105" s="156" t="s">
        <v>127</v>
      </c>
      <c r="E105" s="29"/>
      <c r="F105" s="157" t="s">
        <v>282</v>
      </c>
      <c r="G105" s="29"/>
      <c r="H105" s="29"/>
      <c r="I105" s="88"/>
      <c r="J105" s="29"/>
      <c r="K105" s="29"/>
      <c r="L105" s="30"/>
      <c r="M105" s="158"/>
      <c r="N105" s="159"/>
      <c r="O105" s="50"/>
      <c r="P105" s="50"/>
      <c r="Q105" s="50"/>
      <c r="R105" s="50"/>
      <c r="S105" s="50"/>
      <c r="T105" s="51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T105" s="14" t="s">
        <v>127</v>
      </c>
      <c r="AU105" s="14" t="s">
        <v>87</v>
      </c>
    </row>
    <row r="106" spans="2:63" s="11" customFormat="1" ht="22.9" customHeight="1">
      <c r="B106" s="130"/>
      <c r="D106" s="131" t="s">
        <v>76</v>
      </c>
      <c r="E106" s="178" t="s">
        <v>187</v>
      </c>
      <c r="F106" s="178" t="s">
        <v>283</v>
      </c>
      <c r="I106" s="133"/>
      <c r="J106" s="179">
        <f>BK106</f>
        <v>0</v>
      </c>
      <c r="L106" s="130"/>
      <c r="M106" s="135"/>
      <c r="N106" s="136"/>
      <c r="O106" s="136"/>
      <c r="P106" s="137">
        <f>SUM(P107:P108)</f>
        <v>0</v>
      </c>
      <c r="Q106" s="136"/>
      <c r="R106" s="137">
        <f>SUM(R107:R108)</f>
        <v>0</v>
      </c>
      <c r="S106" s="136"/>
      <c r="T106" s="138">
        <f>SUM(T107:T108)</f>
        <v>0</v>
      </c>
      <c r="AR106" s="131" t="s">
        <v>85</v>
      </c>
      <c r="AT106" s="139" t="s">
        <v>76</v>
      </c>
      <c r="AU106" s="139" t="s">
        <v>85</v>
      </c>
      <c r="AY106" s="131" t="s">
        <v>119</v>
      </c>
      <c r="BK106" s="140">
        <f>SUM(BK107:BK108)</f>
        <v>0</v>
      </c>
    </row>
    <row r="107" spans="1:65" s="2" customFormat="1" ht="16.5" customHeight="1">
      <c r="A107" s="29"/>
      <c r="B107" s="141"/>
      <c r="C107" s="142" t="s">
        <v>139</v>
      </c>
      <c r="D107" s="142" t="s">
        <v>120</v>
      </c>
      <c r="E107" s="143" t="s">
        <v>284</v>
      </c>
      <c r="F107" s="144" t="s">
        <v>285</v>
      </c>
      <c r="G107" s="145" t="s">
        <v>123</v>
      </c>
      <c r="H107" s="146">
        <v>36</v>
      </c>
      <c r="I107" s="147"/>
      <c r="J107" s="148">
        <f>ROUND(I107*H107,2)</f>
        <v>0</v>
      </c>
      <c r="K107" s="144" t="s">
        <v>3</v>
      </c>
      <c r="L107" s="149"/>
      <c r="M107" s="150" t="s">
        <v>3</v>
      </c>
      <c r="N107" s="151" t="s">
        <v>48</v>
      </c>
      <c r="O107" s="50"/>
      <c r="P107" s="152">
        <f>O107*H107</f>
        <v>0</v>
      </c>
      <c r="Q107" s="152">
        <v>0</v>
      </c>
      <c r="R107" s="152">
        <f>Q107*H107</f>
        <v>0</v>
      </c>
      <c r="S107" s="152">
        <v>0</v>
      </c>
      <c r="T107" s="153">
        <f>S107*H107</f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R107" s="154" t="s">
        <v>124</v>
      </c>
      <c r="AT107" s="154" t="s">
        <v>120</v>
      </c>
      <c r="AU107" s="154" t="s">
        <v>87</v>
      </c>
      <c r="AY107" s="14" t="s">
        <v>119</v>
      </c>
      <c r="BE107" s="155">
        <f>IF(N107="základní",J107,0)</f>
        <v>0</v>
      </c>
      <c r="BF107" s="155">
        <f>IF(N107="snížená",J107,0)</f>
        <v>0</v>
      </c>
      <c r="BG107" s="155">
        <f>IF(N107="zákl. přenesená",J107,0)</f>
        <v>0</v>
      </c>
      <c r="BH107" s="155">
        <f>IF(N107="sníž. přenesená",J107,0)</f>
        <v>0</v>
      </c>
      <c r="BI107" s="155">
        <f>IF(N107="nulová",J107,0)</f>
        <v>0</v>
      </c>
      <c r="BJ107" s="14" t="s">
        <v>85</v>
      </c>
      <c r="BK107" s="155">
        <f>ROUND(I107*H107,2)</f>
        <v>0</v>
      </c>
      <c r="BL107" s="14" t="s">
        <v>125</v>
      </c>
      <c r="BM107" s="154" t="s">
        <v>158</v>
      </c>
    </row>
    <row r="108" spans="1:47" s="2" customFormat="1" ht="12">
      <c r="A108" s="29"/>
      <c r="B108" s="30"/>
      <c r="C108" s="29"/>
      <c r="D108" s="156" t="s">
        <v>127</v>
      </c>
      <c r="E108" s="29"/>
      <c r="F108" s="157" t="s">
        <v>285</v>
      </c>
      <c r="G108" s="29"/>
      <c r="H108" s="29"/>
      <c r="I108" s="88"/>
      <c r="J108" s="29"/>
      <c r="K108" s="29"/>
      <c r="L108" s="30"/>
      <c r="M108" s="158"/>
      <c r="N108" s="159"/>
      <c r="O108" s="50"/>
      <c r="P108" s="50"/>
      <c r="Q108" s="50"/>
      <c r="R108" s="50"/>
      <c r="S108" s="50"/>
      <c r="T108" s="51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T108" s="14" t="s">
        <v>127</v>
      </c>
      <c r="AU108" s="14" t="s">
        <v>87</v>
      </c>
    </row>
    <row r="109" spans="2:63" s="11" customFormat="1" ht="22.9" customHeight="1">
      <c r="B109" s="130"/>
      <c r="D109" s="131" t="s">
        <v>76</v>
      </c>
      <c r="E109" s="178" t="s">
        <v>216</v>
      </c>
      <c r="F109" s="178" t="s">
        <v>286</v>
      </c>
      <c r="I109" s="133"/>
      <c r="J109" s="179">
        <f>BK109</f>
        <v>0</v>
      </c>
      <c r="L109" s="130"/>
      <c r="M109" s="135"/>
      <c r="N109" s="136"/>
      <c r="O109" s="136"/>
      <c r="P109" s="137">
        <f>SUM(P110:P129)</f>
        <v>0</v>
      </c>
      <c r="Q109" s="136"/>
      <c r="R109" s="137">
        <f>SUM(R110:R129)</f>
        <v>0</v>
      </c>
      <c r="S109" s="136"/>
      <c r="T109" s="138">
        <f>SUM(T110:T129)</f>
        <v>0</v>
      </c>
      <c r="AR109" s="131" t="s">
        <v>85</v>
      </c>
      <c r="AT109" s="139" t="s">
        <v>76</v>
      </c>
      <c r="AU109" s="139" t="s">
        <v>85</v>
      </c>
      <c r="AY109" s="131" t="s">
        <v>119</v>
      </c>
      <c r="BK109" s="140">
        <f>SUM(BK110:BK129)</f>
        <v>0</v>
      </c>
    </row>
    <row r="110" spans="1:65" s="2" customFormat="1" ht="24" customHeight="1">
      <c r="A110" s="29"/>
      <c r="B110" s="141"/>
      <c r="C110" s="142" t="s">
        <v>143</v>
      </c>
      <c r="D110" s="142" t="s">
        <v>120</v>
      </c>
      <c r="E110" s="143" t="s">
        <v>287</v>
      </c>
      <c r="F110" s="144" t="s">
        <v>288</v>
      </c>
      <c r="G110" s="145" t="s">
        <v>123</v>
      </c>
      <c r="H110" s="146">
        <v>7</v>
      </c>
      <c r="I110" s="147"/>
      <c r="J110" s="148">
        <f>ROUND(I110*H110,2)</f>
        <v>0</v>
      </c>
      <c r="K110" s="144" t="s">
        <v>3</v>
      </c>
      <c r="L110" s="149"/>
      <c r="M110" s="150" t="s">
        <v>3</v>
      </c>
      <c r="N110" s="151" t="s">
        <v>48</v>
      </c>
      <c r="O110" s="50"/>
      <c r="P110" s="152">
        <f>O110*H110</f>
        <v>0</v>
      </c>
      <c r="Q110" s="152">
        <v>0</v>
      </c>
      <c r="R110" s="152">
        <f>Q110*H110</f>
        <v>0</v>
      </c>
      <c r="S110" s="152">
        <v>0</v>
      </c>
      <c r="T110" s="153">
        <f>S110*H110</f>
        <v>0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R110" s="154" t="s">
        <v>124</v>
      </c>
      <c r="AT110" s="154" t="s">
        <v>120</v>
      </c>
      <c r="AU110" s="154" t="s">
        <v>87</v>
      </c>
      <c r="AY110" s="14" t="s">
        <v>119</v>
      </c>
      <c r="BE110" s="155">
        <f>IF(N110="základní",J110,0)</f>
        <v>0</v>
      </c>
      <c r="BF110" s="155">
        <f>IF(N110="snížená",J110,0)</f>
        <v>0</v>
      </c>
      <c r="BG110" s="155">
        <f>IF(N110="zákl. přenesená",J110,0)</f>
        <v>0</v>
      </c>
      <c r="BH110" s="155">
        <f>IF(N110="sníž. přenesená",J110,0)</f>
        <v>0</v>
      </c>
      <c r="BI110" s="155">
        <f>IF(N110="nulová",J110,0)</f>
        <v>0</v>
      </c>
      <c r="BJ110" s="14" t="s">
        <v>85</v>
      </c>
      <c r="BK110" s="155">
        <f>ROUND(I110*H110,2)</f>
        <v>0</v>
      </c>
      <c r="BL110" s="14" t="s">
        <v>125</v>
      </c>
      <c r="BM110" s="154" t="s">
        <v>166</v>
      </c>
    </row>
    <row r="111" spans="1:47" s="2" customFormat="1" ht="12">
      <c r="A111" s="29"/>
      <c r="B111" s="30"/>
      <c r="C111" s="29"/>
      <c r="D111" s="156" t="s">
        <v>127</v>
      </c>
      <c r="E111" s="29"/>
      <c r="F111" s="157" t="s">
        <v>288</v>
      </c>
      <c r="G111" s="29"/>
      <c r="H111" s="29"/>
      <c r="I111" s="88"/>
      <c r="J111" s="29"/>
      <c r="K111" s="29"/>
      <c r="L111" s="30"/>
      <c r="M111" s="158"/>
      <c r="N111" s="159"/>
      <c r="O111" s="50"/>
      <c r="P111" s="50"/>
      <c r="Q111" s="50"/>
      <c r="R111" s="50"/>
      <c r="S111" s="50"/>
      <c r="T111" s="51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T111" s="14" t="s">
        <v>127</v>
      </c>
      <c r="AU111" s="14" t="s">
        <v>87</v>
      </c>
    </row>
    <row r="112" spans="1:65" s="2" customFormat="1" ht="16.5" customHeight="1">
      <c r="A112" s="29"/>
      <c r="B112" s="141"/>
      <c r="C112" s="142" t="s">
        <v>147</v>
      </c>
      <c r="D112" s="142" t="s">
        <v>120</v>
      </c>
      <c r="E112" s="143" t="s">
        <v>289</v>
      </c>
      <c r="F112" s="144" t="s">
        <v>290</v>
      </c>
      <c r="G112" s="145" t="s">
        <v>123</v>
      </c>
      <c r="H112" s="146">
        <v>2</v>
      </c>
      <c r="I112" s="147"/>
      <c r="J112" s="148">
        <f>ROUND(I112*H112,2)</f>
        <v>0</v>
      </c>
      <c r="K112" s="144" t="s">
        <v>3</v>
      </c>
      <c r="L112" s="149"/>
      <c r="M112" s="150" t="s">
        <v>3</v>
      </c>
      <c r="N112" s="151" t="s">
        <v>48</v>
      </c>
      <c r="O112" s="50"/>
      <c r="P112" s="152">
        <f>O112*H112</f>
        <v>0</v>
      </c>
      <c r="Q112" s="152">
        <v>0</v>
      </c>
      <c r="R112" s="152">
        <f>Q112*H112</f>
        <v>0</v>
      </c>
      <c r="S112" s="152">
        <v>0</v>
      </c>
      <c r="T112" s="153">
        <f>S112*H112</f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54" t="s">
        <v>124</v>
      </c>
      <c r="AT112" s="154" t="s">
        <v>120</v>
      </c>
      <c r="AU112" s="154" t="s">
        <v>87</v>
      </c>
      <c r="AY112" s="14" t="s">
        <v>119</v>
      </c>
      <c r="BE112" s="155">
        <f>IF(N112="základní",J112,0)</f>
        <v>0</v>
      </c>
      <c r="BF112" s="155">
        <f>IF(N112="snížená",J112,0)</f>
        <v>0</v>
      </c>
      <c r="BG112" s="155">
        <f>IF(N112="zákl. přenesená",J112,0)</f>
        <v>0</v>
      </c>
      <c r="BH112" s="155">
        <f>IF(N112="sníž. přenesená",J112,0)</f>
        <v>0</v>
      </c>
      <c r="BI112" s="155">
        <f>IF(N112="nulová",J112,0)</f>
        <v>0</v>
      </c>
      <c r="BJ112" s="14" t="s">
        <v>85</v>
      </c>
      <c r="BK112" s="155">
        <f>ROUND(I112*H112,2)</f>
        <v>0</v>
      </c>
      <c r="BL112" s="14" t="s">
        <v>125</v>
      </c>
      <c r="BM112" s="154" t="s">
        <v>176</v>
      </c>
    </row>
    <row r="113" spans="1:47" s="2" customFormat="1" ht="12">
      <c r="A113" s="29"/>
      <c r="B113" s="30"/>
      <c r="C113" s="29"/>
      <c r="D113" s="156" t="s">
        <v>127</v>
      </c>
      <c r="E113" s="29"/>
      <c r="F113" s="157" t="s">
        <v>290</v>
      </c>
      <c r="G113" s="29"/>
      <c r="H113" s="29"/>
      <c r="I113" s="88"/>
      <c r="J113" s="29"/>
      <c r="K113" s="29"/>
      <c r="L113" s="30"/>
      <c r="M113" s="158"/>
      <c r="N113" s="159"/>
      <c r="O113" s="50"/>
      <c r="P113" s="50"/>
      <c r="Q113" s="50"/>
      <c r="R113" s="50"/>
      <c r="S113" s="50"/>
      <c r="T113" s="51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T113" s="14" t="s">
        <v>127</v>
      </c>
      <c r="AU113" s="14" t="s">
        <v>87</v>
      </c>
    </row>
    <row r="114" spans="1:65" s="2" customFormat="1" ht="16.5" customHeight="1">
      <c r="A114" s="29"/>
      <c r="B114" s="141"/>
      <c r="C114" s="142" t="s">
        <v>124</v>
      </c>
      <c r="D114" s="142" t="s">
        <v>120</v>
      </c>
      <c r="E114" s="143" t="s">
        <v>291</v>
      </c>
      <c r="F114" s="144" t="s">
        <v>292</v>
      </c>
      <c r="G114" s="145" t="s">
        <v>293</v>
      </c>
      <c r="H114" s="146">
        <v>1</v>
      </c>
      <c r="I114" s="147"/>
      <c r="J114" s="148">
        <f>ROUND(I114*H114,2)</f>
        <v>0</v>
      </c>
      <c r="K114" s="144" t="s">
        <v>3</v>
      </c>
      <c r="L114" s="149"/>
      <c r="M114" s="150" t="s">
        <v>3</v>
      </c>
      <c r="N114" s="151" t="s">
        <v>48</v>
      </c>
      <c r="O114" s="50"/>
      <c r="P114" s="152">
        <f>O114*H114</f>
        <v>0</v>
      </c>
      <c r="Q114" s="152">
        <v>0</v>
      </c>
      <c r="R114" s="152">
        <f>Q114*H114</f>
        <v>0</v>
      </c>
      <c r="S114" s="152">
        <v>0</v>
      </c>
      <c r="T114" s="153">
        <f>S114*H114</f>
        <v>0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R114" s="154" t="s">
        <v>124</v>
      </c>
      <c r="AT114" s="154" t="s">
        <v>120</v>
      </c>
      <c r="AU114" s="154" t="s">
        <v>87</v>
      </c>
      <c r="AY114" s="14" t="s">
        <v>119</v>
      </c>
      <c r="BE114" s="155">
        <f>IF(N114="základní",J114,0)</f>
        <v>0</v>
      </c>
      <c r="BF114" s="155">
        <f>IF(N114="snížená",J114,0)</f>
        <v>0</v>
      </c>
      <c r="BG114" s="155">
        <f>IF(N114="zákl. přenesená",J114,0)</f>
        <v>0</v>
      </c>
      <c r="BH114" s="155">
        <f>IF(N114="sníž. přenesená",J114,0)</f>
        <v>0</v>
      </c>
      <c r="BI114" s="155">
        <f>IF(N114="nulová",J114,0)</f>
        <v>0</v>
      </c>
      <c r="BJ114" s="14" t="s">
        <v>85</v>
      </c>
      <c r="BK114" s="155">
        <f>ROUND(I114*H114,2)</f>
        <v>0</v>
      </c>
      <c r="BL114" s="14" t="s">
        <v>125</v>
      </c>
      <c r="BM114" s="154" t="s">
        <v>183</v>
      </c>
    </row>
    <row r="115" spans="1:47" s="2" customFormat="1" ht="12">
      <c r="A115" s="29"/>
      <c r="B115" s="30"/>
      <c r="C115" s="29"/>
      <c r="D115" s="156" t="s">
        <v>127</v>
      </c>
      <c r="E115" s="29"/>
      <c r="F115" s="157" t="s">
        <v>292</v>
      </c>
      <c r="G115" s="29"/>
      <c r="H115" s="29"/>
      <c r="I115" s="88"/>
      <c r="J115" s="29"/>
      <c r="K115" s="29"/>
      <c r="L115" s="30"/>
      <c r="M115" s="158"/>
      <c r="N115" s="159"/>
      <c r="O115" s="50"/>
      <c r="P115" s="50"/>
      <c r="Q115" s="50"/>
      <c r="R115" s="50"/>
      <c r="S115" s="50"/>
      <c r="T115" s="51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T115" s="14" t="s">
        <v>127</v>
      </c>
      <c r="AU115" s="14" t="s">
        <v>87</v>
      </c>
    </row>
    <row r="116" spans="1:65" s="2" customFormat="1" ht="16.5" customHeight="1">
      <c r="A116" s="29"/>
      <c r="B116" s="141"/>
      <c r="C116" s="142" t="s">
        <v>154</v>
      </c>
      <c r="D116" s="142" t="s">
        <v>120</v>
      </c>
      <c r="E116" s="143" t="s">
        <v>294</v>
      </c>
      <c r="F116" s="144" t="s">
        <v>295</v>
      </c>
      <c r="G116" s="145" t="s">
        <v>123</v>
      </c>
      <c r="H116" s="146">
        <v>2</v>
      </c>
      <c r="I116" s="147"/>
      <c r="J116" s="148">
        <f>ROUND(I116*H116,2)</f>
        <v>0</v>
      </c>
      <c r="K116" s="144" t="s">
        <v>3</v>
      </c>
      <c r="L116" s="149"/>
      <c r="M116" s="150" t="s">
        <v>3</v>
      </c>
      <c r="N116" s="151" t="s">
        <v>48</v>
      </c>
      <c r="O116" s="50"/>
      <c r="P116" s="152">
        <f>O116*H116</f>
        <v>0</v>
      </c>
      <c r="Q116" s="152">
        <v>0</v>
      </c>
      <c r="R116" s="152">
        <f>Q116*H116</f>
        <v>0</v>
      </c>
      <c r="S116" s="152">
        <v>0</v>
      </c>
      <c r="T116" s="153">
        <f>S116*H116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54" t="s">
        <v>124</v>
      </c>
      <c r="AT116" s="154" t="s">
        <v>120</v>
      </c>
      <c r="AU116" s="154" t="s">
        <v>87</v>
      </c>
      <c r="AY116" s="14" t="s">
        <v>119</v>
      </c>
      <c r="BE116" s="155">
        <f>IF(N116="základní",J116,0)</f>
        <v>0</v>
      </c>
      <c r="BF116" s="155">
        <f>IF(N116="snížená",J116,0)</f>
        <v>0</v>
      </c>
      <c r="BG116" s="155">
        <f>IF(N116="zákl. přenesená",J116,0)</f>
        <v>0</v>
      </c>
      <c r="BH116" s="155">
        <f>IF(N116="sníž. přenesená",J116,0)</f>
        <v>0</v>
      </c>
      <c r="BI116" s="155">
        <f>IF(N116="nulová",J116,0)</f>
        <v>0</v>
      </c>
      <c r="BJ116" s="14" t="s">
        <v>85</v>
      </c>
      <c r="BK116" s="155">
        <f>ROUND(I116*H116,2)</f>
        <v>0</v>
      </c>
      <c r="BL116" s="14" t="s">
        <v>125</v>
      </c>
      <c r="BM116" s="154" t="s">
        <v>193</v>
      </c>
    </row>
    <row r="117" spans="1:47" s="2" customFormat="1" ht="12">
      <c r="A117" s="29"/>
      <c r="B117" s="30"/>
      <c r="C117" s="29"/>
      <c r="D117" s="156" t="s">
        <v>127</v>
      </c>
      <c r="E117" s="29"/>
      <c r="F117" s="157" t="s">
        <v>295</v>
      </c>
      <c r="G117" s="29"/>
      <c r="H117" s="29"/>
      <c r="I117" s="88"/>
      <c r="J117" s="29"/>
      <c r="K117" s="29"/>
      <c r="L117" s="30"/>
      <c r="M117" s="158"/>
      <c r="N117" s="159"/>
      <c r="O117" s="50"/>
      <c r="P117" s="50"/>
      <c r="Q117" s="50"/>
      <c r="R117" s="50"/>
      <c r="S117" s="50"/>
      <c r="T117" s="51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127</v>
      </c>
      <c r="AU117" s="14" t="s">
        <v>87</v>
      </c>
    </row>
    <row r="118" spans="1:65" s="2" customFormat="1" ht="16.5" customHeight="1">
      <c r="A118" s="29"/>
      <c r="B118" s="141"/>
      <c r="C118" s="142" t="s">
        <v>158</v>
      </c>
      <c r="D118" s="142" t="s">
        <v>120</v>
      </c>
      <c r="E118" s="143" t="s">
        <v>296</v>
      </c>
      <c r="F118" s="144" t="s">
        <v>297</v>
      </c>
      <c r="G118" s="145" t="s">
        <v>123</v>
      </c>
      <c r="H118" s="146">
        <v>1</v>
      </c>
      <c r="I118" s="147"/>
      <c r="J118" s="148">
        <f>ROUND(I118*H118,2)</f>
        <v>0</v>
      </c>
      <c r="K118" s="144" t="s">
        <v>3</v>
      </c>
      <c r="L118" s="149"/>
      <c r="M118" s="150" t="s">
        <v>3</v>
      </c>
      <c r="N118" s="151" t="s">
        <v>48</v>
      </c>
      <c r="O118" s="50"/>
      <c r="P118" s="152">
        <f>O118*H118</f>
        <v>0</v>
      </c>
      <c r="Q118" s="152">
        <v>0</v>
      </c>
      <c r="R118" s="152">
        <f>Q118*H118</f>
        <v>0</v>
      </c>
      <c r="S118" s="152">
        <v>0</v>
      </c>
      <c r="T118" s="153">
        <f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54" t="s">
        <v>124</v>
      </c>
      <c r="AT118" s="154" t="s">
        <v>120</v>
      </c>
      <c r="AU118" s="154" t="s">
        <v>87</v>
      </c>
      <c r="AY118" s="14" t="s">
        <v>119</v>
      </c>
      <c r="BE118" s="155">
        <f>IF(N118="základní",J118,0)</f>
        <v>0</v>
      </c>
      <c r="BF118" s="155">
        <f>IF(N118="snížená",J118,0)</f>
        <v>0</v>
      </c>
      <c r="BG118" s="155">
        <f>IF(N118="zákl. přenesená",J118,0)</f>
        <v>0</v>
      </c>
      <c r="BH118" s="155">
        <f>IF(N118="sníž. přenesená",J118,0)</f>
        <v>0</v>
      </c>
      <c r="BI118" s="155">
        <f>IF(N118="nulová",J118,0)</f>
        <v>0</v>
      </c>
      <c r="BJ118" s="14" t="s">
        <v>85</v>
      </c>
      <c r="BK118" s="155">
        <f>ROUND(I118*H118,2)</f>
        <v>0</v>
      </c>
      <c r="BL118" s="14" t="s">
        <v>125</v>
      </c>
      <c r="BM118" s="154" t="s">
        <v>201</v>
      </c>
    </row>
    <row r="119" spans="1:47" s="2" customFormat="1" ht="12">
      <c r="A119" s="29"/>
      <c r="B119" s="30"/>
      <c r="C119" s="29"/>
      <c r="D119" s="156" t="s">
        <v>127</v>
      </c>
      <c r="E119" s="29"/>
      <c r="F119" s="157" t="s">
        <v>297</v>
      </c>
      <c r="G119" s="29"/>
      <c r="H119" s="29"/>
      <c r="I119" s="88"/>
      <c r="J119" s="29"/>
      <c r="K119" s="29"/>
      <c r="L119" s="30"/>
      <c r="M119" s="158"/>
      <c r="N119" s="159"/>
      <c r="O119" s="50"/>
      <c r="P119" s="50"/>
      <c r="Q119" s="50"/>
      <c r="R119" s="50"/>
      <c r="S119" s="50"/>
      <c r="T119" s="51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127</v>
      </c>
      <c r="AU119" s="14" t="s">
        <v>87</v>
      </c>
    </row>
    <row r="120" spans="1:65" s="2" customFormat="1" ht="16.5" customHeight="1">
      <c r="A120" s="29"/>
      <c r="B120" s="141"/>
      <c r="C120" s="142" t="s">
        <v>162</v>
      </c>
      <c r="D120" s="142" t="s">
        <v>120</v>
      </c>
      <c r="E120" s="143" t="s">
        <v>298</v>
      </c>
      <c r="F120" s="144" t="s">
        <v>299</v>
      </c>
      <c r="G120" s="145" t="s">
        <v>123</v>
      </c>
      <c r="H120" s="146">
        <v>1</v>
      </c>
      <c r="I120" s="147"/>
      <c r="J120" s="148">
        <f>ROUND(I120*H120,2)</f>
        <v>0</v>
      </c>
      <c r="K120" s="144" t="s">
        <v>3</v>
      </c>
      <c r="L120" s="149"/>
      <c r="M120" s="150" t="s">
        <v>3</v>
      </c>
      <c r="N120" s="151" t="s">
        <v>48</v>
      </c>
      <c r="O120" s="50"/>
      <c r="P120" s="152">
        <f>O120*H120</f>
        <v>0</v>
      </c>
      <c r="Q120" s="152">
        <v>0</v>
      </c>
      <c r="R120" s="152">
        <f>Q120*H120</f>
        <v>0</v>
      </c>
      <c r="S120" s="152">
        <v>0</v>
      </c>
      <c r="T120" s="153">
        <f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54" t="s">
        <v>124</v>
      </c>
      <c r="AT120" s="154" t="s">
        <v>120</v>
      </c>
      <c r="AU120" s="154" t="s">
        <v>87</v>
      </c>
      <c r="AY120" s="14" t="s">
        <v>119</v>
      </c>
      <c r="BE120" s="155">
        <f>IF(N120="základní",J120,0)</f>
        <v>0</v>
      </c>
      <c r="BF120" s="155">
        <f>IF(N120="snížená",J120,0)</f>
        <v>0</v>
      </c>
      <c r="BG120" s="155">
        <f>IF(N120="zákl. přenesená",J120,0)</f>
        <v>0</v>
      </c>
      <c r="BH120" s="155">
        <f>IF(N120="sníž. přenesená",J120,0)</f>
        <v>0</v>
      </c>
      <c r="BI120" s="155">
        <f>IF(N120="nulová",J120,0)</f>
        <v>0</v>
      </c>
      <c r="BJ120" s="14" t="s">
        <v>85</v>
      </c>
      <c r="BK120" s="155">
        <f>ROUND(I120*H120,2)</f>
        <v>0</v>
      </c>
      <c r="BL120" s="14" t="s">
        <v>125</v>
      </c>
      <c r="BM120" s="154" t="s">
        <v>208</v>
      </c>
    </row>
    <row r="121" spans="1:47" s="2" customFormat="1" ht="12">
      <c r="A121" s="29"/>
      <c r="B121" s="30"/>
      <c r="C121" s="29"/>
      <c r="D121" s="156" t="s">
        <v>127</v>
      </c>
      <c r="E121" s="29"/>
      <c r="F121" s="157" t="s">
        <v>299</v>
      </c>
      <c r="G121" s="29"/>
      <c r="H121" s="29"/>
      <c r="I121" s="88"/>
      <c r="J121" s="29"/>
      <c r="K121" s="29"/>
      <c r="L121" s="30"/>
      <c r="M121" s="158"/>
      <c r="N121" s="159"/>
      <c r="O121" s="50"/>
      <c r="P121" s="50"/>
      <c r="Q121" s="50"/>
      <c r="R121" s="50"/>
      <c r="S121" s="50"/>
      <c r="T121" s="51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127</v>
      </c>
      <c r="AU121" s="14" t="s">
        <v>87</v>
      </c>
    </row>
    <row r="122" spans="1:65" s="2" customFormat="1" ht="16.5" customHeight="1">
      <c r="A122" s="29"/>
      <c r="B122" s="141"/>
      <c r="C122" s="142" t="s">
        <v>166</v>
      </c>
      <c r="D122" s="142" t="s">
        <v>120</v>
      </c>
      <c r="E122" s="143" t="s">
        <v>300</v>
      </c>
      <c r="F122" s="144" t="s">
        <v>301</v>
      </c>
      <c r="G122" s="145" t="s">
        <v>123</v>
      </c>
      <c r="H122" s="146">
        <v>1</v>
      </c>
      <c r="I122" s="147"/>
      <c r="J122" s="148">
        <f>ROUND(I122*H122,2)</f>
        <v>0</v>
      </c>
      <c r="K122" s="144" t="s">
        <v>3</v>
      </c>
      <c r="L122" s="149"/>
      <c r="M122" s="150" t="s">
        <v>3</v>
      </c>
      <c r="N122" s="151" t="s">
        <v>48</v>
      </c>
      <c r="O122" s="50"/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4" t="s">
        <v>124</v>
      </c>
      <c r="AT122" s="154" t="s">
        <v>120</v>
      </c>
      <c r="AU122" s="154" t="s">
        <v>87</v>
      </c>
      <c r="AY122" s="14" t="s">
        <v>119</v>
      </c>
      <c r="BE122" s="155">
        <f>IF(N122="základní",J122,0)</f>
        <v>0</v>
      </c>
      <c r="BF122" s="155">
        <f>IF(N122="snížená",J122,0)</f>
        <v>0</v>
      </c>
      <c r="BG122" s="155">
        <f>IF(N122="zákl. přenesená",J122,0)</f>
        <v>0</v>
      </c>
      <c r="BH122" s="155">
        <f>IF(N122="sníž. přenesená",J122,0)</f>
        <v>0</v>
      </c>
      <c r="BI122" s="155">
        <f>IF(N122="nulová",J122,0)</f>
        <v>0</v>
      </c>
      <c r="BJ122" s="14" t="s">
        <v>85</v>
      </c>
      <c r="BK122" s="155">
        <f>ROUND(I122*H122,2)</f>
        <v>0</v>
      </c>
      <c r="BL122" s="14" t="s">
        <v>125</v>
      </c>
      <c r="BM122" s="154" t="s">
        <v>218</v>
      </c>
    </row>
    <row r="123" spans="1:47" s="2" customFormat="1" ht="12">
      <c r="A123" s="29"/>
      <c r="B123" s="30"/>
      <c r="C123" s="29"/>
      <c r="D123" s="156" t="s">
        <v>127</v>
      </c>
      <c r="E123" s="29"/>
      <c r="F123" s="157" t="s">
        <v>301</v>
      </c>
      <c r="G123" s="29"/>
      <c r="H123" s="29"/>
      <c r="I123" s="88"/>
      <c r="J123" s="29"/>
      <c r="K123" s="29"/>
      <c r="L123" s="30"/>
      <c r="M123" s="158"/>
      <c r="N123" s="159"/>
      <c r="O123" s="50"/>
      <c r="P123" s="50"/>
      <c r="Q123" s="50"/>
      <c r="R123" s="50"/>
      <c r="S123" s="50"/>
      <c r="T123" s="51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127</v>
      </c>
      <c r="AU123" s="14" t="s">
        <v>87</v>
      </c>
    </row>
    <row r="124" spans="1:65" s="2" customFormat="1" ht="16.5" customHeight="1">
      <c r="A124" s="29"/>
      <c r="B124" s="141"/>
      <c r="C124" s="142" t="s">
        <v>172</v>
      </c>
      <c r="D124" s="142" t="s">
        <v>120</v>
      </c>
      <c r="E124" s="143" t="s">
        <v>302</v>
      </c>
      <c r="F124" s="144" t="s">
        <v>303</v>
      </c>
      <c r="G124" s="145" t="s">
        <v>123</v>
      </c>
      <c r="H124" s="146">
        <v>2</v>
      </c>
      <c r="I124" s="147"/>
      <c r="J124" s="148">
        <f>ROUND(I124*H124,2)</f>
        <v>0</v>
      </c>
      <c r="K124" s="144" t="s">
        <v>3</v>
      </c>
      <c r="L124" s="149"/>
      <c r="M124" s="150" t="s">
        <v>3</v>
      </c>
      <c r="N124" s="151" t="s">
        <v>48</v>
      </c>
      <c r="O124" s="50"/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124</v>
      </c>
      <c r="AT124" s="154" t="s">
        <v>120</v>
      </c>
      <c r="AU124" s="154" t="s">
        <v>87</v>
      </c>
      <c r="AY124" s="14" t="s">
        <v>119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4" t="s">
        <v>85</v>
      </c>
      <c r="BK124" s="155">
        <f>ROUND(I124*H124,2)</f>
        <v>0</v>
      </c>
      <c r="BL124" s="14" t="s">
        <v>125</v>
      </c>
      <c r="BM124" s="154" t="s">
        <v>230</v>
      </c>
    </row>
    <row r="125" spans="1:47" s="2" customFormat="1" ht="12">
      <c r="A125" s="29"/>
      <c r="B125" s="30"/>
      <c r="C125" s="29"/>
      <c r="D125" s="156" t="s">
        <v>127</v>
      </c>
      <c r="E125" s="29"/>
      <c r="F125" s="157" t="s">
        <v>303</v>
      </c>
      <c r="G125" s="29"/>
      <c r="H125" s="29"/>
      <c r="I125" s="88"/>
      <c r="J125" s="29"/>
      <c r="K125" s="29"/>
      <c r="L125" s="30"/>
      <c r="M125" s="158"/>
      <c r="N125" s="159"/>
      <c r="O125" s="50"/>
      <c r="P125" s="50"/>
      <c r="Q125" s="50"/>
      <c r="R125" s="50"/>
      <c r="S125" s="50"/>
      <c r="T125" s="51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127</v>
      </c>
      <c r="AU125" s="14" t="s">
        <v>87</v>
      </c>
    </row>
    <row r="126" spans="1:65" s="2" customFormat="1" ht="16.5" customHeight="1">
      <c r="A126" s="29"/>
      <c r="B126" s="141"/>
      <c r="C126" s="142" t="s">
        <v>176</v>
      </c>
      <c r="D126" s="142" t="s">
        <v>120</v>
      </c>
      <c r="E126" s="143" t="s">
        <v>304</v>
      </c>
      <c r="F126" s="144" t="s">
        <v>305</v>
      </c>
      <c r="G126" s="145" t="s">
        <v>123</v>
      </c>
      <c r="H126" s="146">
        <v>1</v>
      </c>
      <c r="I126" s="147"/>
      <c r="J126" s="148">
        <f>ROUND(I126*H126,2)</f>
        <v>0</v>
      </c>
      <c r="K126" s="144" t="s">
        <v>3</v>
      </c>
      <c r="L126" s="149"/>
      <c r="M126" s="150" t="s">
        <v>3</v>
      </c>
      <c r="N126" s="151" t="s">
        <v>48</v>
      </c>
      <c r="O126" s="50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124</v>
      </c>
      <c r="AT126" s="154" t="s">
        <v>120</v>
      </c>
      <c r="AU126" s="154" t="s">
        <v>87</v>
      </c>
      <c r="AY126" s="14" t="s">
        <v>119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4" t="s">
        <v>85</v>
      </c>
      <c r="BK126" s="155">
        <f>ROUND(I126*H126,2)</f>
        <v>0</v>
      </c>
      <c r="BL126" s="14" t="s">
        <v>125</v>
      </c>
      <c r="BM126" s="154" t="s">
        <v>238</v>
      </c>
    </row>
    <row r="127" spans="1:47" s="2" customFormat="1" ht="12">
      <c r="A127" s="29"/>
      <c r="B127" s="30"/>
      <c r="C127" s="29"/>
      <c r="D127" s="156" t="s">
        <v>127</v>
      </c>
      <c r="E127" s="29"/>
      <c r="F127" s="157" t="s">
        <v>305</v>
      </c>
      <c r="G127" s="29"/>
      <c r="H127" s="29"/>
      <c r="I127" s="88"/>
      <c r="J127" s="29"/>
      <c r="K127" s="29"/>
      <c r="L127" s="30"/>
      <c r="M127" s="158"/>
      <c r="N127" s="159"/>
      <c r="O127" s="50"/>
      <c r="P127" s="50"/>
      <c r="Q127" s="50"/>
      <c r="R127" s="50"/>
      <c r="S127" s="50"/>
      <c r="T127" s="51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127</v>
      </c>
      <c r="AU127" s="14" t="s">
        <v>87</v>
      </c>
    </row>
    <row r="128" spans="1:65" s="2" customFormat="1" ht="16.5" customHeight="1">
      <c r="A128" s="29"/>
      <c r="B128" s="141"/>
      <c r="C128" s="142" t="s">
        <v>9</v>
      </c>
      <c r="D128" s="142" t="s">
        <v>120</v>
      </c>
      <c r="E128" s="143" t="s">
        <v>306</v>
      </c>
      <c r="F128" s="144" t="s">
        <v>307</v>
      </c>
      <c r="G128" s="145" t="s">
        <v>123</v>
      </c>
      <c r="H128" s="146">
        <v>1</v>
      </c>
      <c r="I128" s="147"/>
      <c r="J128" s="148">
        <f>ROUND(I128*H128,2)</f>
        <v>0</v>
      </c>
      <c r="K128" s="144" t="s">
        <v>3</v>
      </c>
      <c r="L128" s="149"/>
      <c r="M128" s="150" t="s">
        <v>3</v>
      </c>
      <c r="N128" s="151" t="s">
        <v>48</v>
      </c>
      <c r="O128" s="50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124</v>
      </c>
      <c r="AT128" s="154" t="s">
        <v>120</v>
      </c>
      <c r="AU128" s="154" t="s">
        <v>87</v>
      </c>
      <c r="AY128" s="14" t="s">
        <v>119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4" t="s">
        <v>85</v>
      </c>
      <c r="BK128" s="155">
        <f>ROUND(I128*H128,2)</f>
        <v>0</v>
      </c>
      <c r="BL128" s="14" t="s">
        <v>125</v>
      </c>
      <c r="BM128" s="154" t="s">
        <v>246</v>
      </c>
    </row>
    <row r="129" spans="1:47" s="2" customFormat="1" ht="12">
      <c r="A129" s="29"/>
      <c r="B129" s="30"/>
      <c r="C129" s="29"/>
      <c r="D129" s="156" t="s">
        <v>127</v>
      </c>
      <c r="E129" s="29"/>
      <c r="F129" s="157" t="s">
        <v>307</v>
      </c>
      <c r="G129" s="29"/>
      <c r="H129" s="29"/>
      <c r="I129" s="88"/>
      <c r="J129" s="29"/>
      <c r="K129" s="29"/>
      <c r="L129" s="30"/>
      <c r="M129" s="158"/>
      <c r="N129" s="159"/>
      <c r="O129" s="50"/>
      <c r="P129" s="50"/>
      <c r="Q129" s="50"/>
      <c r="R129" s="50"/>
      <c r="S129" s="50"/>
      <c r="T129" s="51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127</v>
      </c>
      <c r="AU129" s="14" t="s">
        <v>87</v>
      </c>
    </row>
    <row r="130" spans="2:63" s="11" customFormat="1" ht="22.9" customHeight="1">
      <c r="B130" s="130"/>
      <c r="D130" s="131" t="s">
        <v>76</v>
      </c>
      <c r="E130" s="178" t="s">
        <v>222</v>
      </c>
      <c r="F130" s="178" t="s">
        <v>308</v>
      </c>
      <c r="I130" s="133"/>
      <c r="J130" s="179">
        <f>BK130</f>
        <v>0</v>
      </c>
      <c r="L130" s="130"/>
      <c r="M130" s="135"/>
      <c r="N130" s="136"/>
      <c r="O130" s="136"/>
      <c r="P130" s="137">
        <f>SUM(P131:P134)</f>
        <v>0</v>
      </c>
      <c r="Q130" s="136"/>
      <c r="R130" s="137">
        <f>SUM(R131:R134)</f>
        <v>0</v>
      </c>
      <c r="S130" s="136"/>
      <c r="T130" s="138">
        <f>SUM(T131:T134)</f>
        <v>0</v>
      </c>
      <c r="AR130" s="131" t="s">
        <v>85</v>
      </c>
      <c r="AT130" s="139" t="s">
        <v>76</v>
      </c>
      <c r="AU130" s="139" t="s">
        <v>85</v>
      </c>
      <c r="AY130" s="131" t="s">
        <v>119</v>
      </c>
      <c r="BK130" s="140">
        <f>SUM(BK131:BK134)</f>
        <v>0</v>
      </c>
    </row>
    <row r="131" spans="1:65" s="2" customFormat="1" ht="16.5" customHeight="1">
      <c r="A131" s="29"/>
      <c r="B131" s="141"/>
      <c r="C131" s="142" t="s">
        <v>183</v>
      </c>
      <c r="D131" s="142" t="s">
        <v>120</v>
      </c>
      <c r="E131" s="143" t="s">
        <v>309</v>
      </c>
      <c r="F131" s="144" t="s">
        <v>310</v>
      </c>
      <c r="G131" s="145" t="s">
        <v>123</v>
      </c>
      <c r="H131" s="146">
        <v>3</v>
      </c>
      <c r="I131" s="147"/>
      <c r="J131" s="148">
        <f>ROUND(I131*H131,2)</f>
        <v>0</v>
      </c>
      <c r="K131" s="144" t="s">
        <v>3</v>
      </c>
      <c r="L131" s="149"/>
      <c r="M131" s="150" t="s">
        <v>3</v>
      </c>
      <c r="N131" s="151" t="s">
        <v>48</v>
      </c>
      <c r="O131" s="50"/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124</v>
      </c>
      <c r="AT131" s="154" t="s">
        <v>120</v>
      </c>
      <c r="AU131" s="154" t="s">
        <v>87</v>
      </c>
      <c r="AY131" s="14" t="s">
        <v>119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4" t="s">
        <v>85</v>
      </c>
      <c r="BK131" s="155">
        <f>ROUND(I131*H131,2)</f>
        <v>0</v>
      </c>
      <c r="BL131" s="14" t="s">
        <v>125</v>
      </c>
      <c r="BM131" s="154" t="s">
        <v>311</v>
      </c>
    </row>
    <row r="132" spans="1:47" s="2" customFormat="1" ht="12">
      <c r="A132" s="29"/>
      <c r="B132" s="30"/>
      <c r="C132" s="29"/>
      <c r="D132" s="156" t="s">
        <v>127</v>
      </c>
      <c r="E132" s="29"/>
      <c r="F132" s="157" t="s">
        <v>310</v>
      </c>
      <c r="G132" s="29"/>
      <c r="H132" s="29"/>
      <c r="I132" s="88"/>
      <c r="J132" s="29"/>
      <c r="K132" s="29"/>
      <c r="L132" s="30"/>
      <c r="M132" s="158"/>
      <c r="N132" s="159"/>
      <c r="O132" s="50"/>
      <c r="P132" s="50"/>
      <c r="Q132" s="50"/>
      <c r="R132" s="50"/>
      <c r="S132" s="50"/>
      <c r="T132" s="51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127</v>
      </c>
      <c r="AU132" s="14" t="s">
        <v>87</v>
      </c>
    </row>
    <row r="133" spans="1:65" s="2" customFormat="1" ht="16.5" customHeight="1">
      <c r="A133" s="29"/>
      <c r="B133" s="141"/>
      <c r="C133" s="142" t="s">
        <v>189</v>
      </c>
      <c r="D133" s="142" t="s">
        <v>120</v>
      </c>
      <c r="E133" s="143" t="s">
        <v>312</v>
      </c>
      <c r="F133" s="144" t="s">
        <v>313</v>
      </c>
      <c r="G133" s="145" t="s">
        <v>123</v>
      </c>
      <c r="H133" s="146">
        <v>1</v>
      </c>
      <c r="I133" s="147"/>
      <c r="J133" s="148">
        <f>ROUND(I133*H133,2)</f>
        <v>0</v>
      </c>
      <c r="K133" s="144" t="s">
        <v>3</v>
      </c>
      <c r="L133" s="149"/>
      <c r="M133" s="150" t="s">
        <v>3</v>
      </c>
      <c r="N133" s="151" t="s">
        <v>48</v>
      </c>
      <c r="O133" s="50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124</v>
      </c>
      <c r="AT133" s="154" t="s">
        <v>120</v>
      </c>
      <c r="AU133" s="154" t="s">
        <v>87</v>
      </c>
      <c r="AY133" s="14" t="s">
        <v>119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4" t="s">
        <v>85</v>
      </c>
      <c r="BK133" s="155">
        <f>ROUND(I133*H133,2)</f>
        <v>0</v>
      </c>
      <c r="BL133" s="14" t="s">
        <v>125</v>
      </c>
      <c r="BM133" s="154" t="s">
        <v>314</v>
      </c>
    </row>
    <row r="134" spans="1:47" s="2" customFormat="1" ht="12">
      <c r="A134" s="29"/>
      <c r="B134" s="30"/>
      <c r="C134" s="29"/>
      <c r="D134" s="156" t="s">
        <v>127</v>
      </c>
      <c r="E134" s="29"/>
      <c r="F134" s="157" t="s">
        <v>313</v>
      </c>
      <c r="G134" s="29"/>
      <c r="H134" s="29"/>
      <c r="I134" s="88"/>
      <c r="J134" s="29"/>
      <c r="K134" s="29"/>
      <c r="L134" s="30"/>
      <c r="M134" s="158"/>
      <c r="N134" s="159"/>
      <c r="O134" s="50"/>
      <c r="P134" s="50"/>
      <c r="Q134" s="50"/>
      <c r="R134" s="50"/>
      <c r="S134" s="50"/>
      <c r="T134" s="51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127</v>
      </c>
      <c r="AU134" s="14" t="s">
        <v>87</v>
      </c>
    </row>
    <row r="135" spans="2:63" s="11" customFormat="1" ht="22.9" customHeight="1">
      <c r="B135" s="130"/>
      <c r="D135" s="131" t="s">
        <v>76</v>
      </c>
      <c r="E135" s="178" t="s">
        <v>315</v>
      </c>
      <c r="F135" s="178" t="s">
        <v>316</v>
      </c>
      <c r="I135" s="133"/>
      <c r="J135" s="179">
        <f>BK135</f>
        <v>0</v>
      </c>
      <c r="L135" s="130"/>
      <c r="M135" s="135"/>
      <c r="N135" s="136"/>
      <c r="O135" s="136"/>
      <c r="P135" s="137">
        <f>SUM(P136:P137)</f>
        <v>0</v>
      </c>
      <c r="Q135" s="136"/>
      <c r="R135" s="137">
        <f>SUM(R136:R137)</f>
        <v>0</v>
      </c>
      <c r="S135" s="136"/>
      <c r="T135" s="138">
        <f>SUM(T136:T137)</f>
        <v>0</v>
      </c>
      <c r="AR135" s="131" t="s">
        <v>85</v>
      </c>
      <c r="AT135" s="139" t="s">
        <v>76</v>
      </c>
      <c r="AU135" s="139" t="s">
        <v>85</v>
      </c>
      <c r="AY135" s="131" t="s">
        <v>119</v>
      </c>
      <c r="BK135" s="140">
        <f>SUM(BK136:BK137)</f>
        <v>0</v>
      </c>
    </row>
    <row r="136" spans="1:65" s="2" customFormat="1" ht="48" customHeight="1">
      <c r="A136" s="29"/>
      <c r="B136" s="141"/>
      <c r="C136" s="142" t="s">
        <v>193</v>
      </c>
      <c r="D136" s="142" t="s">
        <v>120</v>
      </c>
      <c r="E136" s="143" t="s">
        <v>317</v>
      </c>
      <c r="F136" s="144" t="s">
        <v>318</v>
      </c>
      <c r="G136" s="145" t="s">
        <v>123</v>
      </c>
      <c r="H136" s="146">
        <v>3</v>
      </c>
      <c r="I136" s="147"/>
      <c r="J136" s="148">
        <f>ROUND(I136*H136,2)</f>
        <v>0</v>
      </c>
      <c r="K136" s="144" t="s">
        <v>3</v>
      </c>
      <c r="L136" s="149"/>
      <c r="M136" s="150" t="s">
        <v>3</v>
      </c>
      <c r="N136" s="151" t="s">
        <v>48</v>
      </c>
      <c r="O136" s="50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124</v>
      </c>
      <c r="AT136" s="154" t="s">
        <v>120</v>
      </c>
      <c r="AU136" s="154" t="s">
        <v>87</v>
      </c>
      <c r="AY136" s="14" t="s">
        <v>119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4" t="s">
        <v>85</v>
      </c>
      <c r="BK136" s="155">
        <f>ROUND(I136*H136,2)</f>
        <v>0</v>
      </c>
      <c r="BL136" s="14" t="s">
        <v>125</v>
      </c>
      <c r="BM136" s="154" t="s">
        <v>319</v>
      </c>
    </row>
    <row r="137" spans="1:47" s="2" customFormat="1" ht="29.25">
      <c r="A137" s="29"/>
      <c r="B137" s="30"/>
      <c r="C137" s="29"/>
      <c r="D137" s="156" t="s">
        <v>127</v>
      </c>
      <c r="E137" s="29"/>
      <c r="F137" s="157" t="s">
        <v>318</v>
      </c>
      <c r="G137" s="29"/>
      <c r="H137" s="29"/>
      <c r="I137" s="88"/>
      <c r="J137" s="29"/>
      <c r="K137" s="29"/>
      <c r="L137" s="30"/>
      <c r="M137" s="158"/>
      <c r="N137" s="159"/>
      <c r="O137" s="50"/>
      <c r="P137" s="50"/>
      <c r="Q137" s="50"/>
      <c r="R137" s="50"/>
      <c r="S137" s="50"/>
      <c r="T137" s="51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127</v>
      </c>
      <c r="AU137" s="14" t="s">
        <v>87</v>
      </c>
    </row>
    <row r="138" spans="2:63" s="11" customFormat="1" ht="22.9" customHeight="1">
      <c r="B138" s="130"/>
      <c r="D138" s="131" t="s">
        <v>76</v>
      </c>
      <c r="E138" s="178" t="s">
        <v>320</v>
      </c>
      <c r="F138" s="178" t="s">
        <v>321</v>
      </c>
      <c r="I138" s="133"/>
      <c r="J138" s="179">
        <f>BK138</f>
        <v>0</v>
      </c>
      <c r="L138" s="130"/>
      <c r="M138" s="135"/>
      <c r="N138" s="136"/>
      <c r="O138" s="136"/>
      <c r="P138" s="137">
        <f>SUM(P139:P140)</f>
        <v>0</v>
      </c>
      <c r="Q138" s="136"/>
      <c r="R138" s="137">
        <f>SUM(R139:R140)</f>
        <v>0</v>
      </c>
      <c r="S138" s="136"/>
      <c r="T138" s="138">
        <f>SUM(T139:T140)</f>
        <v>0</v>
      </c>
      <c r="AR138" s="131" t="s">
        <v>85</v>
      </c>
      <c r="AT138" s="139" t="s">
        <v>76</v>
      </c>
      <c r="AU138" s="139" t="s">
        <v>85</v>
      </c>
      <c r="AY138" s="131" t="s">
        <v>119</v>
      </c>
      <c r="BK138" s="140">
        <f>SUM(BK139:BK140)</f>
        <v>0</v>
      </c>
    </row>
    <row r="139" spans="1:65" s="2" customFormat="1" ht="16.5" customHeight="1">
      <c r="A139" s="29"/>
      <c r="B139" s="141"/>
      <c r="C139" s="142" t="s">
        <v>197</v>
      </c>
      <c r="D139" s="142" t="s">
        <v>120</v>
      </c>
      <c r="E139" s="143" t="s">
        <v>322</v>
      </c>
      <c r="F139" s="144" t="s">
        <v>323</v>
      </c>
      <c r="G139" s="145" t="s">
        <v>123</v>
      </c>
      <c r="H139" s="146">
        <v>1</v>
      </c>
      <c r="I139" s="147"/>
      <c r="J139" s="148">
        <f>ROUND(I139*H139,2)</f>
        <v>0</v>
      </c>
      <c r="K139" s="144" t="s">
        <v>3</v>
      </c>
      <c r="L139" s="149"/>
      <c r="M139" s="150" t="s">
        <v>3</v>
      </c>
      <c r="N139" s="151" t="s">
        <v>48</v>
      </c>
      <c r="O139" s="50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124</v>
      </c>
      <c r="AT139" s="154" t="s">
        <v>120</v>
      </c>
      <c r="AU139" s="154" t="s">
        <v>87</v>
      </c>
      <c r="AY139" s="14" t="s">
        <v>119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4" t="s">
        <v>85</v>
      </c>
      <c r="BK139" s="155">
        <f>ROUND(I139*H139,2)</f>
        <v>0</v>
      </c>
      <c r="BL139" s="14" t="s">
        <v>125</v>
      </c>
      <c r="BM139" s="154" t="s">
        <v>324</v>
      </c>
    </row>
    <row r="140" spans="1:47" s="2" customFormat="1" ht="12">
      <c r="A140" s="29"/>
      <c r="B140" s="30"/>
      <c r="C140" s="29"/>
      <c r="D140" s="156" t="s">
        <v>127</v>
      </c>
      <c r="E140" s="29"/>
      <c r="F140" s="157" t="s">
        <v>323</v>
      </c>
      <c r="G140" s="29"/>
      <c r="H140" s="29"/>
      <c r="I140" s="88"/>
      <c r="J140" s="29"/>
      <c r="K140" s="29"/>
      <c r="L140" s="30"/>
      <c r="M140" s="158"/>
      <c r="N140" s="159"/>
      <c r="O140" s="50"/>
      <c r="P140" s="50"/>
      <c r="Q140" s="50"/>
      <c r="R140" s="50"/>
      <c r="S140" s="50"/>
      <c r="T140" s="51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127</v>
      </c>
      <c r="AU140" s="14" t="s">
        <v>87</v>
      </c>
    </row>
    <row r="141" spans="2:63" s="11" customFormat="1" ht="22.9" customHeight="1">
      <c r="B141" s="130"/>
      <c r="D141" s="131" t="s">
        <v>76</v>
      </c>
      <c r="E141" s="178" t="s">
        <v>325</v>
      </c>
      <c r="F141" s="178" t="s">
        <v>326</v>
      </c>
      <c r="I141" s="133"/>
      <c r="J141" s="179">
        <f>BK141</f>
        <v>0</v>
      </c>
      <c r="L141" s="130"/>
      <c r="M141" s="135"/>
      <c r="N141" s="136"/>
      <c r="O141" s="136"/>
      <c r="P141" s="137">
        <f>SUM(P142:P143)</f>
        <v>0</v>
      </c>
      <c r="Q141" s="136"/>
      <c r="R141" s="137">
        <f>SUM(R142:R143)</f>
        <v>0</v>
      </c>
      <c r="S141" s="136"/>
      <c r="T141" s="138">
        <f>SUM(T142:T143)</f>
        <v>0</v>
      </c>
      <c r="AR141" s="131" t="s">
        <v>85</v>
      </c>
      <c r="AT141" s="139" t="s">
        <v>76</v>
      </c>
      <c r="AU141" s="139" t="s">
        <v>85</v>
      </c>
      <c r="AY141" s="131" t="s">
        <v>119</v>
      </c>
      <c r="BK141" s="140">
        <f>SUM(BK142:BK143)</f>
        <v>0</v>
      </c>
    </row>
    <row r="142" spans="1:65" s="2" customFormat="1" ht="24" customHeight="1">
      <c r="A142" s="29"/>
      <c r="B142" s="141"/>
      <c r="C142" s="142" t="s">
        <v>201</v>
      </c>
      <c r="D142" s="142" t="s">
        <v>120</v>
      </c>
      <c r="E142" s="143" t="s">
        <v>327</v>
      </c>
      <c r="F142" s="144" t="s">
        <v>328</v>
      </c>
      <c r="G142" s="145" t="s">
        <v>123</v>
      </c>
      <c r="H142" s="146">
        <v>1</v>
      </c>
      <c r="I142" s="147"/>
      <c r="J142" s="148">
        <f>ROUND(I142*H142,2)</f>
        <v>0</v>
      </c>
      <c r="K142" s="144" t="s">
        <v>3</v>
      </c>
      <c r="L142" s="149"/>
      <c r="M142" s="150" t="s">
        <v>3</v>
      </c>
      <c r="N142" s="151" t="s">
        <v>48</v>
      </c>
      <c r="O142" s="50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124</v>
      </c>
      <c r="AT142" s="154" t="s">
        <v>120</v>
      </c>
      <c r="AU142" s="154" t="s">
        <v>87</v>
      </c>
      <c r="AY142" s="14" t="s">
        <v>119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4" t="s">
        <v>85</v>
      </c>
      <c r="BK142" s="155">
        <f>ROUND(I142*H142,2)</f>
        <v>0</v>
      </c>
      <c r="BL142" s="14" t="s">
        <v>125</v>
      </c>
      <c r="BM142" s="154" t="s">
        <v>329</v>
      </c>
    </row>
    <row r="143" spans="1:47" s="2" customFormat="1" ht="19.5">
      <c r="A143" s="29"/>
      <c r="B143" s="30"/>
      <c r="C143" s="29"/>
      <c r="D143" s="156" t="s">
        <v>127</v>
      </c>
      <c r="E143" s="29"/>
      <c r="F143" s="157" t="s">
        <v>328</v>
      </c>
      <c r="G143" s="29"/>
      <c r="H143" s="29"/>
      <c r="I143" s="88"/>
      <c r="J143" s="29"/>
      <c r="K143" s="29"/>
      <c r="L143" s="30"/>
      <c r="M143" s="158"/>
      <c r="N143" s="159"/>
      <c r="O143" s="50"/>
      <c r="P143" s="50"/>
      <c r="Q143" s="50"/>
      <c r="R143" s="50"/>
      <c r="S143" s="50"/>
      <c r="T143" s="51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4" t="s">
        <v>127</v>
      </c>
      <c r="AU143" s="14" t="s">
        <v>87</v>
      </c>
    </row>
    <row r="144" spans="2:63" s="11" customFormat="1" ht="22.9" customHeight="1">
      <c r="B144" s="130"/>
      <c r="D144" s="131" t="s">
        <v>76</v>
      </c>
      <c r="E144" s="178" t="s">
        <v>330</v>
      </c>
      <c r="F144" s="178" t="s">
        <v>331</v>
      </c>
      <c r="I144" s="133"/>
      <c r="J144" s="179">
        <f>BK144</f>
        <v>0</v>
      </c>
      <c r="L144" s="130"/>
      <c r="M144" s="135"/>
      <c r="N144" s="136"/>
      <c r="O144" s="136"/>
      <c r="P144" s="137">
        <f>SUM(P145:P148)</f>
        <v>0</v>
      </c>
      <c r="Q144" s="136"/>
      <c r="R144" s="137">
        <f>SUM(R145:R148)</f>
        <v>0</v>
      </c>
      <c r="S144" s="136"/>
      <c r="T144" s="138">
        <f>SUM(T145:T148)</f>
        <v>0</v>
      </c>
      <c r="AR144" s="131" t="s">
        <v>85</v>
      </c>
      <c r="AT144" s="139" t="s">
        <v>76</v>
      </c>
      <c r="AU144" s="139" t="s">
        <v>85</v>
      </c>
      <c r="AY144" s="131" t="s">
        <v>119</v>
      </c>
      <c r="BK144" s="140">
        <f>SUM(BK145:BK148)</f>
        <v>0</v>
      </c>
    </row>
    <row r="145" spans="1:65" s="2" customFormat="1" ht="16.5" customHeight="1">
      <c r="A145" s="29"/>
      <c r="B145" s="141"/>
      <c r="C145" s="142" t="s">
        <v>8</v>
      </c>
      <c r="D145" s="142" t="s">
        <v>120</v>
      </c>
      <c r="E145" s="143" t="s">
        <v>332</v>
      </c>
      <c r="F145" s="144" t="s">
        <v>333</v>
      </c>
      <c r="G145" s="145" t="s">
        <v>123</v>
      </c>
      <c r="H145" s="146">
        <v>15</v>
      </c>
      <c r="I145" s="147"/>
      <c r="J145" s="148">
        <f>ROUND(I145*H145,2)</f>
        <v>0</v>
      </c>
      <c r="K145" s="144" t="s">
        <v>3</v>
      </c>
      <c r="L145" s="149"/>
      <c r="M145" s="150" t="s">
        <v>3</v>
      </c>
      <c r="N145" s="151" t="s">
        <v>48</v>
      </c>
      <c r="O145" s="50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124</v>
      </c>
      <c r="AT145" s="154" t="s">
        <v>120</v>
      </c>
      <c r="AU145" s="154" t="s">
        <v>87</v>
      </c>
      <c r="AY145" s="14" t="s">
        <v>119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4" t="s">
        <v>85</v>
      </c>
      <c r="BK145" s="155">
        <f>ROUND(I145*H145,2)</f>
        <v>0</v>
      </c>
      <c r="BL145" s="14" t="s">
        <v>125</v>
      </c>
      <c r="BM145" s="154" t="s">
        <v>334</v>
      </c>
    </row>
    <row r="146" spans="1:47" s="2" customFormat="1" ht="12">
      <c r="A146" s="29"/>
      <c r="B146" s="30"/>
      <c r="C146" s="29"/>
      <c r="D146" s="156" t="s">
        <v>127</v>
      </c>
      <c r="E146" s="29"/>
      <c r="F146" s="157" t="s">
        <v>333</v>
      </c>
      <c r="G146" s="29"/>
      <c r="H146" s="29"/>
      <c r="I146" s="88"/>
      <c r="J146" s="29"/>
      <c r="K146" s="29"/>
      <c r="L146" s="30"/>
      <c r="M146" s="158"/>
      <c r="N146" s="159"/>
      <c r="O146" s="50"/>
      <c r="P146" s="50"/>
      <c r="Q146" s="50"/>
      <c r="R146" s="50"/>
      <c r="S146" s="50"/>
      <c r="T146" s="51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4" t="s">
        <v>127</v>
      </c>
      <c r="AU146" s="14" t="s">
        <v>87</v>
      </c>
    </row>
    <row r="147" spans="1:65" s="2" customFormat="1" ht="16.5" customHeight="1">
      <c r="A147" s="29"/>
      <c r="B147" s="141"/>
      <c r="C147" s="142" t="s">
        <v>208</v>
      </c>
      <c r="D147" s="142" t="s">
        <v>120</v>
      </c>
      <c r="E147" s="143" t="s">
        <v>335</v>
      </c>
      <c r="F147" s="144" t="s">
        <v>336</v>
      </c>
      <c r="G147" s="145" t="s">
        <v>123</v>
      </c>
      <c r="H147" s="146">
        <v>8</v>
      </c>
      <c r="I147" s="147"/>
      <c r="J147" s="148">
        <f>ROUND(I147*H147,2)</f>
        <v>0</v>
      </c>
      <c r="K147" s="144" t="s">
        <v>3</v>
      </c>
      <c r="L147" s="149"/>
      <c r="M147" s="150" t="s">
        <v>3</v>
      </c>
      <c r="N147" s="151" t="s">
        <v>48</v>
      </c>
      <c r="O147" s="50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124</v>
      </c>
      <c r="AT147" s="154" t="s">
        <v>120</v>
      </c>
      <c r="AU147" s="154" t="s">
        <v>87</v>
      </c>
      <c r="AY147" s="14" t="s">
        <v>119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4" t="s">
        <v>85</v>
      </c>
      <c r="BK147" s="155">
        <f>ROUND(I147*H147,2)</f>
        <v>0</v>
      </c>
      <c r="BL147" s="14" t="s">
        <v>125</v>
      </c>
      <c r="BM147" s="154" t="s">
        <v>337</v>
      </c>
    </row>
    <row r="148" spans="1:47" s="2" customFormat="1" ht="12">
      <c r="A148" s="29"/>
      <c r="B148" s="30"/>
      <c r="C148" s="29"/>
      <c r="D148" s="156" t="s">
        <v>127</v>
      </c>
      <c r="E148" s="29"/>
      <c r="F148" s="157" t="s">
        <v>336</v>
      </c>
      <c r="G148" s="29"/>
      <c r="H148" s="29"/>
      <c r="I148" s="88"/>
      <c r="J148" s="29"/>
      <c r="K148" s="29"/>
      <c r="L148" s="30"/>
      <c r="M148" s="158"/>
      <c r="N148" s="159"/>
      <c r="O148" s="50"/>
      <c r="P148" s="50"/>
      <c r="Q148" s="50"/>
      <c r="R148" s="50"/>
      <c r="S148" s="50"/>
      <c r="T148" s="51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4" t="s">
        <v>127</v>
      </c>
      <c r="AU148" s="14" t="s">
        <v>87</v>
      </c>
    </row>
    <row r="149" spans="2:63" s="11" customFormat="1" ht="22.9" customHeight="1">
      <c r="B149" s="130"/>
      <c r="D149" s="131" t="s">
        <v>76</v>
      </c>
      <c r="E149" s="178" t="s">
        <v>338</v>
      </c>
      <c r="F149" s="178" t="s">
        <v>339</v>
      </c>
      <c r="I149" s="133"/>
      <c r="J149" s="179">
        <f>BK149</f>
        <v>0</v>
      </c>
      <c r="L149" s="130"/>
      <c r="M149" s="135"/>
      <c r="N149" s="136"/>
      <c r="O149" s="136"/>
      <c r="P149" s="137">
        <f>SUM(P150:P151)</f>
        <v>0</v>
      </c>
      <c r="Q149" s="136"/>
      <c r="R149" s="137">
        <f>SUM(R150:R151)</f>
        <v>0</v>
      </c>
      <c r="S149" s="136"/>
      <c r="T149" s="138">
        <f>SUM(T150:T151)</f>
        <v>0</v>
      </c>
      <c r="AR149" s="131" t="s">
        <v>85</v>
      </c>
      <c r="AT149" s="139" t="s">
        <v>76</v>
      </c>
      <c r="AU149" s="139" t="s">
        <v>85</v>
      </c>
      <c r="AY149" s="131" t="s">
        <v>119</v>
      </c>
      <c r="BK149" s="140">
        <f>SUM(BK150:BK151)</f>
        <v>0</v>
      </c>
    </row>
    <row r="150" spans="1:65" s="2" customFormat="1" ht="16.5" customHeight="1">
      <c r="A150" s="29"/>
      <c r="B150" s="141"/>
      <c r="C150" s="142" t="s">
        <v>212</v>
      </c>
      <c r="D150" s="142" t="s">
        <v>120</v>
      </c>
      <c r="E150" s="143" t="s">
        <v>340</v>
      </c>
      <c r="F150" s="144" t="s">
        <v>341</v>
      </c>
      <c r="G150" s="145" t="s">
        <v>342</v>
      </c>
      <c r="H150" s="146">
        <v>30</v>
      </c>
      <c r="I150" s="147"/>
      <c r="J150" s="148">
        <f>ROUND(I150*H150,2)</f>
        <v>0</v>
      </c>
      <c r="K150" s="144" t="s">
        <v>3</v>
      </c>
      <c r="L150" s="149"/>
      <c r="M150" s="150" t="s">
        <v>3</v>
      </c>
      <c r="N150" s="151" t="s">
        <v>48</v>
      </c>
      <c r="O150" s="50"/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124</v>
      </c>
      <c r="AT150" s="154" t="s">
        <v>120</v>
      </c>
      <c r="AU150" s="154" t="s">
        <v>87</v>
      </c>
      <c r="AY150" s="14" t="s">
        <v>119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4" t="s">
        <v>85</v>
      </c>
      <c r="BK150" s="155">
        <f>ROUND(I150*H150,2)</f>
        <v>0</v>
      </c>
      <c r="BL150" s="14" t="s">
        <v>125</v>
      </c>
      <c r="BM150" s="154" t="s">
        <v>343</v>
      </c>
    </row>
    <row r="151" spans="1:47" s="2" customFormat="1" ht="12">
      <c r="A151" s="29"/>
      <c r="B151" s="30"/>
      <c r="C151" s="29"/>
      <c r="D151" s="156" t="s">
        <v>127</v>
      </c>
      <c r="E151" s="29"/>
      <c r="F151" s="157" t="s">
        <v>341</v>
      </c>
      <c r="G151" s="29"/>
      <c r="H151" s="29"/>
      <c r="I151" s="88"/>
      <c r="J151" s="29"/>
      <c r="K151" s="29"/>
      <c r="L151" s="30"/>
      <c r="M151" s="158"/>
      <c r="N151" s="159"/>
      <c r="O151" s="50"/>
      <c r="P151" s="50"/>
      <c r="Q151" s="50"/>
      <c r="R151" s="50"/>
      <c r="S151" s="50"/>
      <c r="T151" s="51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4" t="s">
        <v>127</v>
      </c>
      <c r="AU151" s="14" t="s">
        <v>87</v>
      </c>
    </row>
    <row r="152" spans="2:63" s="11" customFormat="1" ht="22.9" customHeight="1">
      <c r="B152" s="130"/>
      <c r="D152" s="131" t="s">
        <v>76</v>
      </c>
      <c r="E152" s="178" t="s">
        <v>344</v>
      </c>
      <c r="F152" s="178" t="s">
        <v>345</v>
      </c>
      <c r="I152" s="133"/>
      <c r="J152" s="179">
        <f>BK152</f>
        <v>0</v>
      </c>
      <c r="L152" s="130"/>
      <c r="M152" s="135"/>
      <c r="N152" s="136"/>
      <c r="O152" s="136"/>
      <c r="P152" s="137">
        <f>SUM(P153:P158)</f>
        <v>0</v>
      </c>
      <c r="Q152" s="136"/>
      <c r="R152" s="137">
        <f>SUM(R153:R158)</f>
        <v>0</v>
      </c>
      <c r="S152" s="136"/>
      <c r="T152" s="138">
        <f>SUM(T153:T158)</f>
        <v>0</v>
      </c>
      <c r="AR152" s="131" t="s">
        <v>85</v>
      </c>
      <c r="AT152" s="139" t="s">
        <v>76</v>
      </c>
      <c r="AU152" s="139" t="s">
        <v>85</v>
      </c>
      <c r="AY152" s="131" t="s">
        <v>119</v>
      </c>
      <c r="BK152" s="140">
        <f>SUM(BK153:BK158)</f>
        <v>0</v>
      </c>
    </row>
    <row r="153" spans="1:65" s="2" customFormat="1" ht="16.5" customHeight="1">
      <c r="A153" s="29"/>
      <c r="B153" s="141"/>
      <c r="C153" s="142" t="s">
        <v>218</v>
      </c>
      <c r="D153" s="142" t="s">
        <v>120</v>
      </c>
      <c r="E153" s="143" t="s">
        <v>346</v>
      </c>
      <c r="F153" s="144" t="s">
        <v>347</v>
      </c>
      <c r="G153" s="145" t="s">
        <v>342</v>
      </c>
      <c r="H153" s="146">
        <v>25</v>
      </c>
      <c r="I153" s="147"/>
      <c r="J153" s="148">
        <f>ROUND(I153*H153,2)</f>
        <v>0</v>
      </c>
      <c r="K153" s="144" t="s">
        <v>3</v>
      </c>
      <c r="L153" s="149"/>
      <c r="M153" s="150" t="s">
        <v>3</v>
      </c>
      <c r="N153" s="151" t="s">
        <v>48</v>
      </c>
      <c r="O153" s="50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124</v>
      </c>
      <c r="AT153" s="154" t="s">
        <v>120</v>
      </c>
      <c r="AU153" s="154" t="s">
        <v>87</v>
      </c>
      <c r="AY153" s="14" t="s">
        <v>119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4" t="s">
        <v>85</v>
      </c>
      <c r="BK153" s="155">
        <f>ROUND(I153*H153,2)</f>
        <v>0</v>
      </c>
      <c r="BL153" s="14" t="s">
        <v>125</v>
      </c>
      <c r="BM153" s="154" t="s">
        <v>348</v>
      </c>
    </row>
    <row r="154" spans="1:47" s="2" customFormat="1" ht="12">
      <c r="A154" s="29"/>
      <c r="B154" s="30"/>
      <c r="C154" s="29"/>
      <c r="D154" s="156" t="s">
        <v>127</v>
      </c>
      <c r="E154" s="29"/>
      <c r="F154" s="157" t="s">
        <v>347</v>
      </c>
      <c r="G154" s="29"/>
      <c r="H154" s="29"/>
      <c r="I154" s="88"/>
      <c r="J154" s="29"/>
      <c r="K154" s="29"/>
      <c r="L154" s="30"/>
      <c r="M154" s="158"/>
      <c r="N154" s="159"/>
      <c r="O154" s="50"/>
      <c r="P154" s="50"/>
      <c r="Q154" s="50"/>
      <c r="R154" s="50"/>
      <c r="S154" s="50"/>
      <c r="T154" s="51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4" t="s">
        <v>127</v>
      </c>
      <c r="AU154" s="14" t="s">
        <v>87</v>
      </c>
    </row>
    <row r="155" spans="1:65" s="2" customFormat="1" ht="16.5" customHeight="1">
      <c r="A155" s="29"/>
      <c r="B155" s="141"/>
      <c r="C155" s="142" t="s">
        <v>224</v>
      </c>
      <c r="D155" s="142" t="s">
        <v>120</v>
      </c>
      <c r="E155" s="143" t="s">
        <v>349</v>
      </c>
      <c r="F155" s="144" t="s">
        <v>350</v>
      </c>
      <c r="G155" s="145" t="s">
        <v>342</v>
      </c>
      <c r="H155" s="146">
        <v>25</v>
      </c>
      <c r="I155" s="147"/>
      <c r="J155" s="148">
        <f>ROUND(I155*H155,2)</f>
        <v>0</v>
      </c>
      <c r="K155" s="144" t="s">
        <v>3</v>
      </c>
      <c r="L155" s="149"/>
      <c r="M155" s="150" t="s">
        <v>3</v>
      </c>
      <c r="N155" s="151" t="s">
        <v>48</v>
      </c>
      <c r="O155" s="50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124</v>
      </c>
      <c r="AT155" s="154" t="s">
        <v>120</v>
      </c>
      <c r="AU155" s="154" t="s">
        <v>87</v>
      </c>
      <c r="AY155" s="14" t="s">
        <v>119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4" t="s">
        <v>85</v>
      </c>
      <c r="BK155" s="155">
        <f>ROUND(I155*H155,2)</f>
        <v>0</v>
      </c>
      <c r="BL155" s="14" t="s">
        <v>125</v>
      </c>
      <c r="BM155" s="154" t="s">
        <v>351</v>
      </c>
    </row>
    <row r="156" spans="1:47" s="2" customFormat="1" ht="12">
      <c r="A156" s="29"/>
      <c r="B156" s="30"/>
      <c r="C156" s="29"/>
      <c r="D156" s="156" t="s">
        <v>127</v>
      </c>
      <c r="E156" s="29"/>
      <c r="F156" s="157" t="s">
        <v>350</v>
      </c>
      <c r="G156" s="29"/>
      <c r="H156" s="29"/>
      <c r="I156" s="88"/>
      <c r="J156" s="29"/>
      <c r="K156" s="29"/>
      <c r="L156" s="30"/>
      <c r="M156" s="158"/>
      <c r="N156" s="159"/>
      <c r="O156" s="50"/>
      <c r="P156" s="50"/>
      <c r="Q156" s="50"/>
      <c r="R156" s="50"/>
      <c r="S156" s="50"/>
      <c r="T156" s="51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127</v>
      </c>
      <c r="AU156" s="14" t="s">
        <v>87</v>
      </c>
    </row>
    <row r="157" spans="1:65" s="2" customFormat="1" ht="16.5" customHeight="1">
      <c r="A157" s="29"/>
      <c r="B157" s="141"/>
      <c r="C157" s="142" t="s">
        <v>230</v>
      </c>
      <c r="D157" s="142" t="s">
        <v>120</v>
      </c>
      <c r="E157" s="143" t="s">
        <v>352</v>
      </c>
      <c r="F157" s="144" t="s">
        <v>353</v>
      </c>
      <c r="G157" s="145" t="s">
        <v>342</v>
      </c>
      <c r="H157" s="146">
        <v>10</v>
      </c>
      <c r="I157" s="147"/>
      <c r="J157" s="148">
        <f>ROUND(I157*H157,2)</f>
        <v>0</v>
      </c>
      <c r="K157" s="144" t="s">
        <v>3</v>
      </c>
      <c r="L157" s="149"/>
      <c r="M157" s="150" t="s">
        <v>3</v>
      </c>
      <c r="N157" s="151" t="s">
        <v>48</v>
      </c>
      <c r="O157" s="50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124</v>
      </c>
      <c r="AT157" s="154" t="s">
        <v>120</v>
      </c>
      <c r="AU157" s="154" t="s">
        <v>87</v>
      </c>
      <c r="AY157" s="14" t="s">
        <v>119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4" t="s">
        <v>85</v>
      </c>
      <c r="BK157" s="155">
        <f>ROUND(I157*H157,2)</f>
        <v>0</v>
      </c>
      <c r="BL157" s="14" t="s">
        <v>125</v>
      </c>
      <c r="BM157" s="154" t="s">
        <v>354</v>
      </c>
    </row>
    <row r="158" spans="1:47" s="2" customFormat="1" ht="12">
      <c r="A158" s="29"/>
      <c r="B158" s="30"/>
      <c r="C158" s="29"/>
      <c r="D158" s="156" t="s">
        <v>127</v>
      </c>
      <c r="E158" s="29"/>
      <c r="F158" s="157" t="s">
        <v>353</v>
      </c>
      <c r="G158" s="29"/>
      <c r="H158" s="29"/>
      <c r="I158" s="88"/>
      <c r="J158" s="29"/>
      <c r="K158" s="29"/>
      <c r="L158" s="30"/>
      <c r="M158" s="158"/>
      <c r="N158" s="159"/>
      <c r="O158" s="50"/>
      <c r="P158" s="50"/>
      <c r="Q158" s="50"/>
      <c r="R158" s="50"/>
      <c r="S158" s="50"/>
      <c r="T158" s="51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4" t="s">
        <v>127</v>
      </c>
      <c r="AU158" s="14" t="s">
        <v>87</v>
      </c>
    </row>
    <row r="159" spans="2:63" s="11" customFormat="1" ht="22.9" customHeight="1">
      <c r="B159" s="130"/>
      <c r="D159" s="131" t="s">
        <v>76</v>
      </c>
      <c r="E159" s="178" t="s">
        <v>355</v>
      </c>
      <c r="F159" s="178" t="s">
        <v>356</v>
      </c>
      <c r="I159" s="133"/>
      <c r="J159" s="179">
        <f>BK159</f>
        <v>0</v>
      </c>
      <c r="L159" s="130"/>
      <c r="M159" s="135"/>
      <c r="N159" s="136"/>
      <c r="O159" s="136"/>
      <c r="P159" s="137">
        <f>SUM(P160:P161)</f>
        <v>0</v>
      </c>
      <c r="Q159" s="136"/>
      <c r="R159" s="137">
        <f>SUM(R160:R161)</f>
        <v>0</v>
      </c>
      <c r="S159" s="136"/>
      <c r="T159" s="138">
        <f>SUM(T160:T161)</f>
        <v>0</v>
      </c>
      <c r="AR159" s="131" t="s">
        <v>85</v>
      </c>
      <c r="AT159" s="139" t="s">
        <v>76</v>
      </c>
      <c r="AU159" s="139" t="s">
        <v>85</v>
      </c>
      <c r="AY159" s="131" t="s">
        <v>119</v>
      </c>
      <c r="BK159" s="140">
        <f>SUM(BK160:BK161)</f>
        <v>0</v>
      </c>
    </row>
    <row r="160" spans="1:65" s="2" customFormat="1" ht="16.5" customHeight="1">
      <c r="A160" s="29"/>
      <c r="B160" s="141"/>
      <c r="C160" s="142" t="s">
        <v>234</v>
      </c>
      <c r="D160" s="142" t="s">
        <v>120</v>
      </c>
      <c r="E160" s="143" t="s">
        <v>357</v>
      </c>
      <c r="F160" s="144" t="s">
        <v>358</v>
      </c>
      <c r="G160" s="145" t="s">
        <v>342</v>
      </c>
      <c r="H160" s="146">
        <v>20</v>
      </c>
      <c r="I160" s="147"/>
      <c r="J160" s="148">
        <f>ROUND(I160*H160,2)</f>
        <v>0</v>
      </c>
      <c r="K160" s="144" t="s">
        <v>3</v>
      </c>
      <c r="L160" s="149"/>
      <c r="M160" s="150" t="s">
        <v>3</v>
      </c>
      <c r="N160" s="151" t="s">
        <v>48</v>
      </c>
      <c r="O160" s="50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124</v>
      </c>
      <c r="AT160" s="154" t="s">
        <v>120</v>
      </c>
      <c r="AU160" s="154" t="s">
        <v>87</v>
      </c>
      <c r="AY160" s="14" t="s">
        <v>119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4" t="s">
        <v>85</v>
      </c>
      <c r="BK160" s="155">
        <f>ROUND(I160*H160,2)</f>
        <v>0</v>
      </c>
      <c r="BL160" s="14" t="s">
        <v>125</v>
      </c>
      <c r="BM160" s="154" t="s">
        <v>359</v>
      </c>
    </row>
    <row r="161" spans="1:47" s="2" customFormat="1" ht="12">
      <c r="A161" s="29"/>
      <c r="B161" s="30"/>
      <c r="C161" s="29"/>
      <c r="D161" s="156" t="s">
        <v>127</v>
      </c>
      <c r="E161" s="29"/>
      <c r="F161" s="157" t="s">
        <v>358</v>
      </c>
      <c r="G161" s="29"/>
      <c r="H161" s="29"/>
      <c r="I161" s="88"/>
      <c r="J161" s="29"/>
      <c r="K161" s="29"/>
      <c r="L161" s="30"/>
      <c r="M161" s="158"/>
      <c r="N161" s="159"/>
      <c r="O161" s="50"/>
      <c r="P161" s="50"/>
      <c r="Q161" s="50"/>
      <c r="R161" s="50"/>
      <c r="S161" s="50"/>
      <c r="T161" s="51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4" t="s">
        <v>127</v>
      </c>
      <c r="AU161" s="14" t="s">
        <v>87</v>
      </c>
    </row>
    <row r="162" spans="2:63" s="11" customFormat="1" ht="22.9" customHeight="1">
      <c r="B162" s="130"/>
      <c r="D162" s="131" t="s">
        <v>76</v>
      </c>
      <c r="E162" s="178" t="s">
        <v>360</v>
      </c>
      <c r="F162" s="178" t="s">
        <v>361</v>
      </c>
      <c r="I162" s="133"/>
      <c r="J162" s="179">
        <f>BK162</f>
        <v>0</v>
      </c>
      <c r="L162" s="130"/>
      <c r="M162" s="135"/>
      <c r="N162" s="136"/>
      <c r="O162" s="136"/>
      <c r="P162" s="137">
        <f>SUM(P163:P170)</f>
        <v>0</v>
      </c>
      <c r="Q162" s="136"/>
      <c r="R162" s="137">
        <f>SUM(R163:R170)</f>
        <v>0</v>
      </c>
      <c r="S162" s="136"/>
      <c r="T162" s="138">
        <f>SUM(T163:T170)</f>
        <v>0</v>
      </c>
      <c r="AR162" s="131" t="s">
        <v>85</v>
      </c>
      <c r="AT162" s="139" t="s">
        <v>76</v>
      </c>
      <c r="AU162" s="139" t="s">
        <v>85</v>
      </c>
      <c r="AY162" s="131" t="s">
        <v>119</v>
      </c>
      <c r="BK162" s="140">
        <f>SUM(BK163:BK170)</f>
        <v>0</v>
      </c>
    </row>
    <row r="163" spans="1:65" s="2" customFormat="1" ht="24" customHeight="1">
      <c r="A163" s="29"/>
      <c r="B163" s="141"/>
      <c r="C163" s="142" t="s">
        <v>238</v>
      </c>
      <c r="D163" s="142" t="s">
        <v>120</v>
      </c>
      <c r="E163" s="143" t="s">
        <v>362</v>
      </c>
      <c r="F163" s="144" t="s">
        <v>363</v>
      </c>
      <c r="G163" s="145" t="s">
        <v>123</v>
      </c>
      <c r="H163" s="146">
        <v>2</v>
      </c>
      <c r="I163" s="147"/>
      <c r="J163" s="148">
        <f>ROUND(I163*H163,2)</f>
        <v>0</v>
      </c>
      <c r="K163" s="144" t="s">
        <v>3</v>
      </c>
      <c r="L163" s="149"/>
      <c r="M163" s="150" t="s">
        <v>3</v>
      </c>
      <c r="N163" s="151" t="s">
        <v>48</v>
      </c>
      <c r="O163" s="50"/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124</v>
      </c>
      <c r="AT163" s="154" t="s">
        <v>120</v>
      </c>
      <c r="AU163" s="154" t="s">
        <v>87</v>
      </c>
      <c r="AY163" s="14" t="s">
        <v>119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4" t="s">
        <v>85</v>
      </c>
      <c r="BK163" s="155">
        <f>ROUND(I163*H163,2)</f>
        <v>0</v>
      </c>
      <c r="BL163" s="14" t="s">
        <v>125</v>
      </c>
      <c r="BM163" s="154" t="s">
        <v>364</v>
      </c>
    </row>
    <row r="164" spans="1:47" s="2" customFormat="1" ht="19.5">
      <c r="A164" s="29"/>
      <c r="B164" s="30"/>
      <c r="C164" s="29"/>
      <c r="D164" s="156" t="s">
        <v>127</v>
      </c>
      <c r="E164" s="29"/>
      <c r="F164" s="157" t="s">
        <v>363</v>
      </c>
      <c r="G164" s="29"/>
      <c r="H164" s="29"/>
      <c r="I164" s="88"/>
      <c r="J164" s="29"/>
      <c r="K164" s="29"/>
      <c r="L164" s="30"/>
      <c r="M164" s="158"/>
      <c r="N164" s="159"/>
      <c r="O164" s="50"/>
      <c r="P164" s="50"/>
      <c r="Q164" s="50"/>
      <c r="R164" s="50"/>
      <c r="S164" s="50"/>
      <c r="T164" s="51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4" t="s">
        <v>127</v>
      </c>
      <c r="AU164" s="14" t="s">
        <v>87</v>
      </c>
    </row>
    <row r="165" spans="1:65" s="2" customFormat="1" ht="24" customHeight="1">
      <c r="A165" s="29"/>
      <c r="B165" s="141"/>
      <c r="C165" s="142" t="s">
        <v>242</v>
      </c>
      <c r="D165" s="142" t="s">
        <v>120</v>
      </c>
      <c r="E165" s="143" t="s">
        <v>365</v>
      </c>
      <c r="F165" s="144" t="s">
        <v>366</v>
      </c>
      <c r="G165" s="145" t="s">
        <v>123</v>
      </c>
      <c r="H165" s="146">
        <v>1</v>
      </c>
      <c r="I165" s="147"/>
      <c r="J165" s="148">
        <f>ROUND(I165*H165,2)</f>
        <v>0</v>
      </c>
      <c r="K165" s="144" t="s">
        <v>3</v>
      </c>
      <c r="L165" s="149"/>
      <c r="M165" s="150" t="s">
        <v>3</v>
      </c>
      <c r="N165" s="151" t="s">
        <v>48</v>
      </c>
      <c r="O165" s="50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124</v>
      </c>
      <c r="AT165" s="154" t="s">
        <v>120</v>
      </c>
      <c r="AU165" s="154" t="s">
        <v>87</v>
      </c>
      <c r="AY165" s="14" t="s">
        <v>119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4" t="s">
        <v>85</v>
      </c>
      <c r="BK165" s="155">
        <f>ROUND(I165*H165,2)</f>
        <v>0</v>
      </c>
      <c r="BL165" s="14" t="s">
        <v>125</v>
      </c>
      <c r="BM165" s="154" t="s">
        <v>367</v>
      </c>
    </row>
    <row r="166" spans="1:47" s="2" customFormat="1" ht="19.5">
      <c r="A166" s="29"/>
      <c r="B166" s="30"/>
      <c r="C166" s="29"/>
      <c r="D166" s="156" t="s">
        <v>127</v>
      </c>
      <c r="E166" s="29"/>
      <c r="F166" s="157" t="s">
        <v>366</v>
      </c>
      <c r="G166" s="29"/>
      <c r="H166" s="29"/>
      <c r="I166" s="88"/>
      <c r="J166" s="29"/>
      <c r="K166" s="29"/>
      <c r="L166" s="30"/>
      <c r="M166" s="158"/>
      <c r="N166" s="159"/>
      <c r="O166" s="50"/>
      <c r="P166" s="50"/>
      <c r="Q166" s="50"/>
      <c r="R166" s="50"/>
      <c r="S166" s="50"/>
      <c r="T166" s="51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4" t="s">
        <v>127</v>
      </c>
      <c r="AU166" s="14" t="s">
        <v>87</v>
      </c>
    </row>
    <row r="167" spans="1:65" s="2" customFormat="1" ht="16.5" customHeight="1">
      <c r="A167" s="29"/>
      <c r="B167" s="141"/>
      <c r="C167" s="142" t="s">
        <v>246</v>
      </c>
      <c r="D167" s="142" t="s">
        <v>120</v>
      </c>
      <c r="E167" s="143" t="s">
        <v>368</v>
      </c>
      <c r="F167" s="144" t="s">
        <v>369</v>
      </c>
      <c r="G167" s="145" t="s">
        <v>342</v>
      </c>
      <c r="H167" s="146">
        <v>8</v>
      </c>
      <c r="I167" s="147"/>
      <c r="J167" s="148">
        <f>ROUND(I167*H167,2)</f>
        <v>0</v>
      </c>
      <c r="K167" s="144" t="s">
        <v>3</v>
      </c>
      <c r="L167" s="149"/>
      <c r="M167" s="150" t="s">
        <v>3</v>
      </c>
      <c r="N167" s="151" t="s">
        <v>48</v>
      </c>
      <c r="O167" s="50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124</v>
      </c>
      <c r="AT167" s="154" t="s">
        <v>120</v>
      </c>
      <c r="AU167" s="154" t="s">
        <v>87</v>
      </c>
      <c r="AY167" s="14" t="s">
        <v>119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4" t="s">
        <v>85</v>
      </c>
      <c r="BK167" s="155">
        <f>ROUND(I167*H167,2)</f>
        <v>0</v>
      </c>
      <c r="BL167" s="14" t="s">
        <v>125</v>
      </c>
      <c r="BM167" s="154" t="s">
        <v>370</v>
      </c>
    </row>
    <row r="168" spans="1:47" s="2" customFormat="1" ht="12">
      <c r="A168" s="29"/>
      <c r="B168" s="30"/>
      <c r="C168" s="29"/>
      <c r="D168" s="156" t="s">
        <v>127</v>
      </c>
      <c r="E168" s="29"/>
      <c r="F168" s="157" t="s">
        <v>369</v>
      </c>
      <c r="G168" s="29"/>
      <c r="H168" s="29"/>
      <c r="I168" s="88"/>
      <c r="J168" s="29"/>
      <c r="K168" s="29"/>
      <c r="L168" s="30"/>
      <c r="M168" s="158"/>
      <c r="N168" s="159"/>
      <c r="O168" s="50"/>
      <c r="P168" s="50"/>
      <c r="Q168" s="50"/>
      <c r="R168" s="50"/>
      <c r="S168" s="50"/>
      <c r="T168" s="51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4" t="s">
        <v>127</v>
      </c>
      <c r="AU168" s="14" t="s">
        <v>87</v>
      </c>
    </row>
    <row r="169" spans="1:65" s="2" customFormat="1" ht="24" customHeight="1">
      <c r="A169" s="29"/>
      <c r="B169" s="141"/>
      <c r="C169" s="142" t="s">
        <v>250</v>
      </c>
      <c r="D169" s="142" t="s">
        <v>120</v>
      </c>
      <c r="E169" s="143" t="s">
        <v>371</v>
      </c>
      <c r="F169" s="144" t="s">
        <v>372</v>
      </c>
      <c r="G169" s="145" t="s">
        <v>342</v>
      </c>
      <c r="H169" s="146">
        <v>8</v>
      </c>
      <c r="I169" s="147"/>
      <c r="J169" s="148">
        <f>ROUND(I169*H169,2)</f>
        <v>0</v>
      </c>
      <c r="K169" s="144" t="s">
        <v>3</v>
      </c>
      <c r="L169" s="149"/>
      <c r="M169" s="150" t="s">
        <v>3</v>
      </c>
      <c r="N169" s="151" t="s">
        <v>48</v>
      </c>
      <c r="O169" s="50"/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124</v>
      </c>
      <c r="AT169" s="154" t="s">
        <v>120</v>
      </c>
      <c r="AU169" s="154" t="s">
        <v>87</v>
      </c>
      <c r="AY169" s="14" t="s">
        <v>119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4" t="s">
        <v>85</v>
      </c>
      <c r="BK169" s="155">
        <f>ROUND(I169*H169,2)</f>
        <v>0</v>
      </c>
      <c r="BL169" s="14" t="s">
        <v>125</v>
      </c>
      <c r="BM169" s="154" t="s">
        <v>373</v>
      </c>
    </row>
    <row r="170" spans="1:47" s="2" customFormat="1" ht="12">
      <c r="A170" s="29"/>
      <c r="B170" s="30"/>
      <c r="C170" s="29"/>
      <c r="D170" s="156" t="s">
        <v>127</v>
      </c>
      <c r="E170" s="29"/>
      <c r="F170" s="157" t="s">
        <v>372</v>
      </c>
      <c r="G170" s="29"/>
      <c r="H170" s="29"/>
      <c r="I170" s="88"/>
      <c r="J170" s="29"/>
      <c r="K170" s="29"/>
      <c r="L170" s="30"/>
      <c r="M170" s="158"/>
      <c r="N170" s="159"/>
      <c r="O170" s="50"/>
      <c r="P170" s="50"/>
      <c r="Q170" s="50"/>
      <c r="R170" s="50"/>
      <c r="S170" s="50"/>
      <c r="T170" s="51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127</v>
      </c>
      <c r="AU170" s="14" t="s">
        <v>87</v>
      </c>
    </row>
    <row r="171" spans="2:63" s="11" customFormat="1" ht="22.9" customHeight="1">
      <c r="B171" s="130"/>
      <c r="D171" s="131" t="s">
        <v>76</v>
      </c>
      <c r="E171" s="178" t="s">
        <v>374</v>
      </c>
      <c r="F171" s="178" t="s">
        <v>375</v>
      </c>
      <c r="I171" s="133"/>
      <c r="J171" s="179">
        <f>BK171</f>
        <v>0</v>
      </c>
      <c r="L171" s="130"/>
      <c r="M171" s="135"/>
      <c r="N171" s="136"/>
      <c r="O171" s="136"/>
      <c r="P171" s="137">
        <f>SUM(P172:P175)</f>
        <v>0</v>
      </c>
      <c r="Q171" s="136"/>
      <c r="R171" s="137">
        <f>SUM(R172:R175)</f>
        <v>0</v>
      </c>
      <c r="S171" s="136"/>
      <c r="T171" s="138">
        <f>SUM(T172:T175)</f>
        <v>0</v>
      </c>
      <c r="AR171" s="131" t="s">
        <v>85</v>
      </c>
      <c r="AT171" s="139" t="s">
        <v>76</v>
      </c>
      <c r="AU171" s="139" t="s">
        <v>85</v>
      </c>
      <c r="AY171" s="131" t="s">
        <v>119</v>
      </c>
      <c r="BK171" s="140">
        <f>SUM(BK172:BK175)</f>
        <v>0</v>
      </c>
    </row>
    <row r="172" spans="1:65" s="2" customFormat="1" ht="16.5" customHeight="1">
      <c r="A172" s="29"/>
      <c r="B172" s="141"/>
      <c r="C172" s="142" t="s">
        <v>311</v>
      </c>
      <c r="D172" s="142" t="s">
        <v>120</v>
      </c>
      <c r="E172" s="143" t="s">
        <v>376</v>
      </c>
      <c r="F172" s="144" t="s">
        <v>377</v>
      </c>
      <c r="G172" s="145" t="s">
        <v>342</v>
      </c>
      <c r="H172" s="146">
        <v>29</v>
      </c>
      <c r="I172" s="147"/>
      <c r="J172" s="148">
        <f>ROUND(I172*H172,2)</f>
        <v>0</v>
      </c>
      <c r="K172" s="144" t="s">
        <v>3</v>
      </c>
      <c r="L172" s="149"/>
      <c r="M172" s="150" t="s">
        <v>3</v>
      </c>
      <c r="N172" s="151" t="s">
        <v>48</v>
      </c>
      <c r="O172" s="50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124</v>
      </c>
      <c r="AT172" s="154" t="s">
        <v>120</v>
      </c>
      <c r="AU172" s="154" t="s">
        <v>87</v>
      </c>
      <c r="AY172" s="14" t="s">
        <v>119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4" t="s">
        <v>85</v>
      </c>
      <c r="BK172" s="155">
        <f>ROUND(I172*H172,2)</f>
        <v>0</v>
      </c>
      <c r="BL172" s="14" t="s">
        <v>125</v>
      </c>
      <c r="BM172" s="154" t="s">
        <v>378</v>
      </c>
    </row>
    <row r="173" spans="1:47" s="2" customFormat="1" ht="12">
      <c r="A173" s="29"/>
      <c r="B173" s="30"/>
      <c r="C173" s="29"/>
      <c r="D173" s="156" t="s">
        <v>127</v>
      </c>
      <c r="E173" s="29"/>
      <c r="F173" s="157" t="s">
        <v>377</v>
      </c>
      <c r="G173" s="29"/>
      <c r="H173" s="29"/>
      <c r="I173" s="88"/>
      <c r="J173" s="29"/>
      <c r="K173" s="29"/>
      <c r="L173" s="30"/>
      <c r="M173" s="158"/>
      <c r="N173" s="159"/>
      <c r="O173" s="50"/>
      <c r="P173" s="50"/>
      <c r="Q173" s="50"/>
      <c r="R173" s="50"/>
      <c r="S173" s="50"/>
      <c r="T173" s="51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4" t="s">
        <v>127</v>
      </c>
      <c r="AU173" s="14" t="s">
        <v>87</v>
      </c>
    </row>
    <row r="174" spans="1:65" s="2" customFormat="1" ht="16.5" customHeight="1">
      <c r="A174" s="29"/>
      <c r="B174" s="141"/>
      <c r="C174" s="142" t="s">
        <v>379</v>
      </c>
      <c r="D174" s="142" t="s">
        <v>120</v>
      </c>
      <c r="E174" s="143" t="s">
        <v>380</v>
      </c>
      <c r="F174" s="144" t="s">
        <v>381</v>
      </c>
      <c r="G174" s="145" t="s">
        <v>342</v>
      </c>
      <c r="H174" s="146">
        <v>24</v>
      </c>
      <c r="I174" s="147"/>
      <c r="J174" s="148">
        <f>ROUND(I174*H174,2)</f>
        <v>0</v>
      </c>
      <c r="K174" s="144" t="s">
        <v>3</v>
      </c>
      <c r="L174" s="149"/>
      <c r="M174" s="150" t="s">
        <v>3</v>
      </c>
      <c r="N174" s="151" t="s">
        <v>48</v>
      </c>
      <c r="O174" s="50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124</v>
      </c>
      <c r="AT174" s="154" t="s">
        <v>120</v>
      </c>
      <c r="AU174" s="154" t="s">
        <v>87</v>
      </c>
      <c r="AY174" s="14" t="s">
        <v>119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4" t="s">
        <v>85</v>
      </c>
      <c r="BK174" s="155">
        <f>ROUND(I174*H174,2)</f>
        <v>0</v>
      </c>
      <c r="BL174" s="14" t="s">
        <v>125</v>
      </c>
      <c r="BM174" s="154" t="s">
        <v>382</v>
      </c>
    </row>
    <row r="175" spans="1:47" s="2" customFormat="1" ht="12">
      <c r="A175" s="29"/>
      <c r="B175" s="30"/>
      <c r="C175" s="29"/>
      <c r="D175" s="156" t="s">
        <v>127</v>
      </c>
      <c r="E175" s="29"/>
      <c r="F175" s="157" t="s">
        <v>381</v>
      </c>
      <c r="G175" s="29"/>
      <c r="H175" s="29"/>
      <c r="I175" s="88"/>
      <c r="J175" s="29"/>
      <c r="K175" s="29"/>
      <c r="L175" s="30"/>
      <c r="M175" s="158"/>
      <c r="N175" s="159"/>
      <c r="O175" s="50"/>
      <c r="P175" s="50"/>
      <c r="Q175" s="50"/>
      <c r="R175" s="50"/>
      <c r="S175" s="50"/>
      <c r="T175" s="51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4" t="s">
        <v>127</v>
      </c>
      <c r="AU175" s="14" t="s">
        <v>87</v>
      </c>
    </row>
    <row r="176" spans="2:63" s="11" customFormat="1" ht="22.9" customHeight="1">
      <c r="B176" s="130"/>
      <c r="D176" s="131" t="s">
        <v>76</v>
      </c>
      <c r="E176" s="178" t="s">
        <v>383</v>
      </c>
      <c r="F176" s="178" t="s">
        <v>384</v>
      </c>
      <c r="I176" s="133"/>
      <c r="J176" s="179">
        <f>BK176</f>
        <v>0</v>
      </c>
      <c r="L176" s="130"/>
      <c r="M176" s="135"/>
      <c r="N176" s="136"/>
      <c r="O176" s="136"/>
      <c r="P176" s="137">
        <f>SUM(P177:P184)</f>
        <v>0</v>
      </c>
      <c r="Q176" s="136"/>
      <c r="R176" s="137">
        <f>SUM(R177:R184)</f>
        <v>0</v>
      </c>
      <c r="S176" s="136"/>
      <c r="T176" s="138">
        <f>SUM(T177:T184)</f>
        <v>0</v>
      </c>
      <c r="AR176" s="131" t="s">
        <v>85</v>
      </c>
      <c r="AT176" s="139" t="s">
        <v>76</v>
      </c>
      <c r="AU176" s="139" t="s">
        <v>85</v>
      </c>
      <c r="AY176" s="131" t="s">
        <v>119</v>
      </c>
      <c r="BK176" s="140">
        <f>SUM(BK177:BK184)</f>
        <v>0</v>
      </c>
    </row>
    <row r="177" spans="1:65" s="2" customFormat="1" ht="16.5" customHeight="1">
      <c r="A177" s="29"/>
      <c r="B177" s="141"/>
      <c r="C177" s="142" t="s">
        <v>314</v>
      </c>
      <c r="D177" s="142" t="s">
        <v>120</v>
      </c>
      <c r="E177" s="143" t="s">
        <v>385</v>
      </c>
      <c r="F177" s="144" t="s">
        <v>386</v>
      </c>
      <c r="G177" s="145" t="s">
        <v>342</v>
      </c>
      <c r="H177" s="146">
        <v>16</v>
      </c>
      <c r="I177" s="147"/>
      <c r="J177" s="148">
        <f>ROUND(I177*H177,2)</f>
        <v>0</v>
      </c>
      <c r="K177" s="144" t="s">
        <v>3</v>
      </c>
      <c r="L177" s="149"/>
      <c r="M177" s="150" t="s">
        <v>3</v>
      </c>
      <c r="N177" s="151" t="s">
        <v>48</v>
      </c>
      <c r="O177" s="50"/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124</v>
      </c>
      <c r="AT177" s="154" t="s">
        <v>120</v>
      </c>
      <c r="AU177" s="154" t="s">
        <v>87</v>
      </c>
      <c r="AY177" s="14" t="s">
        <v>119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4" t="s">
        <v>85</v>
      </c>
      <c r="BK177" s="155">
        <f>ROUND(I177*H177,2)</f>
        <v>0</v>
      </c>
      <c r="BL177" s="14" t="s">
        <v>125</v>
      </c>
      <c r="BM177" s="154" t="s">
        <v>387</v>
      </c>
    </row>
    <row r="178" spans="1:47" s="2" customFormat="1" ht="12">
      <c r="A178" s="29"/>
      <c r="B178" s="30"/>
      <c r="C178" s="29"/>
      <c r="D178" s="156" t="s">
        <v>127</v>
      </c>
      <c r="E178" s="29"/>
      <c r="F178" s="157" t="s">
        <v>386</v>
      </c>
      <c r="G178" s="29"/>
      <c r="H178" s="29"/>
      <c r="I178" s="88"/>
      <c r="J178" s="29"/>
      <c r="K178" s="29"/>
      <c r="L178" s="30"/>
      <c r="M178" s="158"/>
      <c r="N178" s="159"/>
      <c r="O178" s="50"/>
      <c r="P178" s="50"/>
      <c r="Q178" s="50"/>
      <c r="R178" s="50"/>
      <c r="S178" s="50"/>
      <c r="T178" s="51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4" t="s">
        <v>127</v>
      </c>
      <c r="AU178" s="14" t="s">
        <v>87</v>
      </c>
    </row>
    <row r="179" spans="1:65" s="2" customFormat="1" ht="16.5" customHeight="1">
      <c r="A179" s="29"/>
      <c r="B179" s="141"/>
      <c r="C179" s="142" t="s">
        <v>388</v>
      </c>
      <c r="D179" s="142" t="s">
        <v>120</v>
      </c>
      <c r="E179" s="143" t="s">
        <v>389</v>
      </c>
      <c r="F179" s="144" t="s">
        <v>390</v>
      </c>
      <c r="G179" s="145" t="s">
        <v>342</v>
      </c>
      <c r="H179" s="146">
        <v>10</v>
      </c>
      <c r="I179" s="147"/>
      <c r="J179" s="148">
        <f>ROUND(I179*H179,2)</f>
        <v>0</v>
      </c>
      <c r="K179" s="144" t="s">
        <v>3</v>
      </c>
      <c r="L179" s="149"/>
      <c r="M179" s="150" t="s">
        <v>3</v>
      </c>
      <c r="N179" s="151" t="s">
        <v>48</v>
      </c>
      <c r="O179" s="50"/>
      <c r="P179" s="152">
        <f>O179*H179</f>
        <v>0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124</v>
      </c>
      <c r="AT179" s="154" t="s">
        <v>120</v>
      </c>
      <c r="AU179" s="154" t="s">
        <v>87</v>
      </c>
      <c r="AY179" s="14" t="s">
        <v>119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4" t="s">
        <v>85</v>
      </c>
      <c r="BK179" s="155">
        <f>ROUND(I179*H179,2)</f>
        <v>0</v>
      </c>
      <c r="BL179" s="14" t="s">
        <v>125</v>
      </c>
      <c r="BM179" s="154" t="s">
        <v>391</v>
      </c>
    </row>
    <row r="180" spans="1:47" s="2" customFormat="1" ht="12">
      <c r="A180" s="29"/>
      <c r="B180" s="30"/>
      <c r="C180" s="29"/>
      <c r="D180" s="156" t="s">
        <v>127</v>
      </c>
      <c r="E180" s="29"/>
      <c r="F180" s="157" t="s">
        <v>390</v>
      </c>
      <c r="G180" s="29"/>
      <c r="H180" s="29"/>
      <c r="I180" s="88"/>
      <c r="J180" s="29"/>
      <c r="K180" s="29"/>
      <c r="L180" s="30"/>
      <c r="M180" s="158"/>
      <c r="N180" s="159"/>
      <c r="O180" s="50"/>
      <c r="P180" s="50"/>
      <c r="Q180" s="50"/>
      <c r="R180" s="50"/>
      <c r="S180" s="50"/>
      <c r="T180" s="51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4" t="s">
        <v>127</v>
      </c>
      <c r="AU180" s="14" t="s">
        <v>87</v>
      </c>
    </row>
    <row r="181" spans="1:65" s="2" customFormat="1" ht="24" customHeight="1">
      <c r="A181" s="29"/>
      <c r="B181" s="141"/>
      <c r="C181" s="142" t="s">
        <v>319</v>
      </c>
      <c r="D181" s="142" t="s">
        <v>120</v>
      </c>
      <c r="E181" s="143" t="s">
        <v>392</v>
      </c>
      <c r="F181" s="144" t="s">
        <v>393</v>
      </c>
      <c r="G181" s="145" t="s">
        <v>123</v>
      </c>
      <c r="H181" s="146">
        <v>4</v>
      </c>
      <c r="I181" s="147"/>
      <c r="J181" s="148">
        <f>ROUND(I181*H181,2)</f>
        <v>0</v>
      </c>
      <c r="K181" s="144" t="s">
        <v>3</v>
      </c>
      <c r="L181" s="149"/>
      <c r="M181" s="150" t="s">
        <v>3</v>
      </c>
      <c r="N181" s="151" t="s">
        <v>48</v>
      </c>
      <c r="O181" s="50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124</v>
      </c>
      <c r="AT181" s="154" t="s">
        <v>120</v>
      </c>
      <c r="AU181" s="154" t="s">
        <v>87</v>
      </c>
      <c r="AY181" s="14" t="s">
        <v>119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4" t="s">
        <v>85</v>
      </c>
      <c r="BK181" s="155">
        <f>ROUND(I181*H181,2)</f>
        <v>0</v>
      </c>
      <c r="BL181" s="14" t="s">
        <v>125</v>
      </c>
      <c r="BM181" s="154" t="s">
        <v>394</v>
      </c>
    </row>
    <row r="182" spans="1:47" s="2" customFormat="1" ht="12">
      <c r="A182" s="29"/>
      <c r="B182" s="30"/>
      <c r="C182" s="29"/>
      <c r="D182" s="156" t="s">
        <v>127</v>
      </c>
      <c r="E182" s="29"/>
      <c r="F182" s="157" t="s">
        <v>393</v>
      </c>
      <c r="G182" s="29"/>
      <c r="H182" s="29"/>
      <c r="I182" s="88"/>
      <c r="J182" s="29"/>
      <c r="K182" s="29"/>
      <c r="L182" s="30"/>
      <c r="M182" s="158"/>
      <c r="N182" s="159"/>
      <c r="O182" s="50"/>
      <c r="P182" s="50"/>
      <c r="Q182" s="50"/>
      <c r="R182" s="50"/>
      <c r="S182" s="50"/>
      <c r="T182" s="51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4" t="s">
        <v>127</v>
      </c>
      <c r="AU182" s="14" t="s">
        <v>87</v>
      </c>
    </row>
    <row r="183" spans="1:65" s="2" customFormat="1" ht="16.5" customHeight="1">
      <c r="A183" s="29"/>
      <c r="B183" s="141"/>
      <c r="C183" s="142" t="s">
        <v>395</v>
      </c>
      <c r="D183" s="142" t="s">
        <v>120</v>
      </c>
      <c r="E183" s="143" t="s">
        <v>396</v>
      </c>
      <c r="F183" s="144" t="s">
        <v>397</v>
      </c>
      <c r="G183" s="145" t="s">
        <v>123</v>
      </c>
      <c r="H183" s="146">
        <v>1</v>
      </c>
      <c r="I183" s="147"/>
      <c r="J183" s="148">
        <f>ROUND(I183*H183,2)</f>
        <v>0</v>
      </c>
      <c r="K183" s="144" t="s">
        <v>3</v>
      </c>
      <c r="L183" s="149"/>
      <c r="M183" s="150" t="s">
        <v>3</v>
      </c>
      <c r="N183" s="151" t="s">
        <v>48</v>
      </c>
      <c r="O183" s="50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124</v>
      </c>
      <c r="AT183" s="154" t="s">
        <v>120</v>
      </c>
      <c r="AU183" s="154" t="s">
        <v>87</v>
      </c>
      <c r="AY183" s="14" t="s">
        <v>119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4" t="s">
        <v>85</v>
      </c>
      <c r="BK183" s="155">
        <f>ROUND(I183*H183,2)</f>
        <v>0</v>
      </c>
      <c r="BL183" s="14" t="s">
        <v>125</v>
      </c>
      <c r="BM183" s="154" t="s">
        <v>398</v>
      </c>
    </row>
    <row r="184" spans="1:47" s="2" customFormat="1" ht="12">
      <c r="A184" s="29"/>
      <c r="B184" s="30"/>
      <c r="C184" s="29"/>
      <c r="D184" s="156" t="s">
        <v>127</v>
      </c>
      <c r="E184" s="29"/>
      <c r="F184" s="157" t="s">
        <v>397</v>
      </c>
      <c r="G184" s="29"/>
      <c r="H184" s="29"/>
      <c r="I184" s="88"/>
      <c r="J184" s="29"/>
      <c r="K184" s="29"/>
      <c r="L184" s="30"/>
      <c r="M184" s="158"/>
      <c r="N184" s="159"/>
      <c r="O184" s="50"/>
      <c r="P184" s="50"/>
      <c r="Q184" s="50"/>
      <c r="R184" s="50"/>
      <c r="S184" s="50"/>
      <c r="T184" s="51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4" t="s">
        <v>127</v>
      </c>
      <c r="AU184" s="14" t="s">
        <v>87</v>
      </c>
    </row>
    <row r="185" spans="2:63" s="11" customFormat="1" ht="25.9" customHeight="1">
      <c r="B185" s="130"/>
      <c r="D185" s="131" t="s">
        <v>76</v>
      </c>
      <c r="E185" s="132" t="s">
        <v>399</v>
      </c>
      <c r="F185" s="132" t="s">
        <v>400</v>
      </c>
      <c r="I185" s="133"/>
      <c r="J185" s="134">
        <f>BK185</f>
        <v>0</v>
      </c>
      <c r="L185" s="130"/>
      <c r="M185" s="135"/>
      <c r="N185" s="136"/>
      <c r="O185" s="136"/>
      <c r="P185" s="137">
        <f>SUM(P186:P193)</f>
        <v>0</v>
      </c>
      <c r="Q185" s="136"/>
      <c r="R185" s="137">
        <f>SUM(R186:R193)</f>
        <v>0</v>
      </c>
      <c r="S185" s="136"/>
      <c r="T185" s="138">
        <f>SUM(T186:T193)</f>
        <v>0</v>
      </c>
      <c r="AR185" s="131" t="s">
        <v>85</v>
      </c>
      <c r="AT185" s="139" t="s">
        <v>76</v>
      </c>
      <c r="AU185" s="139" t="s">
        <v>77</v>
      </c>
      <c r="AY185" s="131" t="s">
        <v>119</v>
      </c>
      <c r="BK185" s="140">
        <f>SUM(BK186:BK193)</f>
        <v>0</v>
      </c>
    </row>
    <row r="186" spans="1:65" s="2" customFormat="1" ht="16.5" customHeight="1">
      <c r="A186" s="29"/>
      <c r="B186" s="141"/>
      <c r="C186" s="160" t="s">
        <v>324</v>
      </c>
      <c r="D186" s="160" t="s">
        <v>225</v>
      </c>
      <c r="E186" s="161" t="s">
        <v>401</v>
      </c>
      <c r="F186" s="162" t="s">
        <v>402</v>
      </c>
      <c r="G186" s="163" t="s">
        <v>228</v>
      </c>
      <c r="H186" s="164">
        <v>1</v>
      </c>
      <c r="I186" s="165"/>
      <c r="J186" s="166">
        <f>ROUND(I186*H186,2)</f>
        <v>0</v>
      </c>
      <c r="K186" s="162" t="s">
        <v>3</v>
      </c>
      <c r="L186" s="30"/>
      <c r="M186" s="167" t="s">
        <v>3</v>
      </c>
      <c r="N186" s="168" t="s">
        <v>48</v>
      </c>
      <c r="O186" s="50"/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125</v>
      </c>
      <c r="AT186" s="154" t="s">
        <v>225</v>
      </c>
      <c r="AU186" s="154" t="s">
        <v>85</v>
      </c>
      <c r="AY186" s="14" t="s">
        <v>119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4" t="s">
        <v>85</v>
      </c>
      <c r="BK186" s="155">
        <f>ROUND(I186*H186,2)</f>
        <v>0</v>
      </c>
      <c r="BL186" s="14" t="s">
        <v>125</v>
      </c>
      <c r="BM186" s="154" t="s">
        <v>403</v>
      </c>
    </row>
    <row r="187" spans="1:47" s="2" customFormat="1" ht="12">
      <c r="A187" s="29"/>
      <c r="B187" s="30"/>
      <c r="C187" s="29"/>
      <c r="D187" s="156" t="s">
        <v>127</v>
      </c>
      <c r="E187" s="29"/>
      <c r="F187" s="157" t="s">
        <v>402</v>
      </c>
      <c r="G187" s="29"/>
      <c r="H187" s="29"/>
      <c r="I187" s="88"/>
      <c r="J187" s="29"/>
      <c r="K187" s="29"/>
      <c r="L187" s="30"/>
      <c r="M187" s="158"/>
      <c r="N187" s="159"/>
      <c r="O187" s="50"/>
      <c r="P187" s="50"/>
      <c r="Q187" s="50"/>
      <c r="R187" s="50"/>
      <c r="S187" s="50"/>
      <c r="T187" s="51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4" t="s">
        <v>127</v>
      </c>
      <c r="AU187" s="14" t="s">
        <v>85</v>
      </c>
    </row>
    <row r="188" spans="1:65" s="2" customFormat="1" ht="16.5" customHeight="1">
      <c r="A188" s="29"/>
      <c r="B188" s="141"/>
      <c r="C188" s="160" t="s">
        <v>404</v>
      </c>
      <c r="D188" s="160" t="s">
        <v>225</v>
      </c>
      <c r="E188" s="161" t="s">
        <v>405</v>
      </c>
      <c r="F188" s="162" t="s">
        <v>406</v>
      </c>
      <c r="G188" s="163" t="s">
        <v>228</v>
      </c>
      <c r="H188" s="164">
        <v>1</v>
      </c>
      <c r="I188" s="165"/>
      <c r="J188" s="166">
        <f>ROUND(I188*H188,2)</f>
        <v>0</v>
      </c>
      <c r="K188" s="162" t="s">
        <v>3</v>
      </c>
      <c r="L188" s="30"/>
      <c r="M188" s="167" t="s">
        <v>3</v>
      </c>
      <c r="N188" s="168" t="s">
        <v>48</v>
      </c>
      <c r="O188" s="50"/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125</v>
      </c>
      <c r="AT188" s="154" t="s">
        <v>225</v>
      </c>
      <c r="AU188" s="154" t="s">
        <v>85</v>
      </c>
      <c r="AY188" s="14" t="s">
        <v>119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4" t="s">
        <v>85</v>
      </c>
      <c r="BK188" s="155">
        <f>ROUND(I188*H188,2)</f>
        <v>0</v>
      </c>
      <c r="BL188" s="14" t="s">
        <v>125</v>
      </c>
      <c r="BM188" s="154" t="s">
        <v>407</v>
      </c>
    </row>
    <row r="189" spans="1:47" s="2" customFormat="1" ht="12">
      <c r="A189" s="29"/>
      <c r="B189" s="30"/>
      <c r="C189" s="29"/>
      <c r="D189" s="156" t="s">
        <v>127</v>
      </c>
      <c r="E189" s="29"/>
      <c r="F189" s="157" t="s">
        <v>406</v>
      </c>
      <c r="G189" s="29"/>
      <c r="H189" s="29"/>
      <c r="I189" s="88"/>
      <c r="J189" s="29"/>
      <c r="K189" s="29"/>
      <c r="L189" s="30"/>
      <c r="M189" s="158"/>
      <c r="N189" s="159"/>
      <c r="O189" s="50"/>
      <c r="P189" s="50"/>
      <c r="Q189" s="50"/>
      <c r="R189" s="50"/>
      <c r="S189" s="50"/>
      <c r="T189" s="51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4" t="s">
        <v>127</v>
      </c>
      <c r="AU189" s="14" t="s">
        <v>85</v>
      </c>
    </row>
    <row r="190" spans="1:65" s="2" customFormat="1" ht="16.5" customHeight="1">
      <c r="A190" s="29"/>
      <c r="B190" s="141"/>
      <c r="C190" s="160" t="s">
        <v>329</v>
      </c>
      <c r="D190" s="160" t="s">
        <v>225</v>
      </c>
      <c r="E190" s="161" t="s">
        <v>408</v>
      </c>
      <c r="F190" s="162" t="s">
        <v>409</v>
      </c>
      <c r="G190" s="163" t="s">
        <v>228</v>
      </c>
      <c r="H190" s="164">
        <v>1</v>
      </c>
      <c r="I190" s="165"/>
      <c r="J190" s="166">
        <f>ROUND(I190*H190,2)</f>
        <v>0</v>
      </c>
      <c r="K190" s="162" t="s">
        <v>3</v>
      </c>
      <c r="L190" s="30"/>
      <c r="M190" s="167" t="s">
        <v>3</v>
      </c>
      <c r="N190" s="168" t="s">
        <v>48</v>
      </c>
      <c r="O190" s="50"/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125</v>
      </c>
      <c r="AT190" s="154" t="s">
        <v>225</v>
      </c>
      <c r="AU190" s="154" t="s">
        <v>85</v>
      </c>
      <c r="AY190" s="14" t="s">
        <v>119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4" t="s">
        <v>85</v>
      </c>
      <c r="BK190" s="155">
        <f>ROUND(I190*H190,2)</f>
        <v>0</v>
      </c>
      <c r="BL190" s="14" t="s">
        <v>125</v>
      </c>
      <c r="BM190" s="154" t="s">
        <v>410</v>
      </c>
    </row>
    <row r="191" spans="1:47" s="2" customFormat="1" ht="12">
      <c r="A191" s="29"/>
      <c r="B191" s="30"/>
      <c r="C191" s="29"/>
      <c r="D191" s="156" t="s">
        <v>127</v>
      </c>
      <c r="E191" s="29"/>
      <c r="F191" s="157" t="s">
        <v>409</v>
      </c>
      <c r="G191" s="29"/>
      <c r="H191" s="29"/>
      <c r="I191" s="88"/>
      <c r="J191" s="29"/>
      <c r="K191" s="29"/>
      <c r="L191" s="30"/>
      <c r="M191" s="158"/>
      <c r="N191" s="159"/>
      <c r="O191" s="50"/>
      <c r="P191" s="50"/>
      <c r="Q191" s="50"/>
      <c r="R191" s="50"/>
      <c r="S191" s="50"/>
      <c r="T191" s="51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4" t="s">
        <v>127</v>
      </c>
      <c r="AU191" s="14" t="s">
        <v>85</v>
      </c>
    </row>
    <row r="192" spans="1:65" s="2" customFormat="1" ht="16.5" customHeight="1">
      <c r="A192" s="29"/>
      <c r="B192" s="141"/>
      <c r="C192" s="160" t="s">
        <v>411</v>
      </c>
      <c r="D192" s="160" t="s">
        <v>225</v>
      </c>
      <c r="E192" s="161" t="s">
        <v>412</v>
      </c>
      <c r="F192" s="162" t="s">
        <v>413</v>
      </c>
      <c r="G192" s="163" t="s">
        <v>228</v>
      </c>
      <c r="H192" s="164">
        <v>1</v>
      </c>
      <c r="I192" s="165"/>
      <c r="J192" s="166">
        <f>ROUND(I192*H192,2)</f>
        <v>0</v>
      </c>
      <c r="K192" s="162" t="s">
        <v>3</v>
      </c>
      <c r="L192" s="30"/>
      <c r="M192" s="167" t="s">
        <v>3</v>
      </c>
      <c r="N192" s="168" t="s">
        <v>48</v>
      </c>
      <c r="O192" s="50"/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125</v>
      </c>
      <c r="AT192" s="154" t="s">
        <v>225</v>
      </c>
      <c r="AU192" s="154" t="s">
        <v>85</v>
      </c>
      <c r="AY192" s="14" t="s">
        <v>119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4" t="s">
        <v>85</v>
      </c>
      <c r="BK192" s="155">
        <f>ROUND(I192*H192,2)</f>
        <v>0</v>
      </c>
      <c r="BL192" s="14" t="s">
        <v>125</v>
      </c>
      <c r="BM192" s="154" t="s">
        <v>414</v>
      </c>
    </row>
    <row r="193" spans="1:47" s="2" customFormat="1" ht="12">
      <c r="A193" s="29"/>
      <c r="B193" s="30"/>
      <c r="C193" s="29"/>
      <c r="D193" s="156" t="s">
        <v>127</v>
      </c>
      <c r="E193" s="29"/>
      <c r="F193" s="157" t="s">
        <v>413</v>
      </c>
      <c r="G193" s="29"/>
      <c r="H193" s="29"/>
      <c r="I193" s="88"/>
      <c r="J193" s="29"/>
      <c r="K193" s="29"/>
      <c r="L193" s="30"/>
      <c r="M193" s="169"/>
      <c r="N193" s="170"/>
      <c r="O193" s="171"/>
      <c r="P193" s="171"/>
      <c r="Q193" s="171"/>
      <c r="R193" s="171"/>
      <c r="S193" s="171"/>
      <c r="T193" s="172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4" t="s">
        <v>127</v>
      </c>
      <c r="AU193" s="14" t="s">
        <v>85</v>
      </c>
    </row>
    <row r="194" spans="1:31" s="2" customFormat="1" ht="6.95" customHeight="1">
      <c r="A194" s="29"/>
      <c r="B194" s="39"/>
      <c r="C194" s="40"/>
      <c r="D194" s="40"/>
      <c r="E194" s="40"/>
      <c r="F194" s="40"/>
      <c r="G194" s="40"/>
      <c r="H194" s="40"/>
      <c r="I194" s="108"/>
      <c r="J194" s="40"/>
      <c r="K194" s="40"/>
      <c r="L194" s="30"/>
      <c r="M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</sheetData>
  <autoFilter ref="C94:K193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Lenka-PC\Lenka</dc:creator>
  <cp:keywords/>
  <dc:description/>
  <cp:lastModifiedBy>Adéla Marková</cp:lastModifiedBy>
  <dcterms:created xsi:type="dcterms:W3CDTF">2020-07-08T08:57:40Z</dcterms:created>
  <dcterms:modified xsi:type="dcterms:W3CDTF">2021-06-30T14:55:06Z</dcterms:modified>
  <cp:category/>
  <cp:version/>
  <cp:contentType/>
  <cp:contentStatus/>
</cp:coreProperties>
</file>